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i's Docs\Budget\FY '25-26\"/>
    </mc:Choice>
  </mc:AlternateContent>
  <xr:revisionPtr revIDLastSave="0" documentId="8_{BCBE0E94-8F05-4625-8564-CEE858364F4C}" xr6:coauthVersionLast="47" xr6:coauthVersionMax="47" xr10:uidLastSave="{00000000-0000-0000-0000-000000000000}"/>
  <bookViews>
    <workbookView xWindow="28365" yWindow="7050" windowWidth="28770" windowHeight="11430" xr2:uid="{DBC5C6DF-4A82-449F-8C7D-541D819EA535}"/>
  </bookViews>
  <sheets>
    <sheet name="Lease Total 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1" i="1"/>
  <c r="F21" i="1"/>
  <c r="E21" i="1"/>
  <c r="F20" i="1"/>
  <c r="G20" i="1" s="1"/>
  <c r="E20" i="1"/>
  <c r="F19" i="1"/>
  <c r="E19" i="1"/>
  <c r="G19" i="1" s="1"/>
  <c r="F18" i="1"/>
  <c r="F22" i="1" s="1"/>
  <c r="E18" i="1"/>
  <c r="G18" i="1" s="1"/>
  <c r="F17" i="1"/>
  <c r="E17" i="1"/>
  <c r="G17" i="1" s="1"/>
  <c r="G22" i="1" s="1"/>
  <c r="F13" i="1"/>
  <c r="E13" i="1"/>
  <c r="I13" i="1" s="1"/>
  <c r="H12" i="1"/>
  <c r="H13" i="1" s="1"/>
  <c r="I11" i="1"/>
  <c r="H11" i="1"/>
  <c r="H10" i="1"/>
  <c r="H9" i="1"/>
  <c r="H8" i="1"/>
  <c r="H7" i="1"/>
  <c r="H6" i="1"/>
  <c r="H5" i="1"/>
  <c r="H4" i="1"/>
  <c r="H3" i="1"/>
  <c r="I9" i="1" s="1"/>
  <c r="G26" i="1" l="1"/>
  <c r="G25" i="1"/>
  <c r="F26" i="1"/>
  <c r="F25" i="1"/>
  <c r="E22" i="1"/>
  <c r="E26" i="1" l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Navarrete</author>
    <author>tc={97372DFC-0CA5-43F1-BC56-CECF2D753B95}</author>
    <author>tc={0D5B3CF4-2DAC-45A2-A115-B03649338349}</author>
  </authors>
  <commentList>
    <comment ref="B4" authorId="0" shapeId="0" xr:uid="{A46D28E6-3625-40F1-BEB2-268C8FDF459E}">
      <text>
        <r>
          <rPr>
            <b/>
            <sz val="9"/>
            <color indexed="81"/>
            <rFont val="Tahoma"/>
            <family val="2"/>
          </rPr>
          <t>Mariana Navarrete:</t>
        </r>
        <r>
          <rPr>
            <sz val="9"/>
            <color indexed="81"/>
            <rFont val="Tahoma"/>
            <family val="2"/>
          </rPr>
          <t xml:space="preserve">
Two payments in one FY 
First payment on 02.15.24
Second Payment on 08.15.2025
</t>
        </r>
      </text>
    </comment>
    <comment ref="B5" authorId="1" shapeId="0" xr:uid="{97372DFC-0CA5-43F1-BC56-CECF2D753B95}">
      <text>
        <t>[Threaded comment]
Your version of Excel allows you to read this threaded comment; however, any edits to it will get removed if the file is opened in a newer version of Excel. Learn more: https://go.microsoft.com/fwlink/?linkid=870924
Comment:
    First payment due on 03/01/2025
P:$110,000.00
I: $9,635.00
Second Interest payment due 09/01/2025
09/01/2025 I: $7,380.00</t>
      </text>
    </comment>
    <comment ref="B6" authorId="2" shapeId="0" xr:uid="{0D5B3CF4-2DAC-45A2-A115-B03649338349}">
      <text>
        <t>[Threaded comment]
Your version of Excel allows you to read this threaded comment; however, any edits to it will get removed if the file is opened in a newer version of Excel. Learn more: https://go.microsoft.com/fwlink/?linkid=870924
Comment:
    Two Aerial(ladder trucks) 
Reply:
    Two payments per FY 
One payment on March 1st 
P:$295,000.00
I:$72,960.00
Second payment September
I:$66,234.00</t>
      </text>
    </comment>
  </commentList>
</comments>
</file>

<file path=xl/sharedStrings.xml><?xml version="1.0" encoding="utf-8"?>
<sst xmlns="http://schemas.openxmlformats.org/spreadsheetml/2006/main" count="44" uniqueCount="35">
  <si>
    <t>Lease Total FY 2025-2026</t>
  </si>
  <si>
    <t xml:space="preserve">Loan # </t>
  </si>
  <si>
    <t xml:space="preserve">Maturity Date </t>
  </si>
  <si>
    <t xml:space="preserve">Bank </t>
  </si>
  <si>
    <t xml:space="preserve">Department </t>
  </si>
  <si>
    <t xml:space="preserve">Principal </t>
  </si>
  <si>
    <t xml:space="preserve">Interest </t>
  </si>
  <si>
    <t xml:space="preserve">Interest Rate </t>
  </si>
  <si>
    <t>Total for FY 25-26</t>
  </si>
  <si>
    <t xml:space="preserve">SouthsideBank </t>
  </si>
  <si>
    <t>District Office /Motorola Radios</t>
  </si>
  <si>
    <t>TIB</t>
  </si>
  <si>
    <t>District Office/SCBA&amp; Vehicles</t>
  </si>
  <si>
    <t>Zion Bancorporation, N.A.</t>
  </si>
  <si>
    <t xml:space="preserve">District Office/Saber Pumper </t>
  </si>
  <si>
    <t>August  1,2033</t>
  </si>
  <si>
    <t xml:space="preserve">District Office/ Two Aerial Trucks </t>
  </si>
  <si>
    <t xml:space="preserve">Clint </t>
  </si>
  <si>
    <t xml:space="preserve">Montana Vista </t>
  </si>
  <si>
    <t xml:space="preserve">West Valley </t>
  </si>
  <si>
    <t xml:space="preserve">Socorro </t>
  </si>
  <si>
    <t xml:space="preserve">New Loan </t>
  </si>
  <si>
    <t xml:space="preserve">Huntington Capital </t>
  </si>
  <si>
    <t xml:space="preserve">District Office/New Socorro Station &amp; two fire trucks </t>
  </si>
  <si>
    <t>Grand Total Debt for FY 25-26</t>
  </si>
  <si>
    <t>Total FY 25-26</t>
  </si>
  <si>
    <t xml:space="preserve">Clint Fire Department </t>
  </si>
  <si>
    <t xml:space="preserve">District Office </t>
  </si>
  <si>
    <t xml:space="preserve">Montana Vista Fire Department </t>
  </si>
  <si>
    <t xml:space="preserve">Socorro Fire Department </t>
  </si>
  <si>
    <t xml:space="preserve">West Valley Fire Department </t>
  </si>
  <si>
    <t>Total FY 2025-2026</t>
  </si>
  <si>
    <t>Total FY 2024-2025</t>
  </si>
  <si>
    <t xml:space="preserve">Increase/Decrease Difference </t>
  </si>
  <si>
    <t xml:space="preserve">Percentage Increase/Decrease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</si>
</sst>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2" borderId="1" xfId="3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applyBorder="1"/>
    <xf numFmtId="44" fontId="0" fillId="0" borderId="2" xfId="0" applyNumberFormat="1" applyBorder="1"/>
    <xf numFmtId="165" fontId="0" fillId="0" borderId="2" xfId="0" applyNumberFormat="1" applyBorder="1"/>
    <xf numFmtId="44" fontId="0" fillId="3" borderId="2" xfId="0" applyNumberFormat="1" applyFill="1" applyBorder="1"/>
    <xf numFmtId="43" fontId="1" fillId="0" borderId="0" xfId="1"/>
    <xf numFmtId="10" fontId="0" fillId="0" borderId="2" xfId="0" applyNumberFormat="1" applyBorder="1"/>
    <xf numFmtId="43" fontId="0" fillId="0" borderId="0" xfId="0" applyNumberFormat="1"/>
    <xf numFmtId="44" fontId="0" fillId="0" borderId="0" xfId="0" applyNumberFormat="1"/>
    <xf numFmtId="0" fontId="0" fillId="4" borderId="2" xfId="0" applyFill="1" applyBorder="1" applyAlignment="1">
      <alignment horizontal="left"/>
    </xf>
    <xf numFmtId="164" fontId="0" fillId="4" borderId="2" xfId="0" applyNumberFormat="1" applyFill="1" applyBorder="1" applyAlignment="1">
      <alignment horizontal="left"/>
    </xf>
    <xf numFmtId="0" fontId="0" fillId="4" borderId="2" xfId="0" applyFill="1" applyBorder="1"/>
    <xf numFmtId="44" fontId="0" fillId="4" borderId="2" xfId="0" applyNumberFormat="1" applyFill="1" applyBorder="1"/>
    <xf numFmtId="165" fontId="0" fillId="4" borderId="2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44" fontId="0" fillId="0" borderId="3" xfId="0" applyNumberFormat="1" applyBorder="1"/>
    <xf numFmtId="0" fontId="5" fillId="0" borderId="9" xfId="0" applyFont="1" applyBorder="1"/>
    <xf numFmtId="44" fontId="0" fillId="0" borderId="9" xfId="0" applyNumberFormat="1" applyBorder="1"/>
    <xf numFmtId="44" fontId="3" fillId="0" borderId="9" xfId="0" applyNumberFormat="1" applyFont="1" applyBorder="1"/>
    <xf numFmtId="0" fontId="3" fillId="5" borderId="10" xfId="0" applyFont="1" applyFill="1" applyBorder="1"/>
    <xf numFmtId="44" fontId="3" fillId="5" borderId="10" xfId="0" applyNumberFormat="1" applyFont="1" applyFill="1" applyBorder="1"/>
    <xf numFmtId="0" fontId="5" fillId="0" borderId="11" xfId="0" applyFont="1" applyBorder="1"/>
    <xf numFmtId="0" fontId="5" fillId="0" borderId="2" xfId="0" applyFont="1" applyBorder="1"/>
    <xf numFmtId="9" fontId="0" fillId="0" borderId="2" xfId="2" applyFont="1" applyFill="1" applyBorder="1"/>
    <xf numFmtId="9" fontId="0" fillId="0" borderId="0" xfId="2" applyFont="1" applyFill="1"/>
    <xf numFmtId="43" fontId="0" fillId="0" borderId="0" xfId="0" applyNumberFormat="1" applyAlignment="1">
      <alignment horizontal="left"/>
    </xf>
    <xf numFmtId="9" fontId="0" fillId="0" borderId="0" xfId="2" applyFont="1" applyAlignment="1">
      <alignment horizontal="left"/>
    </xf>
  </cellXfs>
  <cellStyles count="4">
    <cellStyle name="Comma" xfId="1" builtinId="3"/>
    <cellStyle name="Normal" xfId="0" builtinId="0"/>
    <cellStyle name="Output" xfId="3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na Navarrete" id="{7CBABE5F-BC72-4145-94D9-6E35B3F9FD16}" userId="S::mnavarrete@epcountyesd2.org::4e929db7-1e5b-4703-9e71-95928359483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3-02-28T23:05:28.32" personId="{7CBABE5F-BC72-4145-94D9-6E35B3F9FD16}" id="{97372DFC-0CA5-43F1-BC56-CECF2D753B95}">
    <text>First payment due on 03/01/2025
P:$110,000.00
I: $9,635.00
Second Interest payment due 09/01/2025
09/01/2025 I: $7,380.00</text>
  </threadedComment>
  <threadedComment ref="B6" dT="2023-06-08T19:11:47.30" personId="{7CBABE5F-BC72-4145-94D9-6E35B3F9FD16}" id="{0D5B3CF4-2DAC-45A2-A115-B03649338349}">
    <text xml:space="preserve">Two Aerial(ladder trucks) </text>
  </threadedComment>
  <threadedComment ref="B6" dT="2024-02-01T16:48:33.66" personId="{7CBABE5F-BC72-4145-94D9-6E35B3F9FD16}" id="{C7C249E9-E09C-401B-B132-A7014642DD63}" parentId="{0D5B3CF4-2DAC-45A2-A115-B03649338349}">
    <text>Two payments per FY 
One payment on March 1st 
P:$295,000.00
I:$72,960.00
Second payment September
I:$66,234.00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7414-AA77-43C8-9B60-36402BA98F31}">
  <sheetPr>
    <pageSetUpPr fitToPage="1"/>
  </sheetPr>
  <dimension ref="A1:I31"/>
  <sheetViews>
    <sheetView tabSelected="1" workbookViewId="0">
      <selection activeCell="I14" sqref="I14"/>
    </sheetView>
  </sheetViews>
  <sheetFormatPr defaultColWidth="9.140625" defaultRowHeight="15" x14ac:dyDescent="0.25"/>
  <cols>
    <col min="1" max="1" width="16.42578125" style="2" customWidth="1"/>
    <col min="2" max="2" width="17.28515625" style="2" customWidth="1"/>
    <col min="3" max="3" width="27.85546875" style="2" customWidth="1"/>
    <col min="4" max="4" width="48" customWidth="1"/>
    <col min="5" max="5" width="16" customWidth="1"/>
    <col min="6" max="6" width="14.28515625" bestFit="1" customWidth="1"/>
    <col min="7" max="7" width="15.42578125" customWidth="1"/>
    <col min="8" max="8" width="19.5703125" customWidth="1"/>
    <col min="9" max="9" width="18.28515625" customWidth="1"/>
    <col min="10" max="10" width="16" customWidth="1"/>
    <col min="11" max="11" width="15.42578125" customWidth="1"/>
  </cols>
  <sheetData>
    <row r="1" spans="1:9" ht="15.75" x14ac:dyDescent="0.25">
      <c r="A1" s="1"/>
      <c r="E1" s="3" t="s">
        <v>0</v>
      </c>
    </row>
    <row r="2" spans="1:9" ht="23.2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9" ht="23.25" customHeight="1" x14ac:dyDescent="0.25">
      <c r="A3" s="5">
        <v>247242</v>
      </c>
      <c r="B3" s="6">
        <v>46447</v>
      </c>
      <c r="C3" s="6" t="s">
        <v>9</v>
      </c>
      <c r="D3" s="7" t="s">
        <v>10</v>
      </c>
      <c r="E3" s="8">
        <v>107194.58</v>
      </c>
      <c r="F3" s="8">
        <v>6241.26</v>
      </c>
      <c r="G3" s="9">
        <v>2.87E-2</v>
      </c>
      <c r="H3" s="10">
        <f>SUM(E3+F3)</f>
        <v>113435.84</v>
      </c>
      <c r="I3" s="11"/>
    </row>
    <row r="4" spans="1:9" ht="23.25" customHeight="1" x14ac:dyDescent="0.25">
      <c r="A4" s="5">
        <v>98633</v>
      </c>
      <c r="B4" s="6">
        <v>46614</v>
      </c>
      <c r="C4" s="5" t="s">
        <v>11</v>
      </c>
      <c r="D4" s="7" t="s">
        <v>12</v>
      </c>
      <c r="E4" s="8">
        <v>574276.43000000005</v>
      </c>
      <c r="F4" s="8">
        <v>16134.04</v>
      </c>
      <c r="G4" s="12">
        <v>1.5900000000000001E-2</v>
      </c>
      <c r="H4" s="10">
        <f t="shared" ref="H4:H11" si="0">SUM(E4+F4)</f>
        <v>590410.47000000009</v>
      </c>
      <c r="I4" s="11"/>
    </row>
    <row r="5" spans="1:9" ht="23.25" customHeight="1" x14ac:dyDescent="0.25">
      <c r="A5" s="5">
        <v>2756</v>
      </c>
      <c r="B5" s="6">
        <v>46997</v>
      </c>
      <c r="C5" s="6" t="s">
        <v>13</v>
      </c>
      <c r="D5" s="7" t="s">
        <v>14</v>
      </c>
      <c r="E5" s="8">
        <v>115000</v>
      </c>
      <c r="F5" s="8">
        <v>12402.5</v>
      </c>
      <c r="G5" s="9">
        <v>4.1000000000000002E-2</v>
      </c>
      <c r="H5" s="10">
        <f t="shared" si="0"/>
        <v>127402.5</v>
      </c>
    </row>
    <row r="6" spans="1:9" ht="23.25" customHeight="1" x14ac:dyDescent="0.25">
      <c r="A6" s="5">
        <v>7274</v>
      </c>
      <c r="B6" s="6" t="s">
        <v>15</v>
      </c>
      <c r="C6" s="6" t="s">
        <v>13</v>
      </c>
      <c r="D6" s="7" t="s">
        <v>16</v>
      </c>
      <c r="E6" s="8">
        <v>310000</v>
      </c>
      <c r="F6" s="8">
        <v>125400</v>
      </c>
      <c r="G6" s="9">
        <v>4.5600000000000002E-2</v>
      </c>
      <c r="H6" s="10">
        <f t="shared" si="0"/>
        <v>435400</v>
      </c>
    </row>
    <row r="7" spans="1:9" ht="23.25" customHeight="1" x14ac:dyDescent="0.25">
      <c r="A7" s="5">
        <v>181274</v>
      </c>
      <c r="B7" s="6">
        <v>46827</v>
      </c>
      <c r="C7" s="6" t="s">
        <v>9</v>
      </c>
      <c r="D7" s="7" t="s">
        <v>17</v>
      </c>
      <c r="E7" s="8">
        <v>24305.35</v>
      </c>
      <c r="F7" s="8">
        <v>4313.42</v>
      </c>
      <c r="G7" s="9">
        <v>5.4965E-2</v>
      </c>
      <c r="H7" s="10">
        <f t="shared" si="0"/>
        <v>28618.769999999997</v>
      </c>
      <c r="I7" s="11"/>
    </row>
    <row r="8" spans="1:9" ht="23.25" customHeight="1" x14ac:dyDescent="0.25">
      <c r="A8" s="5">
        <v>182963</v>
      </c>
      <c r="B8" s="6">
        <v>46827</v>
      </c>
      <c r="C8" s="6" t="s">
        <v>9</v>
      </c>
      <c r="D8" s="7" t="s">
        <v>17</v>
      </c>
      <c r="E8" s="8">
        <v>89686.57</v>
      </c>
      <c r="F8" s="8">
        <v>16507</v>
      </c>
      <c r="G8" s="9">
        <v>5.7930000000000002E-2</v>
      </c>
      <c r="H8" s="10">
        <f t="shared" si="0"/>
        <v>106193.57</v>
      </c>
      <c r="I8" s="13"/>
    </row>
    <row r="9" spans="1:9" ht="23.25" customHeight="1" x14ac:dyDescent="0.25">
      <c r="A9" s="5">
        <v>184931</v>
      </c>
      <c r="B9" s="6">
        <v>46827</v>
      </c>
      <c r="C9" s="6" t="s">
        <v>9</v>
      </c>
      <c r="D9" s="7" t="s">
        <v>18</v>
      </c>
      <c r="E9" s="8">
        <v>60024.17</v>
      </c>
      <c r="F9" s="8">
        <v>11047.57</v>
      </c>
      <c r="G9" s="9">
        <v>5.7930000000000002E-2</v>
      </c>
      <c r="H9" s="10">
        <f t="shared" si="0"/>
        <v>71071.739999999991</v>
      </c>
      <c r="I9" s="14">
        <f>SUM(H3:H12)</f>
        <v>2366246.37</v>
      </c>
    </row>
    <row r="10" spans="1:9" ht="23.25" customHeight="1" x14ac:dyDescent="0.25">
      <c r="A10" s="5">
        <v>181248</v>
      </c>
      <c r="B10" s="6">
        <v>46858</v>
      </c>
      <c r="C10" s="6" t="s">
        <v>9</v>
      </c>
      <c r="D10" s="7" t="s">
        <v>19</v>
      </c>
      <c r="E10" s="8">
        <v>25963.54</v>
      </c>
      <c r="F10" s="8">
        <v>4421.57</v>
      </c>
      <c r="G10" s="9">
        <v>5.3818100000000001E-2</v>
      </c>
      <c r="H10" s="10">
        <f t="shared" si="0"/>
        <v>30385.11</v>
      </c>
    </row>
    <row r="11" spans="1:9" ht="23.25" customHeight="1" x14ac:dyDescent="0.25">
      <c r="A11" s="5">
        <v>187355</v>
      </c>
      <c r="B11" s="6">
        <v>47192</v>
      </c>
      <c r="C11" s="6" t="s">
        <v>9</v>
      </c>
      <c r="D11" s="7" t="s">
        <v>20</v>
      </c>
      <c r="E11" s="8">
        <v>108259.53</v>
      </c>
      <c r="F11" s="8">
        <v>27154.799999999999</v>
      </c>
      <c r="G11" s="9">
        <v>5.7546899999999998E-2</v>
      </c>
      <c r="H11" s="10">
        <f t="shared" si="0"/>
        <v>135414.32999999999</v>
      </c>
      <c r="I11" s="14">
        <f>SUM(F3:F12)</f>
        <v>611536.19999999995</v>
      </c>
    </row>
    <row r="12" spans="1:9" ht="23.25" customHeight="1" x14ac:dyDescent="0.25">
      <c r="A12" s="15" t="s">
        <v>21</v>
      </c>
      <c r="B12" s="16">
        <v>51196</v>
      </c>
      <c r="C12" s="16" t="s">
        <v>22</v>
      </c>
      <c r="D12" s="17" t="s">
        <v>23</v>
      </c>
      <c r="E12" s="18">
        <v>340000</v>
      </c>
      <c r="F12" s="18">
        <v>387914.04</v>
      </c>
      <c r="G12" s="19">
        <v>3.8899999999999997E-2</v>
      </c>
      <c r="H12" s="18">
        <f>SUM(E12+F12)</f>
        <v>727914.04</v>
      </c>
    </row>
    <row r="13" spans="1:9" ht="23.25" customHeight="1" x14ac:dyDescent="0.25">
      <c r="E13" s="14">
        <f>SUM(E3:E12)</f>
        <v>1754710.1700000002</v>
      </c>
      <c r="F13" s="14">
        <f>SUM(F3:F12)</f>
        <v>611536.19999999995</v>
      </c>
      <c r="H13" s="14">
        <f>SUM(H3:H12)</f>
        <v>2366246.37</v>
      </c>
      <c r="I13" s="14">
        <f>SUM(E13:F13)</f>
        <v>2366246.37</v>
      </c>
    </row>
    <row r="14" spans="1:9" ht="15.75" thickBot="1" x14ac:dyDescent="0.3"/>
    <row r="15" spans="1:9" ht="16.5" customHeight="1" thickBot="1" x14ac:dyDescent="0.3">
      <c r="A15" s="7"/>
      <c r="B15" s="20"/>
      <c r="C15" s="21"/>
      <c r="D15" s="22" t="s">
        <v>24</v>
      </c>
      <c r="E15" s="23"/>
      <c r="F15" s="23"/>
      <c r="G15" s="24"/>
      <c r="H15" s="1"/>
    </row>
    <row r="16" spans="1:9" ht="16.5" customHeight="1" x14ac:dyDescent="0.25">
      <c r="A16" s="5"/>
      <c r="B16" s="5"/>
      <c r="C16" s="25"/>
      <c r="D16" s="26"/>
      <c r="E16" s="27" t="s">
        <v>5</v>
      </c>
      <c r="F16" s="27" t="s">
        <v>6</v>
      </c>
      <c r="G16" s="28" t="s">
        <v>25</v>
      </c>
      <c r="H16" s="29"/>
    </row>
    <row r="17" spans="1:8" ht="16.5" customHeight="1" x14ac:dyDescent="0.25">
      <c r="A17" s="5"/>
      <c r="B17" s="5"/>
      <c r="C17" s="30"/>
      <c r="D17" s="31" t="s">
        <v>26</v>
      </c>
      <c r="E17" s="32">
        <f>SUM(E7:E8)</f>
        <v>113991.92000000001</v>
      </c>
      <c r="F17" s="32">
        <f>SUM(F7:F8)</f>
        <v>20820.419999999998</v>
      </c>
      <c r="G17" s="33">
        <f>SUM(E17:F17)</f>
        <v>134812.34000000003</v>
      </c>
      <c r="H17" s="29"/>
    </row>
    <row r="18" spans="1:8" ht="16.5" customHeight="1" x14ac:dyDescent="0.25">
      <c r="A18" s="5"/>
      <c r="B18" s="5"/>
      <c r="C18" s="30"/>
      <c r="D18" s="31" t="s">
        <v>27</v>
      </c>
      <c r="E18" s="32">
        <f>SUM(E3+E4+E5+E6+E12)</f>
        <v>1446471.01</v>
      </c>
      <c r="F18" s="32">
        <f>SUM(F3+F4+F5+F6+F12)</f>
        <v>548091.84</v>
      </c>
      <c r="G18" s="33">
        <f>SUM(E18:F18)</f>
        <v>1994562.85</v>
      </c>
      <c r="H18" s="29"/>
    </row>
    <row r="19" spans="1:8" ht="16.5" customHeight="1" x14ac:dyDescent="0.25">
      <c r="A19" s="5"/>
      <c r="B19" s="5"/>
      <c r="C19" s="30"/>
      <c r="D19" s="31" t="s">
        <v>28</v>
      </c>
      <c r="E19" s="32">
        <f>SUM(E9)</f>
        <v>60024.17</v>
      </c>
      <c r="F19" s="32">
        <f>SUM(F9)</f>
        <v>11047.57</v>
      </c>
      <c r="G19" s="33">
        <f t="shared" ref="G19:G21" si="1">SUM(E19:F19)</f>
        <v>71071.739999999991</v>
      </c>
      <c r="H19" s="29"/>
    </row>
    <row r="20" spans="1:8" ht="16.5" customHeight="1" x14ac:dyDescent="0.25">
      <c r="A20" s="7"/>
      <c r="B20" s="5"/>
      <c r="C20" s="25"/>
      <c r="D20" s="31" t="s">
        <v>29</v>
      </c>
      <c r="E20" s="32">
        <f>SUM(E11)</f>
        <v>108259.53</v>
      </c>
      <c r="F20" s="32">
        <f>SUM(F11)</f>
        <v>27154.799999999999</v>
      </c>
      <c r="G20" s="33">
        <f t="shared" si="1"/>
        <v>135414.32999999999</v>
      </c>
      <c r="H20" s="29"/>
    </row>
    <row r="21" spans="1:8" ht="16.5" customHeight="1" x14ac:dyDescent="0.25">
      <c r="A21" s="7"/>
      <c r="B21" s="5"/>
      <c r="C21" s="25"/>
      <c r="D21" s="31" t="s">
        <v>30</v>
      </c>
      <c r="E21" s="32">
        <f>SUM(E10)</f>
        <v>25963.54</v>
      </c>
      <c r="F21" s="32">
        <f>SUM(F10)</f>
        <v>4421.57</v>
      </c>
      <c r="G21" s="33">
        <f t="shared" si="1"/>
        <v>30385.11</v>
      </c>
      <c r="H21" s="29"/>
    </row>
    <row r="22" spans="1:8" ht="16.5" customHeight="1" thickBot="1" x14ac:dyDescent="0.3">
      <c r="A22" s="7"/>
      <c r="B22" s="5"/>
      <c r="C22" s="25"/>
      <c r="D22" s="34" t="s">
        <v>31</v>
      </c>
      <c r="E22" s="35">
        <f>SUM(E17:E21)</f>
        <v>1754710.17</v>
      </c>
      <c r="F22" s="35">
        <f>SUM(F17:F21)</f>
        <v>611536.19999999995</v>
      </c>
      <c r="G22" s="35">
        <f>SUM(G17:G21)</f>
        <v>2366246.3699999996</v>
      </c>
      <c r="H22" s="29"/>
    </row>
    <row r="23" spans="1:8" x14ac:dyDescent="0.25">
      <c r="D23" s="36"/>
      <c r="G23" s="14"/>
    </row>
    <row r="24" spans="1:8" x14ac:dyDescent="0.25">
      <c r="D24" s="37" t="s">
        <v>32</v>
      </c>
      <c r="E24" s="8">
        <v>1515872.23</v>
      </c>
      <c r="F24" s="8">
        <v>279335.05</v>
      </c>
      <c r="G24" s="8">
        <f>SUM(E24:F24)</f>
        <v>1795207.28</v>
      </c>
    </row>
    <row r="25" spans="1:8" x14ac:dyDescent="0.25">
      <c r="D25" s="7" t="s">
        <v>33</v>
      </c>
      <c r="E25" s="8">
        <f>SUM(E22-E24)</f>
        <v>238837.93999999994</v>
      </c>
      <c r="F25" s="8">
        <f>SUM(F22-F24)</f>
        <v>332201.14999999997</v>
      </c>
      <c r="G25" s="8">
        <f>SUM(G22-G24)</f>
        <v>571039.08999999962</v>
      </c>
    </row>
    <row r="26" spans="1:8" x14ac:dyDescent="0.25">
      <c r="D26" s="7" t="s">
        <v>34</v>
      </c>
      <c r="E26" s="38">
        <f>SUM(E22/E24)-1</f>
        <v>0.15755809445760471</v>
      </c>
      <c r="F26" s="38">
        <f t="shared" ref="F26" si="2">SUM(F22/F24)-1</f>
        <v>1.1892569514638422</v>
      </c>
      <c r="G26" s="38">
        <f>SUM(G22/G24)-1</f>
        <v>0.31809089477400043</v>
      </c>
    </row>
    <row r="27" spans="1:8" x14ac:dyDescent="0.25">
      <c r="E27" s="39"/>
      <c r="F27" s="39"/>
      <c r="G27" s="39"/>
    </row>
    <row r="30" spans="1:8" x14ac:dyDescent="0.25">
      <c r="B30" s="40"/>
      <c r="C30" s="40"/>
    </row>
    <row r="31" spans="1:8" x14ac:dyDescent="0.25">
      <c r="C31" s="41"/>
    </row>
  </sheetData>
  <sheetProtection selectLockedCells="1" selectUnlockedCells="1"/>
  <mergeCells count="1">
    <mergeCell ref="D15:G15"/>
  </mergeCells>
  <pageMargins left="0.7" right="0.7" top="0.75" bottom="0.75" header="0.3" footer="0.3"/>
  <pageSetup scale="63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Lease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dcterms:created xsi:type="dcterms:W3CDTF">2025-08-14T16:55:02Z</dcterms:created>
  <dcterms:modified xsi:type="dcterms:W3CDTF">2025-08-14T16:56:28Z</dcterms:modified>
</cp:coreProperties>
</file>