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Mari's Docs\Budget\FY '24-25\"/>
    </mc:Choice>
  </mc:AlternateContent>
  <xr:revisionPtr revIDLastSave="0" documentId="8_{78BD7396-9E5B-4CC1-ACD1-C3CE73ECB0FD}" xr6:coauthVersionLast="47" xr6:coauthVersionMax="47" xr10:uidLastSave="{00000000-0000-0000-0000-000000000000}"/>
  <bookViews>
    <workbookView xWindow="-120" yWindow="-120" windowWidth="29040" windowHeight="15840" xr2:uid="{D12134FB-9688-4759-A44A-0736C167BA27}"/>
  </bookViews>
  <sheets>
    <sheet name="Lease Total 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F22" i="1"/>
  <c r="F23" i="1" s="1"/>
  <c r="E22" i="1"/>
  <c r="G22" i="1" s="1"/>
  <c r="G21" i="1"/>
  <c r="F21" i="1"/>
  <c r="E21" i="1"/>
  <c r="F20" i="1"/>
  <c r="G20" i="1" s="1"/>
  <c r="E20" i="1"/>
  <c r="F19" i="1"/>
  <c r="E19" i="1"/>
  <c r="G19" i="1" s="1"/>
  <c r="F18" i="1"/>
  <c r="E18" i="1"/>
  <c r="G18" i="1" s="1"/>
  <c r="F17" i="1"/>
  <c r="E17" i="1"/>
  <c r="G17" i="1" s="1"/>
  <c r="I13" i="1"/>
  <c r="H13" i="1"/>
  <c r="F13" i="1"/>
  <c r="E13" i="1"/>
  <c r="H12" i="1"/>
  <c r="H11" i="1"/>
  <c r="H10" i="1"/>
  <c r="I9" i="1"/>
  <c r="H9" i="1"/>
  <c r="H8" i="1"/>
  <c r="H7" i="1"/>
  <c r="H6" i="1"/>
  <c r="H5" i="1"/>
  <c r="H4" i="1"/>
  <c r="H3" i="1"/>
  <c r="G23" i="1" l="1"/>
  <c r="F26" i="1"/>
  <c r="F27" i="1"/>
  <c r="E23" i="1"/>
  <c r="E27" i="1" l="1"/>
  <c r="E26" i="1"/>
  <c r="G26" i="1"/>
  <c r="G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Navarrete</author>
    <author>tc={D3A0E8D4-08CA-48B8-ACA0-8B3982F23F6B}</author>
    <author>tc={99A44C34-54AB-42FC-9A94-0EE9DE52D75C}</author>
  </authors>
  <commentList>
    <comment ref="B5" authorId="0" shapeId="0" xr:uid="{6CB3F7F6-1769-4E78-AD9C-D781E7380A44}">
      <text>
        <r>
          <rPr>
            <b/>
            <sz val="9"/>
            <color indexed="81"/>
            <rFont val="Tahoma"/>
            <family val="2"/>
          </rPr>
          <t>Mariana Navarrete:</t>
        </r>
        <r>
          <rPr>
            <sz val="9"/>
            <color indexed="81"/>
            <rFont val="Tahoma"/>
            <family val="2"/>
          </rPr>
          <t xml:space="preserve">
Two payments in one FY 
First payment on 02.15.24
Second Payment on 08.15.2025
</t>
        </r>
      </text>
    </comment>
    <comment ref="B6" authorId="1" shapeId="0" xr:uid="{D3A0E8D4-08CA-48B8-ACA0-8B3982F23F6B}">
      <text>
        <t>[Threaded comment]
Your version of Excel allows you to read this threaded comment; however, any edits to it will get removed if the file is opened in a newer version of Excel. Learn more: https://go.microsoft.com/fwlink/?linkid=870924
Comment:
    First payment due on 03/01/2025
P:$110,000.00
I: $9,635.00
Second Interest payment due 09/01/2025
09/01/2025 I: $7,380.00</t>
      </text>
    </comment>
    <comment ref="B7" authorId="2" shapeId="0" xr:uid="{99A44C34-54AB-42FC-9A94-0EE9DE52D75C}">
      <text>
        <t>[Threaded comment]
Your version of Excel allows you to read this threaded comment; however, any edits to it will get removed if the file is opened in a newer version of Excel. Learn more: https://go.microsoft.com/fwlink/?linkid=870924
Comment:
    Two Aerial(ladder trucks) 
Reply:
    Two payments per FY 
One payment on March 1st 
P:$295,000.00
I:$72,960.00
Second payment September
I:$66,234.00</t>
      </text>
    </comment>
  </commentList>
</comments>
</file>

<file path=xl/sharedStrings.xml><?xml version="1.0" encoding="utf-8"?>
<sst xmlns="http://schemas.openxmlformats.org/spreadsheetml/2006/main" count="44" uniqueCount="34">
  <si>
    <t>Lease Total FY 2024-2025</t>
  </si>
  <si>
    <t xml:space="preserve">Loan # </t>
  </si>
  <si>
    <t xml:space="preserve">Maturity Date </t>
  </si>
  <si>
    <t xml:space="preserve">Bank </t>
  </si>
  <si>
    <t xml:space="preserve">Department </t>
  </si>
  <si>
    <t xml:space="preserve">Principal </t>
  </si>
  <si>
    <t xml:space="preserve">Interest </t>
  </si>
  <si>
    <t xml:space="preserve">Interest Rate </t>
  </si>
  <si>
    <t>Total for FY 24-25</t>
  </si>
  <si>
    <t xml:space="preserve">SouthsideBank </t>
  </si>
  <si>
    <t xml:space="preserve">San Elizario </t>
  </si>
  <si>
    <t>District Office /Motorola Radios</t>
  </si>
  <si>
    <t>TIB</t>
  </si>
  <si>
    <t>District Office/SCBA&amp; Vehicles</t>
  </si>
  <si>
    <t>Zion Bancorporation, N.A.</t>
  </si>
  <si>
    <t xml:space="preserve">District Office/Saber Pumper </t>
  </si>
  <si>
    <t>August  1,2033</t>
  </si>
  <si>
    <t xml:space="preserve">District Office/ Two Aerial Trucks </t>
  </si>
  <si>
    <t xml:space="preserve">Clint </t>
  </si>
  <si>
    <t xml:space="preserve">Montana Vista </t>
  </si>
  <si>
    <t xml:space="preserve">West Valley </t>
  </si>
  <si>
    <t xml:space="preserve">Socorro </t>
  </si>
  <si>
    <t>Grand Total Debt for FY 24-25</t>
  </si>
  <si>
    <t>Total FY 24-25</t>
  </si>
  <si>
    <t xml:space="preserve">Clint Fire Department </t>
  </si>
  <si>
    <t xml:space="preserve">District Office </t>
  </si>
  <si>
    <t xml:space="preserve">Montana Vista Fire Department </t>
  </si>
  <si>
    <t xml:space="preserve">San Elizario Fire Department </t>
  </si>
  <si>
    <t xml:space="preserve">Socorro Fire Department </t>
  </si>
  <si>
    <t xml:space="preserve">West Valley Fire Department </t>
  </si>
  <si>
    <t>Total FY 2024-2025</t>
  </si>
  <si>
    <t>Total FY 2023-2024</t>
  </si>
  <si>
    <t xml:space="preserve">Increase/Decrease Difference </t>
  </si>
  <si>
    <t xml:space="preserve">Percentage Increase/Decrease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</si>
</sst>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2" borderId="1" xfId="3" applyAlignment="1">
      <alignment horizontal="center"/>
    </xf>
    <xf numFmtId="0" fontId="0" fillId="3" borderId="2" xfId="0" applyFill="1" applyBorder="1" applyAlignment="1">
      <alignment horizontal="left"/>
    </xf>
    <xf numFmtId="164" fontId="0" fillId="3" borderId="2" xfId="0" applyNumberFormat="1" applyFill="1" applyBorder="1" applyAlignment="1">
      <alignment horizontal="left"/>
    </xf>
    <xf numFmtId="0" fontId="0" fillId="3" borderId="2" xfId="0" applyFill="1" applyBorder="1"/>
    <xf numFmtId="44" fontId="0" fillId="3" borderId="2" xfId="0" applyNumberFormat="1" applyFill="1" applyBorder="1"/>
    <xf numFmtId="165" fontId="0" fillId="3" borderId="2" xfId="0" applyNumberFormat="1" applyFill="1" applyBorder="1"/>
    <xf numFmtId="43" fontId="1" fillId="0" borderId="0" xfId="1"/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applyBorder="1"/>
    <xf numFmtId="44" fontId="0" fillId="0" borderId="2" xfId="0" applyNumberFormat="1" applyBorder="1"/>
    <xf numFmtId="165" fontId="0" fillId="0" borderId="2" xfId="0" applyNumberFormat="1" applyBorder="1"/>
    <xf numFmtId="10" fontId="0" fillId="0" borderId="2" xfId="0" applyNumberFormat="1" applyBorder="1"/>
    <xf numFmtId="43" fontId="0" fillId="0" borderId="0" xfId="0" applyNumberFormat="1"/>
    <xf numFmtId="4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44" fontId="0" fillId="0" borderId="3" xfId="0" applyNumberFormat="1" applyBorder="1"/>
    <xf numFmtId="0" fontId="5" fillId="0" borderId="9" xfId="0" applyFont="1" applyBorder="1"/>
    <xf numFmtId="44" fontId="0" fillId="0" borderId="9" xfId="0" applyNumberFormat="1" applyBorder="1"/>
    <xf numFmtId="44" fontId="3" fillId="0" borderId="9" xfId="0" applyNumberFormat="1" applyFont="1" applyBorder="1"/>
    <xf numFmtId="0" fontId="3" fillId="4" borderId="10" xfId="0" applyFont="1" applyFill="1" applyBorder="1"/>
    <xf numFmtId="44" fontId="3" fillId="4" borderId="10" xfId="0" applyNumberFormat="1" applyFont="1" applyFill="1" applyBorder="1"/>
    <xf numFmtId="0" fontId="5" fillId="0" borderId="11" xfId="0" applyFont="1" applyBorder="1"/>
    <xf numFmtId="0" fontId="5" fillId="0" borderId="2" xfId="0" applyFont="1" applyBorder="1"/>
    <xf numFmtId="9" fontId="0" fillId="0" borderId="2" xfId="2" applyFont="1" applyFill="1" applyBorder="1"/>
    <xf numFmtId="9" fontId="0" fillId="0" borderId="0" xfId="2" applyFont="1" applyFill="1"/>
    <xf numFmtId="43" fontId="0" fillId="0" borderId="0" xfId="0" applyNumberFormat="1" applyAlignment="1">
      <alignment horizontal="left"/>
    </xf>
    <xf numFmtId="9" fontId="0" fillId="0" borderId="0" xfId="2" applyFont="1" applyAlignment="1">
      <alignment horizontal="left"/>
    </xf>
  </cellXfs>
  <cellStyles count="4">
    <cellStyle name="Comma" xfId="1" builtinId="3"/>
    <cellStyle name="Normal" xfId="0" builtinId="0"/>
    <cellStyle name="Output" xfId="3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ana Navarrete" id="{A378AAEE-0796-4EFA-BC18-DEEC10EC283F}" userId="S::mnavarrete@epcountyesd2.org::4e929db7-1e5b-4703-9e71-95928359483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3-02-28T23:05:28.32" personId="{A378AAEE-0796-4EFA-BC18-DEEC10EC283F}" id="{D3A0E8D4-08CA-48B8-ACA0-8B3982F23F6B}">
    <text>First payment due on 03/01/2025
P:$110,000.00
I: $9,635.00
Second Interest payment due 09/01/2025
09/01/2025 I: $7,380.00</text>
  </threadedComment>
  <threadedComment ref="B7" dT="2023-06-08T19:11:47.30" personId="{A378AAEE-0796-4EFA-BC18-DEEC10EC283F}" id="{99A44C34-54AB-42FC-9A94-0EE9DE52D75C}">
    <text xml:space="preserve">Two Aerial(ladder trucks) </text>
  </threadedComment>
  <threadedComment ref="B7" dT="2024-02-01T16:48:33.66" personId="{A378AAEE-0796-4EFA-BC18-DEEC10EC283F}" id="{66BB1E05-1578-4E9C-B537-DF1D2B2FB417}" parentId="{99A44C34-54AB-42FC-9A94-0EE9DE52D75C}">
    <text>Two payments per FY 
One payment on March 1st 
P:$295,000.00
I:$72,960.00
Second payment September
I:$66,234.00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5EC9F-7A27-4DEB-93A9-49FF025A91C3}">
  <sheetPr>
    <pageSetUpPr fitToPage="1"/>
  </sheetPr>
  <dimension ref="A1:I32"/>
  <sheetViews>
    <sheetView tabSelected="1" workbookViewId="0">
      <selection activeCell="K21" sqref="K21"/>
    </sheetView>
  </sheetViews>
  <sheetFormatPr defaultColWidth="9.140625" defaultRowHeight="15" x14ac:dyDescent="0.25"/>
  <cols>
    <col min="1" max="1" width="16.42578125" style="2" customWidth="1"/>
    <col min="2" max="2" width="17.28515625" style="2" customWidth="1"/>
    <col min="3" max="3" width="27.85546875" style="2" customWidth="1"/>
    <col min="4" max="4" width="33.7109375" customWidth="1"/>
    <col min="5" max="5" width="16" customWidth="1"/>
    <col min="6" max="6" width="13.42578125" customWidth="1"/>
    <col min="7" max="7" width="15.42578125" customWidth="1"/>
    <col min="8" max="8" width="19.5703125" customWidth="1"/>
    <col min="9" max="9" width="18.28515625" customWidth="1"/>
    <col min="10" max="10" width="16" customWidth="1"/>
    <col min="11" max="11" width="15.42578125" customWidth="1"/>
  </cols>
  <sheetData>
    <row r="1" spans="1:9" ht="15.75" x14ac:dyDescent="0.25">
      <c r="A1" s="1"/>
      <c r="E1" s="3" t="s">
        <v>0</v>
      </c>
    </row>
    <row r="2" spans="1:9" ht="23.2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9" ht="23.25" customHeight="1" x14ac:dyDescent="0.25">
      <c r="A3" s="5">
        <v>200587</v>
      </c>
      <c r="B3" s="6">
        <v>45731</v>
      </c>
      <c r="C3" s="6" t="s">
        <v>9</v>
      </c>
      <c r="D3" s="7" t="s">
        <v>10</v>
      </c>
      <c r="E3" s="8">
        <v>149878.9</v>
      </c>
      <c r="F3" s="8">
        <v>8589.5400000000009</v>
      </c>
      <c r="G3" s="9">
        <v>5.731E-2</v>
      </c>
      <c r="H3" s="8">
        <f t="shared" ref="H3:H12" si="0">SUM(E3+F3)</f>
        <v>158468.44</v>
      </c>
      <c r="I3" s="10"/>
    </row>
    <row r="4" spans="1:9" ht="23.25" customHeight="1" x14ac:dyDescent="0.25">
      <c r="A4" s="11">
        <v>247242</v>
      </c>
      <c r="B4" s="12">
        <v>46447</v>
      </c>
      <c r="C4" s="12" t="s">
        <v>9</v>
      </c>
      <c r="D4" s="13" t="s">
        <v>11</v>
      </c>
      <c r="E4" s="14">
        <v>104203.93</v>
      </c>
      <c r="F4" s="14">
        <v>9231.92</v>
      </c>
      <c r="G4" s="15">
        <v>2.87E-2</v>
      </c>
      <c r="H4" s="14">
        <f>SUM(E4+F4)</f>
        <v>113435.84999999999</v>
      </c>
      <c r="I4" s="10"/>
    </row>
    <row r="5" spans="1:9" ht="23.25" customHeight="1" x14ac:dyDescent="0.25">
      <c r="A5" s="11">
        <v>98633</v>
      </c>
      <c r="B5" s="12">
        <v>46614</v>
      </c>
      <c r="C5" s="11" t="s">
        <v>12</v>
      </c>
      <c r="D5" s="13" t="s">
        <v>13</v>
      </c>
      <c r="E5" s="14">
        <v>565253.18000000005</v>
      </c>
      <c r="F5" s="14">
        <v>25157.29</v>
      </c>
      <c r="G5" s="16">
        <v>1.5900000000000001E-2</v>
      </c>
      <c r="H5" s="14">
        <f t="shared" si="0"/>
        <v>590410.47000000009</v>
      </c>
      <c r="I5" s="10"/>
    </row>
    <row r="6" spans="1:9" ht="23.25" customHeight="1" x14ac:dyDescent="0.25">
      <c r="A6" s="11">
        <v>2756</v>
      </c>
      <c r="B6" s="12">
        <v>46997</v>
      </c>
      <c r="C6" s="12" t="s">
        <v>14</v>
      </c>
      <c r="D6" s="13" t="s">
        <v>15</v>
      </c>
      <c r="E6" s="14">
        <v>110000</v>
      </c>
      <c r="F6" s="14">
        <v>17015</v>
      </c>
      <c r="G6" s="15">
        <v>4.1000000000000002E-2</v>
      </c>
      <c r="H6" s="14">
        <f t="shared" si="0"/>
        <v>127015</v>
      </c>
    </row>
    <row r="7" spans="1:9" ht="23.25" customHeight="1" x14ac:dyDescent="0.25">
      <c r="A7" s="11">
        <v>7274</v>
      </c>
      <c r="B7" s="12" t="s">
        <v>16</v>
      </c>
      <c r="C7" s="12" t="s">
        <v>14</v>
      </c>
      <c r="D7" s="13" t="s">
        <v>17</v>
      </c>
      <c r="E7" s="14">
        <v>295000</v>
      </c>
      <c r="F7" s="14">
        <v>139194</v>
      </c>
      <c r="G7" s="15">
        <v>4.5600000000000002E-2</v>
      </c>
      <c r="H7" s="14">
        <f t="shared" si="0"/>
        <v>434194</v>
      </c>
    </row>
    <row r="8" spans="1:9" ht="23.25" customHeight="1" x14ac:dyDescent="0.25">
      <c r="A8" s="11">
        <v>181274</v>
      </c>
      <c r="B8" s="12">
        <v>46827</v>
      </c>
      <c r="C8" s="12" t="s">
        <v>9</v>
      </c>
      <c r="D8" s="13" t="s">
        <v>18</v>
      </c>
      <c r="E8" s="14">
        <v>23017.18</v>
      </c>
      <c r="F8" s="14">
        <v>5601.59</v>
      </c>
      <c r="G8" s="15">
        <v>5.4965E-2</v>
      </c>
      <c r="H8" s="14">
        <f t="shared" si="0"/>
        <v>28618.77</v>
      </c>
      <c r="I8" s="10"/>
    </row>
    <row r="9" spans="1:9" ht="23.25" customHeight="1" x14ac:dyDescent="0.25">
      <c r="A9" s="11">
        <v>182963</v>
      </c>
      <c r="B9" s="12">
        <v>46827</v>
      </c>
      <c r="C9" s="12" t="s">
        <v>9</v>
      </c>
      <c r="D9" s="13" t="s">
        <v>18</v>
      </c>
      <c r="E9" s="14">
        <v>84775.53</v>
      </c>
      <c r="F9" s="14">
        <v>21418.04</v>
      </c>
      <c r="G9" s="15">
        <v>5.7930000000000002E-2</v>
      </c>
      <c r="H9" s="14">
        <f t="shared" si="0"/>
        <v>106193.57</v>
      </c>
      <c r="I9" s="17">
        <f>SUM(I3:I8)</f>
        <v>0</v>
      </c>
    </row>
    <row r="10" spans="1:9" ht="23.25" customHeight="1" x14ac:dyDescent="0.25">
      <c r="A10" s="11">
        <v>184931</v>
      </c>
      <c r="B10" s="12">
        <v>46827</v>
      </c>
      <c r="C10" s="12" t="s">
        <v>9</v>
      </c>
      <c r="D10" s="13" t="s">
        <v>19</v>
      </c>
      <c r="E10" s="14">
        <v>56737.37</v>
      </c>
      <c r="F10" s="14">
        <v>14334.37</v>
      </c>
      <c r="G10" s="15">
        <v>5.7930000000000002E-2</v>
      </c>
      <c r="H10" s="14">
        <f t="shared" si="0"/>
        <v>71071.740000000005</v>
      </c>
      <c r="I10" s="18"/>
    </row>
    <row r="11" spans="1:9" ht="23.25" customHeight="1" x14ac:dyDescent="0.25">
      <c r="A11" s="11">
        <v>181248</v>
      </c>
      <c r="B11" s="12">
        <v>46858</v>
      </c>
      <c r="C11" s="12" t="s">
        <v>9</v>
      </c>
      <c r="D11" s="13" t="s">
        <v>20</v>
      </c>
      <c r="E11" s="14">
        <v>24637.59</v>
      </c>
      <c r="F11" s="14">
        <v>5747.52</v>
      </c>
      <c r="G11" s="15">
        <v>5.3818100000000001E-2</v>
      </c>
      <c r="H11" s="14">
        <f t="shared" si="0"/>
        <v>30385.11</v>
      </c>
    </row>
    <row r="12" spans="1:9" ht="23.25" customHeight="1" x14ac:dyDescent="0.25">
      <c r="A12" s="11">
        <v>187355</v>
      </c>
      <c r="B12" s="12">
        <v>47192</v>
      </c>
      <c r="C12" s="12" t="s">
        <v>9</v>
      </c>
      <c r="D12" s="13" t="s">
        <v>21</v>
      </c>
      <c r="E12" s="14">
        <v>102368.55</v>
      </c>
      <c r="F12" s="14">
        <v>33045.78</v>
      </c>
      <c r="G12" s="15">
        <v>5.7546899999999998E-2</v>
      </c>
      <c r="H12" s="14">
        <f t="shared" si="0"/>
        <v>135414.33000000002</v>
      </c>
    </row>
    <row r="13" spans="1:9" ht="23.25" customHeight="1" x14ac:dyDescent="0.25">
      <c r="E13" s="18">
        <f>SUM(E3:E12)</f>
        <v>1515872.2300000002</v>
      </c>
      <c r="F13" s="18">
        <f>SUM(F3:F12)</f>
        <v>279335.05</v>
      </c>
      <c r="H13" s="18">
        <f>SUM(H3:H12)</f>
        <v>1795207.2800000003</v>
      </c>
      <c r="I13" s="18">
        <f>SUM(E13:F13)</f>
        <v>1795207.2800000003</v>
      </c>
    </row>
    <row r="14" spans="1:9" ht="15.75" thickBot="1" x14ac:dyDescent="0.3"/>
    <row r="15" spans="1:9" ht="16.5" customHeight="1" thickBot="1" x14ac:dyDescent="0.3">
      <c r="A15" s="13"/>
      <c r="B15" s="19"/>
      <c r="C15" s="20"/>
      <c r="D15" s="21" t="s">
        <v>22</v>
      </c>
      <c r="E15" s="22"/>
      <c r="F15" s="22"/>
      <c r="G15" s="23"/>
      <c r="H15" s="1"/>
    </row>
    <row r="16" spans="1:9" ht="16.5" customHeight="1" x14ac:dyDescent="0.25">
      <c r="A16" s="11"/>
      <c r="B16" s="11"/>
      <c r="C16" s="24"/>
      <c r="D16" s="25"/>
      <c r="E16" s="26" t="s">
        <v>5</v>
      </c>
      <c r="F16" s="26" t="s">
        <v>6</v>
      </c>
      <c r="G16" s="27" t="s">
        <v>23</v>
      </c>
      <c r="H16" s="28"/>
    </row>
    <row r="17" spans="1:8" ht="16.5" customHeight="1" x14ac:dyDescent="0.25">
      <c r="A17" s="11"/>
      <c r="B17" s="11"/>
      <c r="C17" s="29"/>
      <c r="D17" s="30" t="s">
        <v>24</v>
      </c>
      <c r="E17" s="31">
        <f>SUM(E8:E9)</f>
        <v>107792.70999999999</v>
      </c>
      <c r="F17" s="31">
        <f>SUM(F8:F9)</f>
        <v>27019.63</v>
      </c>
      <c r="G17" s="32">
        <f>SUM(E17:F17)</f>
        <v>134812.34</v>
      </c>
      <c r="H17" s="28"/>
    </row>
    <row r="18" spans="1:8" ht="16.5" customHeight="1" x14ac:dyDescent="0.25">
      <c r="A18" s="11"/>
      <c r="B18" s="11"/>
      <c r="C18" s="29"/>
      <c r="D18" s="30" t="s">
        <v>25</v>
      </c>
      <c r="E18" s="31">
        <f>SUM(E4:E7)</f>
        <v>1074457.1100000001</v>
      </c>
      <c r="F18" s="31">
        <f>SUM(F4:F7)</f>
        <v>190598.21</v>
      </c>
      <c r="G18" s="32">
        <f t="shared" ref="G18:G22" si="1">SUM(E18:F18)</f>
        <v>1265055.32</v>
      </c>
      <c r="H18" s="28"/>
    </row>
    <row r="19" spans="1:8" ht="16.5" customHeight="1" x14ac:dyDescent="0.25">
      <c r="A19" s="11"/>
      <c r="B19" s="11"/>
      <c r="C19" s="29"/>
      <c r="D19" s="30" t="s">
        <v>26</v>
      </c>
      <c r="E19" s="31">
        <f>SUM(E10)</f>
        <v>56737.37</v>
      </c>
      <c r="F19" s="31">
        <f>SUM(F10)</f>
        <v>14334.37</v>
      </c>
      <c r="G19" s="32">
        <f t="shared" si="1"/>
        <v>71071.740000000005</v>
      </c>
      <c r="H19" s="28"/>
    </row>
    <row r="20" spans="1:8" ht="16.5" customHeight="1" x14ac:dyDescent="0.25">
      <c r="A20" s="11"/>
      <c r="B20" s="11"/>
      <c r="C20" s="24"/>
      <c r="D20" s="30" t="s">
        <v>27</v>
      </c>
      <c r="E20" s="31">
        <f>SUM(E3)</f>
        <v>149878.9</v>
      </c>
      <c r="F20" s="31">
        <f>SUM(F3)</f>
        <v>8589.5400000000009</v>
      </c>
      <c r="G20" s="32">
        <f t="shared" si="1"/>
        <v>158468.44</v>
      </c>
      <c r="H20" s="28"/>
    </row>
    <row r="21" spans="1:8" ht="16.5" customHeight="1" x14ac:dyDescent="0.25">
      <c r="A21" s="13"/>
      <c r="B21" s="11"/>
      <c r="C21" s="24"/>
      <c r="D21" s="30" t="s">
        <v>28</v>
      </c>
      <c r="E21" s="31">
        <f>SUM(E12)</f>
        <v>102368.55</v>
      </c>
      <c r="F21" s="31">
        <f>SUM(F12)</f>
        <v>33045.78</v>
      </c>
      <c r="G21" s="32">
        <f t="shared" si="1"/>
        <v>135414.33000000002</v>
      </c>
      <c r="H21" s="28"/>
    </row>
    <row r="22" spans="1:8" ht="16.5" customHeight="1" x14ac:dyDescent="0.25">
      <c r="A22" s="13"/>
      <c r="B22" s="11"/>
      <c r="C22" s="24"/>
      <c r="D22" s="30" t="s">
        <v>29</v>
      </c>
      <c r="E22" s="31">
        <f>SUM(E11)</f>
        <v>24637.59</v>
      </c>
      <c r="F22" s="31">
        <f>SUM(F11)</f>
        <v>5747.52</v>
      </c>
      <c r="G22" s="32">
        <f t="shared" si="1"/>
        <v>30385.11</v>
      </c>
      <c r="H22" s="28"/>
    </row>
    <row r="23" spans="1:8" ht="16.5" customHeight="1" thickBot="1" x14ac:dyDescent="0.3">
      <c r="A23" s="13"/>
      <c r="B23" s="11"/>
      <c r="C23" s="24"/>
      <c r="D23" s="33" t="s">
        <v>30</v>
      </c>
      <c r="E23" s="34">
        <f>SUM(E17:E22)</f>
        <v>1515872.2300000002</v>
      </c>
      <c r="F23" s="34">
        <f>SUM(F17:F22)</f>
        <v>279335.05000000005</v>
      </c>
      <c r="G23" s="34">
        <f>SUM(G17:G22)</f>
        <v>1795207.2800000003</v>
      </c>
      <c r="H23" s="28"/>
    </row>
    <row r="24" spans="1:8" x14ac:dyDescent="0.25">
      <c r="D24" s="35"/>
      <c r="G24" s="18"/>
    </row>
    <row r="25" spans="1:8" x14ac:dyDescent="0.25">
      <c r="D25" s="36" t="s">
        <v>31</v>
      </c>
      <c r="E25" s="14">
        <v>1702620.69</v>
      </c>
      <c r="F25" s="14">
        <v>360374.05</v>
      </c>
      <c r="G25" s="14">
        <f>SUM(E25:F25)</f>
        <v>2062994.74</v>
      </c>
    </row>
    <row r="26" spans="1:8" x14ac:dyDescent="0.25">
      <c r="D26" s="13" t="s">
        <v>32</v>
      </c>
      <c r="E26" s="14">
        <f>SUM(E23-E25)</f>
        <v>-186748.45999999973</v>
      </c>
      <c r="F26" s="14">
        <f>SUM(F23-F25)</f>
        <v>-81038.999999999942</v>
      </c>
      <c r="G26" s="14">
        <f>SUM(G23-G25)</f>
        <v>-267787.45999999973</v>
      </c>
    </row>
    <row r="27" spans="1:8" x14ac:dyDescent="0.25">
      <c r="D27" s="13" t="s">
        <v>33</v>
      </c>
      <c r="E27" s="37">
        <f>SUM(E23/E25)-1</f>
        <v>-0.1096829499939882</v>
      </c>
      <c r="F27" s="37">
        <f t="shared" ref="F27" si="2">SUM(F23/F25)-1</f>
        <v>-0.22487468229191288</v>
      </c>
      <c r="G27" s="37">
        <f>SUM(G23/G25)-1</f>
        <v>-0.12980520735598178</v>
      </c>
    </row>
    <row r="28" spans="1:8" x14ac:dyDescent="0.25">
      <c r="E28" s="38"/>
      <c r="F28" s="38"/>
      <c r="G28" s="38"/>
    </row>
    <row r="31" spans="1:8" x14ac:dyDescent="0.25">
      <c r="B31" s="39"/>
      <c r="C31" s="39"/>
    </row>
    <row r="32" spans="1:8" x14ac:dyDescent="0.25">
      <c r="C32" s="40"/>
    </row>
  </sheetData>
  <sheetProtection selectLockedCells="1" selectUnlockedCells="1"/>
  <mergeCells count="1">
    <mergeCell ref="D15:G15"/>
  </mergeCells>
  <pageMargins left="0.7" right="0.7" top="0.75" bottom="0.75" header="0.3" footer="0.3"/>
  <pageSetup scale="68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Lease Total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dcterms:created xsi:type="dcterms:W3CDTF">2024-08-13T15:55:12Z</dcterms:created>
  <dcterms:modified xsi:type="dcterms:W3CDTF">2024-08-13T15:55:40Z</dcterms:modified>
</cp:coreProperties>
</file>