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rey\Desktop\Check Registers for Website\"/>
    </mc:Choice>
  </mc:AlternateContent>
  <xr:revisionPtr revIDLastSave="0" documentId="8_{DD237CEC-DD0B-4BCE-A0E7-96D21FD4B41D}" xr6:coauthVersionLast="47" xr6:coauthVersionMax="47" xr10:uidLastSave="{00000000-0000-0000-0000-000000000000}"/>
  <bookViews>
    <workbookView xWindow="-120" yWindow="-120" windowWidth="29040" windowHeight="15720" xr2:uid="{75C3EBF8-A397-4BD3-BEC4-9188E9C36265}"/>
  </bookViews>
  <sheets>
    <sheet name="FY 25-26" sheetId="1" r:id="rId1"/>
  </sheets>
  <externalReferences>
    <externalReference r:id="rId2"/>
  </externalReferences>
  <definedNames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7" i="1" l="1"/>
  <c r="B86" i="1"/>
  <c r="B88" i="1" s="1"/>
  <c r="B83" i="1"/>
  <c r="B82" i="1"/>
  <c r="B81" i="1"/>
  <c r="B80" i="1"/>
  <c r="B79" i="1"/>
  <c r="B77" i="1"/>
  <c r="B76" i="1"/>
  <c r="B75" i="1"/>
  <c r="B74" i="1"/>
  <c r="B84" i="1" s="1"/>
  <c r="B73" i="1"/>
  <c r="B72" i="1"/>
  <c r="B68" i="1"/>
  <c r="B67" i="1"/>
  <c r="B66" i="1"/>
  <c r="B65" i="1"/>
  <c r="B64" i="1"/>
  <c r="B63" i="1"/>
  <c r="B61" i="1"/>
  <c r="B60" i="1"/>
  <c r="B59" i="1"/>
  <c r="B58" i="1"/>
  <c r="B57" i="1"/>
  <c r="B56" i="1"/>
  <c r="B54" i="1"/>
  <c r="B53" i="1"/>
  <c r="B52" i="1"/>
  <c r="B51" i="1"/>
  <c r="B50" i="1"/>
  <c r="B49" i="1"/>
  <c r="B48" i="1"/>
  <c r="B46" i="1"/>
  <c r="B45" i="1"/>
  <c r="B44" i="1"/>
  <c r="B43" i="1"/>
  <c r="B42" i="1"/>
  <c r="B41" i="1"/>
  <c r="B40" i="1"/>
  <c r="B39" i="1"/>
  <c r="B38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1" i="1"/>
  <c r="B20" i="1"/>
  <c r="B19" i="1"/>
  <c r="B18" i="1"/>
  <c r="E16" i="1"/>
  <c r="B16" i="1"/>
  <c r="H15" i="1"/>
  <c r="E15" i="1"/>
  <c r="B15" i="1"/>
  <c r="B69" i="1" s="1"/>
  <c r="B89" i="1" s="1"/>
  <c r="K13" i="1" s="1"/>
  <c r="K16" i="1" s="1"/>
  <c r="H14" i="1"/>
  <c r="H17" i="1" s="1"/>
  <c r="K15" i="1" s="1"/>
  <c r="E14" i="1"/>
  <c r="E17" i="1" s="1"/>
  <c r="K14" i="1" s="1"/>
  <c r="B14" i="1"/>
  <c r="G8" i="1"/>
  <c r="G9" i="1" s="1"/>
  <c r="D8" i="1"/>
  <c r="D9" i="1" s="1"/>
  <c r="B7" i="1"/>
  <c r="K7" i="1" s="1"/>
  <c r="K6" i="1"/>
  <c r="B5" i="1"/>
  <c r="B8" i="1" s="1"/>
  <c r="K4" i="1"/>
  <c r="D3" i="1"/>
  <c r="B3" i="1"/>
  <c r="K3" i="1" s="1"/>
  <c r="B9" i="1" l="1"/>
  <c r="K8" i="1"/>
  <c r="E19" i="1"/>
  <c r="H19" i="1"/>
  <c r="K5" i="1"/>
  <c r="B92" i="1" l="1"/>
  <c r="B93" i="1" s="1"/>
  <c r="K9" i="1"/>
  <c r="K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tc={CD90B6A2-669F-47E0-9C10-85FE14934E5E}</author>
    <author>tc={C5023216-CBBE-456E-901D-D094116A6CDD}</author>
  </authors>
  <commentList>
    <comment ref="B71" authorId="0" shapeId="0" xr:uid="{CD90B6A2-669F-47E0-9C10-85FE14934E5E}">
      <text>
        <t>[Threaded comment]
Your version of Excel allows you to read this threaded comment; however, any edits to it will get removed if the file is opened in a newer version of Excel. Learn more: https://go.microsoft.com/fwlink/?linkid=870924
Comment:
    You could breakdown: Salaries, Payroll Expenses, Benefits, Other Payroll Expenses</t>
      </text>
    </comment>
    <comment ref="B86" authorId="1" shapeId="0" xr:uid="{C5023216-CBBE-456E-901D-D094116A6CDD}">
      <text>
        <t>[Threaded comment]
Your version of Excel allows you to read this threaded comment; however, any edits to it will get removed if the file is opened in a newer version of Excel. Learn more: https://go.microsoft.com/fwlink/?linkid=870924
Comment:
    You could move this to capital as “to be allocated” for future capital improvements, that way it won’t be confused with your reserves.</t>
      </text>
    </comment>
  </commentList>
</comments>
</file>

<file path=xl/sharedStrings.xml><?xml version="1.0" encoding="utf-8"?>
<sst xmlns="http://schemas.openxmlformats.org/spreadsheetml/2006/main" count="119" uniqueCount="101">
  <si>
    <t>Operation Fund (General Fund)</t>
  </si>
  <si>
    <t>Capital Fund (All Years)</t>
  </si>
  <si>
    <t>Debt Service (I&amp;S)</t>
  </si>
  <si>
    <t>Total (All Funds)</t>
  </si>
  <si>
    <t>Beginning Balance (Fund Balance)</t>
  </si>
  <si>
    <t>Revenue</t>
  </si>
  <si>
    <t>Code Enforcement Income</t>
  </si>
  <si>
    <t>Property Tax Income</t>
  </si>
  <si>
    <t>State Sales Tax Income</t>
  </si>
  <si>
    <t>Total Revenue</t>
  </si>
  <si>
    <t>Total Resources</t>
  </si>
  <si>
    <t>Expenses</t>
  </si>
  <si>
    <t xml:space="preserve"> </t>
  </si>
  <si>
    <t>Operations</t>
  </si>
  <si>
    <t>Capital Projects</t>
  </si>
  <si>
    <t>Long Term Liability &amp; Interest</t>
  </si>
  <si>
    <t>Bank Charges</t>
  </si>
  <si>
    <t xml:space="preserve">Socorro New Station </t>
  </si>
  <si>
    <t>Principal Loan Payments</t>
  </si>
  <si>
    <t>Capital</t>
  </si>
  <si>
    <t xml:space="preserve">Building Repairs &amp; Maint. </t>
  </si>
  <si>
    <t>Two Fire Trucks</t>
  </si>
  <si>
    <t>Interest Expense</t>
  </si>
  <si>
    <t>Debt Service</t>
  </si>
  <si>
    <t>Cable</t>
  </si>
  <si>
    <t xml:space="preserve">Architect Plans </t>
  </si>
  <si>
    <t>Communications</t>
  </si>
  <si>
    <t>Total Expense</t>
  </si>
  <si>
    <t>Cell Phones</t>
  </si>
  <si>
    <t>Emergency Reserve Estimate</t>
  </si>
  <si>
    <t>Internet</t>
  </si>
  <si>
    <t>Total Resources-Expenses</t>
  </si>
  <si>
    <t>Telephone &amp; Fax</t>
  </si>
  <si>
    <t>Computer Maint. &amp; Repair</t>
  </si>
  <si>
    <t>Contingencies</t>
  </si>
  <si>
    <t>Equipment</t>
  </si>
  <si>
    <t>Maintenance &amp; Operating</t>
  </si>
  <si>
    <t>Personnel</t>
  </si>
  <si>
    <t>Professional Fees</t>
  </si>
  <si>
    <t>Copier Lease</t>
  </si>
  <si>
    <t>Dispatch Operating Expense</t>
  </si>
  <si>
    <t>Dues &amp; Subcriptions</t>
  </si>
  <si>
    <t>Employee Clearance</t>
  </si>
  <si>
    <t xml:space="preserve">Employee Appreciation </t>
  </si>
  <si>
    <t xml:space="preserve">Equipment Rental </t>
  </si>
  <si>
    <t>Equipment Repair &amp; Maint.</t>
  </si>
  <si>
    <t>Fire Prevention</t>
  </si>
  <si>
    <t>Fuel</t>
  </si>
  <si>
    <t>Furniture &amp; Equipt. (Less $5k)</t>
  </si>
  <si>
    <t>Insurance</t>
  </si>
  <si>
    <t>Automobile</t>
  </si>
  <si>
    <t>Crime</t>
  </si>
  <si>
    <t>Excess Liability</t>
  </si>
  <si>
    <t>General Liability</t>
  </si>
  <si>
    <t>Management Liability</t>
  </si>
  <si>
    <t>Portable Equipment</t>
  </si>
  <si>
    <t>Property</t>
  </si>
  <si>
    <t>Meals</t>
  </si>
  <si>
    <t xml:space="preserve">Personal Protective Equipment </t>
  </si>
  <si>
    <t>Accounting Fees</t>
  </si>
  <si>
    <t>Appraisal District Fees</t>
  </si>
  <si>
    <t>Consulting Fees</t>
  </si>
  <si>
    <t>Dispatch Services</t>
  </si>
  <si>
    <t>Legal Fees</t>
  </si>
  <si>
    <t>Service Contracts</t>
  </si>
  <si>
    <t>Tax Collection Fees</t>
  </si>
  <si>
    <t>Supplies</t>
  </si>
  <si>
    <t>Fire Fighting</t>
  </si>
  <si>
    <t>Medical</t>
  </si>
  <si>
    <t>Office Supplies</t>
  </si>
  <si>
    <t>Training &amp; Certifications</t>
  </si>
  <si>
    <t>Travel</t>
  </si>
  <si>
    <t>Uniforms</t>
  </si>
  <si>
    <t>Utilities</t>
  </si>
  <si>
    <t>Electric</t>
  </si>
  <si>
    <t>Gas</t>
  </si>
  <si>
    <t>Trash</t>
  </si>
  <si>
    <t>Water</t>
  </si>
  <si>
    <t>Vehicle Repair &amp; Maint.</t>
  </si>
  <si>
    <t>Volunteer Clearance</t>
  </si>
  <si>
    <t>Operations Total</t>
  </si>
  <si>
    <t>Accidental &amp; Sickness</t>
  </si>
  <si>
    <t>Cancer Insurance (Volunteers)</t>
  </si>
  <si>
    <t>Dental</t>
  </si>
  <si>
    <t>Vision</t>
  </si>
  <si>
    <t>Workers' Compensation</t>
  </si>
  <si>
    <t>Salary Expense</t>
  </si>
  <si>
    <t>Payroll Tax Expense</t>
  </si>
  <si>
    <t>Pension Contribution</t>
  </si>
  <si>
    <t xml:space="preserve">Stipend Program </t>
  </si>
  <si>
    <t>Salaries</t>
  </si>
  <si>
    <t>Commissioner Fees</t>
  </si>
  <si>
    <t xml:space="preserve">Personnel Total </t>
  </si>
  <si>
    <t xml:space="preserve">Reserves </t>
  </si>
  <si>
    <t xml:space="preserve">Reserve Improvements </t>
  </si>
  <si>
    <t>Reserve Payroll</t>
  </si>
  <si>
    <t>Reserves Total</t>
  </si>
  <si>
    <t>Approved 07/29/2025</t>
  </si>
  <si>
    <t>Proposed Tax Rate $0.087138/$100</t>
  </si>
  <si>
    <t>I&amp;S $0.029651</t>
  </si>
  <si>
    <t>M&amp;O $0.057487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</si>
</sst>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;\-#,##0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06100"/>
      <name val="Arial"/>
      <family val="2"/>
    </font>
    <font>
      <sz val="11"/>
      <name val="Arial"/>
      <family val="2"/>
    </font>
    <font>
      <sz val="11"/>
      <color rgb="FF9C0006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color rgb="FF9C0006"/>
      <name val="Arial"/>
      <family val="2"/>
    </font>
    <font>
      <sz val="12"/>
      <color theme="1"/>
      <name val="Aptos Display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42">
    <xf numFmtId="0" fontId="0" fillId="0" borderId="0" xfId="0"/>
    <xf numFmtId="0" fontId="4" fillId="0" borderId="0" xfId="0" applyFont="1"/>
    <xf numFmtId="0" fontId="5" fillId="0" borderId="0" xfId="0" applyFont="1"/>
    <xf numFmtId="164" fontId="4" fillId="0" borderId="0" xfId="0" applyNumberFormat="1" applyFont="1" applyAlignment="1">
      <alignment horizontal="right"/>
    </xf>
    <xf numFmtId="43" fontId="4" fillId="0" borderId="0" xfId="0" applyNumberFormat="1" applyFont="1"/>
    <xf numFmtId="164" fontId="4" fillId="0" borderId="0" xfId="0" applyNumberFormat="1" applyFont="1"/>
    <xf numFmtId="0" fontId="4" fillId="0" borderId="0" xfId="0" applyFont="1" applyAlignment="1">
      <alignment horizontal="right"/>
    </xf>
    <xf numFmtId="49" fontId="6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left"/>
    </xf>
    <xf numFmtId="0" fontId="4" fillId="4" borderId="0" xfId="0" applyFont="1" applyFill="1"/>
    <xf numFmtId="0" fontId="4" fillId="5" borderId="0" xfId="0" applyFont="1" applyFill="1"/>
    <xf numFmtId="165" fontId="4" fillId="5" borderId="0" xfId="0" applyNumberFormat="1" applyFont="1" applyFill="1"/>
    <xf numFmtId="0" fontId="4" fillId="6" borderId="0" xfId="0" applyFont="1" applyFill="1"/>
    <xf numFmtId="0" fontId="7" fillId="2" borderId="0" xfId="3" applyNumberFormat="1" applyFont="1" applyBorder="1"/>
    <xf numFmtId="165" fontId="4" fillId="0" borderId="0" xfId="0" applyNumberFormat="1" applyFont="1"/>
    <xf numFmtId="49" fontId="6" fillId="0" borderId="0" xfId="0" applyNumberFormat="1" applyFont="1"/>
    <xf numFmtId="165" fontId="6" fillId="0" borderId="0" xfId="0" applyNumberFormat="1" applyFont="1"/>
    <xf numFmtId="0" fontId="6" fillId="0" borderId="0" xfId="0" applyFont="1" applyAlignment="1">
      <alignment horizontal="right"/>
    </xf>
    <xf numFmtId="164" fontId="6" fillId="0" borderId="0" xfId="1" applyNumberFormat="1" applyFont="1" applyFill="1" applyBorder="1"/>
    <xf numFmtId="0" fontId="8" fillId="0" borderId="0" xfId="0" applyFont="1" applyAlignment="1">
      <alignment horizontal="right"/>
    </xf>
    <xf numFmtId="49" fontId="8" fillId="0" borderId="0" xfId="0" applyNumberFormat="1" applyFont="1" applyAlignment="1">
      <alignment horizontal="right"/>
    </xf>
    <xf numFmtId="49" fontId="6" fillId="5" borderId="0" xfId="0" applyNumberFormat="1" applyFont="1" applyFill="1"/>
    <xf numFmtId="165" fontId="6" fillId="5" borderId="0" xfId="0" applyNumberFormat="1" applyFont="1" applyFill="1"/>
    <xf numFmtId="49" fontId="9" fillId="3" borderId="0" xfId="4" applyNumberFormat="1" applyFont="1" applyBorder="1"/>
    <xf numFmtId="49" fontId="10" fillId="0" borderId="0" xfId="0" applyNumberFormat="1" applyFont="1"/>
    <xf numFmtId="164" fontId="10" fillId="0" borderId="0" xfId="1" applyNumberFormat="1" applyFont="1" applyFill="1" applyBorder="1"/>
    <xf numFmtId="0" fontId="11" fillId="0" borderId="0" xfId="0" applyFont="1"/>
    <xf numFmtId="164" fontId="6" fillId="0" borderId="0" xfId="0" applyNumberFormat="1" applyFont="1"/>
    <xf numFmtId="49" fontId="8" fillId="0" borderId="0" xfId="0" applyNumberFormat="1" applyFont="1"/>
    <xf numFmtId="49" fontId="12" fillId="0" borderId="0" xfId="0" applyNumberFormat="1" applyFont="1"/>
    <xf numFmtId="0" fontId="8" fillId="0" borderId="0" xfId="0" applyFont="1"/>
    <xf numFmtId="49" fontId="10" fillId="0" borderId="0" xfId="0" applyNumberFormat="1" applyFont="1" applyAlignment="1">
      <alignment horizontal="right"/>
    </xf>
    <xf numFmtId="49" fontId="6" fillId="7" borderId="0" xfId="0" applyNumberFormat="1" applyFont="1" applyFill="1"/>
    <xf numFmtId="0" fontId="4" fillId="7" borderId="0" xfId="0" applyFont="1" applyFill="1"/>
    <xf numFmtId="0" fontId="10" fillId="0" borderId="0" xfId="0" applyFont="1"/>
    <xf numFmtId="49" fontId="13" fillId="3" borderId="0" xfId="4" applyNumberFormat="1" applyFont="1" applyBorder="1"/>
    <xf numFmtId="165" fontId="11" fillId="0" borderId="0" xfId="0" applyNumberFormat="1" applyFont="1"/>
    <xf numFmtId="164" fontId="11" fillId="0" borderId="0" xfId="0" applyNumberFormat="1" applyFont="1"/>
    <xf numFmtId="9" fontId="4" fillId="0" borderId="0" xfId="2" applyFont="1" applyBorder="1"/>
    <xf numFmtId="0" fontId="14" fillId="0" borderId="0" xfId="0" applyFont="1"/>
    <xf numFmtId="0" fontId="5" fillId="0" borderId="0" xfId="0" applyFont="1" applyAlignment="1">
      <alignment horizontal="center"/>
    </xf>
  </cellXfs>
  <cellStyles count="5">
    <cellStyle name="Bad" xfId="4" builtinId="27"/>
    <cellStyle name="Comma" xfId="1" builtinId="3"/>
    <cellStyle name="Good" xfId="3" builtinId="2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ana%20Navarrete\Desktop\Practice%20Budget\District%20Budget%20Worksheet%20FY%2025-26%20MAIN%20with%20benefit%20increases%20PRACTICE%20.xlsx" TargetMode="External"/><Relationship Id="rId1" Type="http://schemas.openxmlformats.org/officeDocument/2006/relationships/externalLinkPath" Target="/Users/Mariana%20Navarrete/Desktop/Practice%20Budget/District%20Budget%20Worksheet%20FY%2025-26%20MAIN%20with%20benefit%20increases%20PRACTICE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udget By Fund"/>
      <sheetName val="Budget"/>
      <sheetName val="Special Projects"/>
      <sheetName val="Reserves "/>
      <sheetName val="Payroll "/>
      <sheetName val="Lease Total "/>
      <sheetName val="District-3yr"/>
      <sheetName val="FY 25-26 Forecast Sales tax "/>
      <sheetName val="HDL Forecast"/>
      <sheetName val="Budget Comparison"/>
      <sheetName val="Budget Comparison -1"/>
      <sheetName val="Tax Rates "/>
    </sheetNames>
    <sheetDataSet>
      <sheetData sheetId="0"/>
      <sheetData sheetId="1">
        <row r="5">
          <cell r="I5">
            <v>367500</v>
          </cell>
        </row>
        <row r="9">
          <cell r="H9">
            <v>4797427.7200000007</v>
          </cell>
        </row>
        <row r="11">
          <cell r="I11">
            <v>5089822</v>
          </cell>
        </row>
        <row r="17">
          <cell r="I17">
            <v>6000000</v>
          </cell>
        </row>
        <row r="18">
          <cell r="I18">
            <v>1504275</v>
          </cell>
        </row>
        <row r="19">
          <cell r="I19">
            <v>388709</v>
          </cell>
        </row>
        <row r="20">
          <cell r="H20">
            <v>7892984</v>
          </cell>
        </row>
        <row r="24">
          <cell r="I24">
            <v>1754710.17</v>
          </cell>
        </row>
        <row r="25">
          <cell r="I25">
            <v>611536.19999999995</v>
          </cell>
        </row>
        <row r="29">
          <cell r="I29">
            <v>25000</v>
          </cell>
        </row>
        <row r="30">
          <cell r="I30">
            <v>125000</v>
          </cell>
        </row>
        <row r="31">
          <cell r="I31">
            <v>11392.5</v>
          </cell>
        </row>
        <row r="33">
          <cell r="I33">
            <v>52920</v>
          </cell>
        </row>
        <row r="34">
          <cell r="I34">
            <v>27667.5</v>
          </cell>
        </row>
        <row r="35">
          <cell r="I35">
            <v>19530</v>
          </cell>
        </row>
        <row r="36">
          <cell r="I36">
            <v>47250</v>
          </cell>
        </row>
        <row r="38">
          <cell r="I38">
            <v>50000</v>
          </cell>
        </row>
        <row r="39">
          <cell r="I39">
            <v>50000</v>
          </cell>
        </row>
        <row r="40">
          <cell r="I40">
            <v>50000</v>
          </cell>
        </row>
        <row r="41">
          <cell r="I41">
            <v>50000</v>
          </cell>
        </row>
        <row r="42">
          <cell r="I42">
            <v>31605</v>
          </cell>
        </row>
        <row r="43">
          <cell r="I43">
            <v>6300</v>
          </cell>
        </row>
        <row r="44">
          <cell r="I44">
            <v>95000</v>
          </cell>
        </row>
        <row r="45">
          <cell r="I45">
            <v>28000</v>
          </cell>
        </row>
        <row r="46">
          <cell r="I46">
            <v>15000</v>
          </cell>
        </row>
        <row r="47">
          <cell r="I47">
            <v>10500</v>
          </cell>
        </row>
        <row r="48">
          <cell r="I48">
            <v>108045</v>
          </cell>
        </row>
        <row r="49">
          <cell r="I49">
            <v>23625</v>
          </cell>
        </row>
        <row r="50">
          <cell r="I50">
            <v>211050</v>
          </cell>
        </row>
        <row r="51">
          <cell r="I51">
            <v>86625</v>
          </cell>
        </row>
        <row r="53">
          <cell r="I53">
            <v>49335</v>
          </cell>
        </row>
        <row r="54">
          <cell r="I54">
            <v>108150</v>
          </cell>
        </row>
        <row r="55">
          <cell r="I55">
            <v>18165</v>
          </cell>
        </row>
        <row r="56">
          <cell r="I56">
            <v>1617</v>
          </cell>
        </row>
        <row r="57">
          <cell r="I57">
            <v>16721.400000000009</v>
          </cell>
        </row>
        <row r="58">
          <cell r="I58">
            <v>6930</v>
          </cell>
        </row>
        <row r="59">
          <cell r="I59">
            <v>27510</v>
          </cell>
        </row>
        <row r="60">
          <cell r="I60">
            <v>6615</v>
          </cell>
        </row>
        <row r="61">
          <cell r="I61">
            <v>766381.55999999912</v>
          </cell>
        </row>
        <row r="62">
          <cell r="I62">
            <v>25200</v>
          </cell>
        </row>
        <row r="63">
          <cell r="I63">
            <v>138000</v>
          </cell>
        </row>
        <row r="64">
          <cell r="I64">
            <v>5003.8799999999965</v>
          </cell>
        </row>
        <row r="65">
          <cell r="I65">
            <v>253000</v>
          </cell>
        </row>
        <row r="66">
          <cell r="I66">
            <v>29925</v>
          </cell>
        </row>
        <row r="67">
          <cell r="I67">
            <v>244151.59805567999</v>
          </cell>
        </row>
        <row r="68">
          <cell r="I68">
            <v>351399.39555539511</v>
          </cell>
        </row>
        <row r="69">
          <cell r="I69">
            <v>295000</v>
          </cell>
        </row>
        <row r="71">
          <cell r="I71">
            <v>50000</v>
          </cell>
        </row>
        <row r="72">
          <cell r="I72">
            <v>102287.8</v>
          </cell>
        </row>
        <row r="73">
          <cell r="I73">
            <v>36600</v>
          </cell>
        </row>
        <row r="74">
          <cell r="I74">
            <v>534452.46</v>
          </cell>
        </row>
        <row r="75">
          <cell r="I75">
            <v>45000</v>
          </cell>
        </row>
        <row r="76">
          <cell r="I76">
            <v>150000</v>
          </cell>
        </row>
        <row r="77">
          <cell r="I77">
            <v>145000</v>
          </cell>
        </row>
        <row r="78">
          <cell r="I78">
            <v>700000</v>
          </cell>
        </row>
        <row r="79">
          <cell r="I79">
            <v>3116582.9811199992</v>
          </cell>
        </row>
        <row r="81">
          <cell r="I81">
            <v>36000</v>
          </cell>
        </row>
        <row r="83">
          <cell r="I83">
            <v>52500</v>
          </cell>
        </row>
        <row r="84">
          <cell r="I84">
            <v>52500</v>
          </cell>
        </row>
        <row r="85">
          <cell r="I85">
            <v>47250</v>
          </cell>
        </row>
        <row r="86">
          <cell r="I86">
            <v>110250</v>
          </cell>
        </row>
        <row r="87">
          <cell r="I87">
            <v>73500</v>
          </cell>
        </row>
        <row r="88">
          <cell r="I88">
            <v>104160</v>
          </cell>
        </row>
        <row r="90">
          <cell r="I90">
            <v>164010</v>
          </cell>
        </row>
        <row r="91">
          <cell r="I91">
            <v>47722.5</v>
          </cell>
        </row>
        <row r="92">
          <cell r="I92">
            <v>19404</v>
          </cell>
        </row>
        <row r="93">
          <cell r="I93">
            <v>24349.5</v>
          </cell>
        </row>
        <row r="94">
          <cell r="I94">
            <v>179550</v>
          </cell>
        </row>
        <row r="95">
          <cell r="I95">
            <v>78435</v>
          </cell>
        </row>
        <row r="101">
          <cell r="I101">
            <v>2462166.75</v>
          </cell>
        </row>
        <row r="102">
          <cell r="I102">
            <v>520470.4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essica C. Garza" id="{86C5D3E7-CDD7-48D4-8599-20D86C88F2B4}" userId="S::J.Garza@epcounty.com::ec1cd177-5077-4f73-bbe8-b49e4d0e7bbb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71" dT="2025-07-16T21:10:02.65" personId="{86C5D3E7-CDD7-48D4-8599-20D86C88F2B4}" id="{CD90B6A2-669F-47E0-9C10-85FE14934E5E}">
    <text>You could breakdown: Salaries, Payroll Expenses, Benefits, Other Payroll Expenses</text>
  </threadedComment>
  <threadedComment ref="B86" dT="2025-07-16T21:07:20.10" personId="{86C5D3E7-CDD7-48D4-8599-20D86C88F2B4}" id="{C5023216-CBBE-456E-901D-D094116A6CDD}">
    <text>You could move this to capital as “to be allocated” for future capital improvements, that way it won’t be confused with your reserves.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EEEF5-1194-44C1-9A39-AD1FC552B23B}">
  <sheetPr>
    <pageSetUpPr fitToPage="1"/>
  </sheetPr>
  <dimension ref="A2:M97"/>
  <sheetViews>
    <sheetView tabSelected="1" workbookViewId="0">
      <selection activeCell="D86" sqref="D86"/>
    </sheetView>
  </sheetViews>
  <sheetFormatPr defaultRowHeight="15.75" x14ac:dyDescent="0.25"/>
  <cols>
    <col min="1" max="1" width="33.5703125" style="1" bestFit="1" customWidth="1"/>
    <col min="2" max="2" width="29.28515625" style="1" bestFit="1" customWidth="1"/>
    <col min="3" max="3" width="15.140625" style="1" bestFit="1" customWidth="1"/>
    <col min="4" max="4" width="25.7109375" style="1" bestFit="1" customWidth="1"/>
    <col min="5" max="5" width="12.28515625" style="1" bestFit="1" customWidth="1"/>
    <col min="6" max="6" width="12.28515625" style="1" customWidth="1"/>
    <col min="7" max="7" width="27.140625" style="1" bestFit="1" customWidth="1"/>
    <col min="8" max="8" width="12.28515625" style="1" bestFit="1" customWidth="1"/>
    <col min="9" max="9" width="12.28515625" style="1" customWidth="1"/>
    <col min="10" max="10" width="34" style="1" bestFit="1" customWidth="1"/>
    <col min="11" max="11" width="12.7109375" style="1" bestFit="1" customWidth="1"/>
    <col min="12" max="12" width="8.7109375" style="1"/>
    <col min="13" max="13" width="8.7109375" style="40"/>
  </cols>
  <sheetData>
    <row r="2" spans="1:11" x14ac:dyDescent="0.25">
      <c r="B2" s="2" t="s">
        <v>0</v>
      </c>
      <c r="C2" s="2"/>
      <c r="D2" s="41" t="s">
        <v>1</v>
      </c>
      <c r="E2" s="41"/>
      <c r="F2" s="2"/>
      <c r="G2" s="41" t="s">
        <v>2</v>
      </c>
      <c r="H2" s="41"/>
      <c r="I2" s="2"/>
      <c r="J2" s="2" t="s">
        <v>3</v>
      </c>
      <c r="K2" s="2"/>
    </row>
    <row r="3" spans="1:11" x14ac:dyDescent="0.25">
      <c r="A3" s="1" t="s">
        <v>4</v>
      </c>
      <c r="B3" s="3">
        <f>[1]Budget!H9</f>
        <v>4797427.7200000007</v>
      </c>
      <c r="D3" s="4">
        <f>[1]Budget!H20</f>
        <v>7892984</v>
      </c>
      <c r="E3" s="4"/>
      <c r="F3" s="4"/>
      <c r="J3" s="1" t="s">
        <v>4</v>
      </c>
      <c r="K3" s="5">
        <f>SUM(B3:G3)</f>
        <v>12690411.720000001</v>
      </c>
    </row>
    <row r="4" spans="1:11" x14ac:dyDescent="0.25">
      <c r="A4" s="1" t="s">
        <v>5</v>
      </c>
      <c r="B4" s="6"/>
      <c r="J4" s="1" t="s">
        <v>5</v>
      </c>
      <c r="K4" s="5">
        <f>SUM(B4:G4)</f>
        <v>0</v>
      </c>
    </row>
    <row r="5" spans="1:11" x14ac:dyDescent="0.25">
      <c r="A5" s="7" t="s">
        <v>6</v>
      </c>
      <c r="B5" s="8">
        <f>[1]Budget!I5</f>
        <v>367500</v>
      </c>
      <c r="D5" s="1">
        <v>0</v>
      </c>
      <c r="G5" s="1">
        <v>0</v>
      </c>
      <c r="J5" s="7" t="s">
        <v>6</v>
      </c>
      <c r="K5" s="5">
        <f t="shared" ref="K5:K9" si="0">SUM(B5:G5)</f>
        <v>367500</v>
      </c>
    </row>
    <row r="6" spans="1:11" x14ac:dyDescent="0.25">
      <c r="A6" s="7" t="s">
        <v>7</v>
      </c>
      <c r="B6" s="8">
        <v>4388727.4400000004</v>
      </c>
      <c r="D6" s="1">
        <v>0</v>
      </c>
      <c r="G6" s="5">
        <v>2366246</v>
      </c>
      <c r="J6" s="7" t="s">
        <v>7</v>
      </c>
      <c r="K6" s="5">
        <f>SUM(B6:G6)</f>
        <v>6754973.4400000004</v>
      </c>
    </row>
    <row r="7" spans="1:11" x14ac:dyDescent="0.25">
      <c r="A7" s="7" t="s">
        <v>8</v>
      </c>
      <c r="B7" s="8">
        <f>[1]Budget!I11</f>
        <v>5089822</v>
      </c>
      <c r="D7" s="1">
        <v>0</v>
      </c>
      <c r="G7" s="1">
        <v>0</v>
      </c>
      <c r="J7" s="7" t="s">
        <v>8</v>
      </c>
      <c r="K7" s="5">
        <f t="shared" si="0"/>
        <v>5089822</v>
      </c>
    </row>
    <row r="8" spans="1:11" x14ac:dyDescent="0.25">
      <c r="A8" s="7" t="s">
        <v>9</v>
      </c>
      <c r="B8" s="8">
        <f>SUM(B5:B7)</f>
        <v>9846049.4400000013</v>
      </c>
      <c r="D8" s="8">
        <f>SUM(E5:E7)</f>
        <v>0</v>
      </c>
      <c r="G8" s="8">
        <f>SUM(G5:G7)</f>
        <v>2366246</v>
      </c>
      <c r="J8" s="7" t="s">
        <v>9</v>
      </c>
      <c r="K8" s="5">
        <f>SUM(B8:G8)</f>
        <v>12212295.440000001</v>
      </c>
    </row>
    <row r="9" spans="1:11" x14ac:dyDescent="0.25">
      <c r="A9" s="9" t="s">
        <v>10</v>
      </c>
      <c r="B9" s="3">
        <f>B3+B8</f>
        <v>14643477.160000002</v>
      </c>
      <c r="D9" s="3">
        <f>D3+D8</f>
        <v>7892984</v>
      </c>
      <c r="E9" s="3"/>
      <c r="F9" s="3"/>
      <c r="G9" s="3">
        <f>G3+G8</f>
        <v>2366246</v>
      </c>
      <c r="J9" s="9" t="s">
        <v>10</v>
      </c>
      <c r="K9" s="5">
        <f t="shared" si="0"/>
        <v>24902707.160000004</v>
      </c>
    </row>
    <row r="12" spans="1:11" x14ac:dyDescent="0.25">
      <c r="A12" s="10" t="s">
        <v>11</v>
      </c>
      <c r="B12" s="10"/>
      <c r="D12" s="10" t="s">
        <v>11</v>
      </c>
      <c r="E12" s="10" t="s">
        <v>12</v>
      </c>
      <c r="G12" s="10" t="s">
        <v>11</v>
      </c>
      <c r="H12" s="10"/>
    </row>
    <row r="13" spans="1:11" x14ac:dyDescent="0.25">
      <c r="A13" s="11" t="s">
        <v>13</v>
      </c>
      <c r="B13" s="12"/>
      <c r="D13" s="13" t="s">
        <v>14</v>
      </c>
      <c r="G13" s="14" t="s">
        <v>15</v>
      </c>
      <c r="J13" s="5" t="s">
        <v>13</v>
      </c>
      <c r="K13" s="15">
        <f>B89</f>
        <v>12319806.224731075</v>
      </c>
    </row>
    <row r="14" spans="1:11" x14ac:dyDescent="0.25">
      <c r="A14" s="16" t="s">
        <v>16</v>
      </c>
      <c r="B14" s="17">
        <f>[1]Budget!I29</f>
        <v>25000</v>
      </c>
      <c r="D14" s="18" t="s">
        <v>17</v>
      </c>
      <c r="E14" s="19">
        <f>[1]Budget!I17</f>
        <v>6000000</v>
      </c>
      <c r="F14" s="19"/>
      <c r="G14" s="20" t="s">
        <v>18</v>
      </c>
      <c r="H14" s="5">
        <f>[1]Budget!I24</f>
        <v>1754710.17</v>
      </c>
      <c r="I14" s="5"/>
      <c r="J14" s="5" t="s">
        <v>19</v>
      </c>
      <c r="K14" s="5">
        <f>E17</f>
        <v>7892984</v>
      </c>
    </row>
    <row r="15" spans="1:11" x14ac:dyDescent="0.25">
      <c r="A15" s="16" t="s">
        <v>20</v>
      </c>
      <c r="B15" s="17">
        <f>[1]Budget!I30</f>
        <v>125000</v>
      </c>
      <c r="D15" s="18" t="s">
        <v>21</v>
      </c>
      <c r="E15" s="19">
        <f>[1]Budget!I18</f>
        <v>1504275</v>
      </c>
      <c r="F15" s="19"/>
      <c r="G15" s="21" t="s">
        <v>22</v>
      </c>
      <c r="H15" s="5">
        <f>[1]Budget!I25</f>
        <v>611536.19999999995</v>
      </c>
      <c r="I15" s="5"/>
      <c r="J15" s="5" t="s">
        <v>23</v>
      </c>
      <c r="K15" s="5">
        <f>H17</f>
        <v>2366246.37</v>
      </c>
    </row>
    <row r="16" spans="1:11" x14ac:dyDescent="0.25">
      <c r="A16" s="16" t="s">
        <v>24</v>
      </c>
      <c r="B16" s="17">
        <f>[1]Budget!I31</f>
        <v>11392.5</v>
      </c>
      <c r="D16" s="7" t="s">
        <v>25</v>
      </c>
      <c r="E16" s="19">
        <f>SUM([1]Budget!I19)</f>
        <v>388709</v>
      </c>
      <c r="F16" s="19"/>
      <c r="G16" s="6"/>
      <c r="J16" s="5"/>
      <c r="K16" s="15">
        <f>SUM(K13:K15)</f>
        <v>22579036.594731074</v>
      </c>
    </row>
    <row r="17" spans="1:11" x14ac:dyDescent="0.25">
      <c r="A17" s="22" t="s">
        <v>26</v>
      </c>
      <c r="B17" s="23"/>
      <c r="D17" s="24" t="s">
        <v>27</v>
      </c>
      <c r="E17" s="19">
        <f>SUM(E14:E16)</f>
        <v>7892984</v>
      </c>
      <c r="F17" s="19"/>
      <c r="G17" s="24" t="s">
        <v>27</v>
      </c>
      <c r="H17" s="19">
        <f>SUM(H14:H15)</f>
        <v>2366246.37</v>
      </c>
      <c r="I17" s="19"/>
      <c r="J17" s="5"/>
    </row>
    <row r="18" spans="1:11" x14ac:dyDescent="0.25">
      <c r="A18" s="16" t="s">
        <v>28</v>
      </c>
      <c r="B18" s="17">
        <f>[1]Budget!I33</f>
        <v>52920</v>
      </c>
      <c r="D18" s="25"/>
      <c r="E18" s="26"/>
      <c r="F18" s="26"/>
      <c r="J18" s="27" t="s">
        <v>29</v>
      </c>
      <c r="K18" s="5">
        <f>K9-K16</f>
        <v>2323670.56526893</v>
      </c>
    </row>
    <row r="19" spans="1:11" x14ac:dyDescent="0.25">
      <c r="A19" s="16" t="s">
        <v>30</v>
      </c>
      <c r="B19" s="17">
        <f>[1]Budget!I34</f>
        <v>27667.5</v>
      </c>
      <c r="D19" s="16" t="s">
        <v>31</v>
      </c>
      <c r="E19" s="26">
        <f>D9-E17</f>
        <v>0</v>
      </c>
      <c r="F19" s="26"/>
      <c r="G19" s="16" t="s">
        <v>31</v>
      </c>
      <c r="H19" s="26">
        <f>G9-H17</f>
        <v>-0.37000000011175871</v>
      </c>
      <c r="J19" s="5"/>
    </row>
    <row r="20" spans="1:11" x14ac:dyDescent="0.25">
      <c r="A20" s="16" t="s">
        <v>32</v>
      </c>
      <c r="B20" s="17">
        <f>[1]Budget!I35</f>
        <v>19530</v>
      </c>
      <c r="D20" s="25"/>
      <c r="E20" s="26"/>
      <c r="F20" s="26"/>
      <c r="J20" s="5"/>
    </row>
    <row r="21" spans="1:11" x14ac:dyDescent="0.25">
      <c r="A21" s="16" t="s">
        <v>33</v>
      </c>
      <c r="B21" s="17">
        <f>[1]Budget!I36</f>
        <v>47250</v>
      </c>
      <c r="D21" s="25"/>
      <c r="E21" s="26"/>
      <c r="F21" s="26"/>
      <c r="J21" s="5"/>
    </row>
    <row r="22" spans="1:11" x14ac:dyDescent="0.25">
      <c r="A22" s="22" t="s">
        <v>34</v>
      </c>
      <c r="B22" s="23"/>
      <c r="D22" s="25"/>
      <c r="E22" s="28"/>
      <c r="F22" s="28"/>
      <c r="J22" s="5"/>
    </row>
    <row r="23" spans="1:11" x14ac:dyDescent="0.25">
      <c r="A23" s="16" t="s">
        <v>35</v>
      </c>
      <c r="B23" s="17">
        <f>[1]Budget!I38</f>
        <v>50000</v>
      </c>
      <c r="D23" s="25"/>
      <c r="E23" s="26"/>
      <c r="F23" s="26"/>
      <c r="J23" s="5"/>
    </row>
    <row r="24" spans="1:11" x14ac:dyDescent="0.25">
      <c r="A24" s="16" t="s">
        <v>36</v>
      </c>
      <c r="B24" s="17">
        <f>[1]Budget!I39</f>
        <v>50000</v>
      </c>
      <c r="D24" s="25"/>
      <c r="E24" s="26"/>
      <c r="F24" s="26"/>
      <c r="J24" s="5"/>
    </row>
    <row r="25" spans="1:11" x14ac:dyDescent="0.25">
      <c r="A25" s="16" t="s">
        <v>37</v>
      </c>
      <c r="B25" s="17">
        <f>[1]Budget!I40</f>
        <v>50000</v>
      </c>
      <c r="D25" s="25"/>
      <c r="E25" s="26"/>
      <c r="F25" s="26"/>
      <c r="J25" s="5"/>
    </row>
    <row r="26" spans="1:11" x14ac:dyDescent="0.25">
      <c r="A26" s="16" t="s">
        <v>38</v>
      </c>
      <c r="B26" s="17">
        <f>[1]Budget!I41</f>
        <v>50000</v>
      </c>
      <c r="D26" s="25"/>
      <c r="E26" s="26"/>
      <c r="F26" s="26"/>
      <c r="J26" s="5"/>
    </row>
    <row r="27" spans="1:11" x14ac:dyDescent="0.25">
      <c r="A27" s="16" t="s">
        <v>39</v>
      </c>
      <c r="B27" s="17">
        <f>[1]Budget!I42</f>
        <v>31605</v>
      </c>
      <c r="D27" s="25"/>
      <c r="E27" s="26"/>
      <c r="F27" s="26"/>
      <c r="J27" s="5"/>
    </row>
    <row r="28" spans="1:11" x14ac:dyDescent="0.25">
      <c r="A28" s="29" t="s">
        <v>40</v>
      </c>
      <c r="B28" s="17">
        <f>[1]Budget!I43</f>
        <v>6300</v>
      </c>
      <c r="D28" s="30"/>
      <c r="E28" s="26"/>
      <c r="F28" s="26"/>
      <c r="J28" s="5"/>
    </row>
    <row r="29" spans="1:11" x14ac:dyDescent="0.25">
      <c r="A29" s="16" t="s">
        <v>41</v>
      </c>
      <c r="B29" s="17">
        <f>[1]Budget!I44</f>
        <v>95000</v>
      </c>
      <c r="D29" s="25"/>
      <c r="E29" s="26"/>
      <c r="F29" s="26"/>
      <c r="J29" s="5"/>
    </row>
    <row r="30" spans="1:11" x14ac:dyDescent="0.25">
      <c r="A30" s="16" t="s">
        <v>42</v>
      </c>
      <c r="B30" s="17">
        <f>[1]Budget!I45</f>
        <v>28000</v>
      </c>
      <c r="D30" s="25"/>
      <c r="E30" s="26"/>
      <c r="F30" s="26"/>
      <c r="J30" s="5"/>
    </row>
    <row r="31" spans="1:11" x14ac:dyDescent="0.25">
      <c r="A31" s="16" t="s">
        <v>43</v>
      </c>
      <c r="B31" s="17">
        <f>[1]Budget!I46</f>
        <v>15000</v>
      </c>
      <c r="D31" s="25"/>
      <c r="E31" s="26"/>
      <c r="F31" s="26"/>
      <c r="J31" s="5"/>
    </row>
    <row r="32" spans="1:11" x14ac:dyDescent="0.25">
      <c r="A32" s="16" t="s">
        <v>44</v>
      </c>
      <c r="B32" s="17">
        <f>[1]Budget!I47</f>
        <v>10500</v>
      </c>
      <c r="D32" s="25"/>
      <c r="E32" s="26"/>
      <c r="F32" s="26"/>
      <c r="J32" s="5"/>
    </row>
    <row r="33" spans="1:10" x14ac:dyDescent="0.25">
      <c r="A33" s="16" t="s">
        <v>45</v>
      </c>
      <c r="B33" s="17">
        <f>[1]Budget!I48</f>
        <v>108045</v>
      </c>
      <c r="D33" s="25"/>
      <c r="E33" s="26"/>
      <c r="F33" s="26"/>
      <c r="J33" s="5"/>
    </row>
    <row r="34" spans="1:10" x14ac:dyDescent="0.25">
      <c r="A34" s="16" t="s">
        <v>46</v>
      </c>
      <c r="B34" s="17">
        <f>[1]Budget!I49</f>
        <v>23625</v>
      </c>
      <c r="D34" s="25"/>
      <c r="E34" s="26"/>
      <c r="F34" s="26"/>
      <c r="J34" s="5"/>
    </row>
    <row r="35" spans="1:10" x14ac:dyDescent="0.25">
      <c r="A35" s="16" t="s">
        <v>47</v>
      </c>
      <c r="B35" s="17">
        <f>[1]Budget!I50</f>
        <v>211050</v>
      </c>
      <c r="D35" s="25"/>
      <c r="E35" s="26"/>
      <c r="F35" s="26"/>
    </row>
    <row r="36" spans="1:10" x14ac:dyDescent="0.25">
      <c r="A36" s="16" t="s">
        <v>48</v>
      </c>
      <c r="B36" s="17">
        <f>[1]Budget!I51</f>
        <v>86625</v>
      </c>
      <c r="D36" s="25"/>
      <c r="E36" s="26"/>
      <c r="F36" s="26"/>
    </row>
    <row r="37" spans="1:10" x14ac:dyDescent="0.25">
      <c r="A37" s="22" t="s">
        <v>49</v>
      </c>
      <c r="B37" s="23"/>
      <c r="D37" s="25"/>
      <c r="E37" s="28"/>
      <c r="F37" s="28"/>
    </row>
    <row r="38" spans="1:10" x14ac:dyDescent="0.25">
      <c r="A38" s="16" t="s">
        <v>50</v>
      </c>
      <c r="B38" s="17">
        <f>[1]Budget!I54</f>
        <v>108150</v>
      </c>
      <c r="D38" s="25"/>
      <c r="E38" s="26"/>
      <c r="F38" s="26"/>
    </row>
    <row r="39" spans="1:10" x14ac:dyDescent="0.25">
      <c r="A39" s="16" t="s">
        <v>51</v>
      </c>
      <c r="B39" s="17">
        <f>[1]Budget!I56</f>
        <v>1617</v>
      </c>
      <c r="D39" s="25"/>
      <c r="E39" s="26"/>
      <c r="F39" s="26"/>
    </row>
    <row r="40" spans="1:10" x14ac:dyDescent="0.25">
      <c r="A40" s="16" t="s">
        <v>52</v>
      </c>
      <c r="B40" s="17">
        <f>[1]Budget!I58</f>
        <v>6930</v>
      </c>
      <c r="D40" s="25"/>
      <c r="E40" s="26"/>
      <c r="F40" s="26"/>
    </row>
    <row r="41" spans="1:10" x14ac:dyDescent="0.25">
      <c r="A41" s="16" t="s">
        <v>53</v>
      </c>
      <c r="B41" s="17">
        <f>[1]Budget!I59</f>
        <v>27510</v>
      </c>
      <c r="D41" s="25"/>
      <c r="E41" s="26"/>
      <c r="F41" s="26"/>
    </row>
    <row r="42" spans="1:10" x14ac:dyDescent="0.25">
      <c r="A42" s="16" t="s">
        <v>54</v>
      </c>
      <c r="B42" s="17">
        <f>[1]Budget!I60</f>
        <v>6615</v>
      </c>
      <c r="D42" s="25"/>
      <c r="E42" s="26"/>
      <c r="F42" s="26"/>
    </row>
    <row r="43" spans="1:10" x14ac:dyDescent="0.25">
      <c r="A43" s="16" t="s">
        <v>55</v>
      </c>
      <c r="B43" s="17">
        <f>[1]Budget!I62</f>
        <v>25200</v>
      </c>
      <c r="D43" s="25"/>
      <c r="E43" s="26"/>
      <c r="F43" s="26"/>
    </row>
    <row r="44" spans="1:10" x14ac:dyDescent="0.25">
      <c r="A44" s="16" t="s">
        <v>56</v>
      </c>
      <c r="B44" s="17">
        <f>[1]Budget!I63</f>
        <v>138000</v>
      </c>
      <c r="D44" s="25"/>
      <c r="E44" s="26"/>
      <c r="F44" s="26"/>
    </row>
    <row r="45" spans="1:10" x14ac:dyDescent="0.25">
      <c r="A45" s="16" t="s">
        <v>57</v>
      </c>
      <c r="B45" s="17">
        <f>[1]Budget!I66</f>
        <v>29925</v>
      </c>
      <c r="D45" s="25"/>
      <c r="E45" s="26"/>
      <c r="F45" s="26"/>
    </row>
    <row r="46" spans="1:10" x14ac:dyDescent="0.25">
      <c r="A46" s="29" t="s">
        <v>58</v>
      </c>
      <c r="B46" s="17">
        <f>[1]Budget!I69</f>
        <v>295000</v>
      </c>
      <c r="D46" s="25"/>
      <c r="E46" s="26"/>
      <c r="F46" s="26"/>
    </row>
    <row r="47" spans="1:10" x14ac:dyDescent="0.25">
      <c r="A47" s="22" t="s">
        <v>38</v>
      </c>
      <c r="B47" s="23"/>
      <c r="D47" s="25"/>
      <c r="E47" s="26"/>
      <c r="F47" s="26"/>
    </row>
    <row r="48" spans="1:10" x14ac:dyDescent="0.25">
      <c r="A48" s="16" t="s">
        <v>59</v>
      </c>
      <c r="B48" s="17">
        <f>[1]Budget!I71</f>
        <v>50000</v>
      </c>
      <c r="D48" s="25"/>
      <c r="E48" s="26"/>
      <c r="F48" s="26"/>
    </row>
    <row r="49" spans="1:6" x14ac:dyDescent="0.25">
      <c r="A49" s="16" t="s">
        <v>60</v>
      </c>
      <c r="B49" s="17">
        <f>[1]Budget!I72</f>
        <v>102287.8</v>
      </c>
      <c r="D49" s="25"/>
      <c r="E49" s="26"/>
      <c r="F49" s="26"/>
    </row>
    <row r="50" spans="1:6" x14ac:dyDescent="0.25">
      <c r="A50" s="16" t="s">
        <v>61</v>
      </c>
      <c r="B50" s="17">
        <f>[1]Budget!I73</f>
        <v>36600</v>
      </c>
      <c r="D50" s="25"/>
      <c r="E50" s="26"/>
      <c r="F50" s="26"/>
    </row>
    <row r="51" spans="1:6" x14ac:dyDescent="0.25">
      <c r="A51" s="16" t="s">
        <v>62</v>
      </c>
      <c r="B51" s="17">
        <f>[1]Budget!I74</f>
        <v>534452.46</v>
      </c>
      <c r="D51" s="25"/>
      <c r="E51" s="26"/>
      <c r="F51" s="26"/>
    </row>
    <row r="52" spans="1:6" x14ac:dyDescent="0.25">
      <c r="A52" s="16" t="s">
        <v>63</v>
      </c>
      <c r="B52" s="17">
        <f>[1]Budget!I75</f>
        <v>45000</v>
      </c>
      <c r="D52" s="25"/>
      <c r="E52" s="26"/>
      <c r="F52" s="26"/>
    </row>
    <row r="53" spans="1:6" x14ac:dyDescent="0.25">
      <c r="A53" s="16" t="s">
        <v>64</v>
      </c>
      <c r="B53" s="17">
        <f>[1]Budget!I76</f>
        <v>150000</v>
      </c>
      <c r="D53" s="25"/>
      <c r="E53" s="26"/>
      <c r="F53" s="26"/>
    </row>
    <row r="54" spans="1:6" x14ac:dyDescent="0.25">
      <c r="A54" s="16" t="s">
        <v>65</v>
      </c>
      <c r="B54" s="17">
        <f>[1]Budget!I77</f>
        <v>145000</v>
      </c>
      <c r="D54" s="30"/>
      <c r="E54" s="26"/>
      <c r="F54" s="26"/>
    </row>
    <row r="55" spans="1:6" x14ac:dyDescent="0.25">
      <c r="A55" s="22" t="s">
        <v>66</v>
      </c>
      <c r="B55" s="23"/>
      <c r="D55" s="25"/>
      <c r="E55" s="28"/>
      <c r="F55" s="28"/>
    </row>
    <row r="56" spans="1:6" x14ac:dyDescent="0.25">
      <c r="A56" s="31" t="s">
        <v>67</v>
      </c>
      <c r="B56" s="17">
        <f>[1]Budget!I83</f>
        <v>52500</v>
      </c>
      <c r="D56" s="25"/>
      <c r="E56" s="26"/>
      <c r="F56" s="26"/>
    </row>
    <row r="57" spans="1:6" x14ac:dyDescent="0.25">
      <c r="A57" s="31" t="s">
        <v>68</v>
      </c>
      <c r="B57" s="17">
        <f>[1]Budget!I84</f>
        <v>52500</v>
      </c>
      <c r="D57" s="25"/>
      <c r="E57" s="26"/>
      <c r="F57" s="26"/>
    </row>
    <row r="58" spans="1:6" x14ac:dyDescent="0.25">
      <c r="A58" s="16" t="s">
        <v>69</v>
      </c>
      <c r="B58" s="17">
        <f>[1]Budget!I85</f>
        <v>47250</v>
      </c>
      <c r="D58" s="25"/>
      <c r="E58" s="26"/>
      <c r="F58" s="26"/>
    </row>
    <row r="59" spans="1:6" x14ac:dyDescent="0.25">
      <c r="A59" s="16" t="s">
        <v>70</v>
      </c>
      <c r="B59" s="17">
        <f>[1]Budget!I86</f>
        <v>110250</v>
      </c>
      <c r="D59" s="25"/>
      <c r="E59" s="26"/>
      <c r="F59" s="26"/>
    </row>
    <row r="60" spans="1:6" x14ac:dyDescent="0.25">
      <c r="A60" s="16" t="s">
        <v>71</v>
      </c>
      <c r="B60" s="17">
        <f>[1]Budget!I87</f>
        <v>73500</v>
      </c>
      <c r="D60" s="25"/>
      <c r="E60" s="26"/>
      <c r="F60" s="26"/>
    </row>
    <row r="61" spans="1:6" x14ac:dyDescent="0.25">
      <c r="A61" s="16" t="s">
        <v>72</v>
      </c>
      <c r="B61" s="17">
        <f>[1]Budget!I88</f>
        <v>104160</v>
      </c>
      <c r="D61" s="25"/>
      <c r="E61" s="26"/>
      <c r="F61" s="26"/>
    </row>
    <row r="62" spans="1:6" x14ac:dyDescent="0.25">
      <c r="A62" s="22" t="s">
        <v>73</v>
      </c>
      <c r="B62" s="23"/>
      <c r="D62" s="25"/>
      <c r="E62" s="26"/>
      <c r="F62" s="26"/>
    </row>
    <row r="63" spans="1:6" x14ac:dyDescent="0.25">
      <c r="A63" s="16" t="s">
        <v>74</v>
      </c>
      <c r="B63" s="17">
        <f>[1]Budget!I90</f>
        <v>164010</v>
      </c>
      <c r="D63" s="25"/>
      <c r="E63" s="26"/>
      <c r="F63" s="26"/>
    </row>
    <row r="64" spans="1:6" x14ac:dyDescent="0.25">
      <c r="A64" s="16" t="s">
        <v>75</v>
      </c>
      <c r="B64" s="17">
        <f>[1]Budget!I91</f>
        <v>47722.5</v>
      </c>
      <c r="D64" s="25"/>
      <c r="E64" s="26"/>
      <c r="F64" s="26"/>
    </row>
    <row r="65" spans="1:6" x14ac:dyDescent="0.25">
      <c r="A65" s="16" t="s">
        <v>76</v>
      </c>
      <c r="B65" s="17">
        <f>[1]Budget!I92</f>
        <v>19404</v>
      </c>
      <c r="D65" s="25"/>
      <c r="E65" s="28"/>
      <c r="F65" s="28"/>
    </row>
    <row r="66" spans="1:6" x14ac:dyDescent="0.25">
      <c r="A66" s="16" t="s">
        <v>77</v>
      </c>
      <c r="B66" s="17">
        <f>[1]Budget!I93</f>
        <v>24349.5</v>
      </c>
      <c r="D66" s="25"/>
      <c r="E66" s="26"/>
      <c r="F66" s="26"/>
    </row>
    <row r="67" spans="1:6" x14ac:dyDescent="0.25">
      <c r="A67" s="16" t="s">
        <v>78</v>
      </c>
      <c r="B67" s="17">
        <f>[1]Budget!I94</f>
        <v>179550</v>
      </c>
      <c r="D67" s="25"/>
      <c r="E67" s="28"/>
      <c r="F67" s="28"/>
    </row>
    <row r="68" spans="1:6" x14ac:dyDescent="0.25">
      <c r="A68" s="16" t="s">
        <v>79</v>
      </c>
      <c r="B68" s="17">
        <f>[1]Budget!I95</f>
        <v>78435</v>
      </c>
      <c r="D68" s="25"/>
      <c r="E68" s="26"/>
      <c r="F68" s="26"/>
    </row>
    <row r="69" spans="1:6" x14ac:dyDescent="0.25">
      <c r="A69" s="32" t="s">
        <v>80</v>
      </c>
      <c r="B69" s="15">
        <f>SUM(B14:B68)</f>
        <v>3780428.26</v>
      </c>
      <c r="D69" s="25"/>
      <c r="E69" s="26"/>
      <c r="F69" s="26"/>
    </row>
    <row r="70" spans="1:6" x14ac:dyDescent="0.25">
      <c r="A70" s="27" t="s">
        <v>37</v>
      </c>
      <c r="D70" s="25"/>
      <c r="E70" s="26"/>
      <c r="F70" s="26"/>
    </row>
    <row r="71" spans="1:6" x14ac:dyDescent="0.25">
      <c r="A71" s="22" t="s">
        <v>49</v>
      </c>
      <c r="B71" s="23"/>
      <c r="D71" s="25"/>
      <c r="E71" s="26"/>
      <c r="F71" s="26"/>
    </row>
    <row r="72" spans="1:6" x14ac:dyDescent="0.25">
      <c r="A72" s="16" t="s">
        <v>81</v>
      </c>
      <c r="B72" s="17">
        <f>[1]Budget!I53</f>
        <v>49335</v>
      </c>
      <c r="D72" s="25"/>
      <c r="E72" s="26"/>
      <c r="F72" s="26"/>
    </row>
    <row r="73" spans="1:6" x14ac:dyDescent="0.25">
      <c r="A73" s="16" t="s">
        <v>82</v>
      </c>
      <c r="B73" s="17">
        <f>[1]Budget!I55</f>
        <v>18165</v>
      </c>
      <c r="D73" s="25"/>
      <c r="E73" s="26"/>
      <c r="F73" s="26"/>
    </row>
    <row r="74" spans="1:6" x14ac:dyDescent="0.25">
      <c r="A74" s="16" t="s">
        <v>83</v>
      </c>
      <c r="B74" s="17">
        <f>[1]Budget!I57</f>
        <v>16721.400000000009</v>
      </c>
      <c r="D74" s="25"/>
      <c r="E74" s="28"/>
      <c r="F74" s="28"/>
    </row>
    <row r="75" spans="1:6" x14ac:dyDescent="0.25">
      <c r="A75" s="16" t="s">
        <v>68</v>
      </c>
      <c r="B75" s="17">
        <f>[1]Budget!I61</f>
        <v>766381.55999999912</v>
      </c>
      <c r="D75" s="25"/>
      <c r="E75" s="26"/>
      <c r="F75" s="26"/>
    </row>
    <row r="76" spans="1:6" x14ac:dyDescent="0.25">
      <c r="A76" s="16" t="s">
        <v>84</v>
      </c>
      <c r="B76" s="17">
        <f>[1]Budget!I64</f>
        <v>5003.8799999999965</v>
      </c>
      <c r="D76" s="25"/>
      <c r="E76" s="26"/>
      <c r="F76" s="26"/>
    </row>
    <row r="77" spans="1:6" x14ac:dyDescent="0.25">
      <c r="A77" s="16" t="s">
        <v>85</v>
      </c>
      <c r="B77" s="17">
        <f>[1]Budget!I65</f>
        <v>253000</v>
      </c>
      <c r="D77" s="25"/>
      <c r="E77" s="26"/>
      <c r="F77" s="26"/>
    </row>
    <row r="78" spans="1:6" x14ac:dyDescent="0.25">
      <c r="A78" s="33" t="s">
        <v>86</v>
      </c>
      <c r="B78" s="34"/>
      <c r="D78" s="25"/>
      <c r="E78" s="26"/>
      <c r="F78" s="26"/>
    </row>
    <row r="79" spans="1:6" x14ac:dyDescent="0.25">
      <c r="A79" s="16" t="s">
        <v>87</v>
      </c>
      <c r="B79" s="17">
        <f>[1]Budget!I67</f>
        <v>244151.59805567999</v>
      </c>
      <c r="D79" s="25"/>
      <c r="E79" s="26"/>
      <c r="F79" s="26"/>
    </row>
    <row r="80" spans="1:6" x14ac:dyDescent="0.25">
      <c r="A80" s="16" t="s">
        <v>88</v>
      </c>
      <c r="B80" s="17">
        <f>[1]Budget!I68</f>
        <v>351399.39555539511</v>
      </c>
      <c r="D80" s="25"/>
      <c r="E80" s="26"/>
      <c r="F80" s="26"/>
    </row>
    <row r="81" spans="1:2" x14ac:dyDescent="0.25">
      <c r="A81" s="16" t="s">
        <v>89</v>
      </c>
      <c r="B81" s="17">
        <f>[1]Budget!I78</f>
        <v>700000</v>
      </c>
    </row>
    <row r="82" spans="1:2" x14ac:dyDescent="0.25">
      <c r="A82" s="16" t="s">
        <v>90</v>
      </c>
      <c r="B82" s="17">
        <f>[1]Budget!I79</f>
        <v>3116582.9811199992</v>
      </c>
    </row>
    <row r="83" spans="1:2" x14ac:dyDescent="0.25">
      <c r="A83" s="16" t="s">
        <v>91</v>
      </c>
      <c r="B83" s="17">
        <f>[1]Budget!I81</f>
        <v>36000</v>
      </c>
    </row>
    <row r="84" spans="1:2" x14ac:dyDescent="0.25">
      <c r="A84" s="32" t="s">
        <v>92</v>
      </c>
      <c r="B84" s="15">
        <f>SUM(B72:B83)</f>
        <v>5556740.8147310736</v>
      </c>
    </row>
    <row r="85" spans="1:2" x14ac:dyDescent="0.25">
      <c r="A85" s="35" t="s">
        <v>93</v>
      </c>
    </row>
    <row r="86" spans="1:2" x14ac:dyDescent="0.25">
      <c r="A86" s="16" t="s">
        <v>94</v>
      </c>
      <c r="B86" s="15">
        <f>[1]Budget!I101</f>
        <v>2462166.75</v>
      </c>
    </row>
    <row r="87" spans="1:2" x14ac:dyDescent="0.25">
      <c r="A87" s="16" t="s">
        <v>95</v>
      </c>
      <c r="B87" s="15">
        <f>[1]Budget!I102</f>
        <v>520470.4</v>
      </c>
    </row>
    <row r="88" spans="1:2" x14ac:dyDescent="0.25">
      <c r="A88" s="32" t="s">
        <v>96</v>
      </c>
      <c r="B88" s="15">
        <f>SUM(B86:B87)</f>
        <v>2982637.15</v>
      </c>
    </row>
    <row r="89" spans="1:2" x14ac:dyDescent="0.25">
      <c r="A89" s="36" t="s">
        <v>27</v>
      </c>
      <c r="B89" s="37">
        <f>B69+B84+B88</f>
        <v>12319806.224731075</v>
      </c>
    </row>
    <row r="92" spans="1:2" x14ac:dyDescent="0.25">
      <c r="A92" s="27" t="s">
        <v>29</v>
      </c>
      <c r="B92" s="38">
        <f>B9-B89</f>
        <v>2323670.9352689274</v>
      </c>
    </row>
    <row r="93" spans="1:2" x14ac:dyDescent="0.25">
      <c r="B93" s="39">
        <f>B92/B89</f>
        <v>0.18861262043264404</v>
      </c>
    </row>
    <row r="94" spans="1:2" x14ac:dyDescent="0.25">
      <c r="A94" s="1" t="s">
        <v>97</v>
      </c>
    </row>
    <row r="95" spans="1:2" x14ac:dyDescent="0.25">
      <c r="A95" s="1" t="s">
        <v>98</v>
      </c>
    </row>
    <row r="96" spans="1:2" x14ac:dyDescent="0.25">
      <c r="A96" s="1" t="s">
        <v>99</v>
      </c>
    </row>
    <row r="97" spans="1:1" x14ac:dyDescent="0.25">
      <c r="A97" s="1" t="s">
        <v>100</v>
      </c>
    </row>
  </sheetData>
  <mergeCells count="2">
    <mergeCell ref="D2:E2"/>
    <mergeCell ref="G2:H2"/>
  </mergeCells>
  <pageMargins left="0.7" right="0.7" top="0.75" bottom="0.75" header="0.3" footer="0.3"/>
  <pageSetup scale="54" fitToHeight="3"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25-26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Navarrete</dc:creator>
  <cp:lastModifiedBy>Cynthia  Rey</cp:lastModifiedBy>
  <dcterms:created xsi:type="dcterms:W3CDTF">2025-07-30T16:01:22Z</dcterms:created>
  <dcterms:modified xsi:type="dcterms:W3CDTF">2025-10-06T16:54:52Z</dcterms:modified>
</cp:coreProperties>
</file>