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066a8d064629e9/Dokumente/Excel/Top Produkt/"/>
    </mc:Choice>
  </mc:AlternateContent>
  <xr:revisionPtr revIDLastSave="346" documentId="8_{82EB9E61-DEC9-4A59-A77B-5DA32D2CD98F}" xr6:coauthVersionLast="47" xr6:coauthVersionMax="47" xr10:uidLastSave="{50A9DBD4-FDAB-4700-A70E-AB21B71052F1}"/>
  <bookViews>
    <workbookView xWindow="-110" yWindow="-110" windowWidth="23260" windowHeight="14860" xr2:uid="{0F23CB0A-CB0A-40E0-AC40-03CC5187D12C}"/>
  </bookViews>
  <sheets>
    <sheet name="Testergebnisse" sheetId="2" r:id="rId1"/>
    <sheet name="Bewertu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2" l="1"/>
  <c r="D104" i="2"/>
  <c r="D103" i="2"/>
  <c r="D102" i="2"/>
  <c r="D101" i="2"/>
  <c r="D100" i="2"/>
  <c r="D91" i="2"/>
  <c r="D90" i="2"/>
  <c r="D89" i="2"/>
  <c r="D88" i="2"/>
  <c r="D87" i="2"/>
  <c r="D86" i="2"/>
  <c r="D79" i="2"/>
  <c r="D78" i="2"/>
  <c r="D77" i="2"/>
  <c r="D76" i="2"/>
  <c r="D75" i="2"/>
  <c r="D74" i="2"/>
  <c r="D67" i="2"/>
  <c r="D66" i="2"/>
  <c r="D65" i="2"/>
  <c r="D64" i="2"/>
  <c r="D63" i="2"/>
  <c r="D62" i="2"/>
  <c r="D55" i="2"/>
  <c r="D54" i="2"/>
  <c r="D53" i="2"/>
  <c r="D52" i="2"/>
  <c r="D51" i="2"/>
  <c r="D50" i="2"/>
  <c r="D43" i="2"/>
  <c r="D42" i="2"/>
  <c r="D41" i="2"/>
  <c r="D40" i="2"/>
  <c r="D39" i="2"/>
  <c r="D38" i="2"/>
  <c r="D31" i="2"/>
  <c r="D30" i="2"/>
  <c r="D29" i="2"/>
  <c r="D28" i="2"/>
  <c r="D27" i="2"/>
  <c r="D26" i="2"/>
  <c r="M55" i="1"/>
  <c r="O55" i="1" s="1"/>
  <c r="M54" i="1"/>
  <c r="O54" i="1" s="1"/>
  <c r="M53" i="1"/>
  <c r="O53" i="1" s="1"/>
  <c r="M52" i="1"/>
  <c r="O52" i="1" s="1"/>
  <c r="M51" i="1"/>
  <c r="O51" i="1" s="1"/>
  <c r="M50" i="1"/>
  <c r="O50" i="1" s="1"/>
  <c r="M91" i="1"/>
  <c r="O91" i="1" s="1"/>
  <c r="M90" i="1"/>
  <c r="O90" i="1" s="1"/>
  <c r="M89" i="1"/>
  <c r="O89" i="1" s="1"/>
  <c r="M88" i="1"/>
  <c r="O88" i="1" s="1"/>
  <c r="M87" i="1"/>
  <c r="O87" i="1" s="1"/>
  <c r="M86" i="1"/>
  <c r="O86" i="1" s="1"/>
  <c r="M78" i="1"/>
  <c r="M79" i="1"/>
  <c r="O79" i="1" s="1"/>
  <c r="M77" i="1"/>
  <c r="O77" i="1" s="1"/>
  <c r="M76" i="1"/>
  <c r="O76" i="1" s="1"/>
  <c r="M75" i="1"/>
  <c r="O75" i="1" s="1"/>
  <c r="M74" i="1"/>
  <c r="O74" i="1" s="1"/>
  <c r="M14" i="1"/>
  <c r="O14" i="1" s="1"/>
  <c r="M67" i="1"/>
  <c r="O67" i="1" s="1"/>
  <c r="M66" i="1"/>
  <c r="O66" i="1" s="1"/>
  <c r="M65" i="1"/>
  <c r="O65" i="1" s="1"/>
  <c r="M64" i="1"/>
  <c r="O64" i="1" s="1"/>
  <c r="M63" i="1"/>
  <c r="O63" i="1" s="1"/>
  <c r="M62" i="1"/>
  <c r="O62" i="1" s="1"/>
  <c r="M42" i="1"/>
  <c r="O42" i="1" s="1"/>
  <c r="M39" i="1"/>
  <c r="O39" i="1" s="1"/>
  <c r="M38" i="1"/>
  <c r="O38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D64" i="1"/>
  <c r="D103" i="1"/>
  <c r="D102" i="1"/>
  <c r="D101" i="1"/>
  <c r="D100" i="1"/>
  <c r="D99" i="1"/>
  <c r="D98" i="1"/>
  <c r="D91" i="1"/>
  <c r="D90" i="1"/>
  <c r="D89" i="1"/>
  <c r="D88" i="1"/>
  <c r="D87" i="1"/>
  <c r="D86" i="1"/>
  <c r="D79" i="1"/>
  <c r="D78" i="1"/>
  <c r="D77" i="1"/>
  <c r="D76" i="1"/>
  <c r="D75" i="1"/>
  <c r="D74" i="1"/>
  <c r="D67" i="1"/>
  <c r="D66" i="1"/>
  <c r="D65" i="1"/>
  <c r="D63" i="1"/>
  <c r="D62" i="1"/>
  <c r="D55" i="1"/>
  <c r="D54" i="1"/>
  <c r="D53" i="1"/>
  <c r="D52" i="1"/>
  <c r="D51" i="1"/>
  <c r="D50" i="1"/>
  <c r="D43" i="1"/>
  <c r="D42" i="1"/>
  <c r="D41" i="1"/>
  <c r="D40" i="1"/>
  <c r="D39" i="1"/>
  <c r="D38" i="1"/>
  <c r="D31" i="1"/>
  <c r="D30" i="1"/>
  <c r="D29" i="1"/>
  <c r="D28" i="1"/>
  <c r="D27" i="1"/>
  <c r="M43" i="1"/>
  <c r="O43" i="1" s="1"/>
  <c r="O78" i="1"/>
  <c r="M40" i="1"/>
  <c r="O40" i="1" s="1"/>
  <c r="M41" i="1"/>
  <c r="O41" i="1" s="1"/>
  <c r="M19" i="1"/>
  <c r="O19" i="1" s="1"/>
  <c r="M15" i="1"/>
  <c r="O15" i="1" s="1"/>
  <c r="M16" i="1"/>
  <c r="O16" i="1" s="1"/>
  <c r="M17" i="1"/>
  <c r="O17" i="1" s="1"/>
  <c r="M18" i="1"/>
  <c r="O18" i="1" s="1"/>
  <c r="D26" i="1"/>
  <c r="E100" i="1" l="1"/>
  <c r="E102" i="1"/>
  <c r="E101" i="1"/>
  <c r="E103" i="1"/>
  <c r="E98" i="1"/>
  <c r="E99" i="1"/>
  <c r="H103" i="1" l="1"/>
  <c r="H101" i="1"/>
  <c r="H102" i="1"/>
  <c r="H99" i="1"/>
  <c r="G103" i="1"/>
  <c r="F103" i="1" s="1"/>
  <c r="G98" i="1"/>
  <c r="F98" i="1" s="1"/>
  <c r="G100" i="1"/>
  <c r="F100" i="1" s="1"/>
  <c r="G101" i="1"/>
  <c r="F101" i="1" s="1"/>
  <c r="G99" i="1"/>
  <c r="F99" i="1" s="1"/>
  <c r="H98" i="1"/>
  <c r="G102" i="1"/>
  <c r="F102" i="1" s="1"/>
  <c r="H100" i="1"/>
</calcChain>
</file>

<file path=xl/sharedStrings.xml><?xml version="1.0" encoding="utf-8"?>
<sst xmlns="http://schemas.openxmlformats.org/spreadsheetml/2006/main" count="366" uniqueCount="160">
  <si>
    <t>Design</t>
  </si>
  <si>
    <t>Punktzahl addiert/Anzahl</t>
  </si>
  <si>
    <t xml:space="preserve">× Gewichtung </t>
  </si>
  <si>
    <t>= Zwischenergebnis</t>
  </si>
  <si>
    <t>Farbauswahl</t>
  </si>
  <si>
    <t>Materialien</t>
  </si>
  <si>
    <t>Robustheit</t>
  </si>
  <si>
    <t>Tragbarkeit</t>
  </si>
  <si>
    <t xml:space="preserve"> </t>
  </si>
  <si>
    <t>BOSE SoundLink Micro</t>
  </si>
  <si>
    <t>soundcore MINI 3</t>
  </si>
  <si>
    <t>JBL GO 4</t>
  </si>
  <si>
    <t>Marshall WILLEN</t>
  </si>
  <si>
    <t>hama POCKET 3.0</t>
  </si>
  <si>
    <t>JBL CLIP 5</t>
  </si>
  <si>
    <t>Konnektivität</t>
  </si>
  <si>
    <t>USB Typ C</t>
  </si>
  <si>
    <t>Bluetoothversion</t>
  </si>
  <si>
    <t>5.3</t>
  </si>
  <si>
    <t xml:space="preserve">Benutzerfreundlichkeit </t>
  </si>
  <si>
    <t xml:space="preserve">Intuitive Bedienung </t>
  </si>
  <si>
    <t>Tasten gut erreichbar und zuverlässig</t>
  </si>
  <si>
    <t>Einrichtungsvorgang leicht?</t>
  </si>
  <si>
    <t>Bedienungsanleitung verständlich?</t>
  </si>
  <si>
    <t>Deutsch</t>
  </si>
  <si>
    <t>Lautstärke</t>
  </si>
  <si>
    <t>Zusatzfunktionen</t>
  </si>
  <si>
    <t>Voice Guide</t>
  </si>
  <si>
    <t>Freisprechfunktion</t>
  </si>
  <si>
    <t>App Steuerung</t>
  </si>
  <si>
    <t>App EQ</t>
  </si>
  <si>
    <t>Partymodus</t>
  </si>
  <si>
    <t>AUX</t>
  </si>
  <si>
    <t>IP67</t>
  </si>
  <si>
    <t>IPX7</t>
  </si>
  <si>
    <t>Preis</t>
  </si>
  <si>
    <t>Note</t>
  </si>
  <si>
    <t>Version</t>
  </si>
  <si>
    <t>Laufzeit</t>
  </si>
  <si>
    <t>Metall</t>
  </si>
  <si>
    <t>Kunststoff</t>
  </si>
  <si>
    <t>Punkte</t>
  </si>
  <si>
    <t>Robustheitsgrad</t>
  </si>
  <si>
    <t>ja</t>
  </si>
  <si>
    <t>nein</t>
  </si>
  <si>
    <t>Vorhanden</t>
  </si>
  <si>
    <t>dB</t>
  </si>
  <si>
    <t>60-64</t>
  </si>
  <si>
    <t>65-68</t>
  </si>
  <si>
    <t>69-72</t>
  </si>
  <si>
    <t>73-76</t>
  </si>
  <si>
    <t>77-81</t>
  </si>
  <si>
    <t>Pink Noise Punkte</t>
  </si>
  <si>
    <t>Handlich + Befestigungsmöglichkeit</t>
  </si>
  <si>
    <t>Handlich</t>
  </si>
  <si>
    <t>5.1 - 5.2</t>
  </si>
  <si>
    <t>4.3 - 4.8</t>
  </si>
  <si>
    <t>4.9 - 5.0</t>
  </si>
  <si>
    <t>≤ 4.2</t>
  </si>
  <si>
    <t>Englisch oder unverständlich</t>
  </si>
  <si>
    <t>Deutsch + Verständlich</t>
  </si>
  <si>
    <t>Schutzart</t>
  </si>
  <si>
    <t>IPX</t>
  </si>
  <si>
    <t>IPX8</t>
  </si>
  <si>
    <t>Kein Schutz</t>
  </si>
  <si>
    <t>IPX4-IPX6</t>
  </si>
  <si>
    <t>Kein EQ vorhanden</t>
  </si>
  <si>
    <t>Custom EQ</t>
  </si>
  <si>
    <t>EQ Presets möglich</t>
  </si>
  <si>
    <t>EQ</t>
  </si>
  <si>
    <t>Bedinungsanleitung verständlich?</t>
  </si>
  <si>
    <t>Lauftzeit</t>
  </si>
  <si>
    <t>Stunden</t>
  </si>
  <si>
    <t>6 - &lt;9</t>
  </si>
  <si>
    <t>9 - &lt;12</t>
  </si>
  <si>
    <t>12 - &lt;16</t>
  </si>
  <si>
    <t>Ladezeit</t>
  </si>
  <si>
    <t>Punktzahl</t>
  </si>
  <si>
    <t>≥ 90</t>
  </si>
  <si>
    <t>Preis in Euro</t>
  </si>
  <si>
    <t>&lt; 30</t>
  </si>
  <si>
    <t>30 - 49</t>
  </si>
  <si>
    <t>50 - 69</t>
  </si>
  <si>
    <t>70 - 89</t>
  </si>
  <si>
    <t>&gt; 16</t>
  </si>
  <si>
    <t>&lt; 6</t>
  </si>
  <si>
    <t>&lt; 2</t>
  </si>
  <si>
    <t>&gt; 4</t>
  </si>
  <si>
    <t>&gt; 3 ,5 - 4</t>
  </si>
  <si>
    <t>&gt; 3- 3,5</t>
  </si>
  <si>
    <t>2-3</t>
  </si>
  <si>
    <t>Platzierung</t>
  </si>
  <si>
    <t>Bewertung</t>
  </si>
  <si>
    <t>Gesamtpunktzahl</t>
  </si>
  <si>
    <t>Textil</t>
  </si>
  <si>
    <t>Robuster Kunststoff</t>
  </si>
  <si>
    <t>Silikon</t>
  </si>
  <si>
    <t>Silikon &amp; Metall &amp; Textil</t>
  </si>
  <si>
    <t>Silikon &amp; Textil</t>
  </si>
  <si>
    <t>Kunststoff &amp; Metall</t>
  </si>
  <si>
    <t>Robuster Kunststoff &amp; Metall</t>
  </si>
  <si>
    <t>Anz. der Farboptionen</t>
  </si>
  <si>
    <t>IP-Schutzart</t>
  </si>
  <si>
    <t>Piktogramme</t>
  </si>
  <si>
    <t>Siehe Testergebnisse.</t>
  </si>
  <si>
    <t>Anmerkungen:</t>
  </si>
  <si>
    <t>Kunststoff / Metall</t>
  </si>
  <si>
    <t>Robuster Kunststoff / Metall</t>
  </si>
  <si>
    <t xml:space="preserve">Robuster Kunststoff </t>
  </si>
  <si>
    <t>Reichweite Innen / Außen</t>
  </si>
  <si>
    <t>4.2</t>
  </si>
  <si>
    <t>10 / 60</t>
  </si>
  <si>
    <t xml:space="preserve">ja </t>
  </si>
  <si>
    <t>5.0</t>
  </si>
  <si>
    <t>40 / 240</t>
  </si>
  <si>
    <t>5.1</t>
  </si>
  <si>
    <t>Pink Noise (dB)</t>
  </si>
  <si>
    <t>Sinus Sweep (dB)</t>
  </si>
  <si>
    <t>Laufzeit (in std.)</t>
  </si>
  <si>
    <t>Laufzeit (Werksangabe)</t>
  </si>
  <si>
    <t>Ladezeit (in std.)</t>
  </si>
  <si>
    <t>Ladezeit (Werksabgabe)</t>
  </si>
  <si>
    <t>mWh</t>
  </si>
  <si>
    <t>Spannung/Strom</t>
  </si>
  <si>
    <t>16h 5min</t>
  </si>
  <si>
    <t>6h</t>
  </si>
  <si>
    <t>3h 33min</t>
  </si>
  <si>
    <t>3h</t>
  </si>
  <si>
    <t>5V/1,5 A</t>
  </si>
  <si>
    <t>14h 40min</t>
  </si>
  <si>
    <t>15h</t>
  </si>
  <si>
    <t>3h 55min</t>
  </si>
  <si>
    <t>2-3h</t>
  </si>
  <si>
    <t>5V/1,0A</t>
  </si>
  <si>
    <t>9h</t>
  </si>
  <si>
    <t>7h</t>
  </si>
  <si>
    <t>2h 23min</t>
  </si>
  <si>
    <t>18h 22min</t>
  </si>
  <si>
    <t>2h 17min</t>
  </si>
  <si>
    <t>5V/1,5A</t>
  </si>
  <si>
    <t>11h 39min</t>
  </si>
  <si>
    <t>14h</t>
  </si>
  <si>
    <t>1h 51min</t>
  </si>
  <si>
    <t>14h 20min</t>
  </si>
  <si>
    <t>2h 18min</t>
  </si>
  <si>
    <t>Anmerkungen</t>
  </si>
  <si>
    <t>Hohe Farbauswahl.</t>
  </si>
  <si>
    <t>Oftmals Schwierigkeiten bei Verbindungsaufbau mit Android; Probleme mit Androit 14; Hochwertiger &amp; klarer Sound.</t>
  </si>
  <si>
    <t>Befestigung bzw. Halterung lässt zu wünschen übrig; Ausgewogener und klarer Sound; Etwas leise; Piepsen ab ca. 30% Akku; Tasten sind schwer zu drücken.</t>
  </si>
  <si>
    <t>Silikon / Textil</t>
  </si>
  <si>
    <t>Silikon / Metall /  Textil</t>
  </si>
  <si>
    <t>Modell</t>
  </si>
  <si>
    <t>Sehr basslastig; Oftmals Schwierigkeiten bei Verbindungsaufbau mit Android; Standbymodus vorhanden.</t>
  </si>
  <si>
    <t>Tasten gut erreichbag</t>
  </si>
  <si>
    <t>Einrichtungsvorgang leicht</t>
  </si>
  <si>
    <t>Nein</t>
  </si>
  <si>
    <t>Ja</t>
  </si>
  <si>
    <t>Grad der Verständlichkeit</t>
  </si>
  <si>
    <t>Akku</t>
  </si>
  <si>
    <t xml:space="preserve">Voice Guide; Freisprechfunktion; App EQ; Partymodus; AUX;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</si>
</sst>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_ ;[Red]\-0.0\ 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" fontId="0" fillId="0" borderId="0" xfId="0" quotePrefix="1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16" fontId="5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6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1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75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0" formatCode="#,##0\ &quot;€&quot;;[Red]\-#,##0\ &quot;€&quot;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425312-22DB-45C3-88C0-22EE0DB0D35F}" name="Tabelle1" displayName="Tabelle1" ref="D12:H19" totalsRowShown="0" headerRowDxfId="74">
  <autoFilter ref="D12:H19" xr:uid="{F1425312-22DB-45C3-88C0-22EE0DB0D35F}"/>
  <tableColumns count="5">
    <tableColumn id="1" xr3:uid="{97AAF338-826A-4A38-85EB-2AD521011CB6}" name="Modell" dataDxfId="73"/>
    <tableColumn id="2" xr3:uid="{B21EA379-CB2F-4548-8A0A-90674D90BD6C}" name="Farbauswahl" dataDxfId="72"/>
    <tableColumn id="3" xr3:uid="{BD0F272F-F483-4375-B6E7-F77289E97FA7}" name="Materialien" dataDxfId="71"/>
    <tableColumn id="4" xr3:uid="{4E80F38D-0AA9-47B9-A0DB-BB57017845E0}" name="Robustheit" dataDxfId="70"/>
    <tableColumn id="5" xr3:uid="{4395C074-E194-4F21-ADAA-4764FC645656}" name="Tragbarkeit" dataDxfId="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7419C7-96AB-47BB-A3EA-57F9DF246FB6}" name="Tabelle5" displayName="Tabelle5" ref="D36:H43" totalsRowShown="0" headerRowDxfId="23" dataDxfId="22">
  <autoFilter ref="D36:H43" xr:uid="{F97419C7-96AB-47BB-A3EA-57F9DF246FB6}"/>
  <tableColumns count="5">
    <tableColumn id="1" xr3:uid="{7FC85E18-173C-4ADB-A062-C069BAFB0659}" name="Modell" dataDxfId="21"/>
    <tableColumn id="2" xr3:uid="{103569AD-7ADD-4A4B-B45C-41DCEB7491D7}" name="Intuitive Bedienung " dataDxfId="20"/>
    <tableColumn id="3" xr3:uid="{C4295FC8-20DC-48CF-AE31-5BA607E69DAF}" name="Tasten gut erreichbar und zuverlässig" dataDxfId="19"/>
    <tableColumn id="4" xr3:uid="{AE4ACC7B-99AA-4CCD-9FE0-B5A2BA6FACAA}" name="Einrichtungsvorgang leicht?" dataDxfId="18"/>
    <tableColumn id="5" xr3:uid="{FF140EBF-5E52-4F45-8C46-79D20400B495}" name="Bedienungsanleitung verständlich?" dataDxfId="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E0029FF-46F6-402C-B021-251E7E2B29EC}" name="Tabelle8" displayName="Tabelle8" ref="D48:E55" totalsRowShown="0">
  <autoFilter ref="D48:E55" xr:uid="{9E0029FF-46F6-402C-B021-251E7E2B29EC}"/>
  <tableColumns count="2">
    <tableColumn id="1" xr3:uid="{0B1521E9-73A8-4445-9770-2E96CC90D5AE}" name="Modell" dataDxfId="16"/>
    <tableColumn id="2" xr3:uid="{21B72158-DE23-4CD2-BC52-6FDFB2E82EDD}" name="Pink Noise Punkte" dataDxfId="1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3685659-F389-44F3-826E-73682565D34F}" name="Tabelle12" displayName="Tabelle12" ref="D60:F67" totalsRowShown="0">
  <autoFilter ref="D60:F67" xr:uid="{93685659-F389-44F3-826E-73682565D34F}"/>
  <tableColumns count="3">
    <tableColumn id="1" xr3:uid="{38438DC8-1E91-45A1-BDF4-559A7086EADD}" name="Modell" dataDxfId="14"/>
    <tableColumn id="2" xr3:uid="{76C7B35E-C335-419C-A579-699B4B15B7D0}" name="Laufzeit" dataDxfId="13"/>
    <tableColumn id="3" xr3:uid="{2EB50DDB-CBC4-44E9-8478-49100961CBB5}" name="Ladezeit" dataDxfId="1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6CAABBE-8316-4A79-BBEE-3A758B83CF2C}" name="Tabelle13" displayName="Tabelle13" ref="D72:K79" totalsRowShown="0" headerRowDxfId="11" dataDxfId="10">
  <autoFilter ref="D72:K79" xr:uid="{56CAABBE-8316-4A79-BBEE-3A758B83CF2C}"/>
  <tableColumns count="8">
    <tableColumn id="1" xr3:uid="{0C0D2724-549B-4F01-BA88-B9951CD12E26}" name="Modell" dataDxfId="9"/>
    <tableColumn id="2" xr3:uid="{461C4046-D04B-4C18-8005-8CDC320E601F}" name="Voice Guide" dataDxfId="8"/>
    <tableColumn id="3" xr3:uid="{85C014EC-987C-4B15-AC50-A970C464A239}" name="Freisprechfunktion" dataDxfId="7"/>
    <tableColumn id="4" xr3:uid="{9859CC1C-845C-485E-881F-25B066EA9A87}" name="App Steuerung" dataDxfId="6"/>
    <tableColumn id="5" xr3:uid="{FE75D0EF-D3B1-4701-A19C-E47F723A3DDD}" name="App EQ" dataDxfId="5"/>
    <tableColumn id="6" xr3:uid="{16A8ED6C-E132-4902-92A5-603467BC3041}" name="Partymodus" dataDxfId="4"/>
    <tableColumn id="7" xr3:uid="{83E142D5-31C6-45F3-BA53-3A1AF174A818}" name="AUX" dataDxfId="3"/>
    <tableColumn id="8" xr3:uid="{013793E8-D307-4AEE-B1D4-D2436F5505C0}" name="IP-Schutzart" dataDxfId="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D400C1-CE1E-4D47-BA7D-942B30E707CF}" name="Tabelle14" displayName="Tabelle14" ref="D85:E91" totalsRowShown="0">
  <autoFilter ref="D85:E91" xr:uid="{CDD400C1-CE1E-4D47-BA7D-942B30E707CF}"/>
  <tableColumns count="2">
    <tableColumn id="1" xr3:uid="{786A863A-1F68-464A-92AF-C8D33E92061A}" name="Modell" dataDxfId="1"/>
    <tableColumn id="2" xr3:uid="{FCAF3F87-971D-4818-958F-88FDD7750582}" name="Punkt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ADADE2-DF16-4D39-BEA8-2EF1C525F04F}" name="Tabelle2" displayName="Tabelle2" ref="D24:G31" totalsRowShown="0">
  <autoFilter ref="D24:G31" xr:uid="{16ADADE2-DF16-4D39-BEA8-2EF1C525F04F}"/>
  <tableColumns count="4">
    <tableColumn id="1" xr3:uid="{E5D8AB00-4409-4CC7-81B9-FC90CAA073A4}" name="Modell" dataDxfId="68"/>
    <tableColumn id="2" xr3:uid="{4D6D6E63-1B20-4E2F-BACE-A8B691E3B1A7}" name="USB Typ C" dataDxfId="67"/>
    <tableColumn id="3" xr3:uid="{0F4BA706-141E-4DFA-B41B-3A461A8A1B8E}" name="Bluetoothversion" dataDxfId="66"/>
    <tableColumn id="4" xr3:uid="{E643C0C2-46DB-43FE-90DC-41E504ADE80E}" name="Reichweite Innen / Außen" dataDxfId="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046732D-F716-42FA-8DAB-6A089952DCC7}" name="Tabelle6" displayName="Tabelle6" ref="D36:H43" totalsRowShown="0" headerRowDxfId="64" dataDxfId="63">
  <autoFilter ref="D36:H43" xr:uid="{6046732D-F716-42FA-8DAB-6A089952DCC7}"/>
  <tableColumns count="5">
    <tableColumn id="1" xr3:uid="{E2194087-2D61-485E-8D36-BE9387F9B54F}" name="Modell" dataDxfId="62"/>
    <tableColumn id="2" xr3:uid="{9AADE487-1191-423F-837A-F505DA6D2B7E}" name="Intuitive Bedienung " dataDxfId="61"/>
    <tableColumn id="3" xr3:uid="{239BD2C8-DE09-42D8-8586-BDFAFC818612}" name="Tasten gut erreichbar und zuverlässig" dataDxfId="60"/>
    <tableColumn id="4" xr3:uid="{6FC7CA33-93E3-4ACA-8B76-68BBE1ACB937}" name="Einrichtungsvorgang leicht?" dataDxfId="59"/>
    <tableColumn id="5" xr3:uid="{55837508-2290-4694-AC1E-9EAB9EAA227A}" name="Bedienungsanleitung verständlich?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05DEF8-280B-493C-89BD-30DBAC1A9130}" name="Tabelle7" displayName="Tabelle7" ref="D48:F55" totalsRowShown="0">
  <autoFilter ref="D48:F55" xr:uid="{8F05DEF8-280B-493C-89BD-30DBAC1A9130}"/>
  <tableColumns count="3">
    <tableColumn id="1" xr3:uid="{8894F894-F608-423E-B8B2-C49F39EBFB68}" name="Modell" dataDxfId="57"/>
    <tableColumn id="2" xr3:uid="{EEA31E6A-94E8-435A-A27E-69EE1A5B175D}" name="Pink Noise (dB)" dataDxfId="56"/>
    <tableColumn id="3" xr3:uid="{05C1FD85-F34A-4F15-BFA9-C02CBC4FE3A7}" name="Sinus Sweep (dB)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02ECFB3-FA76-4EC8-BA5B-53C2124BCF61}" name="Tabelle9" displayName="Tabelle9" ref="D60:J67" totalsRowShown="0" headerRowDxfId="54" dataDxfId="53">
  <autoFilter ref="D60:J67" xr:uid="{B02ECFB3-FA76-4EC8-BA5B-53C2124BCF61}"/>
  <tableColumns count="7">
    <tableColumn id="1" xr3:uid="{5ADCD1A6-7EFA-4ADE-826D-D71017ED731B}" name="Modell" dataDxfId="52"/>
    <tableColumn id="2" xr3:uid="{B58A6983-A115-45A7-9C1F-D7A3583F8CDD}" name="Laufzeit (in std.)" dataDxfId="51"/>
    <tableColumn id="3" xr3:uid="{24089994-2674-431A-906F-59EE0006DDDA}" name="Laufzeit (Werksangabe)" dataDxfId="50"/>
    <tableColumn id="4" xr3:uid="{623BE749-E347-4314-A737-88346097D96A}" name="Ladezeit (in std.)" dataDxfId="49"/>
    <tableColumn id="5" xr3:uid="{A4AB388F-CF2A-4F8F-B30C-65CB07EB17BC}" name="Ladezeit (Werksabgabe)" dataDxfId="48"/>
    <tableColumn id="6" xr3:uid="{81C2A911-AFB1-4BA1-BA7C-16DC6B48A462}" name="mWh" dataDxfId="47"/>
    <tableColumn id="7" xr3:uid="{753B2304-1622-43B7-B2B2-5826D8D0B392}" name="Spannung/Strom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B3BF02E-3074-49CF-9999-BD2BEBA2F594}" name="Tabelle10" displayName="Tabelle10" ref="D72:K79" totalsRowShown="0" headerRowDxfId="45" dataDxfId="44">
  <autoFilter ref="D72:K79" xr:uid="{EB3BF02E-3074-49CF-9999-BD2BEBA2F594}"/>
  <tableColumns count="8">
    <tableColumn id="1" xr3:uid="{53525BA6-B171-4D71-B563-73D61C998723}" name="Modell" dataDxfId="43"/>
    <tableColumn id="2" xr3:uid="{165F3EC6-8B20-4156-BF22-BDC0F8F34AC5}" name="Voice Guide" dataDxfId="42"/>
    <tableColumn id="3" xr3:uid="{990EA4F5-FC82-4539-AACC-781F3FE3BC38}" name="Freisprechfunktion" dataDxfId="41"/>
    <tableColumn id="4" xr3:uid="{3BBAFF46-95DB-4F06-8FFD-46AB1F6A94D3}" name="App Steuerung" dataDxfId="40"/>
    <tableColumn id="5" xr3:uid="{21E44385-5C21-47E5-BC87-E611B686045A}" name="App EQ" dataDxfId="39"/>
    <tableColumn id="6" xr3:uid="{349C2D58-C550-4EA2-8DA5-69F5BDEA1160}" name="Partymodus" dataDxfId="38"/>
    <tableColumn id="7" xr3:uid="{FCC8D64C-C418-4FF2-9B75-627F0B4A9EEE}" name="AUX" dataDxfId="37"/>
    <tableColumn id="8" xr3:uid="{0FD86F35-DA5B-4A0E-B4EE-F7A9C5C0A417}" name="IP-Schutzart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756344-20B1-4F01-BDA5-F959031A55A9}" name="Tabelle11" displayName="Tabelle11" ref="D84:E91" totalsRowShown="0">
  <autoFilter ref="D84:E91" xr:uid="{49756344-20B1-4F01-BDA5-F959031A55A9}"/>
  <tableColumns count="2">
    <tableColumn id="1" xr3:uid="{75FB4403-4CC5-4C34-9835-3E20265F3144}" name="Modell" dataDxfId="35"/>
    <tableColumn id="2" xr3:uid="{9DA767DE-E16F-4BED-B522-5C16D666554D}" name="Preis" dataDxfId="3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6E1874-C7EF-44B0-85ED-F7D46E1CDC62}" name="Tabelle3" displayName="Tabelle3" ref="D12:H19" totalsRowShown="0" headerRowDxfId="33" dataDxfId="32">
  <autoFilter ref="D12:H19" xr:uid="{F96E1874-C7EF-44B0-85ED-F7D46E1CDC62}"/>
  <tableColumns count="5">
    <tableColumn id="1" xr3:uid="{CC61C7A9-9461-4A89-AB3E-2C4AC44C63C3}" name="Modell" dataDxfId="31"/>
    <tableColumn id="2" xr3:uid="{2AE04FFE-99A6-4E00-8CE2-7D0A77728A44}" name="Farbauswahl" dataDxfId="30"/>
    <tableColumn id="3" xr3:uid="{988D8D8F-02B1-4EA2-BAD6-F418C17BC81C}" name="Materialien" dataDxfId="29"/>
    <tableColumn id="4" xr3:uid="{1E46B631-603F-47B1-8395-F781423DE6F1}" name="Robustheit" dataDxfId="28"/>
    <tableColumn id="5" xr3:uid="{985AB71D-1707-4FBC-8236-DCC581C7F87A}" name="Tragbarkeit" dataDxfId="2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FEA1C5-F721-4132-B3C0-83B5AC67115D}" name="Tabelle4" displayName="Tabelle4" ref="D24:F31" totalsRowShown="0">
  <autoFilter ref="D24:F31" xr:uid="{E7FEA1C5-F721-4132-B3C0-83B5AC67115D}"/>
  <tableColumns count="3">
    <tableColumn id="1" xr3:uid="{994D750F-76C7-45E2-9D50-A8E1A0BABE2D}" name="Modell" dataDxfId="26"/>
    <tableColumn id="2" xr3:uid="{B95AD87C-D1AF-41C0-9913-026AF49C4EDF}" name="USB Typ C" dataDxfId="25"/>
    <tableColumn id="3" xr3:uid="{32BCB2A5-CFAD-48DC-99AE-494A1CB51CCA}" name="Bluetoothversion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9C5E-DB0D-4FA2-AD81-E00B279A89B3}">
  <dimension ref="A11:AG108"/>
  <sheetViews>
    <sheetView tabSelected="1" topLeftCell="A44" zoomScale="75" zoomScaleNormal="60" workbookViewId="0">
      <selection activeCell="H52" sqref="H52"/>
    </sheetView>
  </sheetViews>
  <sheetFormatPr baseColWidth="10" defaultColWidth="10.7265625" defaultRowHeight="14.5" x14ac:dyDescent="0.35"/>
  <cols>
    <col min="4" max="4" width="20.54296875" bestFit="1" customWidth="1"/>
    <col min="5" max="5" width="19.81640625" customWidth="1"/>
    <col min="6" max="6" width="33.90625" customWidth="1"/>
    <col min="7" max="7" width="29" customWidth="1"/>
    <col min="8" max="8" width="34.54296875" customWidth="1"/>
    <col min="9" max="9" width="17.26953125" customWidth="1"/>
    <col min="10" max="10" width="20.90625" customWidth="1"/>
    <col min="11" max="11" width="14" customWidth="1"/>
    <col min="12" max="12" width="16" customWidth="1"/>
    <col min="13" max="13" width="23.26953125" customWidth="1"/>
    <col min="14" max="14" width="16.08984375" customWidth="1"/>
    <col min="15" max="15" width="14.453125" customWidth="1"/>
    <col min="16" max="16" width="12" customWidth="1"/>
    <col min="17" max="17" width="13.36328125" customWidth="1"/>
    <col min="18" max="18" width="24.6328125" customWidth="1"/>
    <col min="19" max="19" width="15.90625" customWidth="1"/>
    <col min="20" max="20" width="32.81640625" customWidth="1"/>
    <col min="24" max="24" width="20.81640625" customWidth="1"/>
    <col min="27" max="27" width="30.36328125" customWidth="1"/>
  </cols>
  <sheetData>
    <row r="11" spans="3:33" ht="21" x14ac:dyDescent="0.35">
      <c r="D11" s="45" t="s">
        <v>0</v>
      </c>
      <c r="E11" s="45"/>
      <c r="F11" s="45"/>
      <c r="G11" s="45"/>
      <c r="H11" s="45"/>
      <c r="J11" s="43"/>
      <c r="K11" s="43"/>
      <c r="M11" s="1"/>
      <c r="N11" s="1"/>
      <c r="O11" s="1"/>
      <c r="P11" s="1"/>
      <c r="Q11" s="4"/>
      <c r="R11" s="27"/>
      <c r="S11" s="1"/>
      <c r="T11" s="27"/>
      <c r="U11" s="6"/>
      <c r="V11" s="2"/>
      <c r="AC11" s="2"/>
      <c r="AD11" s="2"/>
      <c r="AE11" s="1"/>
      <c r="AF11" s="1"/>
      <c r="AG11" s="2"/>
    </row>
    <row r="12" spans="3:33" x14ac:dyDescent="0.35">
      <c r="D12" s="22" t="s">
        <v>151</v>
      </c>
      <c r="E12" s="3" t="s">
        <v>4</v>
      </c>
      <c r="F12" s="3" t="s">
        <v>5</v>
      </c>
      <c r="G12" s="3" t="s">
        <v>6</v>
      </c>
      <c r="H12" s="3" t="s">
        <v>7</v>
      </c>
      <c r="I12" s="3"/>
      <c r="J12" s="3"/>
      <c r="K12" s="3"/>
      <c r="L12" s="4"/>
      <c r="M12" s="4"/>
      <c r="N12" s="3"/>
      <c r="O12" s="3"/>
      <c r="P12" s="4"/>
      <c r="Q12" s="4"/>
      <c r="R12" s="4"/>
      <c r="S12" s="4"/>
      <c r="T12" s="4"/>
      <c r="U12" s="4"/>
      <c r="V12" s="4"/>
      <c r="AC12" s="4"/>
      <c r="AD12" s="4"/>
      <c r="AE12" s="1"/>
      <c r="AF12" s="1"/>
      <c r="AG12" s="2"/>
    </row>
    <row r="13" spans="3:33" x14ac:dyDescent="0.35">
      <c r="D13" s="4"/>
      <c r="E13" s="3"/>
      <c r="F13" s="3"/>
      <c r="G13" s="3"/>
      <c r="H13" s="3"/>
      <c r="J13" s="4"/>
      <c r="K13" s="4"/>
      <c r="M13" s="4"/>
      <c r="P13" s="22"/>
      <c r="R13" s="4"/>
    </row>
    <row r="14" spans="3:33" x14ac:dyDescent="0.35">
      <c r="C14" t="s">
        <v>8</v>
      </c>
      <c r="D14" s="2" t="s">
        <v>9</v>
      </c>
      <c r="E14" s="3">
        <v>4</v>
      </c>
      <c r="F14" s="3" t="s">
        <v>96</v>
      </c>
      <c r="G14" s="3" t="s">
        <v>96</v>
      </c>
      <c r="H14" s="4" t="s">
        <v>53</v>
      </c>
      <c r="I14" s="3"/>
      <c r="J14" s="4"/>
      <c r="K14" s="4"/>
      <c r="M14" s="9"/>
      <c r="N14" s="4"/>
      <c r="O14" s="22"/>
      <c r="P14" s="22"/>
      <c r="Q14" s="22"/>
      <c r="R14" s="22"/>
      <c r="S14" s="22"/>
      <c r="T14" s="22"/>
      <c r="U14" s="4"/>
    </row>
    <row r="15" spans="3:33" x14ac:dyDescent="0.35">
      <c r="D15" s="2" t="s">
        <v>10</v>
      </c>
      <c r="E15" s="3">
        <v>4</v>
      </c>
      <c r="F15" s="3" t="s">
        <v>107</v>
      </c>
      <c r="G15" s="4" t="s">
        <v>107</v>
      </c>
      <c r="H15" s="4" t="s">
        <v>53</v>
      </c>
      <c r="I15" s="3"/>
      <c r="J15" s="4"/>
      <c r="K15" s="4"/>
      <c r="M15" s="9"/>
      <c r="N15" s="4"/>
      <c r="O15" s="22"/>
      <c r="P15" s="22"/>
      <c r="Q15" s="22"/>
      <c r="S15" s="22"/>
      <c r="T15" s="22"/>
      <c r="U15" s="4"/>
    </row>
    <row r="16" spans="3:33" x14ac:dyDescent="0.35">
      <c r="D16" s="2" t="s">
        <v>11</v>
      </c>
      <c r="E16" s="3">
        <v>7</v>
      </c>
      <c r="F16" s="3" t="s">
        <v>149</v>
      </c>
      <c r="G16" s="4" t="s">
        <v>98</v>
      </c>
      <c r="H16" s="4" t="s">
        <v>53</v>
      </c>
      <c r="J16" s="4"/>
      <c r="K16" s="4"/>
      <c r="M16" s="9"/>
      <c r="N16" s="4"/>
      <c r="O16" s="22"/>
      <c r="P16" s="22"/>
      <c r="Q16" s="22"/>
      <c r="R16" s="22"/>
      <c r="S16" s="22"/>
      <c r="T16" s="22"/>
      <c r="U16" s="4"/>
    </row>
    <row r="17" spans="1:22" x14ac:dyDescent="0.35">
      <c r="D17" s="2" t="s">
        <v>12</v>
      </c>
      <c r="E17" s="3">
        <v>2</v>
      </c>
      <c r="F17" s="3" t="s">
        <v>106</v>
      </c>
      <c r="G17" s="4" t="s">
        <v>99</v>
      </c>
      <c r="H17" s="4" t="s">
        <v>53</v>
      </c>
      <c r="J17" s="4"/>
      <c r="K17" s="4"/>
      <c r="M17" s="9"/>
      <c r="N17" s="4"/>
      <c r="O17" s="28"/>
      <c r="P17" s="22"/>
      <c r="Q17" s="22"/>
      <c r="R17" s="22"/>
      <c r="S17" s="22"/>
      <c r="T17" s="22"/>
      <c r="U17" s="4"/>
    </row>
    <row r="18" spans="1:22" x14ac:dyDescent="0.35">
      <c r="D18" s="2" t="s">
        <v>13</v>
      </c>
      <c r="E18" s="3">
        <v>2</v>
      </c>
      <c r="F18" s="3" t="s">
        <v>95</v>
      </c>
      <c r="G18" s="4" t="s">
        <v>108</v>
      </c>
      <c r="H18" s="4" t="s">
        <v>53</v>
      </c>
      <c r="J18" s="4"/>
      <c r="K18" s="4"/>
      <c r="M18" s="9"/>
      <c r="N18" s="4"/>
      <c r="O18" s="22"/>
      <c r="P18" s="22"/>
      <c r="Q18" s="22"/>
      <c r="R18" s="22"/>
      <c r="S18" s="22"/>
      <c r="T18" s="22"/>
      <c r="U18" s="4"/>
    </row>
    <row r="19" spans="1:22" x14ac:dyDescent="0.35">
      <c r="D19" s="2" t="s">
        <v>14</v>
      </c>
      <c r="E19" s="3">
        <v>7</v>
      </c>
      <c r="F19" s="3" t="s">
        <v>150</v>
      </c>
      <c r="G19" s="4" t="s">
        <v>97</v>
      </c>
      <c r="H19" s="4" t="s">
        <v>53</v>
      </c>
      <c r="J19" s="4"/>
      <c r="K19" s="4"/>
      <c r="M19" s="9"/>
      <c r="N19" s="4"/>
      <c r="O19" s="28"/>
      <c r="P19" s="22"/>
      <c r="Q19" s="22"/>
      <c r="R19" s="22"/>
      <c r="S19" s="22"/>
      <c r="T19" s="22"/>
    </row>
    <row r="20" spans="1:22" x14ac:dyDescent="0.35">
      <c r="G20" s="3"/>
      <c r="M20" s="4"/>
      <c r="N20" s="4"/>
      <c r="O20" s="22"/>
      <c r="P20" s="22"/>
      <c r="Q20" s="22"/>
      <c r="R20" s="22"/>
      <c r="S20" s="22"/>
      <c r="T20" s="22"/>
    </row>
    <row r="21" spans="1:22" x14ac:dyDescent="0.35">
      <c r="A21" s="2"/>
      <c r="B21" s="2"/>
      <c r="C21" s="2"/>
      <c r="D21" s="2"/>
      <c r="E21" s="13"/>
      <c r="F21" s="17"/>
      <c r="G21" s="13"/>
      <c r="H21" s="13"/>
      <c r="M21" s="4"/>
      <c r="O21" s="4"/>
    </row>
    <row r="22" spans="1:22" x14ac:dyDescent="0.35">
      <c r="F22" s="2"/>
      <c r="G22" s="2"/>
      <c r="H22" s="2"/>
      <c r="M22" s="4"/>
      <c r="O22" s="4"/>
    </row>
    <row r="23" spans="1:22" ht="21" x14ac:dyDescent="0.5">
      <c r="D23" s="46" t="s">
        <v>15</v>
      </c>
      <c r="E23" s="46"/>
      <c r="F23" s="46"/>
      <c r="G23" s="46"/>
      <c r="H23" s="2"/>
      <c r="M23" s="1"/>
      <c r="N23" s="1"/>
      <c r="O23" s="10"/>
    </row>
    <row r="24" spans="1:22" x14ac:dyDescent="0.35">
      <c r="D24" s="34" t="s">
        <v>151</v>
      </c>
      <c r="E24" s="4" t="s">
        <v>16</v>
      </c>
      <c r="F24" s="4" t="s">
        <v>17</v>
      </c>
      <c r="G24" s="33" t="s">
        <v>109</v>
      </c>
      <c r="H24" s="11"/>
      <c r="M24" s="4"/>
      <c r="O24" s="4"/>
      <c r="R24" s="1"/>
      <c r="S24" s="2"/>
      <c r="U24" s="44"/>
      <c r="V24" s="44"/>
    </row>
    <row r="25" spans="1:22" x14ac:dyDescent="0.35">
      <c r="G25" s="30"/>
      <c r="H25" s="12"/>
      <c r="M25" s="4"/>
      <c r="O25" s="4"/>
      <c r="R25" s="4"/>
      <c r="S25" s="4"/>
      <c r="U25" s="4"/>
      <c r="V25" s="4"/>
    </row>
    <row r="26" spans="1:22" x14ac:dyDescent="0.35">
      <c r="D26" s="2" t="str">
        <f>$D$14</f>
        <v>BOSE SoundLink Micro</v>
      </c>
      <c r="E26" s="3" t="s">
        <v>44</v>
      </c>
      <c r="F26" s="20" t="s">
        <v>110</v>
      </c>
      <c r="G26" s="20" t="s">
        <v>111</v>
      </c>
      <c r="H26" s="14"/>
      <c r="J26" s="4"/>
      <c r="K26" s="4"/>
      <c r="M26" s="8"/>
      <c r="N26" s="16"/>
      <c r="O26" s="9"/>
    </row>
    <row r="27" spans="1:22" x14ac:dyDescent="0.35">
      <c r="D27" s="2" t="str">
        <f>$D$15</f>
        <v>soundcore MINI 3</v>
      </c>
      <c r="E27" s="3" t="s">
        <v>112</v>
      </c>
      <c r="F27" s="20" t="s">
        <v>113</v>
      </c>
      <c r="G27" s="20" t="s">
        <v>114</v>
      </c>
      <c r="H27" s="14"/>
      <c r="J27" s="4"/>
      <c r="K27" s="4"/>
      <c r="M27" s="8"/>
      <c r="N27" s="16"/>
      <c r="O27" s="9"/>
      <c r="R27" s="4"/>
      <c r="S27" s="4"/>
      <c r="U27" s="20"/>
      <c r="V27" s="4"/>
    </row>
    <row r="28" spans="1:22" x14ac:dyDescent="0.35">
      <c r="D28" s="2" t="str">
        <f>$D$16</f>
        <v>JBL GO 4</v>
      </c>
      <c r="E28" s="3" t="s">
        <v>112</v>
      </c>
      <c r="F28" s="20" t="s">
        <v>18</v>
      </c>
      <c r="G28" s="20" t="s">
        <v>114</v>
      </c>
      <c r="H28" s="14"/>
      <c r="J28" s="4"/>
      <c r="K28" s="4"/>
      <c r="M28" s="8"/>
      <c r="N28" s="16"/>
      <c r="O28" s="9"/>
      <c r="R28" s="4"/>
      <c r="S28" s="4"/>
      <c r="U28" s="20"/>
      <c r="V28" s="4"/>
    </row>
    <row r="29" spans="1:22" x14ac:dyDescent="0.35">
      <c r="D29" s="2" t="str">
        <f>$D$17</f>
        <v>Marshall WILLEN</v>
      </c>
      <c r="E29" s="3" t="s">
        <v>112</v>
      </c>
      <c r="F29" s="20" t="s">
        <v>115</v>
      </c>
      <c r="G29" s="20" t="s">
        <v>114</v>
      </c>
      <c r="H29" s="14"/>
      <c r="J29" s="4"/>
      <c r="K29" s="4"/>
      <c r="M29" s="8"/>
      <c r="N29" s="16"/>
      <c r="O29" s="9"/>
      <c r="U29" s="21"/>
      <c r="V29" s="4"/>
    </row>
    <row r="30" spans="1:22" x14ac:dyDescent="0.35">
      <c r="D30" s="2" t="str">
        <f>$D$18</f>
        <v>hama POCKET 3.0</v>
      </c>
      <c r="E30" s="4" t="s">
        <v>112</v>
      </c>
      <c r="F30" s="20" t="s">
        <v>18</v>
      </c>
      <c r="G30" s="20" t="s">
        <v>114</v>
      </c>
      <c r="H30" s="14"/>
      <c r="J30" s="4"/>
      <c r="K30" s="4"/>
      <c r="M30" s="8"/>
      <c r="N30" s="16"/>
      <c r="O30" s="9"/>
      <c r="U30" s="20"/>
      <c r="V30" s="4"/>
    </row>
    <row r="31" spans="1:22" x14ac:dyDescent="0.35">
      <c r="D31" s="2" t="str">
        <f>$D$19</f>
        <v>JBL CLIP 5</v>
      </c>
      <c r="E31" s="3" t="s">
        <v>112</v>
      </c>
      <c r="F31" s="20" t="s">
        <v>18</v>
      </c>
      <c r="G31" s="20" t="s">
        <v>114</v>
      </c>
      <c r="H31" s="14"/>
      <c r="J31" s="4"/>
      <c r="K31" s="4"/>
      <c r="M31" s="8"/>
      <c r="N31" s="16"/>
      <c r="O31" s="9"/>
    </row>
    <row r="32" spans="1:22" x14ac:dyDescent="0.35">
      <c r="F32" s="4"/>
      <c r="G32" s="12"/>
      <c r="H32" s="12"/>
      <c r="M32" s="4"/>
      <c r="O32" s="4"/>
    </row>
    <row r="33" spans="4:19" x14ac:dyDescent="0.35">
      <c r="D33" s="2"/>
      <c r="E33" s="13"/>
      <c r="F33" s="13"/>
      <c r="G33" s="11"/>
      <c r="H33" s="15"/>
      <c r="M33" s="4"/>
      <c r="O33" s="4"/>
    </row>
    <row r="34" spans="4:19" x14ac:dyDescent="0.35">
      <c r="M34" s="4"/>
      <c r="O34" s="4"/>
    </row>
    <row r="35" spans="4:19" ht="21" x14ac:dyDescent="0.35">
      <c r="D35" s="45" t="s">
        <v>19</v>
      </c>
      <c r="E35" s="45"/>
      <c r="F35" s="45"/>
      <c r="G35" s="45"/>
      <c r="H35" s="45"/>
      <c r="M35" s="1"/>
      <c r="N35" s="1"/>
      <c r="O35" s="10"/>
    </row>
    <row r="36" spans="4:19" x14ac:dyDescent="0.35">
      <c r="D36" s="22" t="s">
        <v>151</v>
      </c>
      <c r="E36" s="5" t="s">
        <v>20</v>
      </c>
      <c r="F36" s="5" t="s">
        <v>21</v>
      </c>
      <c r="G36" s="5" t="s">
        <v>22</v>
      </c>
      <c r="H36" s="5" t="s">
        <v>23</v>
      </c>
      <c r="M36" s="4"/>
      <c r="O36" s="4"/>
    </row>
    <row r="37" spans="4:19" x14ac:dyDescent="0.35">
      <c r="M37" s="4"/>
      <c r="O37" s="9"/>
    </row>
    <row r="38" spans="4:19" x14ac:dyDescent="0.35">
      <c r="D38" s="2" t="str">
        <f>$D$14</f>
        <v>BOSE SoundLink Micro</v>
      </c>
      <c r="E38" s="4" t="s">
        <v>43</v>
      </c>
      <c r="F38" s="4" t="s">
        <v>43</v>
      </c>
      <c r="G38" s="4" t="s">
        <v>44</v>
      </c>
      <c r="H38" s="4" t="s">
        <v>60</v>
      </c>
      <c r="M38" s="9"/>
      <c r="N38" s="16"/>
      <c r="O38" s="9"/>
    </row>
    <row r="39" spans="4:19" x14ac:dyDescent="0.35">
      <c r="D39" s="2" t="str">
        <f>$D$15</f>
        <v>soundcore MINI 3</v>
      </c>
      <c r="E39" s="4" t="s">
        <v>43</v>
      </c>
      <c r="F39" s="4" t="s">
        <v>43</v>
      </c>
      <c r="G39" s="4" t="s">
        <v>43</v>
      </c>
      <c r="H39" s="4" t="s">
        <v>60</v>
      </c>
      <c r="M39" s="9"/>
      <c r="N39" s="16"/>
      <c r="O39" s="9"/>
    </row>
    <row r="40" spans="4:19" x14ac:dyDescent="0.35">
      <c r="D40" s="2" t="str">
        <f>$D$16</f>
        <v>JBL GO 4</v>
      </c>
      <c r="E40" s="4" t="s">
        <v>43</v>
      </c>
      <c r="F40" s="4" t="s">
        <v>43</v>
      </c>
      <c r="G40" s="4" t="s">
        <v>43</v>
      </c>
      <c r="H40" s="4" t="s">
        <v>24</v>
      </c>
      <c r="M40" s="9"/>
      <c r="N40" s="16"/>
      <c r="O40" s="9"/>
    </row>
    <row r="41" spans="4:19" x14ac:dyDescent="0.35">
      <c r="D41" s="2" t="str">
        <f>$D$17</f>
        <v>Marshall WILLEN</v>
      </c>
      <c r="E41" s="4" t="s">
        <v>44</v>
      </c>
      <c r="F41" s="4" t="s">
        <v>43</v>
      </c>
      <c r="G41" s="4" t="s">
        <v>43</v>
      </c>
      <c r="H41" s="4" t="s">
        <v>103</v>
      </c>
      <c r="M41" s="9"/>
      <c r="N41" s="16"/>
      <c r="O41" s="9"/>
    </row>
    <row r="42" spans="4:19" x14ac:dyDescent="0.35">
      <c r="D42" s="2" t="str">
        <f>$D$18</f>
        <v>hama POCKET 3.0</v>
      </c>
      <c r="E42" s="4" t="s">
        <v>43</v>
      </c>
      <c r="F42" s="4" t="s">
        <v>44</v>
      </c>
      <c r="G42" s="4" t="s">
        <v>43</v>
      </c>
      <c r="H42" s="4" t="s">
        <v>60</v>
      </c>
      <c r="M42" s="9"/>
      <c r="N42" s="16"/>
      <c r="O42" s="9"/>
    </row>
    <row r="43" spans="4:19" x14ac:dyDescent="0.35">
      <c r="D43" s="2" t="str">
        <f>$D$19</f>
        <v>JBL CLIP 5</v>
      </c>
      <c r="E43" s="4" t="s">
        <v>43</v>
      </c>
      <c r="F43" s="4" t="s">
        <v>43</v>
      </c>
      <c r="G43" s="4" t="s">
        <v>43</v>
      </c>
      <c r="H43" s="4" t="s">
        <v>24</v>
      </c>
      <c r="M43" s="9"/>
      <c r="N43" s="16"/>
      <c r="O43" s="9"/>
    </row>
    <row r="44" spans="4:19" x14ac:dyDescent="0.35">
      <c r="E44" s="4"/>
      <c r="F44" s="4"/>
      <c r="G44" s="4"/>
      <c r="H44" s="4"/>
      <c r="M44" s="4"/>
      <c r="O44" s="4"/>
    </row>
    <row r="45" spans="4:19" x14ac:dyDescent="0.35">
      <c r="D45" s="2"/>
      <c r="E45" s="13"/>
      <c r="F45" s="13"/>
      <c r="G45" s="13"/>
      <c r="H45" s="13"/>
      <c r="M45" s="4"/>
      <c r="O45" s="4"/>
    </row>
    <row r="46" spans="4:19" x14ac:dyDescent="0.35">
      <c r="M46" s="4"/>
      <c r="O46" s="4"/>
    </row>
    <row r="47" spans="4:19" ht="21" x14ac:dyDescent="0.5">
      <c r="D47" s="46" t="s">
        <v>25</v>
      </c>
      <c r="E47" s="46"/>
      <c r="F47" s="46"/>
      <c r="G47" s="2"/>
      <c r="H47" s="2"/>
      <c r="M47" s="1"/>
      <c r="N47" s="1"/>
      <c r="O47" s="10"/>
      <c r="P47" s="1"/>
      <c r="R47" s="44"/>
      <c r="S47" s="44"/>
    </row>
    <row r="48" spans="4:19" x14ac:dyDescent="0.35">
      <c r="D48" t="s">
        <v>151</v>
      </c>
      <c r="E48" s="4" t="s">
        <v>116</v>
      </c>
      <c r="F48" s="33" t="s">
        <v>117</v>
      </c>
      <c r="H48" s="4"/>
      <c r="M48" s="4"/>
      <c r="N48" s="4"/>
      <c r="O48" s="4"/>
      <c r="R48" s="4"/>
      <c r="S48" s="4"/>
    </row>
    <row r="49" spans="4:19" x14ac:dyDescent="0.35">
      <c r="F49" s="30"/>
      <c r="M49" s="4"/>
      <c r="N49" s="4"/>
      <c r="O49" s="4"/>
      <c r="R49" s="4"/>
      <c r="S49" s="4"/>
    </row>
    <row r="50" spans="4:19" x14ac:dyDescent="0.35">
      <c r="D50" s="2" t="str">
        <f>$D$14</f>
        <v>BOSE SoundLink Micro</v>
      </c>
      <c r="E50" s="4">
        <v>79</v>
      </c>
      <c r="F50" s="29">
        <v>86</v>
      </c>
      <c r="H50" s="4"/>
      <c r="M50" s="9"/>
      <c r="N50" s="16"/>
      <c r="O50" s="9"/>
      <c r="R50" s="4"/>
      <c r="S50" s="4"/>
    </row>
    <row r="51" spans="4:19" x14ac:dyDescent="0.35">
      <c r="D51" s="2" t="str">
        <f>$D$15</f>
        <v>soundcore MINI 3</v>
      </c>
      <c r="E51" s="4">
        <v>75</v>
      </c>
      <c r="F51" s="29">
        <v>81</v>
      </c>
      <c r="H51" s="4"/>
      <c r="M51" s="9"/>
      <c r="N51" s="16"/>
      <c r="O51" s="9"/>
      <c r="R51" s="4"/>
      <c r="S51" s="4"/>
    </row>
    <row r="52" spans="4:19" x14ac:dyDescent="0.35">
      <c r="D52" s="2" t="str">
        <f>$D$16</f>
        <v>JBL GO 4</v>
      </c>
      <c r="E52" s="4">
        <v>78</v>
      </c>
      <c r="F52" s="29">
        <v>85</v>
      </c>
      <c r="H52" s="4"/>
      <c r="M52" s="9"/>
      <c r="N52" s="16"/>
      <c r="O52" s="9"/>
      <c r="R52" s="4"/>
      <c r="S52" s="4"/>
    </row>
    <row r="53" spans="4:19" x14ac:dyDescent="0.35">
      <c r="D53" s="2" t="str">
        <f>$D$17</f>
        <v>Marshall WILLEN</v>
      </c>
      <c r="E53" s="4">
        <v>72</v>
      </c>
      <c r="F53" s="29">
        <v>83</v>
      </c>
      <c r="H53" s="4"/>
      <c r="M53" s="9"/>
      <c r="N53" s="16"/>
      <c r="O53" s="9"/>
      <c r="R53" s="4"/>
      <c r="S53" s="4"/>
    </row>
    <row r="54" spans="4:19" x14ac:dyDescent="0.35">
      <c r="D54" s="2" t="str">
        <f>$D$18</f>
        <v>hama POCKET 3.0</v>
      </c>
      <c r="E54" s="4">
        <v>60</v>
      </c>
      <c r="F54" s="29">
        <v>67</v>
      </c>
      <c r="H54" s="4"/>
      <c r="M54" s="9"/>
      <c r="N54" s="16"/>
      <c r="O54" s="9"/>
      <c r="R54" s="4"/>
      <c r="S54" s="4"/>
    </row>
    <row r="55" spans="4:19" x14ac:dyDescent="0.35">
      <c r="D55" s="2" t="str">
        <f>$D$19</f>
        <v>JBL CLIP 5</v>
      </c>
      <c r="E55" s="4">
        <v>81</v>
      </c>
      <c r="F55" s="29">
        <v>87</v>
      </c>
      <c r="H55" s="4"/>
      <c r="M55" s="9"/>
      <c r="N55" s="16"/>
      <c r="O55" s="9"/>
      <c r="R55" s="4"/>
      <c r="S55" s="4"/>
    </row>
    <row r="56" spans="4:19" x14ac:dyDescent="0.35">
      <c r="M56" s="4"/>
      <c r="O56" s="4"/>
    </row>
    <row r="57" spans="4:19" x14ac:dyDescent="0.35">
      <c r="M57" s="4"/>
      <c r="O57" s="4"/>
    </row>
    <row r="58" spans="4:19" x14ac:dyDescent="0.35">
      <c r="M58" s="4"/>
      <c r="O58" s="4"/>
    </row>
    <row r="59" spans="4:19" ht="21" x14ac:dyDescent="0.5">
      <c r="D59" s="47" t="s">
        <v>158</v>
      </c>
      <c r="E59" s="47"/>
      <c r="F59" s="47"/>
      <c r="G59" s="47"/>
      <c r="H59" s="47"/>
      <c r="I59" s="47"/>
      <c r="J59" s="47"/>
      <c r="K59" s="25"/>
      <c r="L59" s="25"/>
      <c r="M59" s="1"/>
      <c r="N59" s="1"/>
      <c r="O59" s="10"/>
    </row>
    <row r="60" spans="4:19" x14ac:dyDescent="0.35">
      <c r="D60" t="s">
        <v>151</v>
      </c>
      <c r="E60" s="33" t="s">
        <v>118</v>
      </c>
      <c r="F60" s="29" t="s">
        <v>119</v>
      </c>
      <c r="G60" s="33" t="s">
        <v>120</v>
      </c>
      <c r="H60" s="29" t="s">
        <v>121</v>
      </c>
      <c r="I60" s="33" t="s">
        <v>122</v>
      </c>
      <c r="J60" s="33" t="s">
        <v>123</v>
      </c>
      <c r="M60" s="4"/>
      <c r="O60" s="4"/>
    </row>
    <row r="61" spans="4:19" x14ac:dyDescent="0.35">
      <c r="E61" s="29"/>
      <c r="F61" s="11"/>
      <c r="G61" s="29"/>
      <c r="H61" s="11"/>
      <c r="J61" s="12"/>
      <c r="M61" s="4"/>
      <c r="O61" s="4"/>
    </row>
    <row r="62" spans="4:19" x14ac:dyDescent="0.35">
      <c r="D62" s="2" t="str">
        <f>$D$14</f>
        <v>BOSE SoundLink Micro</v>
      </c>
      <c r="E62" s="29" t="s">
        <v>124</v>
      </c>
      <c r="F62" s="11" t="s">
        <v>125</v>
      </c>
      <c r="G62" s="29" t="s">
        <v>126</v>
      </c>
      <c r="H62" s="11" t="s">
        <v>127</v>
      </c>
      <c r="I62" s="29">
        <v>15335</v>
      </c>
      <c r="J62" s="29" t="s">
        <v>128</v>
      </c>
      <c r="M62" s="9"/>
      <c r="N62" s="16"/>
      <c r="O62" s="9"/>
    </row>
    <row r="63" spans="4:19" x14ac:dyDescent="0.35">
      <c r="D63" s="2" t="str">
        <f>$D$15</f>
        <v>soundcore MINI 3</v>
      </c>
      <c r="E63" s="29" t="s">
        <v>129</v>
      </c>
      <c r="F63" s="11" t="s">
        <v>130</v>
      </c>
      <c r="G63" s="29" t="s">
        <v>131</v>
      </c>
      <c r="H63" s="11" t="s">
        <v>132</v>
      </c>
      <c r="I63" s="29">
        <v>7680</v>
      </c>
      <c r="J63" s="29" t="s">
        <v>133</v>
      </c>
      <c r="M63" s="9"/>
      <c r="N63" s="16"/>
      <c r="O63" s="9"/>
    </row>
    <row r="64" spans="4:19" x14ac:dyDescent="0.35">
      <c r="D64" s="2" t="str">
        <f>$D$16</f>
        <v>JBL GO 4</v>
      </c>
      <c r="E64" s="31" t="s">
        <v>134</v>
      </c>
      <c r="F64" s="11" t="s">
        <v>135</v>
      </c>
      <c r="G64" s="29" t="s">
        <v>136</v>
      </c>
      <c r="H64" s="11" t="s">
        <v>127</v>
      </c>
      <c r="I64" s="29">
        <v>3871</v>
      </c>
      <c r="J64" s="29" t="s">
        <v>133</v>
      </c>
      <c r="M64" s="9"/>
      <c r="N64" s="16"/>
      <c r="O64" s="9"/>
    </row>
    <row r="65" spans="4:19" x14ac:dyDescent="0.35">
      <c r="D65" s="2" t="str">
        <f>$D$17</f>
        <v>Marshall WILLEN</v>
      </c>
      <c r="E65" s="29" t="s">
        <v>137</v>
      </c>
      <c r="F65" s="11" t="s">
        <v>130</v>
      </c>
      <c r="G65" s="29" t="s">
        <v>138</v>
      </c>
      <c r="H65" s="11" t="s">
        <v>127</v>
      </c>
      <c r="I65" s="29">
        <v>11505</v>
      </c>
      <c r="J65" s="51" t="s">
        <v>139</v>
      </c>
      <c r="M65" s="9"/>
      <c r="N65" s="16"/>
      <c r="O65" s="9"/>
    </row>
    <row r="66" spans="4:19" x14ac:dyDescent="0.35">
      <c r="D66" s="2" t="str">
        <f>$D$18</f>
        <v>hama POCKET 3.0</v>
      </c>
      <c r="E66" s="29" t="s">
        <v>140</v>
      </c>
      <c r="F66" s="11" t="s">
        <v>141</v>
      </c>
      <c r="G66" s="29" t="s">
        <v>142</v>
      </c>
      <c r="H66" s="11" t="s">
        <v>127</v>
      </c>
      <c r="I66" s="29">
        <v>4750</v>
      </c>
      <c r="J66" s="29" t="s">
        <v>133</v>
      </c>
      <c r="M66" s="9"/>
      <c r="N66" s="16"/>
      <c r="O66" s="9"/>
    </row>
    <row r="67" spans="4:19" x14ac:dyDescent="0.35">
      <c r="D67" s="2" t="str">
        <f>$D$19</f>
        <v>JBL CLIP 5</v>
      </c>
      <c r="E67" s="29" t="s">
        <v>143</v>
      </c>
      <c r="F67" s="11" t="s">
        <v>130</v>
      </c>
      <c r="G67" s="29" t="s">
        <v>144</v>
      </c>
      <c r="H67" s="11" t="s">
        <v>127</v>
      </c>
      <c r="I67" s="29">
        <v>6405</v>
      </c>
      <c r="J67" s="29" t="s">
        <v>133</v>
      </c>
      <c r="M67" s="9"/>
      <c r="N67" s="16"/>
      <c r="O67" s="9"/>
    </row>
    <row r="68" spans="4:19" x14ac:dyDescent="0.35">
      <c r="E68" s="4"/>
      <c r="F68" s="4"/>
      <c r="G68" s="4"/>
      <c r="H68" s="4"/>
      <c r="I68" s="4"/>
      <c r="J68" s="4"/>
      <c r="K68" s="4"/>
      <c r="L68" s="4"/>
      <c r="M68" s="4"/>
      <c r="O68" s="4"/>
    </row>
    <row r="69" spans="4:19" x14ac:dyDescent="0.35">
      <c r="E69" s="4"/>
      <c r="F69" s="4"/>
      <c r="G69" s="4"/>
      <c r="H69" s="4"/>
      <c r="I69" s="4"/>
      <c r="J69" s="4"/>
      <c r="K69" s="4"/>
      <c r="L69" s="4"/>
      <c r="M69" s="4"/>
      <c r="O69" s="4"/>
    </row>
    <row r="70" spans="4:19" x14ac:dyDescent="0.35">
      <c r="M70" s="4"/>
      <c r="O70" s="4"/>
    </row>
    <row r="71" spans="4:19" ht="21" x14ac:dyDescent="0.5">
      <c r="D71" s="46" t="s">
        <v>26</v>
      </c>
      <c r="E71" s="46"/>
      <c r="F71" s="46"/>
      <c r="G71" s="46"/>
      <c r="H71" s="46"/>
      <c r="I71" s="46"/>
      <c r="J71" s="46"/>
      <c r="K71" s="46"/>
      <c r="L71" s="2"/>
      <c r="M71" s="1"/>
      <c r="N71" s="1"/>
      <c r="O71" s="10"/>
      <c r="R71" s="44"/>
      <c r="S71" s="44"/>
    </row>
    <row r="72" spans="4:19" x14ac:dyDescent="0.35">
      <c r="D72" s="35" t="s">
        <v>151</v>
      </c>
      <c r="E72" s="4" t="s">
        <v>27</v>
      </c>
      <c r="F72" s="4" t="s">
        <v>28</v>
      </c>
      <c r="G72" s="4" t="s">
        <v>29</v>
      </c>
      <c r="H72" s="4" t="s">
        <v>30</v>
      </c>
      <c r="I72" s="4" t="s">
        <v>31</v>
      </c>
      <c r="J72" s="4" t="s">
        <v>32</v>
      </c>
      <c r="K72" s="4" t="s">
        <v>102</v>
      </c>
      <c r="M72" s="4"/>
      <c r="O72" s="4"/>
      <c r="R72" s="4"/>
      <c r="S72" s="4"/>
    </row>
    <row r="73" spans="4:19" x14ac:dyDescent="0.35">
      <c r="M73" s="4"/>
      <c r="O73" s="4"/>
    </row>
    <row r="74" spans="4:19" x14ac:dyDescent="0.35">
      <c r="D74" s="2" t="str">
        <f>$D$14</f>
        <v>BOSE SoundLink Micro</v>
      </c>
      <c r="E74" s="4" t="s">
        <v>43</v>
      </c>
      <c r="F74" s="4" t="s">
        <v>43</v>
      </c>
      <c r="G74" s="4" t="s">
        <v>43</v>
      </c>
      <c r="H74" s="4" t="s">
        <v>66</v>
      </c>
      <c r="I74" s="4" t="s">
        <v>43</v>
      </c>
      <c r="J74" s="4" t="s">
        <v>44</v>
      </c>
      <c r="K74" s="4" t="s">
        <v>33</v>
      </c>
      <c r="M74" s="9"/>
      <c r="N74" s="16"/>
      <c r="O74" s="9"/>
      <c r="S74" s="4"/>
    </row>
    <row r="75" spans="4:19" x14ac:dyDescent="0.35">
      <c r="D75" s="2" t="str">
        <f>$D$15</f>
        <v>soundcore MINI 3</v>
      </c>
      <c r="E75" s="4" t="s">
        <v>44</v>
      </c>
      <c r="F75" s="4" t="s">
        <v>43</v>
      </c>
      <c r="G75" s="4" t="s">
        <v>43</v>
      </c>
      <c r="H75" s="4" t="s">
        <v>67</v>
      </c>
      <c r="I75" s="4" t="s">
        <v>43</v>
      </c>
      <c r="J75" s="4" t="s">
        <v>44</v>
      </c>
      <c r="K75" s="4" t="s">
        <v>34</v>
      </c>
      <c r="M75" s="9"/>
      <c r="N75" s="16"/>
      <c r="O75" s="9"/>
      <c r="S75" s="4"/>
    </row>
    <row r="76" spans="4:19" x14ac:dyDescent="0.35">
      <c r="D76" s="2" t="str">
        <f>$D$16</f>
        <v>JBL GO 4</v>
      </c>
      <c r="E76" s="4" t="s">
        <v>44</v>
      </c>
      <c r="F76" s="4" t="s">
        <v>44</v>
      </c>
      <c r="G76" s="4" t="s">
        <v>43</v>
      </c>
      <c r="H76" s="4" t="s">
        <v>67</v>
      </c>
      <c r="I76" s="4" t="s">
        <v>43</v>
      </c>
      <c r="J76" s="4" t="s">
        <v>44</v>
      </c>
      <c r="K76" s="4" t="s">
        <v>33</v>
      </c>
      <c r="M76" s="9"/>
      <c r="N76" s="16"/>
      <c r="O76" s="9"/>
      <c r="S76" s="4"/>
    </row>
    <row r="77" spans="4:19" x14ac:dyDescent="0.35">
      <c r="D77" s="2" t="str">
        <f>$D$17</f>
        <v>Marshall WILLEN</v>
      </c>
      <c r="E77" s="4" t="s">
        <v>44</v>
      </c>
      <c r="F77" s="4" t="s">
        <v>43</v>
      </c>
      <c r="G77" s="4" t="s">
        <v>43</v>
      </c>
      <c r="H77" s="4" t="s">
        <v>68</v>
      </c>
      <c r="I77" s="4" t="s">
        <v>43</v>
      </c>
      <c r="J77" s="4" t="s">
        <v>44</v>
      </c>
      <c r="K77" s="4" t="s">
        <v>33</v>
      </c>
      <c r="M77" s="9"/>
      <c r="N77" s="16"/>
      <c r="O77" s="9"/>
    </row>
    <row r="78" spans="4:19" x14ac:dyDescent="0.35">
      <c r="D78" s="2" t="str">
        <f>$D$18</f>
        <v>hama POCKET 3.0</v>
      </c>
      <c r="E78" s="4" t="s">
        <v>44</v>
      </c>
      <c r="F78" s="4" t="s">
        <v>43</v>
      </c>
      <c r="G78" s="4" t="s">
        <v>44</v>
      </c>
      <c r="H78" s="4" t="s">
        <v>66</v>
      </c>
      <c r="I78" s="4" t="s">
        <v>44</v>
      </c>
      <c r="J78" s="4" t="s">
        <v>43</v>
      </c>
      <c r="K78" s="4" t="s">
        <v>33</v>
      </c>
      <c r="M78" s="9"/>
      <c r="N78" s="16"/>
      <c r="O78" s="9"/>
    </row>
    <row r="79" spans="4:19" x14ac:dyDescent="0.35">
      <c r="D79" s="2" t="str">
        <f>$D$19</f>
        <v>JBL CLIP 5</v>
      </c>
      <c r="E79" s="4" t="s">
        <v>44</v>
      </c>
      <c r="F79" s="4" t="s">
        <v>44</v>
      </c>
      <c r="G79" s="4" t="s">
        <v>43</v>
      </c>
      <c r="H79" s="4" t="s">
        <v>67</v>
      </c>
      <c r="I79" s="4" t="s">
        <v>43</v>
      </c>
      <c r="J79" s="4" t="s">
        <v>44</v>
      </c>
      <c r="K79" s="4" t="s">
        <v>33</v>
      </c>
      <c r="M79" s="9"/>
      <c r="N79" s="16"/>
      <c r="O79" s="9"/>
    </row>
    <row r="80" spans="4:19" x14ac:dyDescent="0.35">
      <c r="L80" s="4"/>
    </row>
    <row r="83" spans="4:15" ht="21" x14ac:dyDescent="0.5">
      <c r="D83" s="46" t="s">
        <v>35</v>
      </c>
      <c r="E83" s="46"/>
    </row>
    <row r="84" spans="4:15" x14ac:dyDescent="0.35">
      <c r="D84" t="s">
        <v>151</v>
      </c>
      <c r="E84" s="1" t="s">
        <v>35</v>
      </c>
      <c r="F84" s="24"/>
      <c r="M84" s="1"/>
      <c r="N84" s="1"/>
      <c r="O84" s="10"/>
    </row>
    <row r="85" spans="4:15" x14ac:dyDescent="0.35">
      <c r="M85" s="4"/>
      <c r="O85" s="4"/>
    </row>
    <row r="86" spans="4:15" x14ac:dyDescent="0.35">
      <c r="D86" s="2" t="str">
        <f>$D$14</f>
        <v>BOSE SoundLink Micro</v>
      </c>
      <c r="E86" s="32">
        <v>95</v>
      </c>
      <c r="F86" s="16"/>
      <c r="M86" s="4"/>
      <c r="N86" s="16"/>
      <c r="O86" s="9"/>
    </row>
    <row r="87" spans="4:15" x14ac:dyDescent="0.35">
      <c r="D87" s="2" t="str">
        <f>$D$15</f>
        <v>soundcore MINI 3</v>
      </c>
      <c r="E87" s="32">
        <v>30</v>
      </c>
      <c r="F87" s="16"/>
      <c r="M87" s="4"/>
      <c r="N87" s="16"/>
      <c r="O87" s="9"/>
    </row>
    <row r="88" spans="4:15" x14ac:dyDescent="0.35">
      <c r="D88" s="2" t="str">
        <f>$D$16</f>
        <v>JBL GO 4</v>
      </c>
      <c r="E88" s="32">
        <v>50</v>
      </c>
      <c r="F88" s="16"/>
      <c r="G88" s="1"/>
      <c r="H88" s="1"/>
      <c r="J88" s="1"/>
      <c r="M88" s="4"/>
      <c r="N88" s="16"/>
      <c r="O88" s="9"/>
    </row>
    <row r="89" spans="4:15" x14ac:dyDescent="0.35">
      <c r="D89" s="2" t="str">
        <f>$D$17</f>
        <v>Marshall WILLEN</v>
      </c>
      <c r="E89" s="32">
        <v>80</v>
      </c>
      <c r="F89" s="16"/>
      <c r="J89" s="4"/>
      <c r="M89" s="4"/>
      <c r="N89" s="16"/>
      <c r="O89" s="9"/>
    </row>
    <row r="90" spans="4:15" x14ac:dyDescent="0.35">
      <c r="D90" s="2" t="str">
        <f>$D$18</f>
        <v>hama POCKET 3.0</v>
      </c>
      <c r="E90" s="32">
        <v>28</v>
      </c>
      <c r="F90" s="16"/>
      <c r="G90" s="4"/>
      <c r="H90" s="4"/>
      <c r="I90" s="4"/>
      <c r="J90" s="4"/>
      <c r="M90" s="4"/>
      <c r="N90" s="16"/>
      <c r="O90" s="9"/>
    </row>
    <row r="91" spans="4:15" x14ac:dyDescent="0.35">
      <c r="D91" s="2" t="str">
        <f>$D$19</f>
        <v>JBL CLIP 5</v>
      </c>
      <c r="E91" s="32">
        <v>70</v>
      </c>
      <c r="F91" s="16"/>
      <c r="G91" s="4"/>
      <c r="H91" s="4"/>
      <c r="I91" s="4"/>
      <c r="J91" s="4"/>
      <c r="M91" s="4"/>
      <c r="N91" s="16"/>
      <c r="O91" s="9"/>
    </row>
    <row r="92" spans="4:15" x14ac:dyDescent="0.35">
      <c r="D92" s="2"/>
      <c r="E92" s="4"/>
      <c r="F92" s="4"/>
      <c r="G92" s="4"/>
      <c r="H92" s="4"/>
    </row>
    <row r="93" spans="4:15" x14ac:dyDescent="0.35">
      <c r="D93" s="2"/>
      <c r="E93" s="4"/>
      <c r="F93" s="4"/>
      <c r="G93" s="4"/>
      <c r="H93" s="4"/>
    </row>
    <row r="94" spans="4:15" x14ac:dyDescent="0.35">
      <c r="D94" s="2"/>
      <c r="E94" s="4"/>
      <c r="F94" s="4"/>
      <c r="G94" s="4"/>
      <c r="H94" s="4"/>
    </row>
    <row r="96" spans="4:15" x14ac:dyDescent="0.35">
      <c r="E96" s="1"/>
      <c r="F96" s="1"/>
    </row>
    <row r="98" spans="4:10" ht="21" x14ac:dyDescent="0.5">
      <c r="D98" s="42" t="s">
        <v>145</v>
      </c>
      <c r="E98" s="42"/>
      <c r="F98" s="42"/>
      <c r="G98" s="42"/>
      <c r="H98" s="42"/>
      <c r="I98" s="42"/>
      <c r="J98" s="42"/>
    </row>
    <row r="100" spans="4:10" x14ac:dyDescent="0.35">
      <c r="D100" s="36" t="str">
        <f>$D$14</f>
        <v>BOSE SoundLink Micro</v>
      </c>
      <c r="E100" s="37" t="s">
        <v>152</v>
      </c>
      <c r="F100" s="37"/>
      <c r="G100" s="37"/>
      <c r="H100" s="37"/>
      <c r="I100" s="37"/>
      <c r="J100" s="37"/>
    </row>
    <row r="101" spans="4:10" x14ac:dyDescent="0.35">
      <c r="D101" s="2" t="str">
        <f>$D$15</f>
        <v>soundcore MINI 3</v>
      </c>
    </row>
    <row r="102" spans="4:10" x14ac:dyDescent="0.35">
      <c r="D102" s="36" t="str">
        <f>$D$16</f>
        <v>JBL GO 4</v>
      </c>
      <c r="E102" s="37" t="s">
        <v>146</v>
      </c>
      <c r="F102" s="37"/>
      <c r="G102" s="37"/>
      <c r="H102" s="37"/>
      <c r="I102" s="37"/>
      <c r="J102" s="37"/>
    </row>
    <row r="103" spans="4:10" x14ac:dyDescent="0.35">
      <c r="D103" s="2" t="str">
        <f>$D$17</f>
        <v>Marshall WILLEN</v>
      </c>
      <c r="E103" t="s">
        <v>147</v>
      </c>
    </row>
    <row r="104" spans="4:10" x14ac:dyDescent="0.35">
      <c r="D104" s="36" t="str">
        <f>$D$18</f>
        <v>hama POCKET 3.0</v>
      </c>
      <c r="E104" s="37" t="s">
        <v>148</v>
      </c>
      <c r="F104" s="37"/>
      <c r="G104" s="37"/>
      <c r="H104" s="37"/>
      <c r="I104" s="37"/>
      <c r="J104" s="37"/>
    </row>
    <row r="105" spans="4:10" x14ac:dyDescent="0.35">
      <c r="D105" s="2" t="str">
        <f>$D$19</f>
        <v>JBL CLIP 5</v>
      </c>
    </row>
    <row r="107" spans="4:10" x14ac:dyDescent="0.35">
      <c r="G107" s="1"/>
    </row>
    <row r="108" spans="4:10" x14ac:dyDescent="0.35">
      <c r="D108" s="4"/>
      <c r="E108" s="7"/>
      <c r="F108" s="4"/>
    </row>
  </sheetData>
  <mergeCells count="12">
    <mergeCell ref="D98:J98"/>
    <mergeCell ref="J11:K11"/>
    <mergeCell ref="U24:V24"/>
    <mergeCell ref="R47:S47"/>
    <mergeCell ref="R71:S71"/>
    <mergeCell ref="D11:H11"/>
    <mergeCell ref="D23:G23"/>
    <mergeCell ref="D35:H35"/>
    <mergeCell ref="D47:F47"/>
    <mergeCell ref="D59:J59"/>
    <mergeCell ref="D71:K71"/>
    <mergeCell ref="D83:E83"/>
  </mergeCells>
  <pageMargins left="0.7" right="0.7" top="0.78740157499999996" bottom="0.78740157499999996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C003-C0E5-4388-B66D-77B7E8F9FDB9}">
  <dimension ref="A11:AG117"/>
  <sheetViews>
    <sheetView topLeftCell="B54" zoomScale="72" zoomScaleNormal="59" zoomScaleSheetLayoutView="70" workbookViewId="0">
      <selection activeCell="K99" sqref="K99"/>
    </sheetView>
  </sheetViews>
  <sheetFormatPr baseColWidth="10" defaultColWidth="10.7265625" defaultRowHeight="14.5" x14ac:dyDescent="0.35"/>
  <cols>
    <col min="4" max="4" width="20.54296875" bestFit="1" customWidth="1"/>
    <col min="5" max="5" width="22.81640625" customWidth="1"/>
    <col min="6" max="6" width="33.1796875" customWidth="1"/>
    <col min="7" max="7" width="25.26953125" customWidth="1"/>
    <col min="8" max="8" width="31.08984375" customWidth="1"/>
    <col min="9" max="9" width="23.90625" customWidth="1"/>
    <col min="10" max="10" width="20.90625" customWidth="1"/>
    <col min="11" max="11" width="16.26953125" customWidth="1"/>
    <col min="12" max="12" width="16" customWidth="1"/>
    <col min="13" max="13" width="23.26953125" customWidth="1"/>
    <col min="14" max="14" width="13" customWidth="1"/>
    <col min="15" max="15" width="22.453125" customWidth="1"/>
    <col min="18" max="18" width="25" customWidth="1"/>
    <col min="23" max="23" width="16.90625" customWidth="1"/>
    <col min="24" max="24" width="24.453125" customWidth="1"/>
    <col min="27" max="27" width="30.36328125" customWidth="1"/>
  </cols>
  <sheetData>
    <row r="11" spans="3:33" ht="21" x14ac:dyDescent="0.35">
      <c r="D11" s="45" t="s">
        <v>0</v>
      </c>
      <c r="E11" s="45"/>
      <c r="F11" s="45"/>
      <c r="G11" s="45"/>
      <c r="H11" s="45"/>
      <c r="J11" s="43"/>
      <c r="K11" s="43"/>
      <c r="M11" s="1" t="s">
        <v>1</v>
      </c>
      <c r="N11" s="1" t="s">
        <v>2</v>
      </c>
      <c r="O11" s="10" t="s">
        <v>3</v>
      </c>
      <c r="P11" s="6"/>
      <c r="Q11" s="2"/>
      <c r="R11" s="44" t="s">
        <v>4</v>
      </c>
      <c r="S11" s="44"/>
      <c r="T11" s="2"/>
      <c r="U11" s="44" t="s">
        <v>5</v>
      </c>
      <c r="V11" s="44"/>
      <c r="W11" s="2"/>
      <c r="X11" s="43" t="s">
        <v>6</v>
      </c>
      <c r="Y11" s="43"/>
      <c r="Z11" s="2"/>
      <c r="AA11" s="43" t="s">
        <v>7</v>
      </c>
      <c r="AB11" s="43"/>
      <c r="AC11" s="2"/>
      <c r="AD11" s="2"/>
      <c r="AE11" s="1"/>
      <c r="AF11" s="1"/>
      <c r="AG11" s="2"/>
    </row>
    <row r="12" spans="3:33" x14ac:dyDescent="0.35">
      <c r="D12" t="s">
        <v>151</v>
      </c>
      <c r="E12" s="3" t="s">
        <v>4</v>
      </c>
      <c r="F12" s="3" t="s">
        <v>5</v>
      </c>
      <c r="G12" s="3" t="s">
        <v>6</v>
      </c>
      <c r="H12" s="3" t="s">
        <v>7</v>
      </c>
      <c r="I12" s="3"/>
      <c r="J12" s="3"/>
      <c r="K12" s="3"/>
      <c r="L12" s="4"/>
      <c r="M12" s="4"/>
      <c r="O12" s="4"/>
      <c r="P12" s="3"/>
      <c r="Q12" s="4"/>
      <c r="R12" s="3" t="s">
        <v>101</v>
      </c>
      <c r="S12" s="3" t="s">
        <v>41</v>
      </c>
      <c r="T12" s="4"/>
      <c r="U12" s="4" t="s">
        <v>5</v>
      </c>
      <c r="V12" s="4" t="s">
        <v>41</v>
      </c>
      <c r="W12" s="4"/>
      <c r="X12" s="4" t="s">
        <v>42</v>
      </c>
      <c r="Y12" s="4" t="s">
        <v>41</v>
      </c>
      <c r="Z12" s="4"/>
      <c r="AA12" s="4" t="s">
        <v>7</v>
      </c>
      <c r="AB12" s="4" t="s">
        <v>41</v>
      </c>
      <c r="AC12" s="4"/>
      <c r="AD12" s="4"/>
      <c r="AE12" s="1"/>
      <c r="AF12" s="1"/>
      <c r="AG12" s="2"/>
    </row>
    <row r="13" spans="3:33" x14ac:dyDescent="0.35">
      <c r="D13" s="4"/>
      <c r="E13" s="3"/>
      <c r="F13" s="3"/>
      <c r="G13" s="3"/>
      <c r="H13" s="3"/>
      <c r="J13" s="4"/>
      <c r="K13" s="4"/>
      <c r="M13" s="4"/>
      <c r="O13" s="4"/>
      <c r="X13" s="4"/>
      <c r="Y13" s="4"/>
    </row>
    <row r="14" spans="3:33" x14ac:dyDescent="0.35">
      <c r="C14" t="s">
        <v>8</v>
      </c>
      <c r="D14" s="2" t="s">
        <v>9</v>
      </c>
      <c r="E14" s="3">
        <v>4</v>
      </c>
      <c r="F14" s="3">
        <v>1</v>
      </c>
      <c r="G14" s="3">
        <v>5</v>
      </c>
      <c r="H14" s="3">
        <v>5</v>
      </c>
      <c r="I14" s="3"/>
      <c r="J14" s="4"/>
      <c r="K14" s="4"/>
      <c r="M14" s="9">
        <f t="shared" ref="M14:M19" si="0">SUM(E14:H14)/4</f>
        <v>3.75</v>
      </c>
      <c r="N14" s="43">
        <v>1.3</v>
      </c>
      <c r="O14" s="9">
        <f>PRODUCT(M14,N14)</f>
        <v>4.875</v>
      </c>
      <c r="R14" s="4" t="s">
        <v>86</v>
      </c>
      <c r="S14" s="4">
        <v>1</v>
      </c>
      <c r="U14" s="22" t="s">
        <v>40</v>
      </c>
      <c r="V14">
        <v>1</v>
      </c>
      <c r="X14" s="22" t="s">
        <v>95</v>
      </c>
      <c r="Y14" s="4">
        <v>1</v>
      </c>
      <c r="AA14" s="22" t="s">
        <v>54</v>
      </c>
      <c r="AB14" s="4">
        <v>1</v>
      </c>
    </row>
    <row r="15" spans="3:33" x14ac:dyDescent="0.35">
      <c r="D15" s="2" t="s">
        <v>10</v>
      </c>
      <c r="E15" s="3">
        <v>4</v>
      </c>
      <c r="F15" s="3">
        <v>5</v>
      </c>
      <c r="G15" s="3">
        <v>1</v>
      </c>
      <c r="H15" s="3">
        <v>5</v>
      </c>
      <c r="I15" s="3"/>
      <c r="J15" s="4"/>
      <c r="K15" s="4"/>
      <c r="M15" s="9">
        <f t="shared" si="0"/>
        <v>3.75</v>
      </c>
      <c r="N15" s="43"/>
      <c r="O15" s="9">
        <f>PRODUCT(M15,N14)</f>
        <v>4.875</v>
      </c>
      <c r="R15" s="4">
        <v>2</v>
      </c>
      <c r="S15" s="4">
        <v>2</v>
      </c>
      <c r="U15" t="s">
        <v>96</v>
      </c>
      <c r="V15">
        <v>1</v>
      </c>
      <c r="X15" t="s">
        <v>100</v>
      </c>
      <c r="Y15" s="4">
        <v>1</v>
      </c>
      <c r="AA15" s="22" t="s">
        <v>53</v>
      </c>
      <c r="AB15" s="4">
        <v>5</v>
      </c>
    </row>
    <row r="16" spans="3:33" x14ac:dyDescent="0.35">
      <c r="D16" s="2" t="s">
        <v>11</v>
      </c>
      <c r="E16" s="3">
        <v>5</v>
      </c>
      <c r="F16" s="3">
        <v>5</v>
      </c>
      <c r="G16" s="3">
        <v>5</v>
      </c>
      <c r="H16" s="3">
        <v>5</v>
      </c>
      <c r="J16" s="4"/>
      <c r="K16" s="4"/>
      <c r="M16" s="9">
        <f t="shared" si="0"/>
        <v>5</v>
      </c>
      <c r="N16" s="43"/>
      <c r="O16" s="9">
        <f>PRODUCT(M16,N14)</f>
        <v>6.5</v>
      </c>
      <c r="R16" s="4">
        <v>3</v>
      </c>
      <c r="S16" s="4">
        <v>3</v>
      </c>
      <c r="U16" s="22" t="s">
        <v>39</v>
      </c>
      <c r="V16">
        <v>5</v>
      </c>
      <c r="X16" s="22" t="s">
        <v>99</v>
      </c>
      <c r="Y16" s="4">
        <v>3</v>
      </c>
    </row>
    <row r="17" spans="1:25" x14ac:dyDescent="0.35">
      <c r="D17" s="2" t="s">
        <v>12</v>
      </c>
      <c r="E17" s="3">
        <v>2</v>
      </c>
      <c r="F17" s="3">
        <v>5</v>
      </c>
      <c r="G17" s="3">
        <v>3</v>
      </c>
      <c r="H17" s="3">
        <v>5</v>
      </c>
      <c r="J17" s="4"/>
      <c r="K17" s="4"/>
      <c r="M17" s="9">
        <f t="shared" si="0"/>
        <v>3.75</v>
      </c>
      <c r="N17" s="43"/>
      <c r="O17" s="9">
        <f>PRODUCT(M17,N14)</f>
        <v>4.875</v>
      </c>
      <c r="R17" s="4">
        <v>4</v>
      </c>
      <c r="S17" s="3">
        <v>4</v>
      </c>
      <c r="U17" s="22" t="s">
        <v>94</v>
      </c>
      <c r="V17">
        <v>5</v>
      </c>
      <c r="X17" s="22" t="s">
        <v>97</v>
      </c>
      <c r="Y17" s="4">
        <v>3</v>
      </c>
    </row>
    <row r="18" spans="1:25" x14ac:dyDescent="0.35">
      <c r="D18" s="2" t="s">
        <v>13</v>
      </c>
      <c r="E18" s="3">
        <v>2</v>
      </c>
      <c r="F18" s="3">
        <v>1</v>
      </c>
      <c r="G18" s="3">
        <v>1</v>
      </c>
      <c r="H18" s="3">
        <v>5</v>
      </c>
      <c r="J18" s="4"/>
      <c r="K18" s="4"/>
      <c r="M18" s="9">
        <f t="shared" si="0"/>
        <v>2.25</v>
      </c>
      <c r="N18" s="43"/>
      <c r="O18" s="9">
        <f>PRODUCT(M18,N14)</f>
        <v>2.9250000000000003</v>
      </c>
      <c r="R18" s="4">
        <v>5</v>
      </c>
      <c r="S18" s="4">
        <v>5</v>
      </c>
      <c r="X18" s="22" t="s">
        <v>96</v>
      </c>
      <c r="Y18" s="4">
        <v>5</v>
      </c>
    </row>
    <row r="19" spans="1:25" x14ac:dyDescent="0.35">
      <c r="D19" s="2" t="s">
        <v>14</v>
      </c>
      <c r="E19" s="3">
        <v>5</v>
      </c>
      <c r="F19" s="3">
        <v>5</v>
      </c>
      <c r="G19" s="3">
        <v>3</v>
      </c>
      <c r="H19" s="3">
        <v>5</v>
      </c>
      <c r="J19" s="4"/>
      <c r="K19" s="4"/>
      <c r="M19" s="9">
        <f t="shared" si="0"/>
        <v>4.5</v>
      </c>
      <c r="N19" s="43"/>
      <c r="O19" s="9">
        <f>PRODUCT(M19,N14)</f>
        <v>5.8500000000000005</v>
      </c>
      <c r="R19" s="4"/>
      <c r="S19" s="3"/>
      <c r="X19" s="22" t="s">
        <v>98</v>
      </c>
      <c r="Y19" s="4">
        <v>5</v>
      </c>
    </row>
    <row r="20" spans="1:25" x14ac:dyDescent="0.35">
      <c r="G20" s="3"/>
      <c r="M20" s="4"/>
      <c r="O20" s="4"/>
      <c r="R20" s="4"/>
      <c r="S20" s="4"/>
    </row>
    <row r="21" spans="1:25" x14ac:dyDescent="0.35">
      <c r="A21" s="2"/>
      <c r="B21" s="2"/>
      <c r="C21" s="2"/>
      <c r="D21" s="2"/>
      <c r="E21" s="13"/>
      <c r="F21" s="17"/>
      <c r="G21" s="13"/>
      <c r="H21" s="13"/>
      <c r="M21" s="4"/>
      <c r="O21" s="4"/>
    </row>
    <row r="22" spans="1:25" x14ac:dyDescent="0.35">
      <c r="F22" s="2"/>
      <c r="G22" s="2"/>
      <c r="H22" s="2"/>
      <c r="M22" s="4"/>
      <c r="O22" s="4"/>
    </row>
    <row r="23" spans="1:25" ht="21" x14ac:dyDescent="0.5">
      <c r="D23" s="46" t="s">
        <v>15</v>
      </c>
      <c r="E23" s="46"/>
      <c r="F23" s="46"/>
      <c r="G23" s="2"/>
      <c r="H23" s="2"/>
      <c r="M23" s="1" t="s">
        <v>1</v>
      </c>
      <c r="N23" s="1" t="s">
        <v>2</v>
      </c>
      <c r="O23" s="10" t="s">
        <v>3</v>
      </c>
      <c r="R23" s="44" t="s">
        <v>16</v>
      </c>
      <c r="S23" s="44"/>
      <c r="U23" s="44" t="s">
        <v>17</v>
      </c>
      <c r="V23" s="44"/>
    </row>
    <row r="24" spans="1:25" x14ac:dyDescent="0.35">
      <c r="D24" s="2" t="s">
        <v>151</v>
      </c>
      <c r="E24" s="4" t="s">
        <v>16</v>
      </c>
      <c r="F24" s="4" t="s">
        <v>17</v>
      </c>
      <c r="G24" s="11"/>
      <c r="H24" s="11"/>
      <c r="M24" s="4"/>
      <c r="O24" s="4"/>
      <c r="R24" s="4" t="s">
        <v>45</v>
      </c>
      <c r="S24" s="4" t="s">
        <v>41</v>
      </c>
      <c r="U24" s="4" t="s">
        <v>37</v>
      </c>
      <c r="V24" s="4" t="s">
        <v>41</v>
      </c>
    </row>
    <row r="25" spans="1:25" x14ac:dyDescent="0.35">
      <c r="G25" s="12"/>
      <c r="H25" s="12"/>
      <c r="M25" s="4"/>
      <c r="O25" s="4"/>
    </row>
    <row r="26" spans="1:25" x14ac:dyDescent="0.35">
      <c r="D26" s="2" t="str">
        <f>$D$14</f>
        <v>BOSE SoundLink Micro</v>
      </c>
      <c r="E26" s="3">
        <v>1</v>
      </c>
      <c r="F26" s="4">
        <v>1</v>
      </c>
      <c r="G26" s="14"/>
      <c r="H26" s="14"/>
      <c r="J26" s="4"/>
      <c r="K26" s="4"/>
      <c r="M26" s="8">
        <f t="shared" ref="M26:M31" si="1">SUM(E26:F26)/2</f>
        <v>1</v>
      </c>
      <c r="N26" s="43">
        <v>1</v>
      </c>
      <c r="O26" s="9">
        <f>PRODUCT(M26,N26)</f>
        <v>1</v>
      </c>
      <c r="R26" s="4" t="s">
        <v>44</v>
      </c>
      <c r="S26" s="4">
        <v>1</v>
      </c>
      <c r="U26" s="20" t="s">
        <v>58</v>
      </c>
      <c r="V26" s="4">
        <v>1</v>
      </c>
    </row>
    <row r="27" spans="1:25" x14ac:dyDescent="0.35">
      <c r="D27" s="2" t="str">
        <f>$D$15</f>
        <v>soundcore MINI 3</v>
      </c>
      <c r="E27" s="3">
        <v>5</v>
      </c>
      <c r="F27" s="4">
        <v>3</v>
      </c>
      <c r="G27" s="14"/>
      <c r="H27" s="14"/>
      <c r="J27" s="4"/>
      <c r="K27" s="4"/>
      <c r="M27" s="8">
        <f t="shared" si="1"/>
        <v>4</v>
      </c>
      <c r="N27" s="43"/>
      <c r="O27" s="9">
        <f>PRODUCT(M27,N26)</f>
        <v>4</v>
      </c>
      <c r="R27" s="4" t="s">
        <v>43</v>
      </c>
      <c r="S27" s="4">
        <v>5</v>
      </c>
      <c r="U27" s="4" t="s">
        <v>56</v>
      </c>
      <c r="V27" s="3">
        <v>2</v>
      </c>
    </row>
    <row r="28" spans="1:25" x14ac:dyDescent="0.35">
      <c r="D28" s="2" t="str">
        <f>$D$16</f>
        <v>JBL GO 4</v>
      </c>
      <c r="E28" s="3">
        <v>5</v>
      </c>
      <c r="F28" s="4">
        <v>5</v>
      </c>
      <c r="G28" s="14"/>
      <c r="H28" s="14"/>
      <c r="J28" s="4"/>
      <c r="K28" s="4"/>
      <c r="M28" s="8">
        <f t="shared" si="1"/>
        <v>5</v>
      </c>
      <c r="N28" s="43"/>
      <c r="O28" s="9">
        <f>PRODUCT(M28,N26)</f>
        <v>5</v>
      </c>
      <c r="U28" s="20" t="s">
        <v>57</v>
      </c>
      <c r="V28" s="4">
        <v>3</v>
      </c>
    </row>
    <row r="29" spans="1:25" x14ac:dyDescent="0.35">
      <c r="D29" s="2" t="str">
        <f>$D$17</f>
        <v>Marshall WILLEN</v>
      </c>
      <c r="E29" s="3">
        <v>5</v>
      </c>
      <c r="F29" s="4">
        <v>4</v>
      </c>
      <c r="G29" s="14"/>
      <c r="H29" s="14"/>
      <c r="J29" s="4"/>
      <c r="K29" s="4"/>
      <c r="M29" s="8">
        <f t="shared" si="1"/>
        <v>4.5</v>
      </c>
      <c r="N29" s="43"/>
      <c r="O29" s="9">
        <f>PRODUCT(M29,N26)</f>
        <v>4.5</v>
      </c>
      <c r="U29" s="21" t="s">
        <v>55</v>
      </c>
      <c r="V29" s="4">
        <v>4</v>
      </c>
    </row>
    <row r="30" spans="1:25" x14ac:dyDescent="0.35">
      <c r="D30" s="2" t="str">
        <f>$D$18</f>
        <v>hama POCKET 3.0</v>
      </c>
      <c r="E30" s="4">
        <v>5</v>
      </c>
      <c r="F30" s="4">
        <v>5</v>
      </c>
      <c r="G30" s="14"/>
      <c r="H30" s="14"/>
      <c r="J30" s="4"/>
      <c r="K30" s="4"/>
      <c r="M30" s="8">
        <f t="shared" si="1"/>
        <v>5</v>
      </c>
      <c r="N30" s="43"/>
      <c r="O30" s="9">
        <f>PRODUCT(M30,N26)</f>
        <v>5</v>
      </c>
      <c r="U30" s="20" t="s">
        <v>18</v>
      </c>
      <c r="V30" s="4">
        <v>5</v>
      </c>
    </row>
    <row r="31" spans="1:25" x14ac:dyDescent="0.35">
      <c r="D31" s="2" t="str">
        <f>$D$19</f>
        <v>JBL CLIP 5</v>
      </c>
      <c r="E31" s="3">
        <v>5</v>
      </c>
      <c r="F31" s="4">
        <v>5</v>
      </c>
      <c r="G31" s="14"/>
      <c r="H31" s="14"/>
      <c r="J31" s="4"/>
      <c r="K31" s="4"/>
      <c r="M31" s="8">
        <f t="shared" si="1"/>
        <v>5</v>
      </c>
      <c r="N31" s="43"/>
      <c r="O31" s="9">
        <f>PRODUCT(M31,N26)</f>
        <v>5</v>
      </c>
    </row>
    <row r="32" spans="1:25" x14ac:dyDescent="0.35">
      <c r="F32" s="4"/>
      <c r="G32" s="12"/>
      <c r="H32" s="12"/>
      <c r="M32" s="4"/>
      <c r="O32" s="4"/>
    </row>
    <row r="33" spans="4:28" x14ac:dyDescent="0.35">
      <c r="D33" s="2"/>
      <c r="E33" s="13"/>
      <c r="F33" s="13"/>
      <c r="G33" s="11"/>
      <c r="H33" s="15"/>
      <c r="M33" s="4"/>
      <c r="O33" s="4"/>
    </row>
    <row r="34" spans="4:28" x14ac:dyDescent="0.35">
      <c r="M34" s="4"/>
      <c r="O34" s="4"/>
    </row>
    <row r="35" spans="4:28" ht="21" x14ac:dyDescent="0.35">
      <c r="D35" s="45" t="s">
        <v>19</v>
      </c>
      <c r="E35" s="45"/>
      <c r="F35" s="45"/>
      <c r="G35" s="45"/>
      <c r="H35" s="45"/>
      <c r="M35" s="1" t="s">
        <v>1</v>
      </c>
      <c r="N35" s="1" t="s">
        <v>2</v>
      </c>
      <c r="O35" s="10" t="s">
        <v>3</v>
      </c>
      <c r="R35" s="44" t="s">
        <v>20</v>
      </c>
      <c r="S35" s="44"/>
      <c r="U35" s="44" t="s">
        <v>153</v>
      </c>
      <c r="V35" s="44"/>
      <c r="X35" s="44" t="s">
        <v>154</v>
      </c>
      <c r="Y35" s="44"/>
      <c r="AA35" s="44" t="s">
        <v>70</v>
      </c>
      <c r="AB35" s="44"/>
    </row>
    <row r="36" spans="4:28" x14ac:dyDescent="0.35">
      <c r="D36" t="s">
        <v>151</v>
      </c>
      <c r="E36" s="5" t="s">
        <v>20</v>
      </c>
      <c r="F36" s="5" t="s">
        <v>21</v>
      </c>
      <c r="G36" s="5" t="s">
        <v>22</v>
      </c>
      <c r="H36" s="5" t="s">
        <v>23</v>
      </c>
      <c r="I36" s="25"/>
      <c r="M36" s="4"/>
      <c r="O36" s="4"/>
      <c r="R36" s="4" t="s">
        <v>45</v>
      </c>
      <c r="S36" s="4" t="s">
        <v>41</v>
      </c>
      <c r="U36" s="4" t="s">
        <v>45</v>
      </c>
      <c r="V36" s="4" t="s">
        <v>41</v>
      </c>
      <c r="X36" s="4" t="s">
        <v>45</v>
      </c>
      <c r="Y36" s="4" t="s">
        <v>41</v>
      </c>
      <c r="AA36" s="4" t="s">
        <v>157</v>
      </c>
      <c r="AB36" s="5" t="s">
        <v>41</v>
      </c>
    </row>
    <row r="37" spans="4:28" x14ac:dyDescent="0.35">
      <c r="I37" s="39"/>
      <c r="M37" s="4"/>
      <c r="O37" s="9"/>
    </row>
    <row r="38" spans="4:28" x14ac:dyDescent="0.35">
      <c r="D38" s="2" t="str">
        <f>$D$14</f>
        <v>BOSE SoundLink Micro</v>
      </c>
      <c r="E38" s="4">
        <v>5</v>
      </c>
      <c r="F38" s="4">
        <v>5</v>
      </c>
      <c r="G38" s="4">
        <v>1</v>
      </c>
      <c r="H38" s="4">
        <v>5</v>
      </c>
      <c r="M38" s="9">
        <f t="shared" ref="M38:M43" si="2">SUM(E38:H38)/4</f>
        <v>4</v>
      </c>
      <c r="N38" s="43">
        <v>1.3</v>
      </c>
      <c r="O38" s="9">
        <f>PRODUCT(M38,N38)</f>
        <v>5.2</v>
      </c>
      <c r="R38" s="4" t="s">
        <v>155</v>
      </c>
      <c r="S38" s="4">
        <v>1</v>
      </c>
      <c r="U38" s="4" t="s">
        <v>155</v>
      </c>
      <c r="V38" s="4">
        <v>1</v>
      </c>
      <c r="X38" s="4" t="s">
        <v>155</v>
      </c>
      <c r="Y38" s="4">
        <v>1</v>
      </c>
      <c r="AA38" t="s">
        <v>59</v>
      </c>
      <c r="AB38" s="3">
        <v>1</v>
      </c>
    </row>
    <row r="39" spans="4:28" x14ac:dyDescent="0.35">
      <c r="D39" s="2" t="str">
        <f>$D$15</f>
        <v>soundcore MINI 3</v>
      </c>
      <c r="E39" s="4">
        <v>5</v>
      </c>
      <c r="F39" s="4">
        <v>5</v>
      </c>
      <c r="G39" s="4">
        <v>5</v>
      </c>
      <c r="H39" s="4">
        <v>5</v>
      </c>
      <c r="M39" s="9">
        <f t="shared" si="2"/>
        <v>5</v>
      </c>
      <c r="N39" s="43"/>
      <c r="O39" s="9">
        <f>PRODUCT(M39,N38)</f>
        <v>6.5</v>
      </c>
      <c r="R39" s="4" t="s">
        <v>156</v>
      </c>
      <c r="S39" s="4">
        <v>5</v>
      </c>
      <c r="U39" s="4" t="s">
        <v>156</v>
      </c>
      <c r="V39" s="4">
        <v>5</v>
      </c>
      <c r="X39" s="4" t="s">
        <v>156</v>
      </c>
      <c r="Y39" s="4">
        <v>5</v>
      </c>
      <c r="AA39" t="s">
        <v>103</v>
      </c>
      <c r="AB39" s="4">
        <v>3</v>
      </c>
    </row>
    <row r="40" spans="4:28" x14ac:dyDescent="0.35">
      <c r="D40" s="2" t="str">
        <f>$D$16</f>
        <v>JBL GO 4</v>
      </c>
      <c r="E40" s="4">
        <v>5</v>
      </c>
      <c r="F40" s="4">
        <v>5</v>
      </c>
      <c r="G40" s="4">
        <v>5</v>
      </c>
      <c r="H40" s="4">
        <v>3</v>
      </c>
      <c r="M40" s="9">
        <f t="shared" si="2"/>
        <v>4.5</v>
      </c>
      <c r="N40" s="43"/>
      <c r="O40" s="9">
        <f>PRODUCT(M40,N38)</f>
        <v>5.8500000000000005</v>
      </c>
      <c r="AA40" t="s">
        <v>24</v>
      </c>
      <c r="AB40" s="4">
        <v>3</v>
      </c>
    </row>
    <row r="41" spans="4:28" x14ac:dyDescent="0.35">
      <c r="D41" s="2" t="str">
        <f>$D$17</f>
        <v>Marshall WILLEN</v>
      </c>
      <c r="E41" s="4">
        <v>1</v>
      </c>
      <c r="F41" s="4">
        <v>5</v>
      </c>
      <c r="G41" s="4">
        <v>5</v>
      </c>
      <c r="H41" s="4">
        <v>3</v>
      </c>
      <c r="M41" s="9">
        <f t="shared" si="2"/>
        <v>3.5</v>
      </c>
      <c r="N41" s="43"/>
      <c r="O41" s="9">
        <f>PRODUCT(M41,N38)</f>
        <v>4.55</v>
      </c>
      <c r="AA41" t="s">
        <v>60</v>
      </c>
      <c r="AB41" s="4">
        <v>5</v>
      </c>
    </row>
    <row r="42" spans="4:28" x14ac:dyDescent="0.35">
      <c r="D42" s="2" t="str">
        <f>$D$18</f>
        <v>hama POCKET 3.0</v>
      </c>
      <c r="E42" s="4">
        <v>5</v>
      </c>
      <c r="F42" s="4">
        <v>1</v>
      </c>
      <c r="G42" s="4">
        <v>5</v>
      </c>
      <c r="H42" s="4">
        <v>5</v>
      </c>
      <c r="M42" s="9">
        <f t="shared" si="2"/>
        <v>4</v>
      </c>
      <c r="N42" s="43"/>
      <c r="O42" s="9">
        <f>PRODUCT(M42,N38)</f>
        <v>5.2</v>
      </c>
    </row>
    <row r="43" spans="4:28" x14ac:dyDescent="0.35">
      <c r="D43" s="2" t="str">
        <f>$D$19</f>
        <v>JBL CLIP 5</v>
      </c>
      <c r="E43" s="4">
        <v>5</v>
      </c>
      <c r="F43" s="4">
        <v>5</v>
      </c>
      <c r="G43" s="4">
        <v>5</v>
      </c>
      <c r="H43" s="4">
        <v>3</v>
      </c>
      <c r="M43" s="9">
        <f t="shared" si="2"/>
        <v>4.5</v>
      </c>
      <c r="N43" s="43"/>
      <c r="O43" s="9">
        <f>PRODUCT(M43,N38)</f>
        <v>5.8500000000000005</v>
      </c>
    </row>
    <row r="44" spans="4:28" x14ac:dyDescent="0.35">
      <c r="E44" s="4"/>
      <c r="F44" s="4"/>
      <c r="G44" s="4"/>
      <c r="H44" s="4"/>
      <c r="M44" s="4"/>
      <c r="O44" s="4"/>
    </row>
    <row r="45" spans="4:28" x14ac:dyDescent="0.35">
      <c r="D45" s="2"/>
      <c r="E45" s="13"/>
      <c r="F45" s="13"/>
      <c r="G45" s="13"/>
      <c r="H45" s="13"/>
      <c r="M45" s="4"/>
      <c r="O45" s="4"/>
    </row>
    <row r="46" spans="4:28" x14ac:dyDescent="0.35">
      <c r="M46" s="4"/>
      <c r="O46" s="4"/>
    </row>
    <row r="47" spans="4:28" ht="21" x14ac:dyDescent="0.5">
      <c r="D47" s="46" t="s">
        <v>25</v>
      </c>
      <c r="E47" s="46"/>
      <c r="F47" s="2"/>
      <c r="G47" s="2"/>
      <c r="H47" s="2"/>
      <c r="M47" s="1" t="s">
        <v>1</v>
      </c>
      <c r="N47" s="1" t="s">
        <v>2</v>
      </c>
      <c r="O47" s="10" t="s">
        <v>3</v>
      </c>
      <c r="P47" s="1"/>
      <c r="R47" s="44" t="s">
        <v>25</v>
      </c>
      <c r="S47" s="44"/>
    </row>
    <row r="48" spans="4:28" x14ac:dyDescent="0.35">
      <c r="D48" t="s">
        <v>151</v>
      </c>
      <c r="E48" s="4" t="s">
        <v>52</v>
      </c>
      <c r="F48" s="18"/>
      <c r="G48" s="18"/>
      <c r="H48" s="4"/>
      <c r="M48" s="4"/>
      <c r="N48" s="4"/>
      <c r="O48" s="4"/>
      <c r="R48" s="4" t="s">
        <v>46</v>
      </c>
      <c r="S48" s="4" t="s">
        <v>41</v>
      </c>
    </row>
    <row r="49" spans="4:22" x14ac:dyDescent="0.35">
      <c r="E49" s="4"/>
      <c r="F49" s="19"/>
      <c r="G49" s="19"/>
      <c r="M49" s="4"/>
      <c r="N49" s="4"/>
      <c r="O49" s="4"/>
      <c r="R49" s="4"/>
      <c r="S49" s="4"/>
    </row>
    <row r="50" spans="4:22" x14ac:dyDescent="0.35">
      <c r="D50" s="2" t="str">
        <f>$D$14</f>
        <v>BOSE SoundLink Micro</v>
      </c>
      <c r="E50" s="4">
        <v>5</v>
      </c>
      <c r="F50" s="18"/>
      <c r="G50" s="18"/>
      <c r="H50" s="4"/>
      <c r="M50" s="9">
        <f t="shared" ref="M50:M55" si="3">SUM(E50)/1</f>
        <v>5</v>
      </c>
      <c r="N50" s="43">
        <v>1.4</v>
      </c>
      <c r="O50" s="9">
        <f>PRODUCT(M50,N50)</f>
        <v>7</v>
      </c>
      <c r="R50" s="4" t="s">
        <v>47</v>
      </c>
      <c r="S50" s="4">
        <v>1</v>
      </c>
    </row>
    <row r="51" spans="4:22" x14ac:dyDescent="0.35">
      <c r="D51" s="2" t="str">
        <f>$D$15</f>
        <v>soundcore MINI 3</v>
      </c>
      <c r="E51" s="4">
        <v>4</v>
      </c>
      <c r="F51" s="18"/>
      <c r="G51" s="18"/>
      <c r="H51" s="4"/>
      <c r="M51" s="9">
        <f t="shared" si="3"/>
        <v>4</v>
      </c>
      <c r="N51" s="43"/>
      <c r="O51" s="9">
        <f>PRODUCT(M51,N50)</f>
        <v>5.6</v>
      </c>
      <c r="R51" s="4" t="s">
        <v>48</v>
      </c>
      <c r="S51" s="4">
        <v>2</v>
      </c>
    </row>
    <row r="52" spans="4:22" x14ac:dyDescent="0.35">
      <c r="D52" s="2" t="str">
        <f>$D$16</f>
        <v>JBL GO 4</v>
      </c>
      <c r="E52" s="4">
        <v>5</v>
      </c>
      <c r="F52" s="18"/>
      <c r="G52" s="18"/>
      <c r="H52" s="4"/>
      <c r="M52" s="9">
        <f t="shared" si="3"/>
        <v>5</v>
      </c>
      <c r="N52" s="43"/>
      <c r="O52" s="9">
        <f>PRODUCT(M52,N50)</f>
        <v>7</v>
      </c>
      <c r="R52" s="4" t="s">
        <v>49</v>
      </c>
      <c r="S52" s="4">
        <v>3</v>
      </c>
    </row>
    <row r="53" spans="4:22" x14ac:dyDescent="0.35">
      <c r="D53" s="2" t="str">
        <f>$D$17</f>
        <v>Marshall WILLEN</v>
      </c>
      <c r="E53" s="4">
        <v>3</v>
      </c>
      <c r="F53" s="18"/>
      <c r="G53" s="18"/>
      <c r="H53" s="4"/>
      <c r="M53" s="9">
        <f t="shared" si="3"/>
        <v>3</v>
      </c>
      <c r="N53" s="43"/>
      <c r="O53" s="9">
        <f>PRODUCT(M53,N50)</f>
        <v>4.1999999999999993</v>
      </c>
      <c r="R53" s="4" t="s">
        <v>50</v>
      </c>
      <c r="S53" s="4">
        <v>4</v>
      </c>
    </row>
    <row r="54" spans="4:22" x14ac:dyDescent="0.35">
      <c r="D54" s="2" t="str">
        <f>$D$18</f>
        <v>hama POCKET 3.0</v>
      </c>
      <c r="E54" s="4">
        <v>1</v>
      </c>
      <c r="F54" s="18"/>
      <c r="G54" s="18"/>
      <c r="H54" s="4"/>
      <c r="M54" s="9">
        <f t="shared" si="3"/>
        <v>1</v>
      </c>
      <c r="N54" s="43"/>
      <c r="O54" s="9">
        <f>PRODUCT(M54,N50)</f>
        <v>1.4</v>
      </c>
      <c r="R54" s="4" t="s">
        <v>51</v>
      </c>
      <c r="S54" s="4">
        <v>5</v>
      </c>
    </row>
    <row r="55" spans="4:22" x14ac:dyDescent="0.35">
      <c r="D55" s="2" t="str">
        <f>$D$19</f>
        <v>JBL CLIP 5</v>
      </c>
      <c r="E55" s="4">
        <v>5</v>
      </c>
      <c r="F55" s="18"/>
      <c r="G55" s="18"/>
      <c r="H55" s="4"/>
      <c r="M55" s="9">
        <f t="shared" si="3"/>
        <v>5</v>
      </c>
      <c r="N55" s="43"/>
      <c r="O55" s="9">
        <f>PRODUCT(M55,N50)</f>
        <v>7</v>
      </c>
      <c r="R55" s="4"/>
      <c r="S55" s="4"/>
    </row>
    <row r="56" spans="4:22" x14ac:dyDescent="0.35">
      <c r="M56" s="4"/>
      <c r="O56" s="4"/>
    </row>
    <row r="57" spans="4:22" x14ac:dyDescent="0.35">
      <c r="M57" s="4"/>
      <c r="O57" s="4"/>
    </row>
    <row r="58" spans="4:22" x14ac:dyDescent="0.35">
      <c r="M58" s="4"/>
      <c r="O58" s="4"/>
    </row>
    <row r="59" spans="4:22" ht="21" x14ac:dyDescent="0.5">
      <c r="D59" s="46" t="s">
        <v>158</v>
      </c>
      <c r="E59" s="46"/>
      <c r="F59" s="46"/>
      <c r="G59" s="1"/>
      <c r="I59" s="25"/>
      <c r="J59" s="25"/>
      <c r="K59" s="25"/>
      <c r="L59" s="25"/>
      <c r="M59" s="1" t="s">
        <v>1</v>
      </c>
      <c r="N59" s="1" t="s">
        <v>2</v>
      </c>
      <c r="O59" s="10" t="s">
        <v>3</v>
      </c>
      <c r="R59" s="44" t="s">
        <v>71</v>
      </c>
      <c r="S59" s="44"/>
      <c r="U59" s="44" t="s">
        <v>76</v>
      </c>
      <c r="V59" s="44"/>
    </row>
    <row r="60" spans="4:22" x14ac:dyDescent="0.35">
      <c r="D60" t="s">
        <v>151</v>
      </c>
      <c r="E60" s="4" t="s">
        <v>38</v>
      </c>
      <c r="F60" s="4" t="s">
        <v>76</v>
      </c>
      <c r="G60" s="11"/>
      <c r="I60" s="11"/>
      <c r="J60" s="11"/>
      <c r="K60" s="11"/>
      <c r="L60" s="11"/>
      <c r="M60" s="4"/>
      <c r="O60" s="4"/>
      <c r="R60" s="4" t="s">
        <v>72</v>
      </c>
      <c r="S60" s="4" t="s">
        <v>41</v>
      </c>
      <c r="U60" s="4" t="s">
        <v>72</v>
      </c>
      <c r="V60" s="4" t="s">
        <v>41</v>
      </c>
    </row>
    <row r="61" spans="4:22" x14ac:dyDescent="0.35">
      <c r="F61" s="16"/>
      <c r="G61" s="11"/>
      <c r="I61" s="11"/>
      <c r="J61" s="11"/>
      <c r="L61" s="12"/>
      <c r="M61" s="4"/>
      <c r="O61" s="4"/>
      <c r="U61" s="4"/>
      <c r="V61" s="4"/>
    </row>
    <row r="62" spans="4:22" x14ac:dyDescent="0.35">
      <c r="D62" s="2" t="str">
        <f>$D$14</f>
        <v>BOSE SoundLink Micro</v>
      </c>
      <c r="E62" s="4">
        <v>5</v>
      </c>
      <c r="F62" s="4">
        <v>2</v>
      </c>
      <c r="G62" s="11"/>
      <c r="I62" s="11"/>
      <c r="J62" s="11"/>
      <c r="K62" s="11"/>
      <c r="L62" s="11"/>
      <c r="M62" s="9">
        <f t="shared" ref="M62:M67" si="4">SUM(E62,F62)/2</f>
        <v>3.5</v>
      </c>
      <c r="N62" s="43">
        <v>1.3</v>
      </c>
      <c r="O62" s="9">
        <f>PRODUCT(M62,N62)</f>
        <v>4.55</v>
      </c>
      <c r="R62" s="4" t="s">
        <v>85</v>
      </c>
      <c r="S62" s="4">
        <v>1</v>
      </c>
      <c r="U62" s="4" t="s">
        <v>87</v>
      </c>
      <c r="V62" s="4">
        <v>1</v>
      </c>
    </row>
    <row r="63" spans="4:22" x14ac:dyDescent="0.35">
      <c r="D63" s="2" t="str">
        <f>$D$15</f>
        <v>soundcore MINI 3</v>
      </c>
      <c r="E63" s="4">
        <v>4</v>
      </c>
      <c r="F63" s="4">
        <v>2</v>
      </c>
      <c r="G63" s="11"/>
      <c r="I63" s="11"/>
      <c r="J63" s="11"/>
      <c r="K63" s="11"/>
      <c r="L63" s="11"/>
      <c r="M63" s="9">
        <f t="shared" si="4"/>
        <v>3</v>
      </c>
      <c r="N63" s="43"/>
      <c r="O63" s="9">
        <f>PRODUCT(M63,N62)</f>
        <v>3.9000000000000004</v>
      </c>
      <c r="R63" s="17" t="s">
        <v>73</v>
      </c>
      <c r="S63" s="4">
        <v>2</v>
      </c>
      <c r="U63" s="4" t="s">
        <v>88</v>
      </c>
      <c r="V63" s="4">
        <v>2</v>
      </c>
    </row>
    <row r="64" spans="4:22" x14ac:dyDescent="0.35">
      <c r="D64" s="2" t="str">
        <f>$D$16</f>
        <v>JBL GO 4</v>
      </c>
      <c r="E64" s="4">
        <v>3</v>
      </c>
      <c r="F64" s="4">
        <v>4</v>
      </c>
      <c r="G64" s="11"/>
      <c r="I64" s="11"/>
      <c r="J64" s="11"/>
      <c r="K64" s="11"/>
      <c r="L64" s="11"/>
      <c r="M64" s="9">
        <f t="shared" si="4"/>
        <v>3.5</v>
      </c>
      <c r="N64" s="43"/>
      <c r="O64" s="9">
        <f>PRODUCT(M64,N62)</f>
        <v>4.55</v>
      </c>
      <c r="R64" s="13" t="s">
        <v>74</v>
      </c>
      <c r="S64" s="4">
        <v>3</v>
      </c>
      <c r="U64" s="4" t="s">
        <v>89</v>
      </c>
      <c r="V64" s="4">
        <v>3</v>
      </c>
    </row>
    <row r="65" spans="4:27" x14ac:dyDescent="0.35">
      <c r="D65" s="2" t="str">
        <f>$D$17</f>
        <v>Marshall WILLEN</v>
      </c>
      <c r="E65" s="4">
        <v>5</v>
      </c>
      <c r="F65" s="4">
        <v>4</v>
      </c>
      <c r="G65" s="11"/>
      <c r="I65" s="11"/>
      <c r="J65" s="11"/>
      <c r="K65" s="11"/>
      <c r="L65" s="15"/>
      <c r="M65" s="9">
        <f t="shared" si="4"/>
        <v>4.5</v>
      </c>
      <c r="N65" s="43"/>
      <c r="O65" s="9">
        <f>PRODUCT(M65,N62)</f>
        <v>5.8500000000000005</v>
      </c>
      <c r="R65" s="4" t="s">
        <v>75</v>
      </c>
      <c r="S65" s="4">
        <v>4</v>
      </c>
      <c r="U65" s="17" t="s">
        <v>90</v>
      </c>
      <c r="V65" s="4">
        <v>4</v>
      </c>
    </row>
    <row r="66" spans="4:27" x14ac:dyDescent="0.35">
      <c r="D66" s="2" t="str">
        <f>$D$18</f>
        <v>hama POCKET 3.0</v>
      </c>
      <c r="E66" s="4">
        <v>3</v>
      </c>
      <c r="F66" s="4">
        <v>5</v>
      </c>
      <c r="G66" s="11"/>
      <c r="I66" s="11"/>
      <c r="J66" s="11"/>
      <c r="K66" s="11"/>
      <c r="L66" s="11"/>
      <c r="M66" s="9">
        <f t="shared" si="4"/>
        <v>4</v>
      </c>
      <c r="N66" s="43"/>
      <c r="O66" s="9">
        <f>PRODUCT(M66,N62)</f>
        <v>5.2</v>
      </c>
      <c r="R66" s="4" t="s">
        <v>84</v>
      </c>
      <c r="S66" s="4">
        <v>5</v>
      </c>
      <c r="U66" s="4" t="s">
        <v>86</v>
      </c>
      <c r="V66" s="4">
        <v>5</v>
      </c>
    </row>
    <row r="67" spans="4:27" x14ac:dyDescent="0.35">
      <c r="D67" s="2" t="str">
        <f>$D$19</f>
        <v>JBL CLIP 5</v>
      </c>
      <c r="E67" s="4">
        <v>4</v>
      </c>
      <c r="F67" s="4">
        <v>4</v>
      </c>
      <c r="G67" s="11"/>
      <c r="I67" s="11"/>
      <c r="J67" s="11"/>
      <c r="K67" s="11"/>
      <c r="L67" s="11"/>
      <c r="M67" s="9">
        <f t="shared" si="4"/>
        <v>4</v>
      </c>
      <c r="N67" s="43"/>
      <c r="O67" s="9">
        <f>PRODUCT(M67,N62)</f>
        <v>5.2</v>
      </c>
    </row>
    <row r="68" spans="4:27" x14ac:dyDescent="0.35">
      <c r="E68" s="4"/>
      <c r="F68" s="4"/>
      <c r="G68" s="4"/>
      <c r="H68" s="4"/>
      <c r="I68" s="4"/>
      <c r="J68" s="4"/>
      <c r="K68" s="4"/>
      <c r="L68" s="4"/>
      <c r="M68" s="4"/>
      <c r="O68" s="4"/>
    </row>
    <row r="69" spans="4:27" x14ac:dyDescent="0.35">
      <c r="E69" s="4"/>
      <c r="F69" s="4"/>
      <c r="G69" s="4"/>
      <c r="H69" s="4"/>
      <c r="I69" s="4"/>
      <c r="J69" s="4"/>
      <c r="K69" s="4"/>
      <c r="L69" s="4"/>
      <c r="M69" s="4"/>
      <c r="O69" s="4"/>
    </row>
    <row r="70" spans="4:27" x14ac:dyDescent="0.35">
      <c r="D70" s="25"/>
      <c r="M70" s="4"/>
      <c r="O70" s="4"/>
    </row>
    <row r="71" spans="4:27" ht="21" x14ac:dyDescent="0.5">
      <c r="D71" s="46" t="s">
        <v>26</v>
      </c>
      <c r="E71" s="46"/>
      <c r="F71" s="46"/>
      <c r="G71" s="46"/>
      <c r="H71" s="46"/>
      <c r="I71" s="46"/>
      <c r="J71" s="46"/>
      <c r="K71" s="46"/>
      <c r="L71" s="2"/>
      <c r="M71" s="1" t="s">
        <v>1</v>
      </c>
      <c r="N71" s="1" t="s">
        <v>2</v>
      </c>
      <c r="O71" s="10" t="s">
        <v>3</v>
      </c>
      <c r="R71" s="2" t="s">
        <v>159</v>
      </c>
      <c r="W71" s="44" t="s">
        <v>29</v>
      </c>
      <c r="X71" s="44"/>
      <c r="Z71" s="44" t="s">
        <v>61</v>
      </c>
      <c r="AA71" s="44"/>
    </row>
    <row r="72" spans="4:27" x14ac:dyDescent="0.35">
      <c r="D72" t="s">
        <v>151</v>
      </c>
      <c r="E72" s="4" t="s">
        <v>27</v>
      </c>
      <c r="F72" s="4" t="s">
        <v>28</v>
      </c>
      <c r="G72" s="4" t="s">
        <v>29</v>
      </c>
      <c r="H72" s="4" t="s">
        <v>30</v>
      </c>
      <c r="I72" s="4" t="s">
        <v>31</v>
      </c>
      <c r="J72" s="4" t="s">
        <v>32</v>
      </c>
      <c r="K72" s="4" t="s">
        <v>102</v>
      </c>
      <c r="M72" s="4"/>
      <c r="O72" s="4"/>
      <c r="R72" s="4" t="s">
        <v>45</v>
      </c>
      <c r="S72" s="4" t="s">
        <v>41</v>
      </c>
      <c r="W72" s="4" t="s">
        <v>69</v>
      </c>
      <c r="X72" s="4" t="s">
        <v>41</v>
      </c>
      <c r="Z72" s="4" t="s">
        <v>62</v>
      </c>
      <c r="AA72" s="4" t="s">
        <v>41</v>
      </c>
    </row>
    <row r="73" spans="4:27" x14ac:dyDescent="0.35">
      <c r="M73" s="4"/>
      <c r="O73" s="4"/>
    </row>
    <row r="74" spans="4:27" x14ac:dyDescent="0.35">
      <c r="D74" s="2" t="str">
        <f>$D$14</f>
        <v>BOSE SoundLink Micro</v>
      </c>
      <c r="E74" s="4">
        <v>5</v>
      </c>
      <c r="F74" s="4">
        <v>5</v>
      </c>
      <c r="G74" s="4">
        <v>5</v>
      </c>
      <c r="H74" s="4">
        <v>1</v>
      </c>
      <c r="I74" s="4">
        <v>5</v>
      </c>
      <c r="J74" s="4">
        <v>1</v>
      </c>
      <c r="K74" s="4">
        <v>5</v>
      </c>
      <c r="M74" s="9">
        <f t="shared" ref="M74:M79" si="5">SUM(E74:K74)/7</f>
        <v>3.8571428571428572</v>
      </c>
      <c r="N74" s="43">
        <v>1.5</v>
      </c>
      <c r="O74" s="9">
        <f>PRODUCT(M74,N74)</f>
        <v>5.7857142857142856</v>
      </c>
      <c r="R74" s="4" t="s">
        <v>155</v>
      </c>
      <c r="S74" s="4">
        <v>1</v>
      </c>
      <c r="W74" t="s">
        <v>66</v>
      </c>
      <c r="X74" s="4">
        <v>1</v>
      </c>
      <c r="Z74" t="s">
        <v>64</v>
      </c>
      <c r="AA74" s="4">
        <v>1</v>
      </c>
    </row>
    <row r="75" spans="4:27" x14ac:dyDescent="0.35">
      <c r="D75" s="2" t="str">
        <f>$D$15</f>
        <v>soundcore MINI 3</v>
      </c>
      <c r="E75" s="4">
        <v>1</v>
      </c>
      <c r="F75" s="4">
        <v>5</v>
      </c>
      <c r="G75" s="4">
        <v>5</v>
      </c>
      <c r="H75" s="4">
        <v>5</v>
      </c>
      <c r="I75" s="4">
        <v>5</v>
      </c>
      <c r="J75" s="4">
        <v>1</v>
      </c>
      <c r="K75" s="4">
        <v>3</v>
      </c>
      <c r="M75" s="9">
        <f t="shared" si="5"/>
        <v>3.5714285714285716</v>
      </c>
      <c r="N75" s="43"/>
      <c r="O75" s="9">
        <f>PRODUCT(M75,N74)</f>
        <v>5.3571428571428577</v>
      </c>
      <c r="R75" s="4" t="s">
        <v>156</v>
      </c>
      <c r="S75" s="4">
        <v>5</v>
      </c>
      <c r="W75" t="s">
        <v>68</v>
      </c>
      <c r="X75" s="4">
        <v>3</v>
      </c>
      <c r="Z75" t="s">
        <v>65</v>
      </c>
      <c r="AA75" s="4">
        <v>2</v>
      </c>
    </row>
    <row r="76" spans="4:27" x14ac:dyDescent="0.35">
      <c r="D76" s="2" t="str">
        <f>$D$16</f>
        <v>JBL GO 4</v>
      </c>
      <c r="E76" s="4">
        <v>1</v>
      </c>
      <c r="F76" s="4">
        <v>1</v>
      </c>
      <c r="G76" s="4">
        <v>5</v>
      </c>
      <c r="H76" s="4">
        <v>5</v>
      </c>
      <c r="I76" s="4">
        <v>5</v>
      </c>
      <c r="J76" s="4">
        <v>1</v>
      </c>
      <c r="K76" s="4">
        <v>5</v>
      </c>
      <c r="M76" s="9">
        <f t="shared" si="5"/>
        <v>3.2857142857142856</v>
      </c>
      <c r="N76" s="43"/>
      <c r="O76" s="9">
        <f>PRODUCT(M76,N74)</f>
        <v>4.9285714285714288</v>
      </c>
      <c r="W76" t="s">
        <v>67</v>
      </c>
      <c r="X76" s="4">
        <v>5</v>
      </c>
      <c r="Z76" t="s">
        <v>34</v>
      </c>
      <c r="AA76" s="4">
        <v>3</v>
      </c>
    </row>
    <row r="77" spans="4:27" x14ac:dyDescent="0.35">
      <c r="D77" s="2" t="str">
        <f>$D$17</f>
        <v>Marshall WILLEN</v>
      </c>
      <c r="E77" s="4">
        <v>1</v>
      </c>
      <c r="F77" s="4">
        <v>5</v>
      </c>
      <c r="G77" s="4">
        <v>5</v>
      </c>
      <c r="H77" s="4">
        <v>3</v>
      </c>
      <c r="I77" s="4">
        <v>5</v>
      </c>
      <c r="J77" s="4">
        <v>1</v>
      </c>
      <c r="K77" s="4">
        <v>5</v>
      </c>
      <c r="M77" s="9">
        <f t="shared" si="5"/>
        <v>3.5714285714285716</v>
      </c>
      <c r="N77" s="43"/>
      <c r="O77" s="9">
        <f>PRODUCT(M77,N74)</f>
        <v>5.3571428571428577</v>
      </c>
      <c r="X77" s="4"/>
      <c r="Z77" t="s">
        <v>63</v>
      </c>
      <c r="AA77" s="4">
        <v>4</v>
      </c>
    </row>
    <row r="78" spans="4:27" x14ac:dyDescent="0.35">
      <c r="D78" s="2" t="str">
        <f>$D$18</f>
        <v>hama POCKET 3.0</v>
      </c>
      <c r="E78" s="4">
        <v>1</v>
      </c>
      <c r="F78" s="4">
        <v>5</v>
      </c>
      <c r="G78" s="4">
        <v>1</v>
      </c>
      <c r="H78" s="4">
        <v>1</v>
      </c>
      <c r="I78" s="4">
        <v>1</v>
      </c>
      <c r="J78" s="4">
        <v>5</v>
      </c>
      <c r="K78" s="4">
        <v>5</v>
      </c>
      <c r="M78" s="9">
        <f t="shared" si="5"/>
        <v>2.7142857142857144</v>
      </c>
      <c r="N78" s="43"/>
      <c r="O78" s="9">
        <f>PRODUCT(M78,N74)</f>
        <v>4.0714285714285712</v>
      </c>
      <c r="Z78" t="s">
        <v>33</v>
      </c>
      <c r="AA78" s="4">
        <v>5</v>
      </c>
    </row>
    <row r="79" spans="4:27" x14ac:dyDescent="0.35">
      <c r="D79" s="2" t="str">
        <f>$D$19</f>
        <v>JBL CLIP 5</v>
      </c>
      <c r="E79" s="4">
        <v>1</v>
      </c>
      <c r="F79" s="4">
        <v>1</v>
      </c>
      <c r="G79" s="4">
        <v>5</v>
      </c>
      <c r="H79" s="4">
        <v>5</v>
      </c>
      <c r="I79" s="4">
        <v>5</v>
      </c>
      <c r="J79" s="4">
        <v>1</v>
      </c>
      <c r="K79" s="4">
        <v>5</v>
      </c>
      <c r="M79" s="9">
        <f t="shared" si="5"/>
        <v>3.2857142857142856</v>
      </c>
      <c r="N79" s="43"/>
      <c r="O79" s="9">
        <f>PRODUCT(M79,N74)</f>
        <v>4.9285714285714288</v>
      </c>
    </row>
    <row r="80" spans="4:27" x14ac:dyDescent="0.35">
      <c r="L80" s="4"/>
    </row>
    <row r="84" spans="4:19" ht="21" x14ac:dyDescent="0.5">
      <c r="D84" s="50" t="s">
        <v>35</v>
      </c>
      <c r="E84" s="50"/>
      <c r="F84" s="26"/>
      <c r="M84" s="1" t="s">
        <v>77</v>
      </c>
      <c r="N84" s="1" t="s">
        <v>2</v>
      </c>
      <c r="O84" s="10" t="s">
        <v>3</v>
      </c>
      <c r="R84" s="44" t="s">
        <v>35</v>
      </c>
      <c r="S84" s="44"/>
    </row>
    <row r="85" spans="4:19" x14ac:dyDescent="0.35">
      <c r="D85" t="s">
        <v>151</v>
      </c>
      <c r="E85" s="4" t="s">
        <v>41</v>
      </c>
      <c r="F85" s="4"/>
      <c r="M85" s="4"/>
      <c r="O85" s="4"/>
      <c r="R85" s="4" t="s">
        <v>79</v>
      </c>
      <c r="S85" s="4" t="s">
        <v>41</v>
      </c>
    </row>
    <row r="86" spans="4:19" x14ac:dyDescent="0.35">
      <c r="D86" s="2" t="str">
        <f>$D$14</f>
        <v>BOSE SoundLink Micro</v>
      </c>
      <c r="E86" s="4">
        <v>1</v>
      </c>
      <c r="F86" s="3"/>
      <c r="M86" s="4">
        <f t="shared" ref="M86:M91" si="6">SUM(E86)</f>
        <v>1</v>
      </c>
      <c r="N86" s="49">
        <v>2.6</v>
      </c>
      <c r="O86" s="9">
        <f>PRODUCT(M86,N86:N91)</f>
        <v>2.6</v>
      </c>
      <c r="R86" s="4"/>
      <c r="S86" s="4"/>
    </row>
    <row r="87" spans="4:19" x14ac:dyDescent="0.35">
      <c r="D87" s="2" t="str">
        <f>$D$15</f>
        <v>soundcore MINI 3</v>
      </c>
      <c r="E87" s="4">
        <v>4</v>
      </c>
      <c r="F87" s="4"/>
      <c r="M87" s="4">
        <f t="shared" si="6"/>
        <v>4</v>
      </c>
      <c r="N87" s="49"/>
      <c r="O87" s="9">
        <f>PRODUCT(M87,N86:N91)</f>
        <v>10.4</v>
      </c>
      <c r="R87" s="4" t="s">
        <v>78</v>
      </c>
      <c r="S87" s="4">
        <v>1</v>
      </c>
    </row>
    <row r="88" spans="4:19" x14ac:dyDescent="0.35">
      <c r="D88" s="2" t="str">
        <f>$D$16</f>
        <v>JBL GO 4</v>
      </c>
      <c r="E88" s="4">
        <v>3</v>
      </c>
      <c r="F88" s="4"/>
      <c r="G88" s="1"/>
      <c r="H88" s="4"/>
      <c r="J88" s="1"/>
      <c r="M88" s="4">
        <f t="shared" si="6"/>
        <v>3</v>
      </c>
      <c r="N88" s="49"/>
      <c r="O88" s="9">
        <f>PRODUCT(M88,N86:N91)</f>
        <v>7.8000000000000007</v>
      </c>
      <c r="R88" s="4" t="s">
        <v>83</v>
      </c>
      <c r="S88" s="4">
        <v>2</v>
      </c>
    </row>
    <row r="89" spans="4:19" x14ac:dyDescent="0.35">
      <c r="D89" s="2" t="str">
        <f>$D$17</f>
        <v>Marshall WILLEN</v>
      </c>
      <c r="E89" s="4">
        <v>2</v>
      </c>
      <c r="F89" s="4"/>
      <c r="J89" s="4"/>
      <c r="M89" s="4">
        <f t="shared" si="6"/>
        <v>2</v>
      </c>
      <c r="N89" s="49"/>
      <c r="O89" s="9">
        <f>PRODUCT(M89,N86:N91)</f>
        <v>5.2</v>
      </c>
      <c r="R89" s="4" t="s">
        <v>82</v>
      </c>
      <c r="S89" s="4">
        <v>3</v>
      </c>
    </row>
    <row r="90" spans="4:19" x14ac:dyDescent="0.35">
      <c r="D90" s="2" t="str">
        <f>$D$18</f>
        <v>hama POCKET 3.0</v>
      </c>
      <c r="E90" s="4">
        <v>4</v>
      </c>
      <c r="F90" s="4"/>
      <c r="G90" s="4"/>
      <c r="H90" s="4"/>
      <c r="I90" s="4"/>
      <c r="J90" s="4"/>
      <c r="M90" s="4">
        <f t="shared" si="6"/>
        <v>4</v>
      </c>
      <c r="N90" s="49"/>
      <c r="O90" s="9">
        <f>PRODUCT(M90,N86:N91)</f>
        <v>10.4</v>
      </c>
      <c r="R90" s="4" t="s">
        <v>81</v>
      </c>
      <c r="S90" s="4">
        <v>4</v>
      </c>
    </row>
    <row r="91" spans="4:19" x14ac:dyDescent="0.35">
      <c r="D91" s="2" t="str">
        <f>$D$19</f>
        <v>JBL CLIP 5</v>
      </c>
      <c r="E91" s="4">
        <v>2</v>
      </c>
      <c r="F91" s="4"/>
      <c r="G91" s="4"/>
      <c r="H91" s="4"/>
      <c r="I91" s="4"/>
      <c r="J91" s="4"/>
      <c r="M91" s="4">
        <f t="shared" si="6"/>
        <v>2</v>
      </c>
      <c r="N91" s="49"/>
      <c r="O91" s="9">
        <f>PRODUCT(M91,N86:N91)</f>
        <v>5.2</v>
      </c>
      <c r="R91" s="4" t="s">
        <v>80</v>
      </c>
      <c r="S91" s="4">
        <v>5</v>
      </c>
    </row>
    <row r="92" spans="4:19" x14ac:dyDescent="0.35">
      <c r="D92" s="2"/>
      <c r="E92" s="4"/>
      <c r="F92" s="4"/>
      <c r="G92" s="4"/>
      <c r="H92" s="4"/>
    </row>
    <row r="93" spans="4:19" x14ac:dyDescent="0.35">
      <c r="D93" s="2"/>
      <c r="E93" s="4"/>
      <c r="F93" s="4"/>
      <c r="G93" s="4"/>
      <c r="H93" s="4"/>
    </row>
    <row r="94" spans="4:19" x14ac:dyDescent="0.35">
      <c r="D94" s="2"/>
      <c r="E94" s="4"/>
      <c r="F94" s="4"/>
      <c r="G94" s="4"/>
      <c r="H94" s="4"/>
    </row>
    <row r="96" spans="4:19" ht="21" x14ac:dyDescent="0.5">
      <c r="D96" s="41" t="s">
        <v>151</v>
      </c>
      <c r="E96" s="38" t="s">
        <v>93</v>
      </c>
      <c r="F96" s="38" t="s">
        <v>92</v>
      </c>
      <c r="G96" s="38" t="s">
        <v>36</v>
      </c>
      <c r="H96" s="38" t="s">
        <v>91</v>
      </c>
    </row>
    <row r="98" spans="4:12" x14ac:dyDescent="0.35">
      <c r="D98" s="2" t="str">
        <f>$D$14</f>
        <v>BOSE SoundLink Micro</v>
      </c>
      <c r="E98" s="9">
        <f t="shared" ref="E98:E103" si="7">SUM(O14,O26,O38,O50,O62,O74,O86)</f>
        <v>31.010714285714286</v>
      </c>
      <c r="F98" s="4" t="str">
        <f>IF(G98&lt;=1.4,"Sehr gut",
IF(G98&lt;=2.4,"Gut",
"Befriedigend"))</f>
        <v>Befriedigend</v>
      </c>
      <c r="G98" s="23">
        <f>ROUND(1 + (MAX($E$98:$E$103) - E98) * 2.4 / (MAX($E$98:$E$103) - MIN($E$98:$E$103)), 1)</f>
        <v>3.4</v>
      </c>
      <c r="H98" s="1">
        <f t="shared" ref="H98:H103" si="8">_xlfn.RANK.EQ(E98, $E$98:$E$103, 0)</f>
        <v>6</v>
      </c>
    </row>
    <row r="99" spans="4:12" x14ac:dyDescent="0.35">
      <c r="D99" s="2" t="str">
        <f>$D$15</f>
        <v>soundcore MINI 3</v>
      </c>
      <c r="E99" s="9">
        <f t="shared" si="7"/>
        <v>40.63214285714286</v>
      </c>
      <c r="F99" s="4" t="str">
        <f t="shared" ref="F99:F103" si="9">IF(G99&lt;=1.4,"Sehr gut",
IF(G99&lt;=2.4,"Gut",
"Befriedigend"))</f>
        <v>Sehr gut</v>
      </c>
      <c r="G99" s="23">
        <f t="shared" ref="G99:G103" si="10">ROUND(1 + (MAX($E$98:$E$103) - E99) * 2.4 / (MAX($E$98:$E$103) - MIN($E$98:$E$103)), 1)</f>
        <v>1.2</v>
      </c>
      <c r="H99" s="1">
        <f t="shared" si="8"/>
        <v>2</v>
      </c>
    </row>
    <row r="100" spans="4:12" x14ac:dyDescent="0.35">
      <c r="D100" s="2" t="str">
        <f>$D$16</f>
        <v>JBL GO 4</v>
      </c>
      <c r="E100" s="9">
        <f t="shared" si="7"/>
        <v>41.628571428571433</v>
      </c>
      <c r="F100" s="4" t="str">
        <f t="shared" si="9"/>
        <v>Sehr gut</v>
      </c>
      <c r="G100" s="23">
        <f t="shared" si="10"/>
        <v>1</v>
      </c>
      <c r="H100" s="1">
        <f t="shared" si="8"/>
        <v>1</v>
      </c>
    </row>
    <row r="101" spans="4:12" x14ac:dyDescent="0.35">
      <c r="D101" s="2" t="str">
        <f>$D$17</f>
        <v>Marshall WILLEN</v>
      </c>
      <c r="E101" s="9">
        <f t="shared" si="7"/>
        <v>34.532142857142858</v>
      </c>
      <c r="F101" s="4" t="str">
        <f t="shared" si="9"/>
        <v>Befriedigend</v>
      </c>
      <c r="G101" s="23">
        <f t="shared" si="10"/>
        <v>2.6</v>
      </c>
      <c r="H101" s="1">
        <f t="shared" si="8"/>
        <v>4</v>
      </c>
    </row>
    <row r="102" spans="4:12" x14ac:dyDescent="0.35">
      <c r="D102" s="2" t="str">
        <f>$D$18</f>
        <v>hama POCKET 3.0</v>
      </c>
      <c r="E102" s="9">
        <f t="shared" si="7"/>
        <v>34.196428571428569</v>
      </c>
      <c r="F102" s="4" t="str">
        <f t="shared" si="9"/>
        <v>Befriedigend</v>
      </c>
      <c r="G102" s="23">
        <f t="shared" si="10"/>
        <v>2.7</v>
      </c>
      <c r="H102" s="1">
        <f t="shared" si="8"/>
        <v>5</v>
      </c>
    </row>
    <row r="103" spans="4:12" x14ac:dyDescent="0.35">
      <c r="D103" s="2" t="str">
        <f>$D$19</f>
        <v>JBL CLIP 5</v>
      </c>
      <c r="E103" s="9">
        <f t="shared" si="7"/>
        <v>39.028571428571432</v>
      </c>
      <c r="F103" s="4" t="str">
        <f t="shared" si="9"/>
        <v>Gut</v>
      </c>
      <c r="G103" s="23">
        <f t="shared" si="10"/>
        <v>1.6</v>
      </c>
      <c r="H103" s="1">
        <f t="shared" si="8"/>
        <v>3</v>
      </c>
    </row>
    <row r="107" spans="4:12" x14ac:dyDescent="0.35">
      <c r="G107" s="1"/>
    </row>
    <row r="108" spans="4:12" x14ac:dyDescent="0.35">
      <c r="D108" s="4"/>
      <c r="E108" s="7"/>
      <c r="F108" s="4"/>
    </row>
    <row r="110" spans="4:12" ht="21" x14ac:dyDescent="0.5">
      <c r="D110" s="40" t="s">
        <v>105</v>
      </c>
      <c r="E110" t="s">
        <v>104</v>
      </c>
    </row>
    <row r="112" spans="4:12" x14ac:dyDescent="0.35">
      <c r="F112" s="22"/>
      <c r="G112" s="22"/>
      <c r="H112" s="22"/>
      <c r="I112" s="22"/>
      <c r="J112" s="22"/>
      <c r="K112" s="22"/>
      <c r="L112" s="22"/>
    </row>
    <row r="113" spans="4:12" x14ac:dyDescent="0.35">
      <c r="D113" s="2"/>
    </row>
    <row r="114" spans="4:12" x14ac:dyDescent="0.35">
      <c r="D114" s="2"/>
    </row>
    <row r="115" spans="4:12" x14ac:dyDescent="0.35">
      <c r="D115" s="2"/>
    </row>
    <row r="116" spans="4:12" x14ac:dyDescent="0.35">
      <c r="D116" s="2"/>
      <c r="E116" s="48"/>
      <c r="F116" s="48"/>
      <c r="G116" s="48"/>
      <c r="H116" s="48"/>
      <c r="I116" s="48"/>
      <c r="J116" s="48"/>
      <c r="K116" s="48"/>
      <c r="L116" s="48"/>
    </row>
    <row r="117" spans="4:12" x14ac:dyDescent="0.35">
      <c r="D117" s="2"/>
    </row>
  </sheetData>
  <mergeCells count="32">
    <mergeCell ref="D11:H11"/>
    <mergeCell ref="D23:F23"/>
    <mergeCell ref="AA11:AB11"/>
    <mergeCell ref="R47:S47"/>
    <mergeCell ref="Z71:AA71"/>
    <mergeCell ref="AA35:AB35"/>
    <mergeCell ref="R59:S59"/>
    <mergeCell ref="U59:V59"/>
    <mergeCell ref="X11:Y11"/>
    <mergeCell ref="W71:X71"/>
    <mergeCell ref="U11:V11"/>
    <mergeCell ref="N14:N19"/>
    <mergeCell ref="N26:N31"/>
    <mergeCell ref="R11:S11"/>
    <mergeCell ref="J11:K11"/>
    <mergeCell ref="D35:H35"/>
    <mergeCell ref="R84:S84"/>
    <mergeCell ref="E116:L116"/>
    <mergeCell ref="N38:N43"/>
    <mergeCell ref="N62:N67"/>
    <mergeCell ref="N74:N79"/>
    <mergeCell ref="N86:N91"/>
    <mergeCell ref="N50:N55"/>
    <mergeCell ref="D47:E47"/>
    <mergeCell ref="D59:F59"/>
    <mergeCell ref="D71:K71"/>
    <mergeCell ref="D84:E84"/>
    <mergeCell ref="R35:S35"/>
    <mergeCell ref="U35:V35"/>
    <mergeCell ref="X35:Y35"/>
    <mergeCell ref="R23:S23"/>
    <mergeCell ref="U23:V23"/>
  </mergeCells>
  <phoneticPr fontId="6" type="noConversion"/>
  <conditionalFormatting sqref="E98:E10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{B9F5CCA8-C7A3-40D3-B0C2-586E5FA78FCC}</x14:id>
        </ext>
      </extLst>
    </cfRule>
  </conditionalFormatting>
  <conditionalFormatting sqref="G98:G103">
    <cfRule type="colorScale" priority="1">
      <colorScale>
        <cfvo type="min"/>
        <cfvo type="max"/>
        <color rgb="FF63BE7B"/>
        <color rgb="FFFFEF9C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F5CCA8-C7A3-40D3-B0C2-586E5FA78F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E98:E103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Testergebnisse</vt:lpstr>
      <vt:lpstr>Bewertung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Facchini</dc:creator>
  <cp:keywords/>
  <dc:description/>
  <cp:lastModifiedBy>Paolo Facchini</cp:lastModifiedBy>
  <cp:revision/>
  <dcterms:created xsi:type="dcterms:W3CDTF">2024-05-28T17:43:22Z</dcterms:created>
  <dcterms:modified xsi:type="dcterms:W3CDTF">2025-08-11T16:26:51Z</dcterms:modified>
  <cp:category/>
  <cp:contentStatus/>
</cp:coreProperties>
</file>