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1940" yWindow="1080" windowWidth="32080" windowHeight="16660" tabRatio="600" firstSheet="0" activeTab="1" autoFilterDateGrouping="1"/>
  </bookViews>
  <sheets>
    <sheet name="Antibiotic" sheetId="1" state="visible" r:id="rId1"/>
    <sheet name="Chemo" sheetId="2" state="visible" r:id="rId2"/>
    <sheet name="Not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2"/>
      <scheme val="minor"/>
    </font>
    <font>
      <name val="Calibri"/>
      <family val="2"/>
      <color theme="1"/>
      <sz val="11"/>
    </font>
    <font>
      <name val="Times New Roman"/>
      <family val="1"/>
      <color theme="1"/>
      <sz val="12"/>
    </font>
    <font>
      <name val="Times New Roman"/>
      <family val="1"/>
      <color rgb="FF000000"/>
      <sz val="10"/>
    </font>
    <font>
      <name val="Arial"/>
      <family val="2"/>
      <b val="1"/>
      <color rgb="FF231F20"/>
      <sz val="20"/>
    </font>
    <font>
      <name val="Aptos Narrow"/>
      <family val="2"/>
      <color theme="1"/>
      <sz val="14"/>
      <scheme val="minor"/>
    </font>
    <font>
      <name val="Times New Roman"/>
      <family val="1"/>
      <color rgb="FF000000"/>
      <sz val="14"/>
    </font>
    <font>
      <name val="Aptos Narrow"/>
      <color rgb="FF000000"/>
      <sz val="14"/>
    </font>
    <font>
      <name val="Times New Roman"/>
      <family val="1"/>
      <b val="1"/>
      <color rgb="FF000000"/>
      <sz val="14"/>
    </font>
    <font>
      <name val="Arial"/>
      <family val="2"/>
      <b val="1"/>
      <color rgb="FFFFFFFF"/>
      <sz val="14"/>
    </font>
    <font>
      <name val="Arial"/>
      <family val="2"/>
      <b val="1"/>
      <color rgb="FF231F20"/>
      <sz val="14"/>
    </font>
    <font>
      <name val="Arial"/>
      <family val="2"/>
      <color rgb="FF231F20"/>
      <sz val="14"/>
    </font>
    <font>
      <name val="Calibri"/>
      <family val="2"/>
      <color theme="1"/>
      <sz val="14"/>
    </font>
    <font>
      <name val="Times New Roman"/>
      <family val="1"/>
      <b val="1"/>
      <color rgb="FFFFFFFF"/>
      <sz val="14"/>
    </font>
    <font>
      <name val="Times New Roman"/>
      <family val="1"/>
      <b val="1"/>
      <color rgb="FF231F20"/>
      <sz val="14"/>
    </font>
    <font>
      <name val="Times New Roman"/>
      <family val="1"/>
      <color rgb="FF231F20"/>
      <sz val="14"/>
    </font>
  </fonts>
  <fills count="5">
    <fill>
      <patternFill/>
    </fill>
    <fill>
      <patternFill patternType="gray125"/>
    </fill>
    <fill>
      <patternFill patternType="solid">
        <fgColor rgb="FF231F20"/>
        <bgColor indexed="64"/>
      </patternFill>
    </fill>
    <fill>
      <patternFill patternType="solid">
        <fgColor rgb="FFDCDDDE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rgb="FF231F20"/>
      </bottom>
      <diagonal/>
    </border>
    <border>
      <left style="medium">
        <color indexed="64"/>
      </left>
      <right style="medium">
        <color rgb="FF231F20"/>
      </right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 style="medium">
        <color indexed="64"/>
      </left>
      <right style="medium">
        <color rgb="FF231F2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rgb="FF000000"/>
      </right>
      <top/>
      <bottom style="medium">
        <color rgb="FF231F20"/>
      </bottom>
      <diagonal/>
    </border>
    <border>
      <left/>
      <right style="medium">
        <color rgb="FF000000"/>
      </right>
      <top/>
      <bottom style="medium">
        <color rgb="FF231F2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231F20"/>
      </left>
      <right/>
      <top style="medium">
        <color indexed="64"/>
      </top>
      <bottom style="medium">
        <color rgb="FF231F20"/>
      </bottom>
      <diagonal/>
    </border>
    <border>
      <left/>
      <right/>
      <top style="medium">
        <color rgb="FF231F20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231F20"/>
      </bottom>
      <diagonal/>
    </border>
    <border>
      <left/>
      <right style="medium">
        <color rgb="FF231F20"/>
      </right>
      <top style="medium">
        <color rgb="FF000000"/>
      </top>
      <bottom style="medium">
        <color rgb="FF231F20"/>
      </bottom>
      <diagonal/>
    </border>
    <border>
      <left style="medium">
        <color rgb="FFFFFFFF"/>
      </left>
      <right/>
      <top style="medium">
        <color rgb="FF231F20"/>
      </top>
      <bottom/>
      <diagonal/>
    </border>
    <border>
      <left/>
      <right style="medium">
        <color rgb="FFFFFFFF"/>
      </right>
      <top style="medium">
        <color rgb="FF231F20"/>
      </top>
      <bottom/>
      <diagonal/>
    </border>
    <border>
      <left style="medium">
        <color rgb="FFFFFFFF"/>
      </left>
      <right style="medium">
        <color rgb="FFFFFFFF"/>
      </right>
      <top style="medium">
        <color rgb="FF231F20"/>
      </top>
      <bottom/>
      <diagonal/>
    </border>
    <border>
      <left style="medium">
        <color indexed="64"/>
      </left>
      <right/>
      <top style="medium">
        <color rgb="FFFFFFFF"/>
      </top>
      <bottom style="medium">
        <color rgb="FF231F20"/>
      </bottom>
      <diagonal/>
    </border>
    <border>
      <left/>
      <right style="medium">
        <color rgb="FF000000"/>
      </right>
      <top style="medium">
        <color rgb="FFFFFFFF"/>
      </top>
      <bottom style="medium">
        <color rgb="FF231F20"/>
      </bottom>
      <diagonal/>
    </border>
    <border>
      <left style="medium">
        <color rgb="FF000000"/>
      </left>
      <right/>
      <top style="medium">
        <color rgb="FFFFFFFF"/>
      </top>
      <bottom style="medium">
        <color rgb="FF231F20"/>
      </bottom>
      <diagonal/>
    </border>
    <border>
      <left/>
      <right/>
      <top style="medium">
        <color rgb="FFFFFFFF"/>
      </top>
      <bottom style="medium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231F20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231F2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FFFFFF"/>
      </top>
      <bottom style="medium">
        <color rgb="FF231F20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000000"/>
      </right>
      <top style="medium">
        <color rgb="FFFFFFFF"/>
      </top>
      <bottom/>
      <diagonal/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vertical="center" wrapText="1"/>
    </xf>
    <xf numFmtId="2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4" borderId="0" applyAlignment="1" pivotButton="0" quotePrefix="0" xfId="0">
      <alignment horizontal="center" vertical="center"/>
    </xf>
    <xf numFmtId="2" fontId="0" fillId="4" borderId="0" pivotButton="0" quotePrefix="0" xfId="0"/>
    <xf numFmtId="1" fontId="0" fillId="0" borderId="0" pivotButton="0" quotePrefix="0" xfId="0"/>
    <xf numFmtId="0" fontId="5" fillId="0" borderId="0" applyAlignment="1" pivotButton="0" quotePrefix="0" xfId="0">
      <alignment horizontal="left" vertical="center" indent="6"/>
    </xf>
    <xf numFmtId="0" fontId="6" fillId="0" borderId="0" pivotButton="0" quotePrefix="0" xfId="0"/>
    <xf numFmtId="0" fontId="7" fillId="0" borderId="1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7" fillId="0" borderId="2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5" applyAlignment="1" pivotButton="0" quotePrefix="0" xfId="0">
      <alignment horizontal="center" vertical="center"/>
    </xf>
    <xf numFmtId="0" fontId="7" fillId="0" borderId="23" applyAlignment="1" pivotButton="0" quotePrefix="0" xfId="0">
      <alignment horizontal="center" vertical="center" wrapText="1"/>
    </xf>
    <xf numFmtId="0" fontId="7" fillId="0" borderId="24" applyAlignment="1" pivotButton="0" quotePrefix="0" xfId="0">
      <alignment horizontal="center" vertical="center" wrapText="1"/>
    </xf>
    <xf numFmtId="0" fontId="9" fillId="0" borderId="19" applyAlignment="1" pivotButton="0" quotePrefix="0" xfId="0">
      <alignment horizontal="center" vertical="center" wrapText="1"/>
    </xf>
    <xf numFmtId="0" fontId="10" fillId="2" borderId="25" applyAlignment="1" pivotButton="0" quotePrefix="0" xfId="0">
      <alignment horizontal="center" vertical="center"/>
    </xf>
    <xf numFmtId="0" fontId="10" fillId="2" borderId="26" applyAlignment="1" pivotButton="0" quotePrefix="0" xfId="0">
      <alignment horizontal="center" vertical="center"/>
    </xf>
    <xf numFmtId="0" fontId="10" fillId="2" borderId="27" applyAlignment="1" pivotButton="0" quotePrefix="0" xfId="0">
      <alignment horizontal="center" vertical="center"/>
    </xf>
    <xf numFmtId="0" fontId="10" fillId="2" borderId="21" applyAlignment="1" pivotButton="0" quotePrefix="0" xfId="0">
      <alignment horizontal="center" vertical="center"/>
    </xf>
    <xf numFmtId="0" fontId="10" fillId="2" borderId="11" applyAlignment="1" pivotButton="0" quotePrefix="0" xfId="0">
      <alignment horizontal="center" vertical="center"/>
    </xf>
    <xf numFmtId="0" fontId="10" fillId="2" borderId="1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11" fillId="0" borderId="28" applyAlignment="1" pivotButton="0" quotePrefix="0" xfId="0">
      <alignment horizontal="left" vertical="center" wrapText="1" indent="1"/>
    </xf>
    <xf numFmtId="0" fontId="11" fillId="0" borderId="29" applyAlignment="1" pivotButton="0" quotePrefix="0" xfId="0">
      <alignment horizontal="left" vertical="center" wrapText="1" indent="1"/>
    </xf>
    <xf numFmtId="0" fontId="11" fillId="0" borderId="30" applyAlignment="1" pivotButton="0" quotePrefix="0" xfId="0">
      <alignment horizontal="center" vertical="center" wrapText="1"/>
    </xf>
    <xf numFmtId="0" fontId="11" fillId="0" borderId="31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3" borderId="3" applyAlignment="1" pivotButton="0" quotePrefix="0" xfId="0">
      <alignment horizontal="center" vertical="center" wrapText="1"/>
    </xf>
    <xf numFmtId="1" fontId="9" fillId="0" borderId="3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2" fillId="0" borderId="20" applyAlignment="1" pivotButton="0" quotePrefix="0" xfId="0">
      <alignment vertical="center" wrapText="1"/>
    </xf>
    <xf numFmtId="0" fontId="12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5" fillId="0" borderId="34" applyAlignment="1" pivotButton="0" quotePrefix="0" xfId="0">
      <alignment horizontal="center" vertical="center"/>
    </xf>
    <xf numFmtId="0" fontId="7" fillId="0" borderId="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center" vertical="center" wrapText="1"/>
    </xf>
    <xf numFmtId="0" fontId="8" fillId="0" borderId="17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0" fontId="8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14" fillId="2" borderId="10" applyAlignment="1" pivotButton="0" quotePrefix="0" xfId="0">
      <alignment horizontal="center" vertical="center" wrapText="1"/>
    </xf>
    <xf numFmtId="0" fontId="14" fillId="2" borderId="11" applyAlignment="1" pivotButton="0" quotePrefix="0" xfId="0">
      <alignment horizontal="center" vertical="center" wrapText="1"/>
    </xf>
    <xf numFmtId="0" fontId="14" fillId="2" borderId="12" applyAlignment="1" pivotButton="0" quotePrefix="0" xfId="0">
      <alignment horizontal="center" vertical="center" wrapText="1"/>
    </xf>
    <xf numFmtId="0" fontId="14" fillId="2" borderId="11" applyAlignment="1" pivotButton="0" quotePrefix="0" xfId="0">
      <alignment vertical="center" wrapText="1"/>
    </xf>
    <xf numFmtId="0" fontId="14" fillId="2" borderId="12" applyAlignment="1" pivotButton="0" quotePrefix="0" xfId="0">
      <alignment vertical="center" wrapText="1"/>
    </xf>
    <xf numFmtId="0" fontId="14" fillId="2" borderId="13" applyAlignment="1" pivotButton="0" quotePrefix="0" xfId="0">
      <alignment vertical="center" wrapText="1"/>
    </xf>
    <xf numFmtId="0" fontId="15" fillId="0" borderId="14" applyAlignment="1" pivotButton="0" quotePrefix="0" xfId="0">
      <alignment horizontal="left" vertical="center" wrapText="1" indent="1"/>
    </xf>
    <xf numFmtId="0" fontId="15" fillId="0" borderId="33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6" fillId="0" borderId="15" applyAlignment="1" pivotButton="0" quotePrefix="0" xfId="0">
      <alignment horizontal="center" vertical="center" wrapText="1"/>
    </xf>
    <xf numFmtId="0" fontId="9" fillId="3" borderId="3" applyAlignment="1" pivotButton="0" quotePrefix="0" xfId="0">
      <alignment vertical="center" wrapText="1"/>
    </xf>
    <xf numFmtId="0" fontId="0" fillId="0" borderId="34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7" fillId="0" borderId="4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4" pivotButton="0" quotePrefix="0" xfId="0"/>
    <xf numFmtId="0" fontId="10" fillId="2" borderId="35" applyAlignment="1" pivotButton="0" quotePrefix="0" xfId="0">
      <alignment horizontal="center" vertical="center"/>
    </xf>
    <xf numFmtId="0" fontId="0" fillId="0" borderId="26" pivotButton="0" quotePrefix="0" xfId="0"/>
    <xf numFmtId="0" fontId="0" fillId="0" borderId="21" pivotButton="0" quotePrefix="0" xfId="0"/>
    <xf numFmtId="0" fontId="0" fillId="0" borderId="11" pivotButton="0" quotePrefix="0" xfId="0"/>
    <xf numFmtId="0" fontId="0" fillId="0" borderId="10" pivotButton="0" quotePrefix="0" xfId="0"/>
    <xf numFmtId="0" fontId="11" fillId="0" borderId="43" applyAlignment="1" pivotButton="0" quotePrefix="0" xfId="0">
      <alignment horizontal="left" vertical="center" wrapText="1" indent="1"/>
    </xf>
    <xf numFmtId="0" fontId="0" fillId="0" borderId="29" pivotButton="0" quotePrefix="0" xfId="0"/>
    <xf numFmtId="0" fontId="0" fillId="0" borderId="3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"/>
  <sheetViews>
    <sheetView topLeftCell="A5" zoomScale="117" zoomScaleNormal="117" workbookViewId="0">
      <selection activeCell="F5" sqref="F5"/>
    </sheetView>
  </sheetViews>
  <sheetFormatPr baseColWidth="10" defaultColWidth="17.6640625" defaultRowHeight="16"/>
  <cols>
    <col width="17.6640625" customWidth="1" style="5" min="1" max="1"/>
  </cols>
  <sheetData>
    <row r="1" ht="26" customHeight="1" thickBot="1">
      <c r="B1" s="11" t="inlineStr">
        <is>
          <t>InfuLife®, Antibiotic Fill Volume Guide</t>
        </is>
      </c>
    </row>
    <row r="2" ht="39" customHeight="1" thickBot="1">
      <c r="B2" s="45" t="inlineStr">
        <is>
          <t>Planned Rate</t>
        </is>
      </c>
      <c r="C2" s="46" t="n">
        <v>50</v>
      </c>
      <c r="D2" s="47" t="n">
        <v>100</v>
      </c>
      <c r="E2" s="48" t="n">
        <v>200</v>
      </c>
      <c r="F2" s="48" t="n">
        <v>100</v>
      </c>
      <c r="G2" s="48" t="n">
        <v>175</v>
      </c>
      <c r="H2" s="48" t="n">
        <v>250</v>
      </c>
      <c r="I2" s="48" t="n">
        <v>100</v>
      </c>
      <c r="J2" s="48" t="n">
        <v>200</v>
      </c>
      <c r="K2" s="1" t="n"/>
      <c r="L2" s="1" t="n"/>
      <c r="M2" s="1" t="n"/>
      <c r="AG2" s="4" t="n"/>
    </row>
    <row r="3" ht="58" customHeight="1" thickBot="1">
      <c r="B3" s="49" t="inlineStr">
        <is>
          <t>Volume to be Infused</t>
        </is>
      </c>
      <c r="C3" s="50" t="n">
        <v>100</v>
      </c>
      <c r="D3" s="47" t="n">
        <v>100</v>
      </c>
      <c r="E3" s="51" t="n">
        <v>100</v>
      </c>
      <c r="F3" s="51" t="n">
        <v>250</v>
      </c>
      <c r="G3" s="51" t="n">
        <v>250</v>
      </c>
      <c r="H3" s="51" t="n">
        <v>250</v>
      </c>
      <c r="I3" s="51" t="n">
        <v>400</v>
      </c>
      <c r="J3" s="51" t="n">
        <v>400</v>
      </c>
      <c r="K3" s="1" t="n"/>
      <c r="L3" s="1" t="n"/>
      <c r="M3" s="1" t="n"/>
      <c r="AG3" s="4" t="n"/>
    </row>
    <row r="4" ht="58" customHeight="1" thickBot="1">
      <c r="B4" s="49" t="inlineStr">
        <is>
          <t>Expected Duration (hrs)</t>
        </is>
      </c>
      <c r="C4" s="52">
        <f>C3/C2</f>
        <v/>
      </c>
      <c r="D4" s="52">
        <f>D3/D2</f>
        <v/>
      </c>
      <c r="E4" s="52">
        <f>E3/E2</f>
        <v/>
      </c>
      <c r="F4" s="52">
        <f>F3/F2</f>
        <v/>
      </c>
      <c r="G4" s="53">
        <f>G3/G2</f>
        <v/>
      </c>
      <c r="H4" s="52">
        <f>H3/H2</f>
        <v/>
      </c>
      <c r="I4" s="52">
        <f>I3/I2</f>
        <v/>
      </c>
      <c r="J4" s="52">
        <f>J3/J2</f>
        <v/>
      </c>
      <c r="K4" s="1" t="n"/>
      <c r="L4" s="1" t="n"/>
      <c r="M4" s="1" t="n"/>
      <c r="AG4" s="4" t="n"/>
    </row>
    <row r="5" ht="172" customHeight="1" thickBot="1">
      <c r="B5" s="54" t="inlineStr">
        <is>
          <t>Time (hrs) needed to reach room temperature after refrigeration</t>
        </is>
      </c>
      <c r="C5" s="21">
        <f>Note!$J4</f>
        <v/>
      </c>
      <c r="D5" s="21">
        <f>Note!$J4</f>
        <v/>
      </c>
      <c r="E5" s="21">
        <f>Note!$J4</f>
        <v/>
      </c>
      <c r="F5" s="21">
        <f>Note!$J6</f>
        <v/>
      </c>
      <c r="G5" s="21">
        <f>Note!$J6</f>
        <v/>
      </c>
      <c r="H5" s="21">
        <f>Note!$J6</f>
        <v/>
      </c>
      <c r="I5" s="21">
        <f>Note!$J9</f>
        <v/>
      </c>
      <c r="J5" s="21">
        <f>Note!$J9</f>
        <v/>
      </c>
      <c r="K5" s="1" t="n"/>
      <c r="L5" s="1" t="n"/>
      <c r="M5" s="1" t="n"/>
      <c r="AG5" s="4" t="n"/>
    </row>
    <row r="6" ht="39" customHeight="1" thickBot="1">
      <c r="B6" s="55" t="inlineStr">
        <is>
          <t>Model</t>
        </is>
      </c>
      <c r="C6" s="56" t="inlineStr">
        <is>
          <t>C250R0500</t>
        </is>
      </c>
      <c r="D6" s="56" t="inlineStr">
        <is>
          <t>C100R1000</t>
        </is>
      </c>
      <c r="E6" s="56" t="inlineStr">
        <is>
          <t>C100R2000</t>
        </is>
      </c>
      <c r="F6" s="57" t="inlineStr">
        <is>
          <t>C250R1000</t>
        </is>
      </c>
      <c r="G6" s="56" t="inlineStr">
        <is>
          <t>C250R1750</t>
        </is>
      </c>
      <c r="H6" s="56" t="inlineStr">
        <is>
          <t>C250R2500</t>
        </is>
      </c>
      <c r="I6" s="57" t="inlineStr">
        <is>
          <t>C400R1000</t>
        </is>
      </c>
      <c r="J6" s="57" t="inlineStr">
        <is>
          <t>C400R2000</t>
        </is>
      </c>
      <c r="K6" s="1" t="n"/>
      <c r="L6" s="1" t="n"/>
      <c r="M6" s="1" t="n"/>
      <c r="AG6" s="4" t="n"/>
    </row>
    <row r="7" ht="39" customHeight="1" thickBot="1">
      <c r="B7" s="55" t="inlineStr">
        <is>
          <t>Volume and Rate</t>
        </is>
      </c>
      <c r="C7" s="58" t="inlineStr">
        <is>
          <t>250ml x 50ml/hr</t>
        </is>
      </c>
      <c r="D7" s="59" t="inlineStr">
        <is>
          <t>100ml x 100ml/hr</t>
        </is>
      </c>
      <c r="E7" s="59" t="inlineStr">
        <is>
          <t>100ml x 200ml/hr</t>
        </is>
      </c>
      <c r="F7" s="60" t="inlineStr">
        <is>
          <t>250ml x 100ml/hr</t>
        </is>
      </c>
      <c r="G7" s="59" t="inlineStr">
        <is>
          <t>250ml x 175ml/hr</t>
        </is>
      </c>
      <c r="H7" s="58" t="inlineStr">
        <is>
          <t>250ml x 250ml/hr</t>
        </is>
      </c>
      <c r="I7" s="60" t="inlineStr">
        <is>
          <t>400ml x 100ml/hr</t>
        </is>
      </c>
      <c r="J7" s="60" t="inlineStr">
        <is>
          <t>400ml x 200ml/hr</t>
        </is>
      </c>
      <c r="K7" s="1" t="n"/>
      <c r="L7" s="1" t="n"/>
      <c r="M7" s="1" t="n"/>
      <c r="AG7" s="3" t="n"/>
      <c r="AH7" s="4" t="n"/>
    </row>
    <row r="8" ht="37" customHeight="1" thickBot="1">
      <c r="A8" s="8" t="inlineStr">
        <is>
          <t>hrs</t>
        </is>
      </c>
      <c r="B8" s="61" t="inlineStr">
        <is>
          <t>Approx. Delivery Time</t>
        </is>
      </c>
      <c r="C8" s="62" t="inlineStr">
        <is>
          <t>Fill Volume (ml) = Volume to be infused + 5 ml. Expected residual: 5 ml</t>
        </is>
      </c>
      <c r="K8" s="1" t="n"/>
      <c r="L8" s="1" t="n"/>
      <c r="M8" s="1" t="n"/>
      <c r="AG8" s="4" t="n"/>
      <c r="AH8" s="4" t="n"/>
    </row>
    <row r="9" ht="20" customHeight="1" thickBot="1">
      <c r="A9" s="9">
        <f>15/60</f>
        <v/>
      </c>
      <c r="B9" s="64" t="inlineStr">
        <is>
          <t>00:15 h</t>
        </is>
      </c>
      <c r="C9" s="35" t="n"/>
      <c r="D9" s="35" t="n"/>
      <c r="E9" s="36">
        <f>E$2*$A9+5</f>
        <v/>
      </c>
      <c r="F9" s="65" t="n"/>
      <c r="G9" s="35" t="n"/>
      <c r="H9" s="35" t="n"/>
      <c r="I9" s="35" t="n"/>
      <c r="J9" s="35" t="n"/>
      <c r="K9" s="1" t="n"/>
      <c r="L9" s="1" t="n"/>
      <c r="M9" s="1" t="n"/>
      <c r="AG9" s="4" t="n"/>
      <c r="AH9" s="4" t="n"/>
    </row>
    <row r="10" ht="20" customHeight="1" thickBot="1">
      <c r="A10" s="9">
        <f>30/60</f>
        <v/>
      </c>
      <c r="B10" s="64" t="inlineStr">
        <is>
          <t>00:30 h</t>
        </is>
      </c>
      <c r="C10" s="35" t="n"/>
      <c r="D10" s="35" t="n"/>
      <c r="E10" s="36">
        <f>E$2*$A10+5</f>
        <v/>
      </c>
      <c r="F10" s="65" t="n"/>
      <c r="G10" s="35" t="n"/>
      <c r="H10" s="35" t="n"/>
      <c r="I10" s="35" t="n"/>
      <c r="J10" s="35" t="n"/>
      <c r="K10" s="1" t="n"/>
      <c r="L10" s="1" t="n"/>
      <c r="M10" s="1" t="n"/>
      <c r="AG10" s="4" t="n"/>
      <c r="AH10" s="4" t="n"/>
    </row>
    <row r="11" ht="20" customHeight="1" thickBot="1">
      <c r="A11" s="9">
        <f>37/60</f>
        <v/>
      </c>
      <c r="B11" s="64" t="inlineStr">
        <is>
          <t>00:37 h</t>
        </is>
      </c>
      <c r="C11" s="35" t="n"/>
      <c r="D11" s="35" t="n"/>
      <c r="E11" s="36">
        <f>E$2*$A11+5</f>
        <v/>
      </c>
      <c r="F11" s="65" t="n"/>
      <c r="G11" s="35" t="n"/>
      <c r="H11" s="35" t="n"/>
      <c r="I11" s="35" t="n"/>
      <c r="J11" s="35" t="n"/>
      <c r="K11" s="1" t="n"/>
      <c r="L11" s="1" t="n"/>
      <c r="M11" s="1" t="n"/>
      <c r="AG11" s="4" t="n"/>
      <c r="AH11" s="4" t="n"/>
    </row>
    <row r="12" ht="20" customHeight="1" thickBot="1">
      <c r="A12" s="9">
        <f>45/60</f>
        <v/>
      </c>
      <c r="B12" s="64" t="inlineStr">
        <is>
          <t>00:45 h</t>
        </is>
      </c>
      <c r="C12" s="35" t="n"/>
      <c r="D12" s="36">
        <f>D$2*$A12+5</f>
        <v/>
      </c>
      <c r="E12" s="35" t="n"/>
      <c r="F12" s="35" t="n"/>
      <c r="G12" s="35" t="n"/>
      <c r="H12" s="36">
        <f>H$2*$A12+5</f>
        <v/>
      </c>
      <c r="I12" s="35" t="n"/>
      <c r="J12" s="35" t="n"/>
      <c r="K12" s="1" t="n"/>
      <c r="L12" s="1" t="n"/>
      <c r="M12" s="1" t="n"/>
      <c r="AG12" s="4" t="n"/>
      <c r="AH12" s="4" t="n"/>
    </row>
    <row r="13" ht="20" customHeight="1" thickBot="1">
      <c r="A13" s="9" t="n">
        <v>1</v>
      </c>
      <c r="B13" s="64" t="inlineStr">
        <is>
          <t>01:00 h</t>
        </is>
      </c>
      <c r="C13" s="35" t="n"/>
      <c r="D13" s="36">
        <f>D$2*$A13+5</f>
        <v/>
      </c>
      <c r="E13" s="35" t="n"/>
      <c r="F13" s="35" t="n"/>
      <c r="G13" s="35" t="n"/>
      <c r="H13" s="36">
        <f>H$2*$A13+5</f>
        <v/>
      </c>
      <c r="I13" s="35" t="n"/>
      <c r="J13" s="35" t="n"/>
      <c r="K13" s="1" t="n"/>
      <c r="L13" s="1" t="n"/>
      <c r="M13" s="1" t="n"/>
      <c r="AG13" s="4" t="n"/>
      <c r="AH13" s="4" t="n"/>
    </row>
    <row r="14" ht="20" customHeight="1" thickBot="1">
      <c r="A14" s="9">
        <f>75/60</f>
        <v/>
      </c>
      <c r="B14" s="64" t="inlineStr">
        <is>
          <t>01:15 h</t>
        </is>
      </c>
      <c r="C14" s="35" t="n"/>
      <c r="D14" s="36">
        <f>D$2*$A14+5</f>
        <v/>
      </c>
      <c r="E14" s="35" t="n"/>
      <c r="F14" s="35" t="n"/>
      <c r="G14" s="35" t="n"/>
      <c r="H14" s="36">
        <f>H$2*$A14+5</f>
        <v/>
      </c>
      <c r="I14" s="35" t="n"/>
      <c r="J14" s="35" t="n"/>
      <c r="K14" s="1" t="n"/>
      <c r="L14" s="1" t="n"/>
      <c r="M14" s="1" t="n"/>
      <c r="AG14" s="4" t="n"/>
      <c r="AH14" s="4" t="n"/>
    </row>
    <row r="15" ht="20" customHeight="1" thickBot="1">
      <c r="A15" s="9">
        <f>80/60</f>
        <v/>
      </c>
      <c r="B15" s="64" t="inlineStr">
        <is>
          <t>01:20 h</t>
        </is>
      </c>
      <c r="C15" s="36">
        <f>C$2*$A15+5</f>
        <v/>
      </c>
      <c r="D15" s="35" t="n"/>
      <c r="E15" s="35" t="n"/>
      <c r="F15" s="35" t="n"/>
      <c r="G15" s="36">
        <f>G$2*$A15+5</f>
        <v/>
      </c>
      <c r="H15" s="35" t="n"/>
      <c r="I15" s="35" t="n"/>
      <c r="J15" s="35" t="n"/>
      <c r="K15" s="1" t="n"/>
      <c r="L15" s="1" t="n"/>
      <c r="M15" s="1" t="n"/>
      <c r="AG15" s="4" t="n"/>
      <c r="AH15" s="4" t="n"/>
    </row>
    <row r="16" ht="20" customHeight="1" thickBot="1">
      <c r="A16" s="9">
        <f>90/60</f>
        <v/>
      </c>
      <c r="B16" s="64" t="inlineStr">
        <is>
          <t>01:30 h</t>
        </is>
      </c>
      <c r="C16" s="36">
        <f>C$2*$A16+5</f>
        <v/>
      </c>
      <c r="D16" s="35" t="n"/>
      <c r="E16" s="35" t="n"/>
      <c r="F16" s="35" t="n"/>
      <c r="G16" s="36">
        <f>G$2*$A16+5</f>
        <v/>
      </c>
      <c r="H16" s="35" t="n"/>
      <c r="I16" s="35" t="n"/>
      <c r="J16" s="35" t="n"/>
      <c r="K16" s="1" t="n"/>
      <c r="L16" s="1" t="n"/>
      <c r="M16" s="1" t="n"/>
      <c r="AG16" s="4" t="n"/>
      <c r="AH16" s="4" t="n"/>
    </row>
    <row r="17" ht="20" customHeight="1" thickBot="1">
      <c r="A17" s="9">
        <f>95/60</f>
        <v/>
      </c>
      <c r="B17" s="64" t="inlineStr">
        <is>
          <t>01:35 h</t>
        </is>
      </c>
      <c r="C17" s="36">
        <f>C$2*$A17+5</f>
        <v/>
      </c>
      <c r="D17" s="35" t="n"/>
      <c r="E17" s="35" t="n"/>
      <c r="F17" s="35" t="n"/>
      <c r="G17" s="36">
        <f>G$2*$A17+5</f>
        <v/>
      </c>
      <c r="H17" s="35" t="n"/>
      <c r="I17" s="35" t="n"/>
      <c r="J17" s="35" t="n"/>
      <c r="K17" s="1" t="n"/>
      <c r="L17" s="1" t="n"/>
      <c r="M17" s="1" t="n"/>
      <c r="AG17" s="4" t="n"/>
      <c r="AH17" s="4" t="n"/>
    </row>
    <row r="18" ht="20" customHeight="1" thickBot="1">
      <c r="A18" s="9">
        <f>100/60</f>
        <v/>
      </c>
      <c r="B18" s="64" t="inlineStr">
        <is>
          <t>01:40 h</t>
        </is>
      </c>
      <c r="C18" s="36">
        <f>C$2*$A18+5</f>
        <v/>
      </c>
      <c r="D18" s="35" t="n"/>
      <c r="E18" s="35" t="n"/>
      <c r="F18" s="35" t="n"/>
      <c r="G18" s="36">
        <f>G$2*$A18+5</f>
        <v/>
      </c>
      <c r="H18" s="35" t="n"/>
      <c r="I18" s="35" t="n"/>
      <c r="J18" s="35" t="n"/>
      <c r="K18" s="1" t="n"/>
      <c r="L18" s="1" t="n"/>
      <c r="M18" s="1" t="n"/>
      <c r="AG18" s="4" t="n"/>
      <c r="AH18" s="4" t="n"/>
    </row>
    <row r="19" ht="20" customHeight="1" thickBot="1">
      <c r="A19" s="9">
        <f>105/60</f>
        <v/>
      </c>
      <c r="B19" s="64" t="inlineStr">
        <is>
          <t>01:45 h</t>
        </is>
      </c>
      <c r="C19" s="36">
        <f>C$2*$A19+5</f>
        <v/>
      </c>
      <c r="D19" s="35" t="n"/>
      <c r="E19" s="35" t="n"/>
      <c r="F19" s="35" t="n"/>
      <c r="G19" s="35" t="n"/>
      <c r="H19" s="35" t="n"/>
      <c r="I19" s="35" t="n"/>
      <c r="J19" s="36">
        <f>J$2*$A19+5</f>
        <v/>
      </c>
      <c r="K19" s="1" t="n"/>
      <c r="L19" s="1" t="n"/>
      <c r="M19" s="1" t="n"/>
      <c r="AG19" s="4" t="n"/>
      <c r="AH19" s="4" t="n"/>
    </row>
    <row r="20" ht="20" customHeight="1" thickBot="1">
      <c r="A20" s="9" t="n">
        <v>2</v>
      </c>
      <c r="B20" s="64" t="inlineStr">
        <is>
          <t>02:00 h</t>
        </is>
      </c>
      <c r="C20" s="36">
        <f>C$2*$A20+5</f>
        <v/>
      </c>
      <c r="D20" s="35" t="n"/>
      <c r="E20" s="35" t="n"/>
      <c r="F20" s="36">
        <f>F$2*$A20+5</f>
        <v/>
      </c>
      <c r="G20" s="35" t="n"/>
      <c r="H20" s="35" t="n"/>
      <c r="I20" s="35" t="n"/>
      <c r="J20" s="36">
        <f>J$2*$A20+5</f>
        <v/>
      </c>
      <c r="K20" s="1" t="n"/>
      <c r="L20" s="1" t="n"/>
      <c r="M20" s="1" t="n"/>
      <c r="AG20" s="4" t="n"/>
      <c r="AH20" s="4" t="n"/>
    </row>
    <row r="21" ht="20" customHeight="1" thickBot="1">
      <c r="A21" s="9">
        <f>135/60</f>
        <v/>
      </c>
      <c r="B21" s="64" t="inlineStr">
        <is>
          <t>02:15 h</t>
        </is>
      </c>
      <c r="C21" s="36">
        <f>C$2*$A21+5</f>
        <v/>
      </c>
      <c r="D21" s="35" t="n"/>
      <c r="E21" s="35" t="n"/>
      <c r="F21" s="36">
        <f>F$2*$A21+5</f>
        <v/>
      </c>
      <c r="G21" s="35" t="n"/>
      <c r="H21" s="35" t="n"/>
      <c r="I21" s="35" t="n"/>
      <c r="J21" s="36">
        <f>J$2*$A21+5</f>
        <v/>
      </c>
      <c r="K21" s="1" t="n"/>
      <c r="L21" s="1" t="n"/>
      <c r="M21" s="1" t="n"/>
      <c r="AG21" s="4" t="n"/>
      <c r="AH21" s="4" t="n"/>
    </row>
    <row r="22" ht="20" customHeight="1" thickBot="1">
      <c r="A22" s="9">
        <f>150/60</f>
        <v/>
      </c>
      <c r="B22" s="64" t="inlineStr">
        <is>
          <t>02:30 h</t>
        </is>
      </c>
      <c r="C22" s="35" t="n"/>
      <c r="D22" s="35" t="n"/>
      <c r="E22" s="35" t="n"/>
      <c r="F22" s="36">
        <f>F$2*$A22+5</f>
        <v/>
      </c>
      <c r="G22" s="35" t="n"/>
      <c r="H22" s="35" t="n"/>
      <c r="I22" s="35" t="n"/>
      <c r="J22" s="35" t="n"/>
      <c r="K22" s="1" t="n"/>
      <c r="L22" s="1" t="n"/>
      <c r="M22" s="1" t="n"/>
      <c r="AG22" s="4" t="n"/>
      <c r="AH22" s="4" t="n"/>
    </row>
    <row r="23" ht="20" customHeight="1" thickBot="1">
      <c r="A23" s="9">
        <f>155/60</f>
        <v/>
      </c>
      <c r="B23" s="64" t="inlineStr">
        <is>
          <t>02:35 h</t>
        </is>
      </c>
      <c r="C23" s="35" t="n"/>
      <c r="D23" s="35" t="n"/>
      <c r="E23" s="35" t="n"/>
      <c r="F23" s="36">
        <f>F$2*$A23+5</f>
        <v/>
      </c>
      <c r="G23" s="35" t="n"/>
      <c r="H23" s="35" t="n"/>
      <c r="I23" s="35" t="n"/>
      <c r="J23" s="35" t="n"/>
      <c r="K23" s="1" t="n"/>
      <c r="L23" s="1" t="n"/>
      <c r="M23" s="1" t="n"/>
      <c r="AG23" s="4" t="n"/>
      <c r="AH23" s="4" t="n"/>
    </row>
    <row r="24" ht="20" customHeight="1" thickBot="1">
      <c r="A24" s="9">
        <f>160/60</f>
        <v/>
      </c>
      <c r="B24" s="64" t="inlineStr">
        <is>
          <t>02:40 h</t>
        </is>
      </c>
      <c r="C24" s="35" t="n"/>
      <c r="D24" s="35" t="n"/>
      <c r="E24" s="35" t="n"/>
      <c r="F24" s="36">
        <f>F$2*$A24+5</f>
        <v/>
      </c>
      <c r="G24" s="35" t="n"/>
      <c r="H24" s="35" t="n"/>
      <c r="I24" s="35" t="n"/>
      <c r="J24" s="35" t="n"/>
      <c r="K24" s="1" t="n"/>
      <c r="L24" s="1" t="n"/>
      <c r="M24" s="1" t="n"/>
      <c r="AG24" s="4" t="n"/>
      <c r="AH24" s="4" t="n"/>
    </row>
    <row r="25" ht="20" customHeight="1" thickBot="1">
      <c r="A25" s="9" t="n">
        <v>3</v>
      </c>
      <c r="B25" s="64" t="inlineStr">
        <is>
          <t>03:00 h</t>
        </is>
      </c>
      <c r="C25" s="35" t="n"/>
      <c r="D25" s="35" t="n"/>
      <c r="E25" s="35" t="n"/>
      <c r="F25" s="35" t="n"/>
      <c r="G25" s="35" t="n"/>
      <c r="H25" s="35" t="n"/>
      <c r="I25" s="36">
        <f>I$2*$A25+5</f>
        <v/>
      </c>
      <c r="J25" s="35" t="n"/>
      <c r="K25" s="1" t="n"/>
      <c r="L25" s="1" t="n"/>
      <c r="M25" s="1" t="n"/>
      <c r="AG25" s="4" t="n"/>
      <c r="AH25" s="4" t="n"/>
    </row>
    <row r="26" ht="20" customHeight="1" thickBot="1">
      <c r="A26" s="9" t="n">
        <v>4</v>
      </c>
      <c r="B26" s="64" t="inlineStr">
        <is>
          <t>04:00 h</t>
        </is>
      </c>
      <c r="C26" s="35" t="n"/>
      <c r="D26" s="35" t="n"/>
      <c r="E26" s="35" t="n"/>
      <c r="F26" s="35" t="n"/>
      <c r="G26" s="35" t="n"/>
      <c r="H26" s="35" t="n"/>
      <c r="I26" s="36">
        <f>I$2*$A26+5</f>
        <v/>
      </c>
      <c r="J26" s="35" t="n"/>
      <c r="K26" s="1" t="n"/>
      <c r="L26" s="1" t="n"/>
      <c r="M26" s="1" t="n"/>
      <c r="AG26" s="4" t="n"/>
      <c r="AH26" s="4" t="n"/>
    </row>
    <row r="27" ht="20" customHeight="1" thickBot="1">
      <c r="A27" s="9">
        <f>285/60</f>
        <v/>
      </c>
      <c r="B27" s="64" t="inlineStr">
        <is>
          <t>04:45 h</t>
        </is>
      </c>
      <c r="C27" s="35" t="n"/>
      <c r="D27" s="35" t="n"/>
      <c r="E27" s="35" t="n"/>
      <c r="F27" s="35" t="n"/>
      <c r="G27" s="35" t="n"/>
      <c r="H27" s="35" t="n"/>
      <c r="I27" s="36">
        <f>I$2*$A27+5</f>
        <v/>
      </c>
      <c r="J27" s="35" t="n"/>
      <c r="K27" s="1" t="n"/>
      <c r="L27" s="1" t="n"/>
      <c r="M27" s="1" t="n"/>
      <c r="AG27" s="4" t="n"/>
      <c r="AH27" s="4" t="n"/>
    </row>
    <row r="28" ht="57" customHeight="1" thickBot="1">
      <c r="B28" s="40" t="inlineStr">
        <is>
          <t>PMP-1103 Rev C</t>
        </is>
      </c>
      <c r="C28" s="41" t="inlineStr">
        <is>
          <t>Caution</t>
        </is>
      </c>
      <c r="D28" s="42" t="inlineStr">
        <is>
          <t>Duration may vary up to +/-12% from the target. Further the fill volume from the nominal fill volume, lower the accuracy.</t>
        </is>
      </c>
      <c r="E28" s="42" t="n"/>
      <c r="F28" s="42" t="n"/>
      <c r="G28" s="42" t="n"/>
      <c r="H28" s="42" t="n"/>
      <c r="I28" s="42" t="n"/>
      <c r="J28" s="42" t="n"/>
      <c r="K28" s="2" t="n"/>
      <c r="L28" s="2" t="n"/>
      <c r="M28" s="2" t="n"/>
    </row>
    <row r="29" thickBot="1"/>
    <row r="30" thickBot="1"/>
    <row r="31"/>
  </sheetData>
  <mergeCells count="1">
    <mergeCell ref="C8:J8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9"/>
  <sheetViews>
    <sheetView tabSelected="1" workbookViewId="0">
      <selection activeCell="B1" sqref="B1:F1"/>
    </sheetView>
  </sheetViews>
  <sheetFormatPr baseColWidth="10" defaultRowHeight="16"/>
  <cols>
    <col width="4.6640625" bestFit="1" customWidth="1" min="1" max="1"/>
    <col width="19.33203125" customWidth="1" min="2" max="19"/>
  </cols>
  <sheetData>
    <row r="1" ht="26" customHeight="1" thickBot="1">
      <c r="B1" s="44" t="inlineStr">
        <is>
          <t>InfuLife®, Chemotherapy Fill Volume Guide</t>
        </is>
      </c>
      <c r="C1" s="66" t="n"/>
      <c r="D1" s="66" t="n"/>
      <c r="E1" s="66" t="n"/>
      <c r="F1" s="66" t="n"/>
    </row>
    <row r="2" ht="20" customHeight="1" thickBot="1">
      <c r="A2" s="12" t="n"/>
      <c r="B2" s="67" t="inlineStr">
        <is>
          <t>Planned Rate</t>
        </is>
      </c>
      <c r="C2" s="68" t="n"/>
      <c r="D2" s="15" t="n">
        <v>0.5</v>
      </c>
      <c r="E2" s="15" t="n">
        <v>1</v>
      </c>
      <c r="F2" s="15" t="n">
        <v>1.5</v>
      </c>
      <c r="G2" s="15" t="n">
        <v>2</v>
      </c>
      <c r="H2" s="15" t="n">
        <v>2</v>
      </c>
      <c r="I2" s="15" t="n">
        <v>4</v>
      </c>
      <c r="J2" s="15" t="n">
        <v>5</v>
      </c>
      <c r="K2" s="15" t="n">
        <v>1</v>
      </c>
      <c r="L2" s="15" t="n">
        <v>2</v>
      </c>
      <c r="M2" s="15" t="n">
        <v>4</v>
      </c>
      <c r="N2" s="15" t="n">
        <v>5</v>
      </c>
      <c r="O2" s="15" t="n">
        <v>10</v>
      </c>
      <c r="P2" s="15" t="n">
        <v>2</v>
      </c>
      <c r="Q2" s="15" t="n">
        <v>4</v>
      </c>
      <c r="R2" s="15" t="n">
        <v>5</v>
      </c>
      <c r="S2" s="15" t="n">
        <v>10</v>
      </c>
    </row>
    <row r="3" ht="20" customHeight="1" thickBot="1">
      <c r="A3" s="12" t="n"/>
      <c r="B3" s="69" t="inlineStr">
        <is>
          <t>Volume to be Infused</t>
        </is>
      </c>
      <c r="C3" s="70" t="n"/>
      <c r="D3" s="17" t="n">
        <v>100</v>
      </c>
      <c r="E3" s="18" t="n">
        <v>100</v>
      </c>
      <c r="F3" s="18" t="n">
        <v>100</v>
      </c>
      <c r="G3" s="18" t="n">
        <v>100</v>
      </c>
      <c r="H3" s="18" t="n">
        <v>120</v>
      </c>
      <c r="I3" s="18" t="n">
        <v>120</v>
      </c>
      <c r="J3" s="18" t="n">
        <v>125</v>
      </c>
      <c r="K3" s="18" t="n">
        <v>270</v>
      </c>
      <c r="L3" s="18" t="n">
        <v>270</v>
      </c>
      <c r="M3" s="18" t="n">
        <v>270</v>
      </c>
      <c r="N3" s="18" t="n">
        <v>270</v>
      </c>
      <c r="O3" s="18" t="n">
        <v>270</v>
      </c>
      <c r="P3" s="18" t="n">
        <v>300</v>
      </c>
      <c r="Q3" s="18" t="n">
        <v>400</v>
      </c>
      <c r="R3" s="18" t="n">
        <v>400</v>
      </c>
      <c r="S3" s="18" t="n">
        <v>400</v>
      </c>
    </row>
    <row r="4" ht="20" customHeight="1" thickBot="1">
      <c r="A4" s="12" t="n"/>
      <c r="B4" s="69" t="inlineStr">
        <is>
          <t>Expected Duration (hrs)</t>
        </is>
      </c>
      <c r="C4" s="70" t="n"/>
      <c r="D4" s="17" t="n">
        <v>200</v>
      </c>
      <c r="E4" s="18" t="n">
        <v>100</v>
      </c>
      <c r="F4" s="18" t="n">
        <v>66.7</v>
      </c>
      <c r="G4" s="18" t="n">
        <v>50</v>
      </c>
      <c r="H4" s="18" t="n">
        <v>60</v>
      </c>
      <c r="I4" s="18" t="n">
        <v>30</v>
      </c>
      <c r="J4" s="18" t="n">
        <v>25</v>
      </c>
      <c r="K4" s="18" t="n">
        <v>270</v>
      </c>
      <c r="L4" s="18" t="n">
        <v>135</v>
      </c>
      <c r="M4" s="18" t="n">
        <v>67.5</v>
      </c>
      <c r="N4" s="18" t="n">
        <v>54</v>
      </c>
      <c r="O4" s="18" t="n">
        <v>27</v>
      </c>
      <c r="P4" s="18" t="n">
        <v>150</v>
      </c>
      <c r="Q4" s="18" t="n">
        <v>100</v>
      </c>
      <c r="R4" s="18" t="n">
        <v>80</v>
      </c>
      <c r="S4" s="18" t="n">
        <v>40</v>
      </c>
    </row>
    <row r="5" ht="39" customHeight="1" thickBot="1">
      <c r="A5" s="12" t="n"/>
      <c r="B5" s="20" t="inlineStr">
        <is>
          <t>Time (hrs) needed to reach room temperature after refrigeration</t>
        </is>
      </c>
      <c r="C5" s="71" t="n"/>
      <c r="D5" s="21">
        <f>Note!$J4</f>
        <v/>
      </c>
      <c r="E5" s="21">
        <f>Note!$J4</f>
        <v/>
      </c>
      <c r="F5" s="21">
        <f>Note!$J4</f>
        <v/>
      </c>
      <c r="G5" s="21">
        <f>Note!$J4</f>
        <v/>
      </c>
      <c r="H5" s="21">
        <f>Note!$J5</f>
        <v/>
      </c>
      <c r="I5" s="21">
        <f>Note!$J5</f>
        <v/>
      </c>
      <c r="J5" s="21">
        <f>Note!$J5</f>
        <v/>
      </c>
      <c r="K5" s="21">
        <f>Note!$J7</f>
        <v/>
      </c>
      <c r="L5" s="21">
        <f>Note!$J7</f>
        <v/>
      </c>
      <c r="M5" s="21">
        <f>Note!$J7</f>
        <v/>
      </c>
      <c r="N5" s="21">
        <f>Note!$J7</f>
        <v/>
      </c>
      <c r="O5" s="21">
        <f>Note!$J7</f>
        <v/>
      </c>
      <c r="P5" s="21">
        <f>Note!$J8</f>
        <v/>
      </c>
      <c r="Q5" s="21">
        <f>Note!$J9</f>
        <v/>
      </c>
      <c r="R5" s="21">
        <f>Note!$J9</f>
        <v/>
      </c>
      <c r="S5" s="21">
        <f>Note!$J9</f>
        <v/>
      </c>
    </row>
    <row r="6" ht="19" customHeight="1">
      <c r="A6" s="12" t="n"/>
      <c r="B6" s="72" t="inlineStr">
        <is>
          <t>Model</t>
        </is>
      </c>
      <c r="C6" s="73" t="n"/>
      <c r="D6" s="72" t="inlineStr">
        <is>
          <t>C100R0005</t>
        </is>
      </c>
      <c r="E6" s="72" t="inlineStr">
        <is>
          <t>C100R0010</t>
        </is>
      </c>
      <c r="F6" s="72" t="inlineStr">
        <is>
          <t>C100R0015</t>
        </is>
      </c>
      <c r="G6" s="72" t="inlineStr">
        <is>
          <t>C100R0020</t>
        </is>
      </c>
      <c r="H6" s="72" t="inlineStr">
        <is>
          <t>C120R0020</t>
        </is>
      </c>
      <c r="I6" s="72" t="inlineStr">
        <is>
          <t>C120R0040</t>
        </is>
      </c>
      <c r="J6" s="72" t="inlineStr">
        <is>
          <t>C125R0050</t>
        </is>
      </c>
      <c r="K6" s="72" t="inlineStr">
        <is>
          <t>C270R0010</t>
        </is>
      </c>
      <c r="L6" s="72" t="inlineStr">
        <is>
          <t>C270R0020</t>
        </is>
      </c>
      <c r="M6" s="72" t="inlineStr">
        <is>
          <t>C270R0040</t>
        </is>
      </c>
      <c r="N6" s="72" t="inlineStr">
        <is>
          <t>C270R0050</t>
        </is>
      </c>
      <c r="O6" s="72" t="inlineStr">
        <is>
          <t>C270R0100</t>
        </is>
      </c>
      <c r="P6" s="72" t="inlineStr">
        <is>
          <t>C300R0020</t>
        </is>
      </c>
      <c r="Q6" s="72" t="inlineStr">
        <is>
          <t>C400R0040</t>
        </is>
      </c>
      <c r="R6" s="72" t="inlineStr">
        <is>
          <t>C400R0050</t>
        </is>
      </c>
      <c r="S6" s="72" t="inlineStr">
        <is>
          <t>C400R00100</t>
        </is>
      </c>
    </row>
    <row r="7" ht="20" customHeight="1" thickBot="1">
      <c r="A7" s="12" t="n"/>
      <c r="B7" s="74" t="n"/>
      <c r="C7" s="75" t="n"/>
      <c r="D7" s="76" t="n"/>
      <c r="E7" s="76" t="n"/>
      <c r="F7" s="76" t="n"/>
      <c r="G7" s="76" t="n"/>
      <c r="H7" s="76" t="n"/>
      <c r="I7" s="76" t="n"/>
      <c r="J7" s="76" t="n"/>
      <c r="K7" s="76" t="n"/>
      <c r="L7" s="76" t="n"/>
      <c r="M7" s="76" t="n"/>
      <c r="N7" s="76" t="n"/>
      <c r="O7" s="76" t="n"/>
      <c r="P7" s="76" t="n"/>
      <c r="Q7" s="76" t="n"/>
      <c r="R7" s="76" t="n"/>
      <c r="S7" s="76" t="n"/>
    </row>
    <row r="8" ht="49" customHeight="1" thickBot="1">
      <c r="A8" s="28" t="inlineStr">
        <is>
          <t>hrs</t>
        </is>
      </c>
      <c r="B8" s="77" t="inlineStr">
        <is>
          <t>Approx. Delivery Time</t>
        </is>
      </c>
      <c r="C8" s="78" t="n"/>
      <c r="D8" s="31" t="inlineStr">
        <is>
          <t>Fill Volume (ml) = Volume to be infused + 5 ml. Expected residual: 5 ml</t>
        </is>
      </c>
      <c r="E8" s="79" t="n"/>
      <c r="F8" s="79" t="n"/>
      <c r="G8" s="79" t="n"/>
      <c r="H8" s="79" t="n"/>
      <c r="I8" s="79" t="n"/>
      <c r="J8" s="79" t="n"/>
      <c r="K8" s="79" t="n"/>
      <c r="L8" s="79" t="n"/>
      <c r="M8" s="79" t="n"/>
      <c r="N8" s="79" t="n"/>
      <c r="O8" s="79" t="n"/>
      <c r="P8" s="79" t="n"/>
      <c r="Q8" s="79" t="n"/>
      <c r="R8" s="79" t="n"/>
      <c r="S8" s="43" t="n"/>
    </row>
    <row r="9" ht="20" customHeight="1" thickBot="1">
      <c r="A9" s="28" t="n">
        <v>12</v>
      </c>
      <c r="B9" s="33" t="inlineStr">
        <is>
          <t>12 hrs</t>
        </is>
      </c>
      <c r="C9" s="34" t="n"/>
      <c r="D9" s="35" t="n"/>
      <c r="E9" s="35" t="n"/>
      <c r="F9" s="35" t="n"/>
      <c r="G9" s="35" t="n"/>
      <c r="H9" s="35" t="n"/>
      <c r="I9" s="35" t="n"/>
      <c r="J9" s="35" t="n"/>
      <c r="K9" s="35" t="n"/>
      <c r="L9" s="35" t="n"/>
      <c r="M9" s="35" t="n"/>
      <c r="N9" s="35" t="n"/>
      <c r="O9" s="35" t="n"/>
      <c r="P9" s="35" t="n"/>
      <c r="Q9" s="35" t="n"/>
      <c r="R9" s="35" t="n"/>
      <c r="S9" s="35" t="n"/>
    </row>
    <row r="10" ht="20" customHeight="1" thickBot="1">
      <c r="A10" s="28" t="n">
        <v>18</v>
      </c>
      <c r="B10" s="33" t="inlineStr">
        <is>
          <t>18 hrs</t>
        </is>
      </c>
      <c r="C10" s="34" t="n"/>
      <c r="D10" s="35" t="n"/>
      <c r="E10" s="35" t="n"/>
      <c r="F10" s="35" t="n"/>
      <c r="G10" s="35" t="n"/>
      <c r="H10" s="35" t="n"/>
      <c r="I10" s="35" t="n"/>
      <c r="J10" s="36">
        <f>J$2*$A10+5</f>
        <v/>
      </c>
      <c r="K10" s="35" t="n"/>
      <c r="L10" s="35" t="n"/>
      <c r="M10" s="35" t="n"/>
      <c r="N10" s="35" t="n"/>
      <c r="O10" s="35" t="n"/>
      <c r="P10" s="35" t="n"/>
      <c r="Q10" s="35" t="n"/>
      <c r="R10" s="35" t="n"/>
      <c r="S10" s="35" t="n"/>
    </row>
    <row r="11" ht="20" customHeight="1" thickBot="1">
      <c r="A11" s="28" t="n">
        <v>22</v>
      </c>
      <c r="B11" s="33" t="inlineStr">
        <is>
          <t>22 hrs</t>
        </is>
      </c>
      <c r="C11" s="34" t="n"/>
      <c r="D11" s="35" t="n"/>
      <c r="E11" s="35" t="n"/>
      <c r="F11" s="35" t="n"/>
      <c r="G11" s="35" t="n"/>
      <c r="H11" s="35" t="n"/>
      <c r="I11" s="36">
        <f>I$2*$A11+5</f>
        <v/>
      </c>
      <c r="J11" s="36">
        <f>J$2*$A11+5</f>
        <v/>
      </c>
      <c r="K11" s="35" t="n"/>
      <c r="L11" s="35" t="n"/>
      <c r="M11" s="35" t="n"/>
      <c r="N11" s="35" t="n"/>
      <c r="O11" s="36">
        <f>O$2*$A11+5</f>
        <v/>
      </c>
      <c r="P11" s="35" t="n"/>
      <c r="Q11" s="35" t="n"/>
      <c r="R11" s="35" t="n"/>
      <c r="S11" s="35" t="n"/>
    </row>
    <row r="12" ht="20" customHeight="1" thickBot="1">
      <c r="A12" s="28" t="n">
        <v>24</v>
      </c>
      <c r="B12" s="33" t="inlineStr">
        <is>
          <t>24 hrs</t>
        </is>
      </c>
      <c r="C12" s="37" t="inlineStr">
        <is>
          <t>1 day</t>
        </is>
      </c>
      <c r="D12" s="35" t="n"/>
      <c r="E12" s="35" t="n"/>
      <c r="F12" s="35" t="n"/>
      <c r="G12" s="35" t="n"/>
      <c r="H12" s="35" t="n"/>
      <c r="I12" s="36">
        <f>I$2*$A12+5</f>
        <v/>
      </c>
      <c r="J12" s="36">
        <f>J$2*$A12+5</f>
        <v/>
      </c>
      <c r="K12" s="35" t="n"/>
      <c r="L12" s="35" t="n"/>
      <c r="M12" s="35" t="n"/>
      <c r="N12" s="35" t="n"/>
      <c r="O12" s="36">
        <f>O$2*$A12+5</f>
        <v/>
      </c>
      <c r="P12" s="35" t="n"/>
      <c r="Q12" s="35" t="n"/>
      <c r="R12" s="35" t="n"/>
      <c r="S12" s="35" t="n"/>
    </row>
    <row r="13" ht="20" customHeight="1" thickBot="1">
      <c r="A13" s="28" t="n">
        <v>30</v>
      </c>
      <c r="B13" s="33" t="inlineStr">
        <is>
          <t>30 hrs</t>
        </is>
      </c>
      <c r="C13" s="34" t="n"/>
      <c r="D13" s="35" t="n"/>
      <c r="E13" s="35" t="n"/>
      <c r="F13" s="35" t="n"/>
      <c r="G13" s="35" t="n"/>
      <c r="H13" s="35" t="n"/>
      <c r="I13" s="36">
        <f>I$2*$A13+5</f>
        <v/>
      </c>
      <c r="J13" s="36">
        <f>J$2*$A13+5</f>
        <v/>
      </c>
      <c r="K13" s="35" t="n"/>
      <c r="L13" s="35" t="n"/>
      <c r="M13" s="35" t="n"/>
      <c r="N13" s="35" t="n"/>
      <c r="O13" s="36">
        <f>O$2*$A13+5</f>
        <v/>
      </c>
      <c r="P13" s="35" t="n"/>
      <c r="Q13" s="35" t="n"/>
      <c r="R13" s="35" t="n"/>
      <c r="S13" s="35" t="n"/>
    </row>
    <row r="14" ht="20" customHeight="1" thickBot="1">
      <c r="A14" s="28" t="n">
        <v>38</v>
      </c>
      <c r="B14" s="33" t="inlineStr">
        <is>
          <t>38 hrs</t>
        </is>
      </c>
      <c r="C14" s="34" t="n"/>
      <c r="D14" s="35" t="n"/>
      <c r="E14" s="35" t="n"/>
      <c r="F14" s="35" t="n"/>
      <c r="G14" s="36">
        <f>G$2*$A14+5</f>
        <v/>
      </c>
      <c r="H14" s="35" t="n"/>
      <c r="I14" s="36">
        <f>I$2*$A14+5</f>
        <v/>
      </c>
      <c r="J14" s="35" t="n"/>
      <c r="K14" s="35" t="n"/>
      <c r="L14" s="35" t="n"/>
      <c r="M14" s="35" t="n"/>
      <c r="N14" s="35" t="n"/>
      <c r="O14" s="35" t="n"/>
      <c r="P14" s="35" t="n"/>
      <c r="Q14" s="35" t="n"/>
      <c r="R14" s="35" t="n"/>
      <c r="S14" s="36">
        <f>S$2*$A14+5</f>
        <v/>
      </c>
    </row>
    <row r="15" ht="20" customHeight="1" thickBot="1">
      <c r="A15" s="28" t="n">
        <v>44</v>
      </c>
      <c r="B15" s="33" t="inlineStr">
        <is>
          <t>44 hrs</t>
        </is>
      </c>
      <c r="C15" s="34" t="n"/>
      <c r="D15" s="35" t="n"/>
      <c r="E15" s="35" t="n"/>
      <c r="F15" s="35" t="n"/>
      <c r="G15" s="36">
        <f>G$2*$A15+5</f>
        <v/>
      </c>
      <c r="H15" s="35" t="n"/>
      <c r="I15" s="35" t="n"/>
      <c r="J15" s="35" t="n"/>
      <c r="K15" s="35" t="n"/>
      <c r="L15" s="35" t="n"/>
      <c r="M15" s="35" t="n"/>
      <c r="N15" s="35" t="n"/>
      <c r="O15" s="35" t="n"/>
      <c r="P15" s="35" t="n"/>
      <c r="Q15" s="35" t="n"/>
      <c r="R15" s="35" t="n"/>
      <c r="S15" s="36">
        <f>S$2*$A15+5</f>
        <v/>
      </c>
    </row>
    <row r="16" ht="20" customHeight="1" thickBot="1">
      <c r="A16" s="28" t="n">
        <v>46</v>
      </c>
      <c r="B16" s="33" t="inlineStr">
        <is>
          <t>46 hrs</t>
        </is>
      </c>
      <c r="C16" s="34" t="n"/>
      <c r="D16" s="35" t="n"/>
      <c r="E16" s="35" t="n"/>
      <c r="F16" s="35" t="n"/>
      <c r="G16" s="36">
        <f>G$2*$A16+5</f>
        <v/>
      </c>
      <c r="H16" s="35" t="n"/>
      <c r="I16" s="35" t="n"/>
      <c r="J16" s="35" t="n"/>
      <c r="K16" s="35" t="n"/>
      <c r="L16" s="35" t="n"/>
      <c r="M16" s="35" t="n"/>
      <c r="N16" s="36">
        <f>N$2*$A16+5</f>
        <v/>
      </c>
      <c r="O16" s="35" t="n"/>
      <c r="P16" s="35" t="n"/>
      <c r="Q16" s="35" t="n"/>
      <c r="R16" s="35" t="n"/>
      <c r="S16" s="35" t="n"/>
    </row>
    <row r="17" ht="20" customHeight="1" thickBot="1">
      <c r="A17" s="28" t="n">
        <v>48</v>
      </c>
      <c r="B17" s="33" t="inlineStr">
        <is>
          <t>48 hrs</t>
        </is>
      </c>
      <c r="C17" s="37" t="inlineStr">
        <is>
          <t>2 days</t>
        </is>
      </c>
      <c r="D17" s="35" t="n"/>
      <c r="E17" s="35" t="n"/>
      <c r="F17" s="36">
        <f>F$2*$A17+5</f>
        <v/>
      </c>
      <c r="G17" s="36">
        <f>G$2*$A17+5</f>
        <v/>
      </c>
      <c r="H17" s="36">
        <f>H$2*$A17+5</f>
        <v/>
      </c>
      <c r="I17" s="35" t="n"/>
      <c r="J17" s="35" t="n"/>
      <c r="K17" s="35" t="n"/>
      <c r="L17" s="35" t="n"/>
      <c r="M17" s="35" t="n"/>
      <c r="N17" s="36">
        <f>N$2*$A17+5</f>
        <v/>
      </c>
      <c r="O17" s="35" t="n"/>
      <c r="P17" s="35" t="n"/>
      <c r="Q17" s="35" t="n"/>
      <c r="R17" s="35" t="n"/>
      <c r="S17" s="35" t="n"/>
    </row>
    <row r="18" ht="20" customHeight="1" thickBot="1">
      <c r="A18" s="28" t="n">
        <v>60</v>
      </c>
      <c r="B18" s="33" t="inlineStr">
        <is>
          <t>60 hrs</t>
        </is>
      </c>
      <c r="C18" s="34" t="n"/>
      <c r="D18" s="35" t="n"/>
      <c r="E18" s="35" t="n"/>
      <c r="F18" s="36">
        <f>F$2*$A18+5</f>
        <v/>
      </c>
      <c r="G18" s="36">
        <f>G$2*$A18+5</f>
        <v/>
      </c>
      <c r="H18" s="36">
        <f>H$2*$A18+5</f>
        <v/>
      </c>
      <c r="I18" s="35" t="n"/>
      <c r="J18" s="35" t="n"/>
      <c r="K18" s="35" t="n"/>
      <c r="L18" s="35" t="n"/>
      <c r="M18" s="36">
        <f>M$2*$A18+5</f>
        <v/>
      </c>
      <c r="N18" s="36">
        <f>N$2*$A18+5</f>
        <v/>
      </c>
      <c r="O18" s="35" t="n"/>
      <c r="P18" s="35" t="n"/>
      <c r="Q18" s="35" t="n"/>
      <c r="R18" s="35" t="n"/>
      <c r="S18" s="35" t="n"/>
    </row>
    <row r="19" ht="20" customHeight="1" thickBot="1">
      <c r="A19" s="28" t="n">
        <v>72</v>
      </c>
      <c r="B19" s="33" t="inlineStr">
        <is>
          <t>72 hrs</t>
        </is>
      </c>
      <c r="C19" s="37" t="inlineStr">
        <is>
          <t>3 days</t>
        </is>
      </c>
      <c r="D19" s="35" t="n"/>
      <c r="E19" s="36">
        <f>E$2*$A19+5</f>
        <v/>
      </c>
      <c r="F19" s="36">
        <f>F$2*$A19+5</f>
        <v/>
      </c>
      <c r="G19" s="35" t="n"/>
      <c r="H19" s="36">
        <f>H$2*$A19+5</f>
        <v/>
      </c>
      <c r="I19" s="35" t="n"/>
      <c r="J19" s="35" t="n"/>
      <c r="K19" s="35" t="n"/>
      <c r="L19" s="35" t="n"/>
      <c r="M19" s="36">
        <f>M$2*$A19+5</f>
        <v/>
      </c>
      <c r="N19" s="35" t="n"/>
      <c r="O19" s="35" t="n"/>
      <c r="P19" s="35" t="n"/>
      <c r="Q19" s="35" t="n"/>
      <c r="R19" s="36">
        <f>R$2*$A19+5</f>
        <v/>
      </c>
      <c r="S19" s="35" t="n"/>
    </row>
    <row r="20" ht="20" customHeight="1" thickBot="1">
      <c r="A20" s="28" t="n">
        <v>96</v>
      </c>
      <c r="B20" s="33" t="inlineStr">
        <is>
          <t>96 hrs</t>
        </is>
      </c>
      <c r="C20" s="37" t="inlineStr">
        <is>
          <t>4 days</t>
        </is>
      </c>
      <c r="D20" s="35" t="n"/>
      <c r="E20" s="36">
        <f>E$2*$A20+5</f>
        <v/>
      </c>
      <c r="F20" s="35" t="n"/>
      <c r="G20" s="35" t="n"/>
      <c r="H20" s="35" t="n"/>
      <c r="I20" s="35" t="n"/>
      <c r="J20" s="35" t="n"/>
      <c r="K20" s="35" t="n"/>
      <c r="L20" s="36">
        <f>L$2*$A20+5</f>
        <v/>
      </c>
      <c r="M20" s="35" t="n"/>
      <c r="N20" s="35" t="n"/>
      <c r="O20" s="35" t="n"/>
      <c r="P20" s="35" t="n"/>
      <c r="Q20" s="36">
        <f>Q$2*$A20+5</f>
        <v/>
      </c>
      <c r="R20" s="36">
        <f>R$2*$A20+5</f>
        <v/>
      </c>
      <c r="S20" s="35" t="n"/>
    </row>
    <row r="21" ht="20" customHeight="1" thickBot="1">
      <c r="A21" s="28">
        <f>5*24</f>
        <v/>
      </c>
      <c r="B21" s="33" t="inlineStr">
        <is>
          <t>120 hrs</t>
        </is>
      </c>
      <c r="C21" s="37" t="inlineStr">
        <is>
          <t>5 days</t>
        </is>
      </c>
      <c r="D21" s="35" t="n"/>
      <c r="E21" s="36">
        <f>E$2*$A21+5</f>
        <v/>
      </c>
      <c r="F21" s="35" t="n"/>
      <c r="G21" s="35" t="n"/>
      <c r="H21" s="35" t="n"/>
      <c r="I21" s="35" t="n"/>
      <c r="J21" s="35" t="n"/>
      <c r="K21" s="35" t="n"/>
      <c r="L21" s="36">
        <f>L$2*$A21+5</f>
        <v/>
      </c>
      <c r="M21" s="35" t="n"/>
      <c r="N21" s="35" t="n"/>
      <c r="O21" s="35" t="n"/>
      <c r="P21" s="35" t="n"/>
      <c r="Q21" s="36">
        <f>Q$2*$A21+5</f>
        <v/>
      </c>
      <c r="R21" s="35" t="n"/>
      <c r="S21" s="35" t="n"/>
    </row>
    <row r="22" ht="20" customHeight="1" thickBot="1">
      <c r="A22" s="28">
        <f>A21+12</f>
        <v/>
      </c>
      <c r="B22" s="33" t="inlineStr">
        <is>
          <t>132 hrs</t>
        </is>
      </c>
      <c r="C22" s="37" t="inlineStr">
        <is>
          <t>5.5 days</t>
        </is>
      </c>
      <c r="D22" s="35" t="n"/>
      <c r="E22" s="35" t="n"/>
      <c r="F22" s="35" t="n"/>
      <c r="G22" s="35" t="n"/>
      <c r="H22" s="35" t="n"/>
      <c r="I22" s="35" t="n"/>
      <c r="J22" s="35" t="n"/>
      <c r="K22" s="35" t="n"/>
      <c r="L22" s="36">
        <f>L$2*$A22+5</f>
        <v/>
      </c>
      <c r="M22" s="35" t="n"/>
      <c r="N22" s="35" t="n"/>
      <c r="O22" s="35" t="n"/>
      <c r="P22" s="36">
        <f>P$2*$A22+5</f>
        <v/>
      </c>
      <c r="Q22" s="35" t="n"/>
      <c r="R22" s="35" t="n"/>
      <c r="S22" s="35" t="n"/>
    </row>
    <row r="23" ht="20" customHeight="1" thickBot="1">
      <c r="A23" s="28">
        <f>6*24</f>
        <v/>
      </c>
      <c r="B23" s="33" t="inlineStr">
        <is>
          <t>144 hrs</t>
        </is>
      </c>
      <c r="C23" s="37" t="inlineStr">
        <is>
          <t>6 days</t>
        </is>
      </c>
      <c r="D23" s="35" t="n"/>
      <c r="E23" s="35" t="n"/>
      <c r="F23" s="35" t="n"/>
      <c r="G23" s="35" t="n"/>
      <c r="H23" s="35" t="n"/>
      <c r="I23" s="35" t="n"/>
      <c r="J23" s="35" t="n"/>
      <c r="K23" s="35" t="n"/>
      <c r="L23" s="36">
        <f>L$2*$A23+5</f>
        <v/>
      </c>
      <c r="M23" s="35" t="n"/>
      <c r="N23" s="35" t="n"/>
      <c r="O23" s="35" t="n"/>
      <c r="P23" s="36">
        <f>P$2*$A23+5</f>
        <v/>
      </c>
      <c r="Q23" s="35" t="n"/>
      <c r="R23" s="35" t="n"/>
      <c r="S23" s="35" t="n"/>
    </row>
    <row r="24" ht="20" customHeight="1" thickBot="1">
      <c r="A24" s="28">
        <f>A23+24</f>
        <v/>
      </c>
      <c r="B24" s="33" t="inlineStr">
        <is>
          <t>168 hrs</t>
        </is>
      </c>
      <c r="C24" s="37" t="inlineStr">
        <is>
          <t>7 days</t>
        </is>
      </c>
      <c r="D24" s="36">
        <f>D$2*$A24+5</f>
        <v/>
      </c>
      <c r="E24" s="35" t="n"/>
      <c r="F24" s="35" t="n"/>
      <c r="G24" s="35" t="n"/>
      <c r="H24" s="35" t="n"/>
      <c r="I24" s="35" t="n"/>
      <c r="J24" s="35" t="n"/>
      <c r="K24" s="35" t="n"/>
      <c r="L24" s="35" t="n"/>
      <c r="M24" s="35" t="n"/>
      <c r="N24" s="35" t="n"/>
      <c r="O24" s="35" t="n"/>
      <c r="P24" s="36">
        <f>P$2*$A24+5</f>
        <v/>
      </c>
      <c r="Q24" s="35" t="n"/>
      <c r="R24" s="35" t="n"/>
      <c r="S24" s="35" t="n"/>
    </row>
    <row r="25" ht="20" customHeight="1" thickBot="1">
      <c r="A25" s="28">
        <f>A24+24</f>
        <v/>
      </c>
      <c r="B25" s="33" t="inlineStr">
        <is>
          <t>192 hrs</t>
        </is>
      </c>
      <c r="C25" s="37" t="inlineStr">
        <is>
          <t>8 days</t>
        </is>
      </c>
      <c r="D25" s="36">
        <f>D$2*$A25+5</f>
        <v/>
      </c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  <c r="O25" s="35" t="n"/>
      <c r="P25" s="35" t="n"/>
      <c r="Q25" s="35" t="n"/>
      <c r="R25" s="35" t="n"/>
      <c r="S25" s="35" t="n"/>
    </row>
    <row r="26" ht="20" customHeight="1" thickBot="1">
      <c r="A26" s="28">
        <f>A25+24</f>
        <v/>
      </c>
      <c r="B26" s="33" t="inlineStr">
        <is>
          <t>216 hrs</t>
        </is>
      </c>
      <c r="C26" s="37" t="inlineStr">
        <is>
          <t>9 days</t>
        </is>
      </c>
      <c r="D26" s="36">
        <f>D$2*$A26+5</f>
        <v/>
      </c>
      <c r="E26" s="35" t="n"/>
      <c r="F26" s="35" t="n"/>
      <c r="G26" s="35" t="n"/>
      <c r="H26" s="35" t="n"/>
      <c r="I26" s="35" t="n"/>
      <c r="J26" s="35" t="n"/>
      <c r="K26" s="35" t="n"/>
      <c r="L26" s="35" t="n"/>
      <c r="M26" s="35" t="n"/>
      <c r="N26" s="35" t="n"/>
      <c r="O26" s="35" t="n"/>
      <c r="P26" s="35" t="n"/>
      <c r="Q26" s="35" t="n"/>
      <c r="R26" s="35" t="n"/>
      <c r="S26" s="35" t="n"/>
    </row>
    <row r="27" ht="20" customHeight="1" thickBot="1">
      <c r="A27" s="28">
        <f>A26+24</f>
        <v/>
      </c>
      <c r="B27" s="33" t="inlineStr">
        <is>
          <t>240 hrs</t>
        </is>
      </c>
      <c r="C27" s="37" t="inlineStr">
        <is>
          <t>10 days</t>
        </is>
      </c>
      <c r="D27" s="36">
        <f>D$2*$A27+5</f>
        <v/>
      </c>
      <c r="E27" s="35" t="n"/>
      <c r="F27" s="35" t="n"/>
      <c r="G27" s="35" t="n"/>
      <c r="H27" s="35" t="n"/>
      <c r="I27" s="35" t="n"/>
      <c r="J27" s="35" t="n"/>
      <c r="K27" s="36">
        <f>K$2*$A27+5</f>
        <v/>
      </c>
      <c r="L27" s="35" t="n"/>
      <c r="M27" s="35" t="n"/>
      <c r="N27" s="35" t="n"/>
      <c r="O27" s="35" t="n"/>
      <c r="P27" s="35" t="n"/>
      <c r="Q27" s="35" t="n"/>
      <c r="R27" s="35" t="n"/>
      <c r="S27" s="35" t="n"/>
    </row>
    <row r="28" ht="20" customHeight="1" thickBot="1">
      <c r="A28" s="28">
        <f>A27+24</f>
        <v/>
      </c>
      <c r="B28" s="33" t="inlineStr">
        <is>
          <t>264 hrs</t>
        </is>
      </c>
      <c r="C28" s="37" t="inlineStr">
        <is>
          <t>11 days</t>
        </is>
      </c>
      <c r="D28" s="35" t="n"/>
      <c r="E28" s="35" t="n"/>
      <c r="F28" s="35" t="n"/>
      <c r="G28" s="35" t="n"/>
      <c r="H28" s="35" t="n"/>
      <c r="I28" s="35" t="n"/>
      <c r="J28" s="35" t="n"/>
      <c r="K28" s="36">
        <f>K$2*$A28+5</f>
        <v/>
      </c>
      <c r="L28" s="35" t="n"/>
      <c r="M28" s="35" t="n"/>
      <c r="N28" s="35" t="n"/>
      <c r="O28" s="35" t="n"/>
      <c r="P28" s="35" t="n"/>
      <c r="Q28" s="35" t="n"/>
      <c r="R28" s="35" t="n"/>
      <c r="S28" s="35" t="n"/>
    </row>
    <row r="29" ht="20" customHeight="1" thickBot="1">
      <c r="A29" s="28">
        <f>A28+24</f>
        <v/>
      </c>
      <c r="B29" s="33" t="inlineStr">
        <is>
          <t>288 hrs</t>
        </is>
      </c>
      <c r="C29" s="37" t="inlineStr">
        <is>
          <t>12 days</t>
        </is>
      </c>
      <c r="D29" s="35" t="n"/>
      <c r="E29" s="35" t="n"/>
      <c r="F29" s="35" t="n"/>
      <c r="G29" s="35" t="n"/>
      <c r="H29" s="35" t="n"/>
      <c r="I29" s="35" t="n"/>
      <c r="J29" s="35" t="n"/>
      <c r="K29" s="36">
        <f>K$2*$A29+5</f>
        <v/>
      </c>
      <c r="L29" s="35" t="n"/>
      <c r="M29" s="35" t="n"/>
      <c r="N29" s="35" t="n"/>
      <c r="O29" s="35" t="n"/>
      <c r="P29" s="35" t="n"/>
      <c r="Q29" s="35" t="n"/>
      <c r="R29" s="35" t="n"/>
      <c r="S29" s="35" t="n"/>
    </row>
    <row r="30" ht="20" customHeight="1" thickBot="1">
      <c r="A30" s="28">
        <f>A29+24</f>
        <v/>
      </c>
      <c r="B30" s="38" t="inlineStr">
        <is>
          <t>312 hrs</t>
        </is>
      </c>
      <c r="C30" s="39" t="inlineStr">
        <is>
          <t>13 days</t>
        </is>
      </c>
      <c r="D30" s="35" t="n"/>
      <c r="E30" s="35" t="n"/>
      <c r="F30" s="35" t="n"/>
      <c r="G30" s="35" t="n"/>
      <c r="H30" s="35" t="n"/>
      <c r="I30" s="35" t="n"/>
      <c r="J30" s="35" t="n"/>
      <c r="K30" s="35" t="n"/>
      <c r="L30" s="35" t="n"/>
      <c r="M30" s="35" t="n"/>
      <c r="N30" s="35" t="n"/>
      <c r="O30" s="35" t="n"/>
      <c r="P30" s="35" t="n"/>
      <c r="Q30" s="35" t="n"/>
      <c r="R30" s="35" t="n"/>
      <c r="S30" s="35" t="n"/>
    </row>
    <row r="31" ht="57" customHeight="1">
      <c r="A31" s="12" t="n"/>
      <c r="B31" s="40" t="inlineStr">
        <is>
          <t>PMP-1103 Rev C</t>
        </is>
      </c>
      <c r="C31" s="41" t="inlineStr">
        <is>
          <t>Caution</t>
        </is>
      </c>
      <c r="D31" s="42" t="inlineStr">
        <is>
          <t>Duration may vary up to +/-12% from the target. Further the fill volume from the nominal fill volume, lower the accuracy.</t>
        </is>
      </c>
      <c r="E31" s="42" t="n"/>
      <c r="F31" s="42" t="n"/>
      <c r="G31" s="42" t="n"/>
      <c r="H31" s="42" t="n"/>
      <c r="I31" s="42" t="n"/>
      <c r="J31" s="42" t="n"/>
      <c r="K31" s="42" t="n"/>
      <c r="L31" s="42" t="n"/>
      <c r="M31" s="12" t="n"/>
      <c r="N31" s="12" t="n"/>
      <c r="O31" s="12" t="n"/>
      <c r="P31" s="12" t="n"/>
      <c r="Q31" s="12" t="n"/>
      <c r="R31" s="12" t="n"/>
      <c r="S31" s="12" t="n"/>
    </row>
    <row r="34">
      <c r="A34" s="7" t="n"/>
    </row>
    <row r="35">
      <c r="A35" s="7" t="n"/>
    </row>
    <row r="36">
      <c r="A36" s="7" t="n"/>
    </row>
    <row r="37">
      <c r="A37" s="7" t="n"/>
    </row>
    <row r="38">
      <c r="A38" s="7" t="n"/>
    </row>
    <row r="39">
      <c r="A39" s="7" t="n"/>
    </row>
  </sheetData>
  <mergeCells count="24">
    <mergeCell ref="B3:C3"/>
    <mergeCell ref="H6:H7"/>
    <mergeCell ref="J6:J7"/>
    <mergeCell ref="B6:C7"/>
    <mergeCell ref="P6:P7"/>
    <mergeCell ref="R6:R7"/>
    <mergeCell ref="F6:F7"/>
    <mergeCell ref="B2:C2"/>
    <mergeCell ref="G6:G7"/>
    <mergeCell ref="M6:M7"/>
    <mergeCell ref="E6:E7"/>
    <mergeCell ref="B1:F1"/>
    <mergeCell ref="Q6:Q7"/>
    <mergeCell ref="B8:C8"/>
    <mergeCell ref="S6:S7"/>
    <mergeCell ref="D8:R8"/>
    <mergeCell ref="L6:L7"/>
    <mergeCell ref="N6:N7"/>
    <mergeCell ref="B5:C5"/>
    <mergeCell ref="I6:I7"/>
    <mergeCell ref="K6:K7"/>
    <mergeCell ref="O6:O7"/>
    <mergeCell ref="D6:D7"/>
    <mergeCell ref="B4:C4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11"/>
  <sheetViews>
    <sheetView workbookViewId="0">
      <selection activeCell="A3" sqref="A3"/>
    </sheetView>
  </sheetViews>
  <sheetFormatPr baseColWidth="10" defaultRowHeight="16"/>
  <sheetData>
    <row r="2">
      <c r="A2" t="inlineStr">
        <is>
          <t>Time to heat up calculation</t>
        </is>
      </c>
    </row>
    <row r="3">
      <c r="A3" s="6" t="inlineStr">
        <is>
          <t>Volume</t>
        </is>
      </c>
      <c r="B3" t="inlineStr">
        <is>
          <t>Coef if 100 ml base</t>
        </is>
      </c>
      <c r="D3" s="6" t="inlineStr">
        <is>
          <t>Volume</t>
        </is>
      </c>
      <c r="E3" s="6" t="n"/>
      <c r="F3" s="6" t="inlineStr">
        <is>
          <t>Coef if 270 ml  base</t>
        </is>
      </c>
      <c r="G3" s="6" t="inlineStr">
        <is>
          <t>Time needed (hrs)</t>
        </is>
      </c>
    </row>
    <row r="4">
      <c r="A4" t="n">
        <v>100</v>
      </c>
      <c r="B4" t="n">
        <v>1</v>
      </c>
      <c r="D4" t="inlineStr">
        <is>
          <t>100 mL</t>
        </is>
      </c>
      <c r="E4" t="n">
        <v>2.5</v>
      </c>
      <c r="F4" s="5">
        <f>(A4/A$7)^(1/3)</f>
        <v/>
      </c>
      <c r="G4" s="7">
        <f>3*F4</f>
        <v/>
      </c>
      <c r="H4" s="7">
        <f>60*(G4-2)</f>
        <v/>
      </c>
      <c r="I4" t="inlineStr">
        <is>
          <t>2h:10 min</t>
        </is>
      </c>
      <c r="J4" t="inlineStr">
        <is>
          <t>2h:30 min</t>
        </is>
      </c>
    </row>
    <row r="5">
      <c r="A5" t="n">
        <v>125</v>
      </c>
      <c r="B5" s="5">
        <f>(A5/A$4)^(1/3)</f>
        <v/>
      </c>
      <c r="D5" t="inlineStr">
        <is>
          <t>125 mL</t>
        </is>
      </c>
      <c r="E5" s="7">
        <f>B5*2.5</f>
        <v/>
      </c>
      <c r="F5" s="5">
        <f>(A5/A$7)^(1/3)</f>
        <v/>
      </c>
      <c r="G5" s="7">
        <f>3*F5</f>
        <v/>
      </c>
      <c r="H5" s="7">
        <f>60*(G5-2)</f>
        <v/>
      </c>
      <c r="I5" t="inlineStr">
        <is>
          <t>2h:20 min</t>
        </is>
      </c>
      <c r="J5" t="inlineStr">
        <is>
          <t>2h:40 min</t>
        </is>
      </c>
      <c r="K5">
        <f>60*0.7</f>
        <v/>
      </c>
    </row>
    <row r="6">
      <c r="A6" t="n">
        <v>250</v>
      </c>
      <c r="B6" s="5">
        <f>(A6/A$4)^(1/3)</f>
        <v/>
      </c>
      <c r="D6" t="inlineStr">
        <is>
          <t>250 mL</t>
        </is>
      </c>
      <c r="E6" s="7">
        <f>B6*2.5</f>
        <v/>
      </c>
      <c r="F6" s="5">
        <f>(A6/A$7)^(1/3)</f>
        <v/>
      </c>
      <c r="G6" s="7">
        <f>3*F6</f>
        <v/>
      </c>
      <c r="H6" s="7">
        <f>60*(G6-2)</f>
        <v/>
      </c>
      <c r="I6" t="inlineStr">
        <is>
          <t>3 hrs</t>
        </is>
      </c>
      <c r="J6" t="inlineStr">
        <is>
          <t>3h:30 min</t>
        </is>
      </c>
      <c r="K6" s="10">
        <f>(E6-3)*60</f>
        <v/>
      </c>
    </row>
    <row r="7">
      <c r="A7" t="n">
        <v>270</v>
      </c>
      <c r="B7" s="5">
        <f>(A7/A$4)^(1/3)</f>
        <v/>
      </c>
      <c r="D7" t="inlineStr">
        <is>
          <t>270 mL</t>
        </is>
      </c>
      <c r="E7" s="7">
        <f>B7*2.5</f>
        <v/>
      </c>
      <c r="F7" s="5">
        <f>(A7/A$7)^(1/3)</f>
        <v/>
      </c>
      <c r="G7" s="7">
        <f>3*F7</f>
        <v/>
      </c>
      <c r="H7" s="7">
        <f>60*(G7-3)</f>
        <v/>
      </c>
      <c r="I7" t="inlineStr">
        <is>
          <t>3 hrs</t>
        </is>
      </c>
      <c r="J7" t="inlineStr">
        <is>
          <t>3h:30 min</t>
        </is>
      </c>
      <c r="K7" s="10">
        <f>(E7-3)*60</f>
        <v/>
      </c>
    </row>
    <row r="8">
      <c r="A8" t="n">
        <v>300</v>
      </c>
      <c r="B8" s="5">
        <f>(A8/A$4)^(1/3)</f>
        <v/>
      </c>
      <c r="D8" t="inlineStr">
        <is>
          <t>300 mL</t>
        </is>
      </c>
      <c r="E8" s="7">
        <f>B8*2.5</f>
        <v/>
      </c>
      <c r="F8" s="5">
        <f>(A8/A$7)^(1/3)</f>
        <v/>
      </c>
      <c r="G8" s="7">
        <f>3*F8</f>
        <v/>
      </c>
      <c r="H8" s="7">
        <f>60*(G8-3)</f>
        <v/>
      </c>
      <c r="I8" t="inlineStr">
        <is>
          <t>3h:10 min</t>
        </is>
      </c>
      <c r="J8" t="inlineStr">
        <is>
          <t>3h:40 min</t>
        </is>
      </c>
      <c r="K8" s="10">
        <f>(E8-3)*60</f>
        <v/>
      </c>
    </row>
    <row r="9">
      <c r="A9" t="n">
        <v>400</v>
      </c>
      <c r="B9" s="5">
        <f>(A9/A$4)^(1/3)</f>
        <v/>
      </c>
      <c r="D9" t="inlineStr">
        <is>
          <t>400 mL</t>
        </is>
      </c>
      <c r="E9" s="7">
        <f>B9*2.5</f>
        <v/>
      </c>
      <c r="F9" s="5">
        <f>(A9/A$7)^(1/3)</f>
        <v/>
      </c>
      <c r="G9" s="7">
        <f>3*F9</f>
        <v/>
      </c>
      <c r="H9" s="7">
        <f>60*(G9-3)</f>
        <v/>
      </c>
      <c r="I9" t="inlineStr">
        <is>
          <t>3h: 30 min</t>
        </is>
      </c>
      <c r="J9" t="inlineStr">
        <is>
          <t>4 hrs</t>
        </is>
      </c>
      <c r="K9" s="10">
        <f>(E9-3)*60</f>
        <v/>
      </c>
    </row>
    <row r="10"/>
    <row r="1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Mark Shal</dc:creator>
  <dcterms:created xsi:type="dcterms:W3CDTF">2026-04-02T23:48:21Z</dcterms:created>
  <dcterms:modified xsi:type="dcterms:W3CDTF">2026-10-11T03:34:56Z</dcterms:modified>
  <cp:lastModifiedBy>Mark Shal</cp:lastModifiedBy>
  <cp:lastPrinted>2026-04-02T23:56:40Z</cp:lastPrinted>
</cp:coreProperties>
</file>