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coughlin\Desktop\"/>
    </mc:Choice>
  </mc:AlternateContent>
  <xr:revisionPtr revIDLastSave="0" documentId="13_ncr:1_{2E3842BE-1C85-419D-A985-07676B154803}" xr6:coauthVersionLast="47" xr6:coauthVersionMax="47" xr10:uidLastSave="{00000000-0000-0000-0000-000000000000}"/>
  <bookViews>
    <workbookView xWindow="-108" yWindow="-108" windowWidth="23256" windowHeight="13896" xr2:uid="{D2B5A949-3E57-44F1-957D-1345727105F1}"/>
  </bookViews>
  <sheets>
    <sheet name="Example Cost Allo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6" i="1" l="1"/>
  <c r="L15" i="1"/>
  <c r="L14" i="1"/>
  <c r="L13" i="1"/>
  <c r="L12" i="1"/>
  <c r="L11" i="1"/>
  <c r="L10" i="1"/>
  <c r="L7" i="1"/>
  <c r="L6" i="1"/>
  <c r="L5" i="1"/>
  <c r="L4" i="1"/>
  <c r="L3" i="1"/>
  <c r="E8" i="1"/>
  <c r="E6" i="1"/>
  <c r="E4" i="1"/>
  <c r="E2" i="1"/>
  <c r="I2" i="1"/>
  <c r="B7" i="1"/>
  <c r="C7" i="1"/>
  <c r="I9" i="1"/>
  <c r="J11" i="1"/>
  <c r="I18" i="1"/>
  <c r="C9" i="1" l="1"/>
  <c r="D9" i="1"/>
  <c r="D7" i="1"/>
  <c r="E7" i="1"/>
  <c r="B5" i="1"/>
  <c r="C5" i="1"/>
  <c r="D5" i="1"/>
  <c r="D3" i="1"/>
  <c r="K16" i="1"/>
  <c r="K14" i="1"/>
  <c r="K11" i="1"/>
  <c r="B3" i="1"/>
  <c r="C3" i="1"/>
  <c r="J14" i="1"/>
  <c r="J16" i="1"/>
  <c r="B9" i="1"/>
  <c r="E9" i="1" s="1"/>
  <c r="K13" i="1" l="1"/>
  <c r="K12" i="1"/>
  <c r="K15" i="1"/>
  <c r="K7" i="1"/>
  <c r="K4" i="1"/>
  <c r="K5" i="1"/>
  <c r="J15" i="1"/>
  <c r="J7" i="1"/>
  <c r="J5" i="1"/>
  <c r="J4" i="1"/>
  <c r="E5" i="1"/>
  <c r="J6" i="1"/>
  <c r="J10" i="1"/>
  <c r="J3" i="1"/>
  <c r="K6" i="1"/>
  <c r="K3" i="1"/>
  <c r="K10" i="1"/>
  <c r="J13" i="1"/>
  <c r="J12" i="1"/>
  <c r="L9" i="1" l="1"/>
  <c r="K9" i="1"/>
  <c r="K2" i="1"/>
  <c r="L2" i="1"/>
  <c r="J9" i="1"/>
  <c r="J2" i="1"/>
  <c r="K18" i="1" l="1"/>
  <c r="L18" i="1"/>
  <c r="J18" i="1"/>
  <c r="E3" i="1"/>
</calcChain>
</file>

<file path=xl/sharedStrings.xml><?xml version="1.0" encoding="utf-8"?>
<sst xmlns="http://schemas.openxmlformats.org/spreadsheetml/2006/main" count="43" uniqueCount="31">
  <si>
    <t>TOTAL AGENCY BUDGET</t>
  </si>
  <si>
    <t>FTE</t>
  </si>
  <si>
    <t>Drug &amp; Alcohol Testing</t>
  </si>
  <si>
    <t>VRM</t>
  </si>
  <si>
    <t>General Liability Insurance</t>
  </si>
  <si>
    <t>Operator Training &amp; Licensing</t>
  </si>
  <si>
    <t>SQFT</t>
  </si>
  <si>
    <t>Building Utilties &amp; Janitorial</t>
  </si>
  <si>
    <t>Facility Rent &amp; Utilities</t>
  </si>
  <si>
    <t>HR &amp; Payroll Administration</t>
  </si>
  <si>
    <t>VRH</t>
  </si>
  <si>
    <t>Dispatcher &amp; Supervisor Salaries</t>
  </si>
  <si>
    <t>OVERHEAD COSTS</t>
  </si>
  <si>
    <t>Tires &amp; Tubes</t>
  </si>
  <si>
    <t>Fringe Benefits</t>
  </si>
  <si>
    <t>Preventive Maintenance</t>
  </si>
  <si>
    <t>Revenue Vehicle Fuel</t>
  </si>
  <si>
    <t>Operator Wages</t>
  </si>
  <si>
    <t>VEHICLE OPERATIONAL COSTS</t>
  </si>
  <si>
    <t>Cost Driver</t>
  </si>
  <si>
    <t>Cost Category Item</t>
  </si>
  <si>
    <t>Total</t>
  </si>
  <si>
    <t>Non-FTA Program</t>
  </si>
  <si>
    <t>5310 
Allocated Cost</t>
  </si>
  <si>
    <t>5311 
Allocated cost</t>
  </si>
  <si>
    <t>Non-FTA 
Allocated Cost</t>
  </si>
  <si>
    <t>Total 
Agency Cost</t>
  </si>
  <si>
    <t>VRH = Vehicle Revenue Hours</t>
  </si>
  <si>
    <t>VRM = Vehicle Revenue Miles</t>
  </si>
  <si>
    <t>FTE = Full Time Equivalents</t>
  </si>
  <si>
    <t>SQFT = Square footage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</si>
</sst>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0" fontId="0" fillId="0" borderId="2" xfId="0" applyBorder="1" applyAlignment="1">
      <alignment horizontal="center"/>
    </xf>
    <xf numFmtId="0" fontId="2" fillId="0" borderId="3" xfId="0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0" fillId="0" borderId="8" xfId="0" applyBorder="1" applyAlignment="1">
      <alignment horizontal="center"/>
    </xf>
    <xf numFmtId="0" fontId="0" fillId="0" borderId="9" xfId="0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9" fontId="0" fillId="0" borderId="13" xfId="2" applyFont="1" applyBorder="1"/>
    <xf numFmtId="9" fontId="0" fillId="0" borderId="14" xfId="2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0" fillId="0" borderId="17" xfId="0" applyBorder="1"/>
    <xf numFmtId="0" fontId="0" fillId="0" borderId="16" xfId="0" applyBorder="1"/>
    <xf numFmtId="0" fontId="3" fillId="0" borderId="19" xfId="0" applyFont="1" applyBorder="1"/>
    <xf numFmtId="0" fontId="0" fillId="0" borderId="20" xfId="0" applyBorder="1"/>
    <xf numFmtId="0" fontId="3" fillId="0" borderId="15" xfId="0" applyFont="1" applyBorder="1"/>
    <xf numFmtId="0" fontId="0" fillId="0" borderId="14" xfId="0" applyBorder="1"/>
    <xf numFmtId="0" fontId="0" fillId="0" borderId="13" xfId="0" applyBorder="1"/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DF69-CBE6-41F3-B40B-F9405182CE1E}">
  <sheetPr>
    <pageSetUpPr fitToPage="1"/>
  </sheetPr>
  <dimension ref="A1:M20"/>
  <sheetViews>
    <sheetView tabSelected="1" zoomScale="145" zoomScaleNormal="145" workbookViewId="0"/>
  </sheetViews>
  <sheetFormatPr defaultRowHeight="14.4" x14ac:dyDescent="0.3"/>
  <cols>
    <col min="2" max="3" width="9.21875" bestFit="1" customWidth="1"/>
    <col min="4" max="4" width="9.21875" customWidth="1"/>
    <col min="5" max="5" width="10.21875" bestFit="1" customWidth="1"/>
    <col min="6" max="6" width="2.88671875" customWidth="1"/>
    <col min="7" max="7" width="30.88671875" customWidth="1"/>
    <col min="8" max="8" width="12.88671875" style="1" customWidth="1"/>
    <col min="9" max="12" width="17.33203125" customWidth="1"/>
  </cols>
  <sheetData>
    <row r="1" spans="1:13" ht="29.4" thickBot="1" x14ac:dyDescent="0.35">
      <c r="A1" s="29"/>
      <c r="B1" s="28">
        <v>5310</v>
      </c>
      <c r="C1" s="28">
        <v>5311</v>
      </c>
      <c r="D1" s="30" t="s">
        <v>22</v>
      </c>
      <c r="E1" s="27" t="s">
        <v>21</v>
      </c>
      <c r="G1" s="26" t="s">
        <v>20</v>
      </c>
      <c r="H1" s="25" t="s">
        <v>19</v>
      </c>
      <c r="I1" s="24" t="s">
        <v>26</v>
      </c>
      <c r="J1" s="24" t="s">
        <v>23</v>
      </c>
      <c r="K1" s="24" t="s">
        <v>24</v>
      </c>
      <c r="L1" s="23" t="s">
        <v>25</v>
      </c>
    </row>
    <row r="2" spans="1:13" x14ac:dyDescent="0.3">
      <c r="A2" s="39" t="s">
        <v>10</v>
      </c>
      <c r="B2" s="22">
        <v>6000</v>
      </c>
      <c r="C2" s="22">
        <v>9000</v>
      </c>
      <c r="D2" s="22">
        <v>8000</v>
      </c>
      <c r="E2" s="21">
        <f t="shared" ref="E2:E9" si="0">+B2+C2+D2</f>
        <v>23000</v>
      </c>
      <c r="G2" s="18" t="s">
        <v>18</v>
      </c>
      <c r="H2" s="17"/>
      <c r="I2" s="16">
        <f>+SUM(I3:I7)</f>
        <v>1040000</v>
      </c>
      <c r="J2" s="16">
        <f>+SUM(J3:J7)</f>
        <v>293065.21739130432</v>
      </c>
      <c r="K2" s="16">
        <f>+SUM(K3:K7)</f>
        <v>410347.82608695648</v>
      </c>
      <c r="L2" s="15">
        <f>+SUM(L3:L7)</f>
        <v>336586.95652173914</v>
      </c>
      <c r="M2" s="2"/>
    </row>
    <row r="3" spans="1:13" ht="15" thickBot="1" x14ac:dyDescent="0.35">
      <c r="A3" s="40"/>
      <c r="B3" s="20">
        <f>+B2/E2</f>
        <v>0.2608695652173913</v>
      </c>
      <c r="C3" s="20">
        <f>+C2/E2</f>
        <v>0.39130434782608697</v>
      </c>
      <c r="D3" s="20">
        <f>+D2/E2</f>
        <v>0.34782608695652173</v>
      </c>
      <c r="E3" s="19">
        <f t="shared" si="0"/>
        <v>1</v>
      </c>
      <c r="G3" s="14" t="s">
        <v>17</v>
      </c>
      <c r="H3" s="13" t="s">
        <v>10</v>
      </c>
      <c r="I3" s="12">
        <v>500000</v>
      </c>
      <c r="J3" s="12">
        <f>+IF($H3="VRH",$I3*B$3,IF($H3="vrm",$I3*B$5,IF($H3="fte",$I3*B$7,IF($H3="SQFT",$I3*B$9))))</f>
        <v>130434.78260869565</v>
      </c>
      <c r="K3" s="12">
        <f>+IF($H3="VRH",$I3*C$3,IF($H3="vrm",$I3*C$5,IF($H3="fte",$I3*C$7,IF($H3="SQFT",$I3*C$9))))</f>
        <v>195652.17391304349</v>
      </c>
      <c r="L3" s="11">
        <f>+IF($H3="VRH",$I3*D$3,IF($H3="vrm",$I3*D$5,IF($H3="fte",$I3*D$7,IF($H3="SQFT",$I3*D$9))))</f>
        <v>173913.04347826086</v>
      </c>
      <c r="M3" s="2"/>
    </row>
    <row r="4" spans="1:13" x14ac:dyDescent="0.3">
      <c r="A4" s="39" t="s">
        <v>3</v>
      </c>
      <c r="B4" s="22">
        <v>95000</v>
      </c>
      <c r="C4" s="22">
        <v>120000</v>
      </c>
      <c r="D4" s="22">
        <v>85000</v>
      </c>
      <c r="E4" s="21">
        <f t="shared" si="0"/>
        <v>300000</v>
      </c>
      <c r="G4" s="14" t="s">
        <v>16</v>
      </c>
      <c r="H4" s="13" t="s">
        <v>3</v>
      </c>
      <c r="I4" s="12">
        <v>240000</v>
      </c>
      <c r="J4" s="12">
        <f>+IF($H4="VRH",I4*B$3,IF($H4="vrm",I4*B$5,IF($H4="fte",I4*B$7,IF($H4="SQFT",I4*B$9))))</f>
        <v>76000</v>
      </c>
      <c r="K4" s="12">
        <f t="shared" ref="K4:L7" si="1">+IF($H4="VRH",$I4*C$3,IF($H4="vrm",$I4*C$5,IF($H4="fte",$I4*C$7,IF($H4="SQFT",$I4*C$9))))</f>
        <v>96000</v>
      </c>
      <c r="L4" s="11">
        <f t="shared" si="1"/>
        <v>68000</v>
      </c>
      <c r="M4" s="2"/>
    </row>
    <row r="5" spans="1:13" ht="15" thickBot="1" x14ac:dyDescent="0.35">
      <c r="A5" s="40"/>
      <c r="B5" s="20">
        <f>+B4/E4</f>
        <v>0.31666666666666665</v>
      </c>
      <c r="C5" s="20">
        <f>+C4/E4</f>
        <v>0.4</v>
      </c>
      <c r="D5" s="20">
        <f>+D4/E4</f>
        <v>0.28333333333333333</v>
      </c>
      <c r="E5" s="19">
        <f t="shared" si="0"/>
        <v>1</v>
      </c>
      <c r="G5" s="14" t="s">
        <v>15</v>
      </c>
      <c r="H5" s="13" t="s">
        <v>3</v>
      </c>
      <c r="I5" s="12">
        <v>120000</v>
      </c>
      <c r="J5" s="12">
        <f>+IF($H5="VRH",I5*B$3,IF($H5="vrm",I5*B$5,IF($H5="fte",I5*B$7,IF($H5="SQFT",I5*B$9))))</f>
        <v>38000</v>
      </c>
      <c r="K5" s="12">
        <f t="shared" si="1"/>
        <v>48000</v>
      </c>
      <c r="L5" s="11">
        <f t="shared" si="1"/>
        <v>34000</v>
      </c>
      <c r="M5" s="2"/>
    </row>
    <row r="6" spans="1:13" x14ac:dyDescent="0.3">
      <c r="A6" s="39" t="s">
        <v>1</v>
      </c>
      <c r="B6" s="22">
        <v>30</v>
      </c>
      <c r="C6" s="22">
        <v>20</v>
      </c>
      <c r="D6" s="22">
        <v>25</v>
      </c>
      <c r="E6" s="21">
        <f t="shared" si="0"/>
        <v>75</v>
      </c>
      <c r="G6" s="14" t="s">
        <v>14</v>
      </c>
      <c r="H6" s="13" t="s">
        <v>10</v>
      </c>
      <c r="I6" s="12">
        <v>150000</v>
      </c>
      <c r="J6" s="12">
        <f>+IF($H6="VRH",I6*B$3,IF($H6="vrm",I6*B$5,IF($H6="fte",I6*B$7,IF($H6="SQFT",I6*B$9))))</f>
        <v>39130.434782608696</v>
      </c>
      <c r="K6" s="12">
        <f t="shared" si="1"/>
        <v>58695.652173913048</v>
      </c>
      <c r="L6" s="11">
        <f t="shared" si="1"/>
        <v>52173.913043478256</v>
      </c>
      <c r="M6" s="2"/>
    </row>
    <row r="7" spans="1:13" ht="15" thickBot="1" x14ac:dyDescent="0.35">
      <c r="A7" s="40"/>
      <c r="B7" s="20">
        <f>+B6/E6</f>
        <v>0.4</v>
      </c>
      <c r="C7" s="20">
        <f>+C6/E6</f>
        <v>0.26666666666666666</v>
      </c>
      <c r="D7" s="20">
        <f>+D6/E6</f>
        <v>0.33333333333333331</v>
      </c>
      <c r="E7" s="19">
        <f t="shared" si="0"/>
        <v>1</v>
      </c>
      <c r="G7" s="10" t="s">
        <v>13</v>
      </c>
      <c r="H7" s="9" t="s">
        <v>3</v>
      </c>
      <c r="I7" s="8">
        <v>30000</v>
      </c>
      <c r="J7" s="8">
        <f>+IF($H7="VRH",I7*B$3,IF($H7="vrm",I7*B$5,IF($H7="fte",I7*B$7,IF($H7="SQFT",I7*B$9))))</f>
        <v>9500</v>
      </c>
      <c r="K7" s="8">
        <f t="shared" si="1"/>
        <v>12000</v>
      </c>
      <c r="L7" s="7">
        <f t="shared" si="1"/>
        <v>8500</v>
      </c>
      <c r="M7" s="2"/>
    </row>
    <row r="8" spans="1:13" ht="15" thickBot="1" x14ac:dyDescent="0.35">
      <c r="A8" s="39" t="s">
        <v>6</v>
      </c>
      <c r="B8" s="22">
        <v>28000</v>
      </c>
      <c r="C8" s="22">
        <v>12000</v>
      </c>
      <c r="D8" s="22">
        <v>23000</v>
      </c>
      <c r="E8" s="21">
        <f t="shared" si="0"/>
        <v>63000</v>
      </c>
      <c r="I8" s="2"/>
      <c r="J8" s="2"/>
      <c r="K8" s="2"/>
      <c r="L8" s="2"/>
      <c r="M8" s="2"/>
    </row>
    <row r="9" spans="1:13" ht="15" thickBot="1" x14ac:dyDescent="0.35">
      <c r="A9" s="40"/>
      <c r="B9" s="20">
        <f>+B8/E8</f>
        <v>0.44444444444444442</v>
      </c>
      <c r="C9" s="20">
        <f>+C8/E8</f>
        <v>0.19047619047619047</v>
      </c>
      <c r="D9" s="20">
        <f>+D8/E8</f>
        <v>0.36507936507936506</v>
      </c>
      <c r="E9" s="19">
        <f t="shared" si="0"/>
        <v>1</v>
      </c>
      <c r="G9" s="18" t="s">
        <v>12</v>
      </c>
      <c r="H9" s="17"/>
      <c r="I9" s="16">
        <f>+SUM(I10:I16)</f>
        <v>460000</v>
      </c>
      <c r="J9" s="16">
        <f>+SUM(J10:J16)</f>
        <v>164021.73913043478</v>
      </c>
      <c r="K9" s="16">
        <f>+SUM(K10:K16)</f>
        <v>140306.41821946169</v>
      </c>
      <c r="L9" s="15">
        <f>+SUM(L10:L16)</f>
        <v>155671.84265010353</v>
      </c>
      <c r="M9" s="2"/>
    </row>
    <row r="10" spans="1:13" x14ac:dyDescent="0.3">
      <c r="G10" s="14" t="s">
        <v>11</v>
      </c>
      <c r="H10" s="13" t="s">
        <v>10</v>
      </c>
      <c r="I10" s="12">
        <v>140000</v>
      </c>
      <c r="J10" s="12">
        <f t="shared" ref="J10:L16" si="2">+IF($H10="VRH",$I10*B$3,IF($H10="vrm",$I10*B$5,IF($H10="fte",$I10*B$7,IF($H10="SQFT",$I10*B$9))))</f>
        <v>36521.739130434784</v>
      </c>
      <c r="K10" s="12">
        <f t="shared" si="2"/>
        <v>54782.608695652176</v>
      </c>
      <c r="L10" s="11">
        <f t="shared" si="2"/>
        <v>48695.65217391304</v>
      </c>
      <c r="M10" s="2"/>
    </row>
    <row r="11" spans="1:13" ht="15" thickBot="1" x14ac:dyDescent="0.35">
      <c r="G11" s="14" t="s">
        <v>9</v>
      </c>
      <c r="H11" s="13" t="s">
        <v>1</v>
      </c>
      <c r="I11" s="12">
        <v>80000</v>
      </c>
      <c r="J11" s="12">
        <f t="shared" si="2"/>
        <v>32000</v>
      </c>
      <c r="K11" s="12">
        <f t="shared" si="2"/>
        <v>21333.333333333332</v>
      </c>
      <c r="L11" s="11">
        <f t="shared" si="2"/>
        <v>26666.666666666664</v>
      </c>
      <c r="M11" s="2"/>
    </row>
    <row r="12" spans="1:13" x14ac:dyDescent="0.3">
      <c r="A12" s="31" t="s">
        <v>27</v>
      </c>
      <c r="B12" s="32"/>
      <c r="C12" s="33"/>
      <c r="G12" s="14" t="s">
        <v>8</v>
      </c>
      <c r="H12" s="13" t="s">
        <v>6</v>
      </c>
      <c r="I12" s="12">
        <v>90000</v>
      </c>
      <c r="J12" s="12">
        <f t="shared" si="2"/>
        <v>40000</v>
      </c>
      <c r="K12" s="12">
        <f t="shared" si="2"/>
        <v>17142.857142857141</v>
      </c>
      <c r="L12" s="11">
        <f t="shared" si="2"/>
        <v>32857.142857142855</v>
      </c>
      <c r="M12" s="2"/>
    </row>
    <row r="13" spans="1:13" x14ac:dyDescent="0.3">
      <c r="A13" s="34" t="s">
        <v>28</v>
      </c>
      <c r="C13" s="35"/>
      <c r="G13" s="14" t="s">
        <v>7</v>
      </c>
      <c r="H13" s="13" t="s">
        <v>6</v>
      </c>
      <c r="I13" s="12">
        <v>30000</v>
      </c>
      <c r="J13" s="12">
        <f t="shared" si="2"/>
        <v>13333.333333333332</v>
      </c>
      <c r="K13" s="12">
        <f t="shared" si="2"/>
        <v>5714.2857142857138</v>
      </c>
      <c r="L13" s="11">
        <f t="shared" si="2"/>
        <v>10952.380952380952</v>
      </c>
      <c r="M13" s="2"/>
    </row>
    <row r="14" spans="1:13" x14ac:dyDescent="0.3">
      <c r="A14" s="34" t="s">
        <v>29</v>
      </c>
      <c r="C14" s="35"/>
      <c r="G14" s="14" t="s">
        <v>5</v>
      </c>
      <c r="H14" s="13" t="s">
        <v>1</v>
      </c>
      <c r="I14" s="12">
        <v>40000</v>
      </c>
      <c r="J14" s="12">
        <f t="shared" si="2"/>
        <v>16000</v>
      </c>
      <c r="K14" s="12">
        <f t="shared" si="2"/>
        <v>10666.666666666666</v>
      </c>
      <c r="L14" s="11">
        <f t="shared" si="2"/>
        <v>13333.333333333332</v>
      </c>
      <c r="M14" s="2"/>
    </row>
    <row r="15" spans="1:13" ht="15" thickBot="1" x14ac:dyDescent="0.35">
      <c r="A15" s="36" t="s">
        <v>30</v>
      </c>
      <c r="B15" s="37"/>
      <c r="C15" s="38"/>
      <c r="G15" s="14" t="s">
        <v>4</v>
      </c>
      <c r="H15" s="13" t="s">
        <v>3</v>
      </c>
      <c r="I15" s="12">
        <v>70000</v>
      </c>
      <c r="J15" s="12">
        <f t="shared" si="2"/>
        <v>22166.666666666664</v>
      </c>
      <c r="K15" s="12">
        <f t="shared" si="2"/>
        <v>28000</v>
      </c>
      <c r="L15" s="11">
        <f t="shared" si="2"/>
        <v>19833.333333333332</v>
      </c>
      <c r="M15" s="2"/>
    </row>
    <row r="16" spans="1:13" ht="15" thickBot="1" x14ac:dyDescent="0.35">
      <c r="G16" s="10" t="s">
        <v>2</v>
      </c>
      <c r="H16" s="9" t="s">
        <v>1</v>
      </c>
      <c r="I16" s="8">
        <v>10000</v>
      </c>
      <c r="J16" s="8">
        <f t="shared" si="2"/>
        <v>4000</v>
      </c>
      <c r="K16" s="8">
        <f t="shared" si="2"/>
        <v>2666.6666666666665</v>
      </c>
      <c r="L16" s="7">
        <f t="shared" si="2"/>
        <v>3333.333333333333</v>
      </c>
      <c r="M16" s="2"/>
    </row>
    <row r="17" spans="7:13" ht="15" thickBot="1" x14ac:dyDescent="0.35">
      <c r="I17" s="2"/>
      <c r="J17" s="2"/>
      <c r="K17" s="2"/>
      <c r="L17" s="2"/>
      <c r="M17" s="2"/>
    </row>
    <row r="18" spans="7:13" ht="15" thickBot="1" x14ac:dyDescent="0.35">
      <c r="G18" s="6" t="s">
        <v>0</v>
      </c>
      <c r="H18" s="5"/>
      <c r="I18" s="4">
        <f>+I2+I9</f>
        <v>1500000</v>
      </c>
      <c r="J18" s="4">
        <f>+J2+J9</f>
        <v>457086.95652173914</v>
      </c>
      <c r="K18" s="4">
        <f>+K2+K9</f>
        <v>550654.24430641811</v>
      </c>
      <c r="L18" s="3">
        <f>+L2+L9</f>
        <v>492258.79917184263</v>
      </c>
      <c r="M18" s="2"/>
    </row>
    <row r="19" spans="7:13" x14ac:dyDescent="0.3">
      <c r="L19" s="2"/>
    </row>
    <row r="20" spans="7:13" x14ac:dyDescent="0.3">
      <c r="L20" s="2"/>
    </row>
  </sheetData>
  <mergeCells count="4">
    <mergeCell ref="A2:A3"/>
    <mergeCell ref="A4:A5"/>
    <mergeCell ref="A6:A7"/>
    <mergeCell ref="A8:A9"/>
  </mergeCells>
  <pageMargins left="0.7" right="0.7" top="0.75" bottom="0.75" header="0.3" footer="0.3"/>
  <pageSetup scale="76" fitToHeight="0" orientation="landscape" horizontalDpi="1200" verticalDpi="1200" r:id="rId1"/>
  <headerFooter>
    <oddFooter>&amp;RJune 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22138E8CD1A54B881A63E6F5E4E790" ma:contentTypeVersion="1" ma:contentTypeDescription="Create a new document." ma:contentTypeScope="" ma:versionID="a0d11af0c62f863428a938374a3371dc">
  <xsd:schema xmlns:xsd="http://www.w3.org/2001/XMLSchema" xmlns:xs="http://www.w3.org/2001/XMLSchema" xmlns:p="http://schemas.microsoft.com/office/2006/metadata/properties" xmlns:ns3="66b8b98d-11a1-4eb3-9490-4184e170f301" targetNamespace="http://schemas.microsoft.com/office/2006/metadata/properties" ma:root="true" ma:fieldsID="833cc37dc4cc75c7bad6a460cfeb747a" ns3:_="">
    <xsd:import namespace="66b8b98d-11a1-4eb3-9490-4184e170f30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b98d-11a1-4eb3-9490-4184e170f30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3D19DB-BD0D-444B-B7E8-631617CD6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FA616-6C7D-4717-8B19-A12ECC1BA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8b98d-11a1-4eb3-9490-4184e170f3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233E8B-5DB1-472A-8E68-4C42428FBD71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6b8b98d-11a1-4eb3-9490-4184e170f3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Cost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Marie Coughlin</dc:creator>
  <cp:lastModifiedBy>Anne Marie Coughlin</cp:lastModifiedBy>
  <cp:lastPrinted>2026-06-25T14:20:48Z</cp:lastPrinted>
  <dcterms:created xsi:type="dcterms:W3CDTF">2026-06-19T13:04:20Z</dcterms:created>
  <dcterms:modified xsi:type="dcterms:W3CDTF">2026-06-25T14:21:10Z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0x0101003622138E8CD1A54B881A63E6F5E4E790</vt:lpwstr>
  </property>
</Properties>
</file>