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J:\My Drive\Lorain Stonycreek Hiking Trails\Financial\Blaze On Ventures\Financial Statements\2025\"/>
    </mc:Choice>
  </mc:AlternateContent>
  <xr:revisionPtr revIDLastSave="0" documentId="13_ncr:1_{5B3580AC-0479-4BE6-BBF6-220B77078CD6}" xr6:coauthVersionLast="47" xr6:coauthVersionMax="47" xr10:uidLastSave="{00000000-0000-0000-0000-000000000000}"/>
  <bookViews>
    <workbookView xWindow="34050" yWindow="1935" windowWidth="21600" windowHeight="11235" xr2:uid="{00000000-000D-0000-FFFF-FFFF00000000}"/>
  </bookViews>
  <sheets>
    <sheet name="2025 P-L Statemen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2" l="1"/>
  <c r="J22" i="2"/>
  <c r="J21" i="2"/>
  <c r="J20" i="2"/>
  <c r="J19" i="2"/>
  <c r="J17" i="2"/>
  <c r="J16" i="2"/>
  <c r="J15" i="2"/>
  <c r="J25" i="2" s="1"/>
  <c r="F12" i="2"/>
  <c r="F11" i="2"/>
  <c r="F15" i="2" s="1"/>
  <c r="J10" i="2"/>
  <c r="J9" i="2"/>
  <c r="J8" i="2"/>
  <c r="J7" i="2"/>
  <c r="J6" i="2"/>
  <c r="J5" i="2"/>
  <c r="J4" i="2"/>
  <c r="J12" i="2" s="1"/>
</calcChain>
</file>

<file path=xl/sharedStrings.xml><?xml version="1.0" encoding="utf-8"?>
<sst xmlns="http://schemas.openxmlformats.org/spreadsheetml/2006/main" count="40" uniqueCount="32">
  <si>
    <t>General Fund</t>
  </si>
  <si>
    <t>Accts. Recv. Categories</t>
  </si>
  <si>
    <t>Accounts Recievible</t>
  </si>
  <si>
    <t>Trail Sign Sponsorships/Renewals</t>
  </si>
  <si>
    <t>Accounts Payable</t>
  </si>
  <si>
    <t>Donations In</t>
  </si>
  <si>
    <t>SGOC</t>
  </si>
  <si>
    <t>Event Revenue</t>
  </si>
  <si>
    <t>SGOC Revenue</t>
  </si>
  <si>
    <t>Shirt Store</t>
  </si>
  <si>
    <t>Social Media Revenue</t>
  </si>
  <si>
    <t xml:space="preserve">Misc </t>
  </si>
  <si>
    <t>Total Accts Recievible</t>
  </si>
  <si>
    <t>Total Accts Payable</t>
  </si>
  <si>
    <t>Total</t>
  </si>
  <si>
    <t>Accts. Pay. Categories</t>
  </si>
  <si>
    <t>Total Net Profit</t>
  </si>
  <si>
    <t>Trail Cameras</t>
  </si>
  <si>
    <t>Misc trails expenses</t>
  </si>
  <si>
    <t>GF</t>
  </si>
  <si>
    <t>Account Balance</t>
  </si>
  <si>
    <t>Printing</t>
  </si>
  <si>
    <t>STC</t>
  </si>
  <si>
    <t>Donations Out</t>
  </si>
  <si>
    <t>SGOC Expenses</t>
  </si>
  <si>
    <t xml:space="preserve">SGOC </t>
  </si>
  <si>
    <t>Office, Internet, Website Expenses</t>
  </si>
  <si>
    <t>Sponsorship drive expenses</t>
  </si>
  <si>
    <t>Cash on Hand</t>
  </si>
  <si>
    <t>Fees, State Renewals, Memberships</t>
  </si>
  <si>
    <t>Trail Signs, Stickers</t>
  </si>
  <si>
    <t>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</si>
</sst>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1" xfId="0" applyFill="1" applyBorder="1"/>
    <xf numFmtId="44" fontId="0" fillId="2" borderId="1" xfId="1" applyFont="1" applyFill="1" applyBorder="1"/>
    <xf numFmtId="0" fontId="0" fillId="3" borderId="1" xfId="0" applyFill="1" applyBorder="1"/>
    <xf numFmtId="0" fontId="0" fillId="0" borderId="1" xfId="0" applyBorder="1"/>
    <xf numFmtId="44" fontId="0" fillId="0" borderId="1" xfId="1" applyFont="1" applyBorder="1"/>
    <xf numFmtId="44" fontId="0" fillId="3" borderId="1" xfId="1" applyFont="1" applyFill="1" applyBorder="1"/>
    <xf numFmtId="0" fontId="0" fillId="4" borderId="1" xfId="0" applyFill="1" applyBorder="1"/>
    <xf numFmtId="44" fontId="0" fillId="4" borderId="1" xfId="1" applyFont="1" applyFill="1" applyBorder="1"/>
    <xf numFmtId="44" fontId="0" fillId="0" borderId="1" xfId="1" applyFont="1" applyFill="1" applyBorder="1"/>
    <xf numFmtId="44" fontId="0" fillId="0" borderId="0" xfId="0" applyNumberFormat="1"/>
    <xf numFmtId="0" fontId="0" fillId="5" borderId="1" xfId="0" applyFill="1" applyBorder="1"/>
    <xf numFmtId="44" fontId="0" fillId="5" borderId="1" xfId="1" applyFont="1" applyFill="1" applyBorder="1"/>
    <xf numFmtId="0" fontId="0" fillId="6" borderId="1" xfId="0" applyFill="1" applyBorder="1"/>
    <xf numFmtId="44" fontId="0" fillId="6" borderId="1" xfId="1" applyFont="1" applyFill="1" applyBorder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AB177-E7C5-4647-BD31-78B6BD49637E}">
  <sheetPr>
    <tabColor rgb="FFFFFF00"/>
  </sheetPr>
  <dimension ref="B2:L26"/>
  <sheetViews>
    <sheetView tabSelected="1" workbookViewId="0">
      <selection sqref="A1:K27"/>
    </sheetView>
  </sheetViews>
  <sheetFormatPr defaultRowHeight="14.4" x14ac:dyDescent="0.3"/>
  <cols>
    <col min="1" max="1" width="2.77734375" customWidth="1"/>
    <col min="2" max="2" width="13.109375" customWidth="1"/>
    <col min="3" max="3" width="1.88671875" customWidth="1"/>
    <col min="4" max="4" width="19.44140625" bestFit="1" customWidth="1"/>
    <col min="5" max="5" width="2.21875" customWidth="1"/>
    <col min="6" max="6" width="10.109375" style="15" bestFit="1" customWidth="1"/>
    <col min="7" max="7" width="2.33203125" customWidth="1"/>
    <col min="8" max="8" width="29.33203125" bestFit="1" customWidth="1"/>
    <col min="10" max="10" width="11.109375" style="15" bestFit="1" customWidth="1"/>
  </cols>
  <sheetData>
    <row r="2" spans="2:12" x14ac:dyDescent="0.3">
      <c r="B2" s="1" t="s">
        <v>0</v>
      </c>
      <c r="C2" s="1"/>
      <c r="D2" s="1"/>
      <c r="E2" s="1"/>
      <c r="F2" s="2"/>
      <c r="H2" s="3" t="s">
        <v>1</v>
      </c>
      <c r="I2" s="4"/>
      <c r="J2" s="5"/>
    </row>
    <row r="3" spans="2:12" x14ac:dyDescent="0.3">
      <c r="B3" s="1"/>
      <c r="C3" s="1"/>
      <c r="D3" s="1"/>
      <c r="E3" s="1"/>
      <c r="F3" s="2"/>
      <c r="H3" s="4"/>
      <c r="I3" s="4"/>
      <c r="J3" s="5"/>
    </row>
    <row r="4" spans="2:12" x14ac:dyDescent="0.3">
      <c r="B4" s="1"/>
      <c r="C4" s="1"/>
      <c r="D4" s="1" t="s">
        <v>2</v>
      </c>
      <c r="E4" s="1"/>
      <c r="F4" s="2">
        <v>6809.71</v>
      </c>
      <c r="H4" s="4" t="s">
        <v>3</v>
      </c>
      <c r="I4" s="4"/>
      <c r="J4" s="6">
        <f>250+500+250+250+250+250+250+250+250+250+250+1000</f>
        <v>4000</v>
      </c>
    </row>
    <row r="5" spans="2:12" x14ac:dyDescent="0.3">
      <c r="B5" s="1"/>
      <c r="C5" s="1"/>
      <c r="D5" s="1" t="s">
        <v>4</v>
      </c>
      <c r="E5" s="1"/>
      <c r="F5" s="2">
        <v>5121.6499999999996</v>
      </c>
      <c r="H5" s="4" t="s">
        <v>5</v>
      </c>
      <c r="I5" s="4"/>
      <c r="J5" s="6">
        <f>250+76+100+100+50+100+50+200+50+100</f>
        <v>1076</v>
      </c>
    </row>
    <row r="6" spans="2:12" x14ac:dyDescent="0.3">
      <c r="B6" s="7" t="s">
        <v>6</v>
      </c>
      <c r="C6" s="7"/>
      <c r="D6" s="7"/>
      <c r="E6" s="7"/>
      <c r="F6" s="8"/>
      <c r="H6" s="4" t="s">
        <v>7</v>
      </c>
      <c r="I6" s="4"/>
      <c r="J6" s="6">
        <f>10+40+80+40+75</f>
        <v>245</v>
      </c>
    </row>
    <row r="7" spans="2:12" x14ac:dyDescent="0.3">
      <c r="B7" s="7"/>
      <c r="C7" s="7"/>
      <c r="D7" s="7" t="s">
        <v>2</v>
      </c>
      <c r="E7" s="7"/>
      <c r="F7" s="8">
        <v>1766</v>
      </c>
      <c r="H7" s="4" t="s">
        <v>8</v>
      </c>
      <c r="I7" s="4"/>
      <c r="J7" s="6">
        <f>1766+20</f>
        <v>1786</v>
      </c>
    </row>
    <row r="8" spans="2:12" x14ac:dyDescent="0.3">
      <c r="B8" s="7"/>
      <c r="C8" s="7"/>
      <c r="D8" s="7" t="s">
        <v>4</v>
      </c>
      <c r="E8" s="7"/>
      <c r="F8" s="8">
        <v>225.94</v>
      </c>
      <c r="H8" s="4" t="s">
        <v>9</v>
      </c>
      <c r="I8" s="4"/>
      <c r="J8" s="6">
        <f>14+12</f>
        <v>26</v>
      </c>
    </row>
    <row r="9" spans="2:12" x14ac:dyDescent="0.3">
      <c r="B9" s="7"/>
      <c r="C9" s="7"/>
      <c r="D9" s="7"/>
      <c r="E9" s="7"/>
      <c r="F9" s="8"/>
      <c r="H9" s="4" t="s">
        <v>10</v>
      </c>
      <c r="I9" s="4"/>
      <c r="J9" s="6">
        <f>6.65+6.19+5.04+11.12+7.22</f>
        <v>36.22</v>
      </c>
    </row>
    <row r="10" spans="2:12" x14ac:dyDescent="0.3">
      <c r="B10" s="7"/>
      <c r="C10" s="7"/>
      <c r="D10" s="7"/>
      <c r="E10" s="7"/>
      <c r="F10" s="8"/>
      <c r="H10" s="4" t="s">
        <v>11</v>
      </c>
      <c r="I10" s="4"/>
      <c r="J10" s="6">
        <f>233.2+75+69.97+1000+28.32</f>
        <v>1406.49</v>
      </c>
    </row>
    <row r="11" spans="2:12" x14ac:dyDescent="0.3">
      <c r="B11" s="7"/>
      <c r="C11" s="7"/>
      <c r="D11" s="7" t="s">
        <v>12</v>
      </c>
      <c r="E11" s="7"/>
      <c r="F11" s="8">
        <f>F4+F7</f>
        <v>8575.7099999999991</v>
      </c>
      <c r="H11" s="4"/>
      <c r="I11" s="4"/>
      <c r="J11" s="9"/>
    </row>
    <row r="12" spans="2:12" x14ac:dyDescent="0.3">
      <c r="B12" s="7"/>
      <c r="C12" s="7"/>
      <c r="D12" s="7" t="s">
        <v>13</v>
      </c>
      <c r="E12" s="7"/>
      <c r="F12" s="8">
        <f>F5+F8</f>
        <v>5347.5899999999992</v>
      </c>
      <c r="H12" s="4" t="s">
        <v>14</v>
      </c>
      <c r="I12" s="4"/>
      <c r="J12" s="5">
        <f>SUM(J4:J10)</f>
        <v>8575.7100000000009</v>
      </c>
      <c r="L12" s="10"/>
    </row>
    <row r="13" spans="2:12" x14ac:dyDescent="0.3">
      <c r="B13" s="7"/>
      <c r="C13" s="7"/>
      <c r="D13" s="7"/>
      <c r="E13" s="7"/>
      <c r="F13" s="8"/>
      <c r="H13" s="3" t="s">
        <v>15</v>
      </c>
      <c r="I13" s="4"/>
      <c r="J13" s="5"/>
    </row>
    <row r="14" spans="2:12" x14ac:dyDescent="0.3">
      <c r="B14" s="7"/>
      <c r="C14" s="7"/>
      <c r="D14" s="7"/>
      <c r="E14" s="7"/>
      <c r="F14" s="8"/>
      <c r="H14" s="4"/>
      <c r="I14" s="4"/>
      <c r="J14" s="5"/>
    </row>
    <row r="15" spans="2:12" x14ac:dyDescent="0.3">
      <c r="B15" s="7"/>
      <c r="C15" s="7"/>
      <c r="D15" s="7" t="s">
        <v>16</v>
      </c>
      <c r="E15" s="7"/>
      <c r="F15" s="8">
        <f>F11-F12</f>
        <v>3228.12</v>
      </c>
      <c r="H15" s="4" t="s">
        <v>17</v>
      </c>
      <c r="I15" s="4"/>
      <c r="J15" s="6">
        <f>23+23+3.87+7.74+33+3+15+51+43+43+10+38+10+38+10+38+43+12+31</f>
        <v>475.61</v>
      </c>
    </row>
    <row r="16" spans="2:12" x14ac:dyDescent="0.3">
      <c r="B16" s="11"/>
      <c r="C16" s="11"/>
      <c r="D16" s="11"/>
      <c r="E16" s="11"/>
      <c r="F16" s="12"/>
      <c r="H16" s="4" t="s">
        <v>18</v>
      </c>
      <c r="I16" s="4"/>
      <c r="J16" s="6">
        <f>196.55+67.76+115.26+21.19+106.03+27.52+11.08+83.3+24.84+21.73+130.81+371+101.41+96.41</f>
        <v>1374.89</v>
      </c>
    </row>
    <row r="17" spans="2:12" x14ac:dyDescent="0.3">
      <c r="B17" s="13" t="s">
        <v>19</v>
      </c>
      <c r="C17" s="13"/>
      <c r="D17" s="13" t="s">
        <v>20</v>
      </c>
      <c r="E17" s="13"/>
      <c r="F17" s="14">
        <v>1401.08</v>
      </c>
      <c r="H17" s="4" t="s">
        <v>21</v>
      </c>
      <c r="I17" s="4"/>
      <c r="J17" s="6">
        <f>99.31</f>
        <v>99.31</v>
      </c>
    </row>
    <row r="18" spans="2:12" x14ac:dyDescent="0.3">
      <c r="B18" s="13" t="s">
        <v>22</v>
      </c>
      <c r="C18" s="13"/>
      <c r="D18" s="13" t="s">
        <v>20</v>
      </c>
      <c r="E18" s="13"/>
      <c r="F18" s="14">
        <v>1216.0899999999999</v>
      </c>
      <c r="H18" s="4" t="s">
        <v>23</v>
      </c>
      <c r="I18" s="4"/>
      <c r="J18" s="6">
        <v>0</v>
      </c>
    </row>
    <row r="19" spans="2:12" x14ac:dyDescent="0.3">
      <c r="B19" s="1"/>
      <c r="C19" s="1"/>
      <c r="D19" s="1"/>
      <c r="E19" s="1"/>
      <c r="F19" s="2"/>
      <c r="H19" s="4" t="s">
        <v>24</v>
      </c>
      <c r="I19" s="4"/>
      <c r="J19" s="6">
        <f>125+100.94</f>
        <v>225.94</v>
      </c>
    </row>
    <row r="20" spans="2:12" x14ac:dyDescent="0.3">
      <c r="B20" s="13" t="s">
        <v>25</v>
      </c>
      <c r="C20" s="13"/>
      <c r="D20" s="13" t="s">
        <v>20</v>
      </c>
      <c r="E20" s="13"/>
      <c r="F20" s="14">
        <v>994.5</v>
      </c>
      <c r="H20" s="4" t="s">
        <v>26</v>
      </c>
      <c r="I20" s="4"/>
      <c r="J20" s="6">
        <f>8.47+234+15.9+3.17</f>
        <v>261.54000000000002</v>
      </c>
    </row>
    <row r="21" spans="2:12" x14ac:dyDescent="0.3">
      <c r="B21" s="7"/>
      <c r="C21" s="7"/>
      <c r="D21" s="7"/>
      <c r="E21" s="7"/>
      <c r="F21" s="8"/>
      <c r="H21" s="4" t="s">
        <v>27</v>
      </c>
      <c r="I21" s="4"/>
      <c r="J21" s="6">
        <f>450</f>
        <v>450</v>
      </c>
    </row>
    <row r="22" spans="2:12" x14ac:dyDescent="0.3">
      <c r="B22" s="13" t="s">
        <v>28</v>
      </c>
      <c r="C22" s="13"/>
      <c r="D22" s="13" t="s">
        <v>0</v>
      </c>
      <c r="E22" s="13"/>
      <c r="F22" s="14">
        <v>25.45</v>
      </c>
      <c r="H22" s="4" t="s">
        <v>29</v>
      </c>
      <c r="I22" s="4"/>
      <c r="J22" s="6">
        <f>15+500+340+31.79+59.9+31.79</f>
        <v>978.4799999999999</v>
      </c>
    </row>
    <row r="23" spans="2:12" x14ac:dyDescent="0.3">
      <c r="B23" s="13"/>
      <c r="C23" s="13"/>
      <c r="D23" s="13" t="s">
        <v>25</v>
      </c>
      <c r="E23" s="13"/>
      <c r="F23" s="14">
        <v>99.06</v>
      </c>
      <c r="H23" s="4" t="s">
        <v>30</v>
      </c>
      <c r="I23" s="4"/>
      <c r="J23" s="6">
        <f>85.84+1093.88+15.9+47.7+238.5</f>
        <v>1481.8200000000002</v>
      </c>
    </row>
    <row r="24" spans="2:12" x14ac:dyDescent="0.3">
      <c r="B24" s="1"/>
      <c r="C24" s="1"/>
      <c r="D24" s="1"/>
      <c r="E24" s="1"/>
      <c r="F24" s="2"/>
      <c r="H24" s="4"/>
      <c r="I24" s="4"/>
      <c r="J24" s="9"/>
    </row>
    <row r="25" spans="2:12" x14ac:dyDescent="0.3">
      <c r="B25" s="13" t="s">
        <v>31</v>
      </c>
      <c r="C25" s="13"/>
      <c r="D25" s="13" t="s">
        <v>20</v>
      </c>
      <c r="E25" s="13"/>
      <c r="F25" s="14">
        <v>1001.3</v>
      </c>
      <c r="H25" s="4" t="s">
        <v>14</v>
      </c>
      <c r="I25" s="4"/>
      <c r="J25" s="5">
        <f>SUM(J15:J23)</f>
        <v>5347.59</v>
      </c>
      <c r="L25" s="10"/>
    </row>
    <row r="26" spans="2:12" x14ac:dyDescent="0.3">
      <c r="B26" s="11"/>
      <c r="C26" s="11"/>
      <c r="D26" s="11"/>
      <c r="E26" s="11"/>
      <c r="F26" s="1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P-L 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 Hammers</cp:lastModifiedBy>
  <dcterms:created xsi:type="dcterms:W3CDTF">2015-06-05T18:17:20Z</dcterms:created>
  <dcterms:modified xsi:type="dcterms:W3CDTF">2026-01-27T18:30:30Z</dcterms:modified>
</cp:coreProperties>
</file>