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125" windowHeight="12135" tabRatio="500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6" i="7" l="1"/>
  <c r="M25" i="8" l="1"/>
  <c r="N25" i="8" s="1"/>
  <c r="J25" i="8"/>
  <c r="K25" i="8" s="1"/>
  <c r="G25" i="8"/>
  <c r="H25" i="8" s="1"/>
  <c r="AC24" i="8"/>
  <c r="AD24" i="8" s="1"/>
  <c r="X24" i="8"/>
  <c r="Y24" i="8" s="1"/>
  <c r="S24" i="8"/>
  <c r="T24" i="8" s="1"/>
  <c r="O24" i="8"/>
  <c r="M24" i="8" s="1"/>
  <c r="N24" i="8" s="1"/>
  <c r="J24" i="8"/>
  <c r="K24" i="8" s="1"/>
  <c r="G24" i="8"/>
  <c r="H24" i="8" s="1"/>
  <c r="AG24" i="8" s="1"/>
  <c r="AG23" i="8"/>
  <c r="AD23" i="8"/>
  <c r="AC23" i="8"/>
  <c r="X23" i="8"/>
  <c r="Y23" i="8" s="1"/>
  <c r="S23" i="8"/>
  <c r="T23" i="8" s="1"/>
  <c r="O23" i="8"/>
  <c r="M23" i="8" s="1"/>
  <c r="N23" i="8" s="1"/>
  <c r="J23" i="8"/>
  <c r="K23" i="8" s="1"/>
  <c r="G23" i="8"/>
  <c r="H23" i="8" s="1"/>
  <c r="AC22" i="8"/>
  <c r="AD22" i="8" s="1"/>
  <c r="X22" i="8"/>
  <c r="Y22" i="8" s="1"/>
  <c r="S22" i="8"/>
  <c r="T22" i="8" s="1"/>
  <c r="O22" i="8"/>
  <c r="M22" i="8" s="1"/>
  <c r="N22" i="8" s="1"/>
  <c r="J22" i="8"/>
  <c r="AH22" i="8" s="1"/>
  <c r="G22" i="8"/>
  <c r="H22" i="8" s="1"/>
  <c r="AG22" i="8" s="1"/>
  <c r="AG21" i="8"/>
  <c r="AC21" i="8"/>
  <c r="AD21" i="8" s="1"/>
  <c r="X21" i="8"/>
  <c r="Y21" i="8" s="1"/>
  <c r="S21" i="8"/>
  <c r="T21" i="8" s="1"/>
  <c r="O21" i="8"/>
  <c r="M21" i="8" s="1"/>
  <c r="N21" i="8" s="1"/>
  <c r="J21" i="8"/>
  <c r="K21" i="8" s="1"/>
  <c r="G21" i="8"/>
  <c r="H21" i="8" s="1"/>
  <c r="AG20" i="8"/>
  <c r="AC20" i="8"/>
  <c r="AD20" i="8" s="1"/>
  <c r="X20" i="8"/>
  <c r="Y20" i="8" s="1"/>
  <c r="S20" i="8"/>
  <c r="T20" i="8" s="1"/>
  <c r="O20" i="8"/>
  <c r="M20" i="8" s="1"/>
  <c r="N20" i="8" s="1"/>
  <c r="J20" i="8"/>
  <c r="K20" i="8" s="1"/>
  <c r="G20" i="8"/>
  <c r="H20" i="8" s="1"/>
  <c r="AC19" i="8"/>
  <c r="AD19" i="8" s="1"/>
  <c r="X19" i="8"/>
  <c r="Y19" i="8" s="1"/>
  <c r="S19" i="8"/>
  <c r="T19" i="8" s="1"/>
  <c r="O19" i="8"/>
  <c r="M19" i="8" s="1"/>
  <c r="N19" i="8" s="1"/>
  <c r="J19" i="8"/>
  <c r="K19" i="8" s="1"/>
  <c r="G19" i="8"/>
  <c r="H19" i="8" s="1"/>
  <c r="AG19" i="8" s="1"/>
  <c r="AC18" i="8"/>
  <c r="AD18" i="8" s="1"/>
  <c r="X18" i="8"/>
  <c r="Y18" i="8" s="1"/>
  <c r="S18" i="8"/>
  <c r="T18" i="8" s="1"/>
  <c r="O18" i="8"/>
  <c r="M18" i="8" s="1"/>
  <c r="N18" i="8" s="1"/>
  <c r="J18" i="8"/>
  <c r="AH18" i="8" s="1"/>
  <c r="G18" i="8"/>
  <c r="H18" i="8" s="1"/>
  <c r="AG18" i="8" s="1"/>
  <c r="AC17" i="8"/>
  <c r="AD17" i="8" s="1"/>
  <c r="X17" i="8"/>
  <c r="Y17" i="8" s="1"/>
  <c r="S17" i="8"/>
  <c r="T17" i="8" s="1"/>
  <c r="O17" i="8"/>
  <c r="M17" i="8" s="1"/>
  <c r="N17" i="8" s="1"/>
  <c r="J17" i="8"/>
  <c r="K17" i="8" s="1"/>
  <c r="G17" i="8"/>
  <c r="H17" i="8" s="1"/>
  <c r="AG17" i="8" s="1"/>
  <c r="AG16" i="8"/>
  <c r="AC16" i="8"/>
  <c r="AD16" i="8" s="1"/>
  <c r="X16" i="8"/>
  <c r="Y16" i="8" s="1"/>
  <c r="S16" i="8"/>
  <c r="T16" i="8" s="1"/>
  <c r="O16" i="8"/>
  <c r="M16" i="8" s="1"/>
  <c r="N16" i="8" s="1"/>
  <c r="J16" i="8"/>
  <c r="K16" i="8" s="1"/>
  <c r="G16" i="8"/>
  <c r="H16" i="8" s="1"/>
  <c r="AC15" i="8"/>
  <c r="AD15" i="8" s="1"/>
  <c r="X15" i="8"/>
  <c r="Y15" i="8" s="1"/>
  <c r="S15" i="8"/>
  <c r="T15" i="8" s="1"/>
  <c r="O15" i="8"/>
  <c r="M15" i="8" s="1"/>
  <c r="N15" i="8" s="1"/>
  <c r="J15" i="8"/>
  <c r="K15" i="8" s="1"/>
  <c r="G15" i="8"/>
  <c r="H15" i="8" s="1"/>
  <c r="AG15" i="8" s="1"/>
  <c r="AC14" i="8"/>
  <c r="AD14" i="8" s="1"/>
  <c r="X14" i="8"/>
  <c r="Y14" i="8" s="1"/>
  <c r="S14" i="8"/>
  <c r="T14" i="8" s="1"/>
  <c r="O14" i="8"/>
  <c r="M14" i="8" s="1"/>
  <c r="N14" i="8" s="1"/>
  <c r="J14" i="8"/>
  <c r="AH14" i="8" s="1"/>
  <c r="G14" i="8"/>
  <c r="H14" i="8" s="1"/>
  <c r="AG14" i="8" s="1"/>
  <c r="AC13" i="8"/>
  <c r="AD13" i="8" s="1"/>
  <c r="X13" i="8"/>
  <c r="Y13" i="8" s="1"/>
  <c r="S13" i="8"/>
  <c r="T13" i="8" s="1"/>
  <c r="O13" i="8"/>
  <c r="M13" i="8" s="1"/>
  <c r="N13" i="8" s="1"/>
  <c r="J13" i="8"/>
  <c r="K13" i="8" s="1"/>
  <c r="G13" i="8"/>
  <c r="H13" i="8" s="1"/>
  <c r="AG13" i="8" s="1"/>
  <c r="AG12" i="8"/>
  <c r="AC12" i="8"/>
  <c r="AD12" i="8" s="1"/>
  <c r="X12" i="8"/>
  <c r="Y12" i="8" s="1"/>
  <c r="S12" i="8"/>
  <c r="T12" i="8" s="1"/>
  <c r="O12" i="8"/>
  <c r="M12" i="8" s="1"/>
  <c r="N12" i="8" s="1"/>
  <c r="J12" i="8"/>
  <c r="K12" i="8" s="1"/>
  <c r="G12" i="8"/>
  <c r="H12" i="8" s="1"/>
  <c r="AG11" i="8"/>
  <c r="AC11" i="8"/>
  <c r="AD11" i="8" s="1"/>
  <c r="X11" i="8"/>
  <c r="Y11" i="8" s="1"/>
  <c r="S11" i="8"/>
  <c r="T11" i="8" s="1"/>
  <c r="O11" i="8"/>
  <c r="M11" i="8" s="1"/>
  <c r="N11" i="8" s="1"/>
  <c r="J11" i="8"/>
  <c r="K11" i="8" s="1"/>
  <c r="G11" i="8"/>
  <c r="H11" i="8" s="1"/>
  <c r="AG10" i="8"/>
  <c r="AC10" i="8"/>
  <c r="AD10" i="8" s="1"/>
  <c r="X10" i="8"/>
  <c r="Y10" i="8" s="1"/>
  <c r="S10" i="8"/>
  <c r="T10" i="8" s="1"/>
  <c r="O10" i="8"/>
  <c r="M10" i="8" s="1"/>
  <c r="N10" i="8" s="1"/>
  <c r="J10" i="8"/>
  <c r="AH10" i="8" s="1"/>
  <c r="G10" i="8"/>
  <c r="H10" i="8" s="1"/>
  <c r="AG9" i="8"/>
  <c r="AC9" i="8"/>
  <c r="AD9" i="8" s="1"/>
  <c r="X9" i="8"/>
  <c r="Y9" i="8" s="1"/>
  <c r="S9" i="8"/>
  <c r="T9" i="8" s="1"/>
  <c r="O9" i="8"/>
  <c r="M9" i="8" s="1"/>
  <c r="N9" i="8" s="1"/>
  <c r="J9" i="8"/>
  <c r="AH9" i="8" s="1"/>
  <c r="G9" i="8"/>
  <c r="H9" i="8" s="1"/>
  <c r="AG8" i="8"/>
  <c r="AC8" i="8"/>
  <c r="AD8" i="8" s="1"/>
  <c r="X8" i="8"/>
  <c r="Y8" i="8" s="1"/>
  <c r="S8" i="8"/>
  <c r="T8" i="8" s="1"/>
  <c r="O8" i="8"/>
  <c r="M8" i="8" s="1"/>
  <c r="N8" i="8" s="1"/>
  <c r="J8" i="8"/>
  <c r="K8" i="8" s="1"/>
  <c r="G8" i="8"/>
  <c r="H8" i="8" s="1"/>
  <c r="AG7" i="8"/>
  <c r="AC7" i="8"/>
  <c r="AD7" i="8" s="1"/>
  <c r="X7" i="8"/>
  <c r="Y7" i="8" s="1"/>
  <c r="S7" i="8"/>
  <c r="T7" i="8" s="1"/>
  <c r="O7" i="8"/>
  <c r="M7" i="8" s="1"/>
  <c r="N7" i="8" s="1"/>
  <c r="J7" i="8"/>
  <c r="K7" i="8" s="1"/>
  <c r="G7" i="8"/>
  <c r="H7" i="8" s="1"/>
  <c r="AG6" i="8"/>
  <c r="AC6" i="8"/>
  <c r="AD6" i="8" s="1"/>
  <c r="X6" i="8"/>
  <c r="Y6" i="8" s="1"/>
  <c r="S6" i="8"/>
  <c r="T6" i="8" s="1"/>
  <c r="O6" i="8"/>
  <c r="M6" i="8" s="1"/>
  <c r="N6" i="8" s="1"/>
  <c r="J6" i="8"/>
  <c r="AH6" i="8" s="1"/>
  <c r="G6" i="8"/>
  <c r="H6" i="8" s="1"/>
  <c r="M17" i="7"/>
  <c r="N17" i="7" s="1"/>
  <c r="J17" i="7"/>
  <c r="K17" i="7" s="1"/>
  <c r="G17" i="7"/>
  <c r="H17" i="7" s="1"/>
  <c r="AC16" i="7"/>
  <c r="AD16" i="7" s="1"/>
  <c r="X16" i="7"/>
  <c r="Y16" i="7" s="1"/>
  <c r="S16" i="7"/>
  <c r="T16" i="7" s="1"/>
  <c r="M16" i="7"/>
  <c r="N16" i="7" s="1"/>
  <c r="J16" i="7"/>
  <c r="K16" i="7" s="1"/>
  <c r="G16" i="7"/>
  <c r="AG15" i="7"/>
  <c r="AC15" i="7"/>
  <c r="AD15" i="7" s="1"/>
  <c r="X15" i="7"/>
  <c r="Y15" i="7" s="1"/>
  <c r="S15" i="7"/>
  <c r="T15" i="7" s="1"/>
  <c r="O15" i="7"/>
  <c r="M15" i="7" s="1"/>
  <c r="N15" i="7" s="1"/>
  <c r="J15" i="7"/>
  <c r="AH15" i="7" s="1"/>
  <c r="G15" i="7"/>
  <c r="H15" i="7" s="1"/>
  <c r="AG14" i="7"/>
  <c r="AC14" i="7"/>
  <c r="AD14" i="7" s="1"/>
  <c r="X14" i="7"/>
  <c r="Y14" i="7" s="1"/>
  <c r="S14" i="7"/>
  <c r="T14" i="7" s="1"/>
  <c r="O14" i="7"/>
  <c r="M14" i="7" s="1"/>
  <c r="N14" i="7" s="1"/>
  <c r="J14" i="7"/>
  <c r="AH14" i="7" s="1"/>
  <c r="G14" i="7"/>
  <c r="H14" i="7" s="1"/>
  <c r="AG13" i="7"/>
  <c r="AC13" i="7"/>
  <c r="AD13" i="7" s="1"/>
  <c r="X13" i="7"/>
  <c r="Y13" i="7" s="1"/>
  <c r="S13" i="7"/>
  <c r="T13" i="7" s="1"/>
  <c r="O13" i="7"/>
  <c r="M13" i="7" s="1"/>
  <c r="N13" i="7" s="1"/>
  <c r="J13" i="7"/>
  <c r="K13" i="7" s="1"/>
  <c r="G13" i="7"/>
  <c r="H13" i="7" s="1"/>
  <c r="AG12" i="7"/>
  <c r="AC12" i="7"/>
  <c r="AD12" i="7" s="1"/>
  <c r="X12" i="7"/>
  <c r="Y12" i="7" s="1"/>
  <c r="S12" i="7"/>
  <c r="T12" i="7" s="1"/>
  <c r="O12" i="7"/>
  <c r="M12" i="7" s="1"/>
  <c r="N12" i="7" s="1"/>
  <c r="J12" i="7"/>
  <c r="K12" i="7" s="1"/>
  <c r="G12" i="7"/>
  <c r="H12" i="7" s="1"/>
  <c r="AG11" i="7"/>
  <c r="AD11" i="7"/>
  <c r="AC11" i="7"/>
  <c r="Y11" i="7"/>
  <c r="X11" i="7"/>
  <c r="T11" i="7"/>
  <c r="S11" i="7"/>
  <c r="O11" i="7"/>
  <c r="M11" i="7" s="1"/>
  <c r="N11" i="7" s="1"/>
  <c r="J11" i="7"/>
  <c r="AH11" i="7" s="1"/>
  <c r="G11" i="7"/>
  <c r="H11" i="7" s="1"/>
  <c r="AG10" i="7"/>
  <c r="AC10" i="7"/>
  <c r="AD10" i="7" s="1"/>
  <c r="X10" i="7"/>
  <c r="Y10" i="7" s="1"/>
  <c r="T10" i="7"/>
  <c r="S10" i="7"/>
  <c r="O10" i="7"/>
  <c r="M10" i="7" s="1"/>
  <c r="N10" i="7" s="1"/>
  <c r="J10" i="7"/>
  <c r="AH10" i="7" s="1"/>
  <c r="G10" i="7"/>
  <c r="H10" i="7" s="1"/>
  <c r="AG9" i="7"/>
  <c r="AC9" i="7"/>
  <c r="AD9" i="7" s="1"/>
  <c r="X9" i="7"/>
  <c r="Y9" i="7" s="1"/>
  <c r="S9" i="7"/>
  <c r="T9" i="7" s="1"/>
  <c r="O9" i="7"/>
  <c r="M9" i="7" s="1"/>
  <c r="N9" i="7" s="1"/>
  <c r="J9" i="7"/>
  <c r="K9" i="7" s="1"/>
  <c r="G9" i="7"/>
  <c r="H9" i="7" s="1"/>
  <c r="AG8" i="7"/>
  <c r="AC8" i="7"/>
  <c r="AD8" i="7" s="1"/>
  <c r="X8" i="7"/>
  <c r="Y8" i="7" s="1"/>
  <c r="S8" i="7"/>
  <c r="T8" i="7" s="1"/>
  <c r="O8" i="7"/>
  <c r="M8" i="7" s="1"/>
  <c r="N8" i="7" s="1"/>
  <c r="J8" i="7"/>
  <c r="K8" i="7" s="1"/>
  <c r="G8" i="7"/>
  <c r="H8" i="7" s="1"/>
  <c r="AG7" i="7"/>
  <c r="AC7" i="7"/>
  <c r="AD7" i="7" s="1"/>
  <c r="X7" i="7"/>
  <c r="Y7" i="7" s="1"/>
  <c r="S7" i="7"/>
  <c r="T7" i="7" s="1"/>
  <c r="O7" i="7"/>
  <c r="M7" i="7" s="1"/>
  <c r="N7" i="7" s="1"/>
  <c r="J7" i="7"/>
  <c r="AH7" i="7" s="1"/>
  <c r="G7" i="7"/>
  <c r="H7" i="7" s="1"/>
  <c r="AG6" i="7"/>
  <c r="AC6" i="7"/>
  <c r="AD6" i="7" s="1"/>
  <c r="X6" i="7"/>
  <c r="Y6" i="7" s="1"/>
  <c r="S6" i="7"/>
  <c r="T6" i="7" s="1"/>
  <c r="O6" i="7"/>
  <c r="M6" i="7" s="1"/>
  <c r="N6" i="7" s="1"/>
  <c r="J6" i="7"/>
  <c r="AH6" i="7" s="1"/>
  <c r="G6" i="7"/>
  <c r="H6" i="7" s="1"/>
  <c r="N23" i="6"/>
  <c r="M23" i="6"/>
  <c r="J23" i="6"/>
  <c r="K23" i="6" s="1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K22" i="6"/>
  <c r="J22" i="6"/>
  <c r="AH22" i="6" s="1"/>
  <c r="G22" i="6"/>
  <c r="H22" i="6" s="1"/>
  <c r="AG21" i="6"/>
  <c r="AC21" i="6"/>
  <c r="AD21" i="6" s="1"/>
  <c r="X21" i="6"/>
  <c r="Y21" i="6" s="1"/>
  <c r="S21" i="6"/>
  <c r="T21" i="6" s="1"/>
  <c r="O21" i="6"/>
  <c r="M21" i="6" s="1"/>
  <c r="N21" i="6" s="1"/>
  <c r="J21" i="6"/>
  <c r="K21" i="6" s="1"/>
  <c r="G21" i="6"/>
  <c r="H21" i="6" s="1"/>
  <c r="AG20" i="6"/>
  <c r="AC20" i="6"/>
  <c r="AD20" i="6" s="1"/>
  <c r="X20" i="6"/>
  <c r="Y20" i="6" s="1"/>
  <c r="S20" i="6"/>
  <c r="T20" i="6" s="1"/>
  <c r="O20" i="6"/>
  <c r="M20" i="6" s="1"/>
  <c r="N20" i="6" s="1"/>
  <c r="J20" i="6"/>
  <c r="K20" i="6" s="1"/>
  <c r="G20" i="6"/>
  <c r="H20" i="6" s="1"/>
  <c r="AG19" i="6"/>
  <c r="AC19" i="6"/>
  <c r="AD19" i="6" s="1"/>
  <c r="X19" i="6"/>
  <c r="Y19" i="6" s="1"/>
  <c r="S19" i="6"/>
  <c r="T19" i="6" s="1"/>
  <c r="O19" i="6"/>
  <c r="M19" i="6" s="1"/>
  <c r="N19" i="6" s="1"/>
  <c r="J19" i="6"/>
  <c r="K19" i="6" s="1"/>
  <c r="G19" i="6"/>
  <c r="H19" i="6" s="1"/>
  <c r="AG18" i="6"/>
  <c r="AC18" i="6"/>
  <c r="AD18" i="6" s="1"/>
  <c r="X18" i="6"/>
  <c r="Y18" i="6" s="1"/>
  <c r="S18" i="6"/>
  <c r="T18" i="6" s="1"/>
  <c r="O18" i="6"/>
  <c r="M18" i="6" s="1"/>
  <c r="N18" i="6" s="1"/>
  <c r="J18" i="6"/>
  <c r="AH18" i="6" s="1"/>
  <c r="G18" i="6"/>
  <c r="H18" i="6" s="1"/>
  <c r="AC17" i="6"/>
  <c r="AD17" i="6" s="1"/>
  <c r="X17" i="6"/>
  <c r="Y17" i="6" s="1"/>
  <c r="S17" i="6"/>
  <c r="T17" i="6" s="1"/>
  <c r="O17" i="6"/>
  <c r="M17" i="6" s="1"/>
  <c r="N17" i="6" s="1"/>
  <c r="J17" i="6"/>
  <c r="K17" i="6" s="1"/>
  <c r="G17" i="6"/>
  <c r="H17" i="6" s="1"/>
  <c r="AG17" i="6" s="1"/>
  <c r="AC16" i="6"/>
  <c r="AD16" i="6" s="1"/>
  <c r="X16" i="6"/>
  <c r="Y16" i="6" s="1"/>
  <c r="S16" i="6"/>
  <c r="T16" i="6" s="1"/>
  <c r="O16" i="6"/>
  <c r="M16" i="6" s="1"/>
  <c r="N16" i="6" s="1"/>
  <c r="J16" i="6"/>
  <c r="K16" i="6" s="1"/>
  <c r="G16" i="6"/>
  <c r="H16" i="6" s="1"/>
  <c r="AG16" i="6" s="1"/>
  <c r="AC15" i="6"/>
  <c r="AD15" i="6" s="1"/>
  <c r="X15" i="6"/>
  <c r="Y15" i="6" s="1"/>
  <c r="S15" i="6"/>
  <c r="T15" i="6" s="1"/>
  <c r="O15" i="6"/>
  <c r="M15" i="6" s="1"/>
  <c r="N15" i="6" s="1"/>
  <c r="J15" i="6"/>
  <c r="K15" i="6" s="1"/>
  <c r="G15" i="6"/>
  <c r="H15" i="6" s="1"/>
  <c r="AG15" i="6" s="1"/>
  <c r="AC14" i="6"/>
  <c r="AD14" i="6" s="1"/>
  <c r="X14" i="6"/>
  <c r="Y14" i="6" s="1"/>
  <c r="T14" i="6"/>
  <c r="S14" i="6"/>
  <c r="O14" i="6"/>
  <c r="M14" i="6" s="1"/>
  <c r="N14" i="6" s="1"/>
  <c r="J14" i="6"/>
  <c r="AH14" i="6" s="1"/>
  <c r="G14" i="6"/>
  <c r="H14" i="6" s="1"/>
  <c r="AG14" i="6" s="1"/>
  <c r="AC13" i="6"/>
  <c r="AD13" i="6" s="1"/>
  <c r="X13" i="6"/>
  <c r="Y13" i="6" s="1"/>
  <c r="S13" i="6"/>
  <c r="T13" i="6" s="1"/>
  <c r="O13" i="6"/>
  <c r="M13" i="6" s="1"/>
  <c r="N13" i="6" s="1"/>
  <c r="J13" i="6"/>
  <c r="K13" i="6" s="1"/>
  <c r="G13" i="6"/>
  <c r="H13" i="6" s="1"/>
  <c r="AG13" i="6" s="1"/>
  <c r="AG12" i="6"/>
  <c r="AC12" i="6"/>
  <c r="AD12" i="6" s="1"/>
  <c r="X12" i="6"/>
  <c r="Y12" i="6" s="1"/>
  <c r="S12" i="6"/>
  <c r="T12" i="6" s="1"/>
  <c r="O12" i="6"/>
  <c r="M12" i="6" s="1"/>
  <c r="N12" i="6" s="1"/>
  <c r="J12" i="6"/>
  <c r="K12" i="6" s="1"/>
  <c r="G12" i="6"/>
  <c r="H12" i="6" s="1"/>
  <c r="AC11" i="6"/>
  <c r="AD11" i="6" s="1"/>
  <c r="X11" i="6"/>
  <c r="Y11" i="6" s="1"/>
  <c r="S11" i="6"/>
  <c r="T11" i="6" s="1"/>
  <c r="O11" i="6"/>
  <c r="M11" i="6" s="1"/>
  <c r="N11" i="6" s="1"/>
  <c r="J11" i="6"/>
  <c r="K11" i="6" s="1"/>
  <c r="G11" i="6"/>
  <c r="H11" i="6" s="1"/>
  <c r="AG11" i="6" s="1"/>
  <c r="AC10" i="6"/>
  <c r="AD10" i="6" s="1"/>
  <c r="X10" i="6"/>
  <c r="Y10" i="6" s="1"/>
  <c r="S10" i="6"/>
  <c r="T10" i="6" s="1"/>
  <c r="O10" i="6"/>
  <c r="M10" i="6" s="1"/>
  <c r="N10" i="6" s="1"/>
  <c r="J10" i="6"/>
  <c r="AH10" i="6" s="1"/>
  <c r="G10" i="6"/>
  <c r="H10" i="6" s="1"/>
  <c r="AG10" i="6" s="1"/>
  <c r="AG9" i="6"/>
  <c r="AC9" i="6"/>
  <c r="AD9" i="6" s="1"/>
  <c r="X9" i="6"/>
  <c r="Y9" i="6" s="1"/>
  <c r="S9" i="6"/>
  <c r="T9" i="6" s="1"/>
  <c r="O9" i="6"/>
  <c r="M9" i="6" s="1"/>
  <c r="N9" i="6" s="1"/>
  <c r="J9" i="6"/>
  <c r="K9" i="6" s="1"/>
  <c r="G9" i="6"/>
  <c r="H9" i="6" s="1"/>
  <c r="AG8" i="6"/>
  <c r="AC8" i="6"/>
  <c r="AD8" i="6" s="1"/>
  <c r="X8" i="6"/>
  <c r="Y8" i="6" s="1"/>
  <c r="S8" i="6"/>
  <c r="T8" i="6" s="1"/>
  <c r="O8" i="6"/>
  <c r="M8" i="6" s="1"/>
  <c r="N8" i="6" s="1"/>
  <c r="J8" i="6"/>
  <c r="K8" i="6" s="1"/>
  <c r="G8" i="6"/>
  <c r="H8" i="6" s="1"/>
  <c r="AC7" i="6"/>
  <c r="AD7" i="6" s="1"/>
  <c r="X7" i="6"/>
  <c r="Y7" i="6" s="1"/>
  <c r="S7" i="6"/>
  <c r="T7" i="6" s="1"/>
  <c r="O7" i="6"/>
  <c r="M7" i="6" s="1"/>
  <c r="N7" i="6" s="1"/>
  <c r="J7" i="6"/>
  <c r="K7" i="6" s="1"/>
  <c r="G7" i="6"/>
  <c r="H7" i="6" s="1"/>
  <c r="AG7" i="6" s="1"/>
  <c r="AC6" i="6"/>
  <c r="AD6" i="6" s="1"/>
  <c r="X6" i="6"/>
  <c r="Y6" i="6" s="1"/>
  <c r="S6" i="6"/>
  <c r="T6" i="6" s="1"/>
  <c r="O6" i="6"/>
  <c r="M6" i="6" s="1"/>
  <c r="N6" i="6" s="1"/>
  <c r="J6" i="6"/>
  <c r="AH6" i="6" s="1"/>
  <c r="G6" i="6"/>
  <c r="H6" i="6" s="1"/>
  <c r="AG6" i="6" s="1"/>
  <c r="M20" i="5"/>
  <c r="N20" i="5" s="1"/>
  <c r="J20" i="5"/>
  <c r="K20" i="5" s="1"/>
  <c r="G20" i="5"/>
  <c r="H20" i="5" s="1"/>
  <c r="AC19" i="5"/>
  <c r="AD19" i="5" s="1"/>
  <c r="X19" i="5"/>
  <c r="Y19" i="5" s="1"/>
  <c r="S19" i="5"/>
  <c r="T19" i="5" s="1"/>
  <c r="O19" i="5"/>
  <c r="M19" i="5" s="1"/>
  <c r="N19" i="5" s="1"/>
  <c r="J19" i="5"/>
  <c r="K19" i="5" s="1"/>
  <c r="G19" i="5"/>
  <c r="H19" i="5" s="1"/>
  <c r="AG19" i="5" s="1"/>
  <c r="AC18" i="5"/>
  <c r="AD18" i="5" s="1"/>
  <c r="X18" i="5"/>
  <c r="Y18" i="5" s="1"/>
  <c r="S18" i="5"/>
  <c r="T18" i="5" s="1"/>
  <c r="O18" i="5"/>
  <c r="M18" i="5" s="1"/>
  <c r="N18" i="5" s="1"/>
  <c r="J18" i="5"/>
  <c r="AH18" i="5" s="1"/>
  <c r="G18" i="5"/>
  <c r="H18" i="5" s="1"/>
  <c r="AG18" i="5" s="1"/>
  <c r="AG17" i="5"/>
  <c r="AC17" i="5"/>
  <c r="AD17" i="5" s="1"/>
  <c r="X17" i="5"/>
  <c r="Y17" i="5" s="1"/>
  <c r="S17" i="5"/>
  <c r="T17" i="5" s="1"/>
  <c r="O17" i="5"/>
  <c r="M17" i="5" s="1"/>
  <c r="N17" i="5" s="1"/>
  <c r="J17" i="5"/>
  <c r="K17" i="5" s="1"/>
  <c r="G17" i="5"/>
  <c r="H17" i="5" s="1"/>
  <c r="AG16" i="5"/>
  <c r="AC16" i="5"/>
  <c r="AD16" i="5" s="1"/>
  <c r="X16" i="5"/>
  <c r="Y16" i="5" s="1"/>
  <c r="S16" i="5"/>
  <c r="T16" i="5" s="1"/>
  <c r="O16" i="5"/>
  <c r="M16" i="5" s="1"/>
  <c r="N16" i="5" s="1"/>
  <c r="J16" i="5"/>
  <c r="K16" i="5" s="1"/>
  <c r="G16" i="5"/>
  <c r="H16" i="5" s="1"/>
  <c r="AG15" i="5"/>
  <c r="AC15" i="5"/>
  <c r="AD15" i="5" s="1"/>
  <c r="X15" i="5"/>
  <c r="Y15" i="5" s="1"/>
  <c r="S15" i="5"/>
  <c r="T15" i="5" s="1"/>
  <c r="O15" i="5"/>
  <c r="M15" i="5" s="1"/>
  <c r="N15" i="5" s="1"/>
  <c r="J15" i="5"/>
  <c r="K15" i="5" s="1"/>
  <c r="G15" i="5"/>
  <c r="H15" i="5" s="1"/>
  <c r="AG14" i="5"/>
  <c r="AC14" i="5"/>
  <c r="AD14" i="5" s="1"/>
  <c r="X14" i="5"/>
  <c r="Y14" i="5" s="1"/>
  <c r="S14" i="5"/>
  <c r="T14" i="5" s="1"/>
  <c r="O14" i="5"/>
  <c r="M14" i="5" s="1"/>
  <c r="N14" i="5" s="1"/>
  <c r="J14" i="5"/>
  <c r="AH14" i="5" s="1"/>
  <c r="H14" i="5"/>
  <c r="G14" i="5"/>
  <c r="AC13" i="5"/>
  <c r="AD13" i="5" s="1"/>
  <c r="X13" i="5"/>
  <c r="Y13" i="5" s="1"/>
  <c r="S13" i="5"/>
  <c r="T13" i="5" s="1"/>
  <c r="O13" i="5"/>
  <c r="M13" i="5" s="1"/>
  <c r="N13" i="5" s="1"/>
  <c r="J13" i="5"/>
  <c r="K13" i="5" s="1"/>
  <c r="G13" i="5"/>
  <c r="H13" i="5" s="1"/>
  <c r="AG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K12" i="5" s="1"/>
  <c r="G12" i="5"/>
  <c r="H12" i="5" s="1"/>
  <c r="AG11" i="5"/>
  <c r="AC11" i="5"/>
  <c r="AD11" i="5" s="1"/>
  <c r="X11" i="5"/>
  <c r="Y11" i="5" s="1"/>
  <c r="S11" i="5"/>
  <c r="T11" i="5" s="1"/>
  <c r="O11" i="5"/>
  <c r="M11" i="5" s="1"/>
  <c r="N11" i="5" s="1"/>
  <c r="J11" i="5"/>
  <c r="K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C9" i="5"/>
  <c r="AD9" i="5" s="1"/>
  <c r="X9" i="5"/>
  <c r="Y9" i="5" s="1"/>
  <c r="S9" i="5"/>
  <c r="T9" i="5" s="1"/>
  <c r="O9" i="5"/>
  <c r="M9" i="5" s="1"/>
  <c r="N9" i="5" s="1"/>
  <c r="J9" i="5"/>
  <c r="K9" i="5" s="1"/>
  <c r="G9" i="5"/>
  <c r="H9" i="5" s="1"/>
  <c r="AG9" i="5" s="1"/>
  <c r="AG8" i="5"/>
  <c r="AC8" i="5"/>
  <c r="AD8" i="5" s="1"/>
  <c r="X8" i="5"/>
  <c r="Y8" i="5" s="1"/>
  <c r="S8" i="5"/>
  <c r="T8" i="5" s="1"/>
  <c r="O8" i="5"/>
  <c r="M8" i="5" s="1"/>
  <c r="N8" i="5" s="1"/>
  <c r="J8" i="5"/>
  <c r="AH8" i="5" s="1"/>
  <c r="G8" i="5"/>
  <c r="H8" i="5" s="1"/>
  <c r="AG7" i="5"/>
  <c r="AD7" i="5"/>
  <c r="AC7" i="5"/>
  <c r="X7" i="5"/>
  <c r="Y7" i="5" s="1"/>
  <c r="S7" i="5"/>
  <c r="T7" i="5" s="1"/>
  <c r="O7" i="5"/>
  <c r="M7" i="5" s="1"/>
  <c r="N7" i="5" s="1"/>
  <c r="J7" i="5"/>
  <c r="K7" i="5" s="1"/>
  <c r="G7" i="5"/>
  <c r="H7" i="5" s="1"/>
  <c r="AC6" i="5"/>
  <c r="AD6" i="5" s="1"/>
  <c r="X6" i="5"/>
  <c r="Y6" i="5" s="1"/>
  <c r="S6" i="5"/>
  <c r="T6" i="5" s="1"/>
  <c r="O6" i="5"/>
  <c r="M6" i="5" s="1"/>
  <c r="N6" i="5" s="1"/>
  <c r="J6" i="5"/>
  <c r="AH6" i="5" s="1"/>
  <c r="G6" i="5"/>
  <c r="H6" i="5" s="1"/>
  <c r="AG6" i="5" s="1"/>
  <c r="M21" i="4"/>
  <c r="N21" i="4" s="1"/>
  <c r="K21" i="4"/>
  <c r="J21" i="4"/>
  <c r="G21" i="4"/>
  <c r="H21" i="4" s="1"/>
  <c r="AG20" i="4"/>
  <c r="AD20" i="4"/>
  <c r="AC20" i="4"/>
  <c r="X20" i="4"/>
  <c r="Y20" i="4" s="1"/>
  <c r="S20" i="4"/>
  <c r="T20" i="4" s="1"/>
  <c r="O20" i="4"/>
  <c r="M20" i="4" s="1"/>
  <c r="N20" i="4" s="1"/>
  <c r="J20" i="4"/>
  <c r="K20" i="4" s="1"/>
  <c r="G20" i="4"/>
  <c r="H20" i="4" s="1"/>
  <c r="AG19" i="4"/>
  <c r="AC19" i="4"/>
  <c r="AD19" i="4" s="1"/>
  <c r="X19" i="4"/>
  <c r="Y19" i="4" s="1"/>
  <c r="T19" i="4"/>
  <c r="S19" i="4"/>
  <c r="O19" i="4"/>
  <c r="M19" i="4" s="1"/>
  <c r="N19" i="4" s="1"/>
  <c r="J19" i="4"/>
  <c r="AH19" i="4" s="1"/>
  <c r="G19" i="4"/>
  <c r="H19" i="4" s="1"/>
  <c r="AG18" i="4"/>
  <c r="AC18" i="4"/>
  <c r="AD18" i="4" s="1"/>
  <c r="X18" i="4"/>
  <c r="Y18" i="4" s="1"/>
  <c r="S18" i="4"/>
  <c r="T18" i="4" s="1"/>
  <c r="O18" i="4"/>
  <c r="M18" i="4" s="1"/>
  <c r="N18" i="4" s="1"/>
  <c r="J18" i="4"/>
  <c r="K18" i="4" s="1"/>
  <c r="G18" i="4"/>
  <c r="H18" i="4" s="1"/>
  <c r="AC17" i="4"/>
  <c r="AD17" i="4" s="1"/>
  <c r="X17" i="4"/>
  <c r="Y17" i="4" s="1"/>
  <c r="S17" i="4"/>
  <c r="T17" i="4" s="1"/>
  <c r="O17" i="4"/>
  <c r="M17" i="4" s="1"/>
  <c r="N17" i="4" s="1"/>
  <c r="J17" i="4"/>
  <c r="AH17" i="4" s="1"/>
  <c r="G17" i="4"/>
  <c r="H17" i="4" s="1"/>
  <c r="AG17" i="4" s="1"/>
  <c r="AC16" i="4"/>
  <c r="AD16" i="4" s="1"/>
  <c r="X16" i="4"/>
  <c r="Y16" i="4" s="1"/>
  <c r="S16" i="4"/>
  <c r="T16" i="4" s="1"/>
  <c r="O16" i="4"/>
  <c r="M16" i="4" s="1"/>
  <c r="N16" i="4" s="1"/>
  <c r="J16" i="4"/>
  <c r="K16" i="4" s="1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AH15" i="4" s="1"/>
  <c r="G15" i="4"/>
  <c r="H15" i="4" s="1"/>
  <c r="AG15" i="4" s="1"/>
  <c r="AG14" i="4"/>
  <c r="AC14" i="4"/>
  <c r="AD14" i="4" s="1"/>
  <c r="X14" i="4"/>
  <c r="Y14" i="4" s="1"/>
  <c r="S14" i="4"/>
  <c r="T14" i="4" s="1"/>
  <c r="O14" i="4"/>
  <c r="M14" i="4" s="1"/>
  <c r="N14" i="4" s="1"/>
  <c r="J14" i="4"/>
  <c r="K14" i="4" s="1"/>
  <c r="G14" i="4"/>
  <c r="H14" i="4" s="1"/>
  <c r="AC13" i="4"/>
  <c r="AD13" i="4" s="1"/>
  <c r="X13" i="4"/>
  <c r="Y13" i="4" s="1"/>
  <c r="S13" i="4"/>
  <c r="T13" i="4" s="1"/>
  <c r="O13" i="4"/>
  <c r="M13" i="4" s="1"/>
  <c r="N13" i="4" s="1"/>
  <c r="J13" i="4"/>
  <c r="AH13" i="4" s="1"/>
  <c r="G13" i="4"/>
  <c r="H13" i="4" s="1"/>
  <c r="AG13" i="4" s="1"/>
  <c r="AG12" i="4"/>
  <c r="AC12" i="4"/>
  <c r="AD12" i="4" s="1"/>
  <c r="X12" i="4"/>
  <c r="Y12" i="4" s="1"/>
  <c r="S12" i="4"/>
  <c r="T12" i="4" s="1"/>
  <c r="O12" i="4"/>
  <c r="M12" i="4" s="1"/>
  <c r="N12" i="4" s="1"/>
  <c r="J12" i="4"/>
  <c r="K12" i="4" s="1"/>
  <c r="G12" i="4"/>
  <c r="H12" i="4" s="1"/>
  <c r="AC11" i="4"/>
  <c r="AD11" i="4" s="1"/>
  <c r="X11" i="4"/>
  <c r="Y11" i="4" s="1"/>
  <c r="S11" i="4"/>
  <c r="T11" i="4" s="1"/>
  <c r="O11" i="4"/>
  <c r="M11" i="4" s="1"/>
  <c r="N11" i="4" s="1"/>
  <c r="J11" i="4"/>
  <c r="AH11" i="4" s="1"/>
  <c r="G11" i="4"/>
  <c r="H11" i="4" s="1"/>
  <c r="AG11" i="4" s="1"/>
  <c r="AC10" i="4"/>
  <c r="AD10" i="4" s="1"/>
  <c r="X10" i="4"/>
  <c r="Y10" i="4" s="1"/>
  <c r="S10" i="4"/>
  <c r="T10" i="4" s="1"/>
  <c r="O10" i="4"/>
  <c r="M10" i="4" s="1"/>
  <c r="N10" i="4" s="1"/>
  <c r="J10" i="4"/>
  <c r="K10" i="4" s="1"/>
  <c r="G10" i="4"/>
  <c r="H10" i="4" s="1"/>
  <c r="AG10" i="4" s="1"/>
  <c r="AC9" i="4"/>
  <c r="AD9" i="4" s="1"/>
  <c r="X9" i="4"/>
  <c r="Y9" i="4" s="1"/>
  <c r="S9" i="4"/>
  <c r="T9" i="4" s="1"/>
  <c r="O9" i="4"/>
  <c r="M9" i="4" s="1"/>
  <c r="N9" i="4" s="1"/>
  <c r="J9" i="4"/>
  <c r="AH9" i="4" s="1"/>
  <c r="G9" i="4"/>
  <c r="H9" i="4" s="1"/>
  <c r="AG9" i="4" s="1"/>
  <c r="AD8" i="4"/>
  <c r="AC8" i="4"/>
  <c r="X8" i="4"/>
  <c r="Y8" i="4" s="1"/>
  <c r="S8" i="4"/>
  <c r="T8" i="4" s="1"/>
  <c r="O8" i="4"/>
  <c r="M8" i="4" s="1"/>
  <c r="N8" i="4" s="1"/>
  <c r="J8" i="4"/>
  <c r="K8" i="4" s="1"/>
  <c r="G8" i="4"/>
  <c r="H8" i="4" s="1"/>
  <c r="AG8" i="4" s="1"/>
  <c r="AC7" i="4"/>
  <c r="AD7" i="4" s="1"/>
  <c r="X7" i="4"/>
  <c r="Y7" i="4" s="1"/>
  <c r="T7" i="4"/>
  <c r="S7" i="4"/>
  <c r="O7" i="4"/>
  <c r="M7" i="4" s="1"/>
  <c r="N7" i="4" s="1"/>
  <c r="J7" i="4"/>
  <c r="AH7" i="4" s="1"/>
  <c r="G7" i="4"/>
  <c r="H7" i="4" s="1"/>
  <c r="AG7" i="4" s="1"/>
  <c r="AC6" i="4"/>
  <c r="AD6" i="4" s="1"/>
  <c r="X6" i="4"/>
  <c r="Y6" i="4" s="1"/>
  <c r="S6" i="4"/>
  <c r="T6" i="4" s="1"/>
  <c r="O6" i="4"/>
  <c r="M6" i="4" s="1"/>
  <c r="N6" i="4" s="1"/>
  <c r="J6" i="4"/>
  <c r="K6" i="4" s="1"/>
  <c r="G6" i="4"/>
  <c r="H6" i="4" s="1"/>
  <c r="AG6" i="4" s="1"/>
  <c r="B54" i="2"/>
  <c r="B53" i="2"/>
  <c r="B52" i="2"/>
  <c r="B51" i="2"/>
  <c r="B50" i="2"/>
  <c r="K22" i="8" l="1"/>
  <c r="K18" i="8"/>
  <c r="K18" i="6"/>
  <c r="K13" i="4"/>
  <c r="K14" i="6"/>
  <c r="K10" i="6"/>
  <c r="K6" i="6"/>
  <c r="K14" i="8"/>
  <c r="K10" i="8"/>
  <c r="K9" i="8"/>
  <c r="K6" i="8"/>
  <c r="AG16" i="7"/>
  <c r="H16" i="7"/>
  <c r="K15" i="7"/>
  <c r="K14" i="7"/>
  <c r="K11" i="7"/>
  <c r="K10" i="7"/>
  <c r="K7" i="7"/>
  <c r="K6" i="7"/>
  <c r="K14" i="5"/>
  <c r="K18" i="5"/>
  <c r="K10" i="5"/>
  <c r="K8" i="5"/>
  <c r="K6" i="5"/>
  <c r="K11" i="4"/>
  <c r="K15" i="4"/>
  <c r="K19" i="4"/>
  <c r="K17" i="4"/>
  <c r="K9" i="4"/>
  <c r="K7" i="4"/>
  <c r="AH8" i="4"/>
  <c r="AH12" i="4"/>
  <c r="AH16" i="4"/>
  <c r="AH20" i="4"/>
  <c r="AH7" i="5"/>
  <c r="AH11" i="5"/>
  <c r="AH15" i="5"/>
  <c r="AH19" i="5"/>
  <c r="AH7" i="6"/>
  <c r="AH11" i="6"/>
  <c r="AH15" i="6"/>
  <c r="AH19" i="6"/>
  <c r="AH8" i="7"/>
  <c r="AH12" i="7"/>
  <c r="AH16" i="7"/>
  <c r="AH7" i="8"/>
  <c r="AH11" i="8"/>
  <c r="AH15" i="8"/>
  <c r="AH19" i="8"/>
  <c r="AH23" i="8"/>
  <c r="AH12" i="5"/>
  <c r="AH16" i="5"/>
  <c r="AH8" i="6"/>
  <c r="AH12" i="6"/>
  <c r="AH16" i="6"/>
  <c r="AH20" i="6"/>
  <c r="AH9" i="7"/>
  <c r="AH13" i="7"/>
  <c r="AH8" i="8"/>
  <c r="AH12" i="8"/>
  <c r="AH16" i="8"/>
  <c r="AH20" i="8"/>
  <c r="AH24" i="8"/>
  <c r="AH18" i="4"/>
  <c r="AH17" i="5"/>
  <c r="AH9" i="6"/>
  <c r="AH13" i="6"/>
  <c r="AH17" i="6"/>
  <c r="AH21" i="6"/>
  <c r="AH13" i="8"/>
  <c r="AH17" i="8"/>
  <c r="AH21" i="8"/>
  <c r="AH6" i="4"/>
  <c r="AH10" i="4"/>
  <c r="AH14" i="4"/>
  <c r="AH9" i="5"/>
  <c r="AH13" i="5"/>
</calcChain>
</file>

<file path=xl/sharedStrings.xml><?xml version="1.0" encoding="utf-8"?>
<sst xmlns="http://schemas.openxmlformats.org/spreadsheetml/2006/main" count="1119" uniqueCount="424">
  <si>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</si>
  <si>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</si>
  <si>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</si>
  <si>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</si>
  <si>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</si>
  <si>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</si>
  <si>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</si>
  <si>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</si>
  <si>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</si>
  <si>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</si>
  <si>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</si>
  <si>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</si>
  <si>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</si>
  <si>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</si>
  <si>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</si>
  <si>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</si>
  <si>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</si>
  <si>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</si>
  <si>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</si>
  <si>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</si>
  <si>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</si>
  <si>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</si>
  <si>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</si>
  <si>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</si>
  <si>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</si>
  <si>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</si>
  <si>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</si>
  <si>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</si>
  <si>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</si>
  <si>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</si>
  <si>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</si>
  <si>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</si>
  <si>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</si>
  <si>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</si>
  <si>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</si>
  <si>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</si>
  <si>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</si>
  <si>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</si>
  <si>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</si>
  <si>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</si>
  <si>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</si>
  <si>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</si>
  <si>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</si>
  <si>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</si>
  <si>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</si>
  <si>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</si>
  <si>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</si>
  <si>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</si>
  <si>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</si>
  <si>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</si>
  <si>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</si>
  <si>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</si>
  <si>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</si>
  <si>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</si>
  <si>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</si>
  <si>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</si>
  <si>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</si>
  <si>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</si>
  <si>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</si>
  <si>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</si>
  <si>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</si>
  <si>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</si>
  <si>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</si>
  <si>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</si>
  <si>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</si>
  <si>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</si>
  <si>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</si>
  <si>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</si>
  <si>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</si>
  <si>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</si>
  <si>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</si>
  <si>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</si>
  <si>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</si>
  <si>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</si>
  <si>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</si>
  <si>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</si>
  <si>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</si>
  <si>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</si>
  <si>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</si>
  <si>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</si>
  <si>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</si>
  <si>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</si>
  <si>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</si>
  <si>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</si>
  <si>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</si>
  <si>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</si>
  <si>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</si>
  <si>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</si>
  <si>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</si>
  <si>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</si>
  <si>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</si>
  <si>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</si>
  <si>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</si>
  <si>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</si>
  <si>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</si>
  <si>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</si>
  <si>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</si>
  <si>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</si>
  <si>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</si>
  <si>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</si>
  <si>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</si>
  <si>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</si>
  <si>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</si>
  <si>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</si>
  <si>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</si>
  <si>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</si>
  <si>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</si>
  <si>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</si>
  <si>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</si>
  <si>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</si>
  <si>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</si>
  <si>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</si>
  <si>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</si>
  <si>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</si>
  <si>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</si>
  <si>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</si>
  <si>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</si>
  <si>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</si>
  <si>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</si>
  <si>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</si>
  <si>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</si>
  <si>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</si>
  <si>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</si>
  <si>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</si>
  <si>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</si>
  <si>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</si>
  <si>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</si>
  <si>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</si>
  <si>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</si>
  <si>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</si>
  <si>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</si>
  <si>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</si>
  <si>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</si>
  <si>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</si>
  <si>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</si>
  <si>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</si>
  <si>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</si>
  <si>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</si>
  <si>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</si>
  <si>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</si>
  <si>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</si>
  <si>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</si>
  <si>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</si>
  <si>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</si>
  <si>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</si>
  <si>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</si>
  <si>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</si>
  <si>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</si>
  <si>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</si>
  <si>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</si>
  <si>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</si>
  <si>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</si>
  <si>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</si>
  <si>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</si>
  <si>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</si>
  <si>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</si>
  <si>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</si>
  <si>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</si>
  <si>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</si>
  <si>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</si>
  <si>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</si>
  <si>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</si>
  <si>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</si>
  <si>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</si>
  <si>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</si>
  <si>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</si>
  <si>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</si>
  <si>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</si>
  <si>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</si>
  <si>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</si>
  <si>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</si>
  <si>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</si>
  <si>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</si>
  <si>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</si>
  <si>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</si>
  <si>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</si>
  <si>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</si>
  <si>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</si>
  <si>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</si>
  <si>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</si>
  <si>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</si>
  <si>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</si>
  <si>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</si>
  <si>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</si>
  <si>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</si>
  <si>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</si>
  <si>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</si>
  <si>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</si>
  <si>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</si>
  <si>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</si>
  <si>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</si>
  <si>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</si>
  <si>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</si>
  <si>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</si>
  <si>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</si>
  <si>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</si>
  <si>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</si>
  <si>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</si>
  <si>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</si>
  <si>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</si>
  <si>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</si>
  <si>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</si>
  <si>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</si>
  <si>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</si>
  <si>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</si>
  <si>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</si>
  <si>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</si>
  <si>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</si>
  <si>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</si>
  <si>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</si>
  <si>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</si>
  <si>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</si>
  <si>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</si>
  <si>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</si>
  <si>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</si>
  <si>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</si>
  <si>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</si>
  <si>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</si>
  <si>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</si>
  <si>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</si>
  <si>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</si>
  <si>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</si>
  <si>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</si>
  <si>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</si>
  <si>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</si>
  <si>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</si>
  <si>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</si>
  <si>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</si>
  <si>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</si>
  <si>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</si>
  <si>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</si>
  <si>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</si>
  <si>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</si>
  <si>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</si>
  <si>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</si>
  <si>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</si>
  <si>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</si>
  <si>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</si>
  <si>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</si>
  <si>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</si>
  <si>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</si>
  <si>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</si>
  <si>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</si>
  <si>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</si>
  <si>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</si>
  <si>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</si>
  <si>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</si>
  <si>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</si>
  <si>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</si>
  <si>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</si>
  <si>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</si>
  <si>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</si>
  <si>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</si>
  <si>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</si>
  <si>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</si>
  <si>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</si>
  <si>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</si>
  <si>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</si>
  <si>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</si>
  <si>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</si>
  <si>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</si>
  <si>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</si>
  <si>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</si>
  <si>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</si>
  <si>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</si>
  <si>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</si>
  <si>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</si>
  <si>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</si>
  <si>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</si>
  <si>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</si>
  <si>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</si>
  <si>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</si>
  <si>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</si>
  <si>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</si>
  <si>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</si>
  <si>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</si>
  <si>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</si>
  <si>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</si>
  <si>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</si>
  <si>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</si>
  <si>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</si>
  <si>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</si>
  <si>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</si>
  <si>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</si>
  <si>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</si>
  <si>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</si>
  <si>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</si>
  <si>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</si>
  <si>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</si>
  <si>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</si>
  <si>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</si>
  <si>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</si>
  <si>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</si>
  <si>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</si>
  <si>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</si>
  <si>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</si>
  <si>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</si>
  <si>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</si>
  <si>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</si>
  <si>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</si>
  <si>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</si>
  <si>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</si>
  <si>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</si>
  <si>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</si>
  <si>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</si>
  <si>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</si>
  <si>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</si>
  <si>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</si>
  <si>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</si>
  <si>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</si>
  <si>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</si>
  <si>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</si>
  <si>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</si>
  <si>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</si>
  <si>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</si>
  <si>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</si>
  <si>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</si>
  <si>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</si>
  <si>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</si>
  <si>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</si>
  <si>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</si>
  <si>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</si>
  <si>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</si>
  <si>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</si>
  <si>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</si>
  <si>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</si>
  <si>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</si>
  <si>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</si>
  <si>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</si>
  <si>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</si>
  <si>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</si>
  <si>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</si>
  <si>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</si>
  <si>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</si>
  <si>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</si>
  <si>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</si>
  <si>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</si>
  <si>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</si>
  <si>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</si>
  <si>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</si>
  <si>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</si>
  <si>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</si>
  <si>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</si>
  <si>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</si>
  <si>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</si>
  <si>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</si>
  <si>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</si>
  <si>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</si>
  <si>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</si>
  <si>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</si>
  <si>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</si>
  <si>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</si>
  <si>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</si>
  <si>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</si>
  <si>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</si>
  <si>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</si>
  <si>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</si>
  <si>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</si>
  <si>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</si>
  <si>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</si>
  <si>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</si>
  <si>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</si>
  <si>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</si>
  <si>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</si>
  <si>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</si>
  <si>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</si>
  <si>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</si>
  <si>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</si>
  <si>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</si>
  <si>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</si>
  <si>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</si>
  <si>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</si>
  <si>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</si>
  <si>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</si>
  <si>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</si>
  <si>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</si>
  <si>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</si>
  <si>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</si>
  <si>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</si>
  <si>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</si>
  <si>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</si>
  <si>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</si>
  <si>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</si>
  <si>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</si>
  <si>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</si>
  <si>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</si>
  <si>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</si>
  <si>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</si>
  <si>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</si>
  <si>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</si>
  <si>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</si>
  <si>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</si>
  <si>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</si>
  <si>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</si>
  <si>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</si>
  <si>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</si>
  <si>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</si>
  <si>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</si>
  <si>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</si>
  <si>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</si>
  <si>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</si>
  <si>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</si>
  <si>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</si>
  <si>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</si>
  <si>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</si>
  <si>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</si>
  <si>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</si>
  <si>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</si>
  <si>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</si>
  <si>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</si>
  <si>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</si>
  <si>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</si>
  <si>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</si>
  <si>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</si>
  <si>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</si>
  <si>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</si>
  <si>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</si>
  <si>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</si>
  <si>
    <t xml:space="preserve">Universidad de los Ángeles, Plantel San Martin Texmelucan </t>
  </si>
  <si>
    <t>Calle Hidalgo oriente núm.2, Centro, San Martin Texmelucan</t>
  </si>
  <si>
    <t>Miguel Muñoz Garcia</t>
  </si>
  <si>
    <t>uaenlineasmt@gmail.com</t>
  </si>
  <si>
    <t>2025-2026</t>
  </si>
  <si>
    <t>18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</si>
</sst>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%"/>
  </numFmts>
  <fonts count="28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  <font>
      <u/>
      <sz val="11"/>
      <color theme="1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17" borderId="0" xfId="0" applyFont="1" applyFill="1" applyAlignment="1"/>
    <xf numFmtId="0" fontId="15" fillId="17" borderId="0" xfId="0" applyFont="1" applyFill="1" applyAlignment="1"/>
    <xf numFmtId="0" fontId="16" fillId="0" borderId="0" xfId="0" applyFont="1" applyAlignme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/>
    <xf numFmtId="0" fontId="6" fillId="6" borderId="2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10" fillId="4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3" borderId="0" xfId="0" applyFont="1" applyFill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left" vertical="center" wrapText="1"/>
    </xf>
    <xf numFmtId="0" fontId="0" fillId="6" borderId="1" xfId="0" applyFill="1" applyBorder="1" applyAlignment="1"/>
    <xf numFmtId="0" fontId="1" fillId="7" borderId="0" xfId="0" applyFont="1" applyFill="1" applyBorder="1" applyAlignment="1">
      <alignment horizontal="center" vertical="center" wrapText="1"/>
    </xf>
    <xf numFmtId="0" fontId="27" fillId="6" borderId="1" xfId="1" applyFill="1" applyBorder="1" applyAlignment="1"/>
    <xf numFmtId="0" fontId="0" fillId="6" borderId="1" xfId="0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6" fillId="26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0" fillId="0" borderId="0" xfId="0" applyBorder="1" applyAlignment="1"/>
    <xf numFmtId="0" fontId="17" fillId="9" borderId="0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73272"/>
        <c:axId val="317303912"/>
      </c:barChart>
      <c:catAx>
        <c:axId val="3172732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17303912"/>
        <c:crosses val="autoZero"/>
        <c:auto val="1"/>
        <c:lblAlgn val="ctr"/>
        <c:lblOffset val="100"/>
        <c:noMultiLvlLbl val="0"/>
      </c:catAx>
      <c:valAx>
        <c:axId val="3173039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172732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17440608"/>
        <c:axId val="317482416"/>
      </c:lineChart>
      <c:catAx>
        <c:axId val="3174406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17482416"/>
        <c:crosses val="autoZero"/>
        <c:auto val="1"/>
        <c:lblAlgn val="ctr"/>
        <c:lblOffset val="100"/>
        <c:noMultiLvlLbl val="0"/>
      </c:catAx>
      <c:valAx>
        <c:axId val="3174824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174406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aenlineasm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3864"/>
  </sheetPr>
  <dimension ref="A1:K44"/>
  <sheetViews>
    <sheetView showGridLines="0" tabSelected="1" zoomScaleNormal="100" workbookViewId="0">
      <selection activeCell="B39" sqref="B39:K39"/>
    </sheetView>
  </sheetViews>
  <sheetFormatPr baseColWidth="10" defaultColWidth="9" defaultRowHeight="15" x14ac:dyDescent="0.25"/>
  <cols>
    <col min="1" max="1" width="2" style="1" customWidth="1"/>
    <col min="2" max="2" width="30" style="1" customWidth="1"/>
    <col min="3" max="3" width="2" style="1" customWidth="1"/>
    <col min="4" max="7" width="20" style="1" customWidth="1"/>
    <col min="8" max="11" width="15" style="1" customWidth="1"/>
  </cols>
  <sheetData>
    <row r="1" spans="2:11" ht="19.5" customHeight="1" x14ac:dyDescent="0.25"/>
    <row r="2" spans="2:11" ht="19.5" customHeight="1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</row>
    <row r="3" spans="2:11" ht="19.5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1" ht="34.5" customHeight="1" x14ac:dyDescent="0.25">
      <c r="B4" s="65" t="s">
        <v>1</v>
      </c>
      <c r="C4" s="65"/>
      <c r="D4" s="65"/>
      <c r="E4" s="65"/>
      <c r="F4" s="65"/>
      <c r="G4" s="65"/>
      <c r="H4" s="65"/>
      <c r="I4" s="65"/>
      <c r="J4" s="65"/>
      <c r="K4" s="65"/>
    </row>
    <row r="5" spans="2:11" ht="19.5" customHeight="1" x14ac:dyDescent="0.25"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2:11" ht="19.5" customHeight="1" x14ac:dyDescent="0.25"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2:11" ht="19.5" customHeight="1" x14ac:dyDescent="0.25"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2:11" ht="19.5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2:11" ht="19.5" customHeight="1" x14ac:dyDescent="0.25"/>
    <row r="10" spans="2:11" ht="19.5" customHeigh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2:11" ht="19.5" customHeight="1" x14ac:dyDescent="0.25">
      <c r="B11" s="2" t="s">
        <v>2</v>
      </c>
      <c r="D11" s="60" t="s">
        <v>418</v>
      </c>
      <c r="E11" s="60"/>
      <c r="F11" s="60"/>
      <c r="G11" s="60"/>
      <c r="H11" s="60"/>
      <c r="I11" s="60"/>
      <c r="J11" s="60"/>
      <c r="K11" s="60"/>
    </row>
    <row r="12" spans="2:11" ht="19.5" customHeight="1" x14ac:dyDescent="0.25">
      <c r="B12" s="2" t="s">
        <v>3</v>
      </c>
      <c r="D12" s="60" t="s">
        <v>419</v>
      </c>
      <c r="E12" s="60"/>
      <c r="F12" s="60"/>
      <c r="G12" s="60"/>
      <c r="H12" s="60"/>
      <c r="I12" s="60"/>
      <c r="J12" s="60"/>
      <c r="K12" s="60"/>
    </row>
    <row r="13" spans="2:11" ht="19.5" customHeight="1" x14ac:dyDescent="0.25">
      <c r="B13" s="2" t="s">
        <v>4</v>
      </c>
      <c r="D13" s="60" t="s">
        <v>420</v>
      </c>
      <c r="E13" s="60"/>
      <c r="F13" s="60"/>
      <c r="G13" s="60"/>
      <c r="H13" s="60"/>
      <c r="I13" s="60"/>
      <c r="J13" s="60"/>
      <c r="K13" s="60"/>
    </row>
    <row r="14" spans="2:11" ht="19.5" customHeight="1" x14ac:dyDescent="0.25">
      <c r="B14" s="2" t="s">
        <v>5</v>
      </c>
      <c r="D14" s="62" t="s">
        <v>421</v>
      </c>
      <c r="E14" s="60"/>
      <c r="F14" s="60"/>
      <c r="G14" s="60"/>
      <c r="H14" s="60"/>
      <c r="I14" s="60"/>
      <c r="J14" s="60"/>
      <c r="K14" s="60"/>
    </row>
    <row r="15" spans="2:11" ht="19.5" customHeight="1" x14ac:dyDescent="0.25">
      <c r="B15" s="2" t="s">
        <v>6</v>
      </c>
      <c r="D15" s="63">
        <v>2484829880</v>
      </c>
      <c r="E15" s="63"/>
      <c r="F15" s="63"/>
      <c r="G15" s="63"/>
      <c r="H15" s="63"/>
      <c r="I15" s="63"/>
      <c r="J15" s="63"/>
      <c r="K15" s="63"/>
    </row>
    <row r="16" spans="2:11" ht="19.5" customHeight="1" x14ac:dyDescent="0.25">
      <c r="B16" s="2" t="s">
        <v>7</v>
      </c>
      <c r="D16" s="60" t="s">
        <v>422</v>
      </c>
      <c r="E16" s="60"/>
      <c r="F16" s="60"/>
      <c r="G16" s="60"/>
      <c r="H16" s="60"/>
      <c r="I16" s="60"/>
      <c r="J16" s="60"/>
      <c r="K16" s="60"/>
    </row>
    <row r="17" spans="2:11" ht="19.5" customHeight="1" x14ac:dyDescent="0.25">
      <c r="B17" s="2" t="s">
        <v>8</v>
      </c>
      <c r="D17" s="60" t="s">
        <v>423</v>
      </c>
      <c r="E17" s="60"/>
      <c r="F17" s="60"/>
      <c r="G17" s="60"/>
      <c r="H17" s="60"/>
      <c r="I17" s="60"/>
      <c r="J17" s="60"/>
      <c r="K17" s="60"/>
    </row>
    <row r="18" spans="2:11" ht="19.5" customHeight="1" x14ac:dyDescent="0.25">
      <c r="B18" s="2"/>
      <c r="D18" s="60"/>
      <c r="E18" s="60"/>
      <c r="F18" s="60"/>
      <c r="G18" s="60"/>
      <c r="H18" s="60"/>
      <c r="I18" s="60"/>
      <c r="J18" s="60"/>
      <c r="K18" s="60"/>
    </row>
    <row r="19" spans="2:11" ht="19.5" customHeight="1" x14ac:dyDescent="0.25">
      <c r="B19" s="2"/>
      <c r="D19" s="60"/>
      <c r="E19" s="60"/>
      <c r="F19" s="60"/>
      <c r="G19" s="60"/>
      <c r="H19" s="60"/>
      <c r="I19" s="60"/>
      <c r="J19" s="60"/>
      <c r="K19" s="60"/>
    </row>
    <row r="20" spans="2:11" ht="19.5" customHeight="1" x14ac:dyDescent="0.25">
      <c r="B20" s="2"/>
      <c r="D20" s="60"/>
      <c r="E20" s="60"/>
      <c r="F20" s="60"/>
      <c r="G20" s="60"/>
      <c r="H20" s="60"/>
      <c r="I20" s="60"/>
      <c r="J20" s="60"/>
      <c r="K20" s="60"/>
    </row>
    <row r="21" spans="2:11" ht="19.5" customHeight="1" x14ac:dyDescent="0.25"/>
    <row r="22" spans="2:11" ht="19.5" customHeight="1" x14ac:dyDescent="0.25">
      <c r="B22" s="61" t="s">
        <v>9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2:11" ht="19.5" customHeight="1" x14ac:dyDescent="0.25">
      <c r="B23" s="59" t="s">
        <v>10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2:11" ht="19.5" customHeight="1" x14ac:dyDescent="0.25">
      <c r="B24" s="54" t="s">
        <v>11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2:11" ht="19.5" customHeight="1" x14ac:dyDescent="0.25">
      <c r="B25" s="59" t="s">
        <v>12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2:11" ht="19.5" customHeight="1" x14ac:dyDescent="0.25">
      <c r="B26" s="54" t="s">
        <v>13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2:11" ht="19.5" customHeight="1" x14ac:dyDescent="0.25">
      <c r="B27" s="59" t="s">
        <v>14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2:11" ht="19.5" customHeight="1" x14ac:dyDescent="0.25">
      <c r="B28" s="54" t="s">
        <v>15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2:11" ht="19.5" customHeight="1" x14ac:dyDescent="0.25"/>
    <row r="30" spans="2:11" ht="19.5" customHeight="1" x14ac:dyDescent="0.25">
      <c r="B30" s="55" t="s">
        <v>16</v>
      </c>
      <c r="C30" s="55"/>
      <c r="D30" s="55"/>
      <c r="E30" s="55"/>
      <c r="F30" s="55"/>
      <c r="G30" s="55"/>
      <c r="H30" s="55"/>
      <c r="I30" s="55"/>
      <c r="J30" s="55"/>
      <c r="K30" s="55"/>
    </row>
    <row r="31" spans="2:11" ht="75" customHeight="1" x14ac:dyDescent="0.25">
      <c r="B31" s="56" t="s">
        <v>17</v>
      </c>
      <c r="C31" s="56"/>
      <c r="D31" s="56"/>
      <c r="E31" s="56"/>
      <c r="F31" s="56"/>
      <c r="G31" s="56"/>
      <c r="H31" s="56"/>
      <c r="I31" s="56"/>
      <c r="J31" s="56"/>
      <c r="K31" s="56"/>
    </row>
    <row r="32" spans="2:11" ht="19.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2:11" ht="19.5" customHeight="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2:11" ht="19.5" customHeight="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2:11" ht="19.5" customHeight="1" x14ac:dyDescent="0.25"/>
    <row r="36" spans="2:11" ht="19.5" customHeight="1" x14ac:dyDescent="0.25">
      <c r="B36" s="57" t="s">
        <v>18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ht="19.5" customHeight="1" x14ac:dyDescent="0.25">
      <c r="B37" s="58" t="s">
        <v>19</v>
      </c>
      <c r="C37" s="58"/>
      <c r="D37" s="58"/>
      <c r="E37" s="58"/>
      <c r="F37" s="58"/>
      <c r="G37" s="58"/>
      <c r="H37" s="58"/>
      <c r="I37" s="58"/>
      <c r="J37" s="58"/>
      <c r="K37" s="58"/>
    </row>
    <row r="38" spans="2:11" ht="19.5" customHeight="1" x14ac:dyDescent="0.25">
      <c r="B38" s="51" t="s">
        <v>20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2:11" ht="19.5" customHeight="1" x14ac:dyDescent="0.25">
      <c r="B39" s="52" t="s">
        <v>21</v>
      </c>
      <c r="C39" s="52"/>
      <c r="D39" s="52"/>
      <c r="E39" s="52"/>
      <c r="F39" s="52"/>
      <c r="G39" s="52"/>
      <c r="H39" s="52"/>
      <c r="I39" s="52"/>
      <c r="J39" s="52"/>
      <c r="K39" s="52"/>
    </row>
    <row r="40" spans="2:11" ht="19.5" customHeight="1" x14ac:dyDescent="0.25">
      <c r="B40" s="53" t="s">
        <v>22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2:K3"/>
    <mergeCell ref="B4:K6"/>
    <mergeCell ref="B7:K8"/>
    <mergeCell ref="B10:K10"/>
    <mergeCell ref="D11:K11"/>
    <mergeCell ref="D12:K12"/>
    <mergeCell ref="D13:K13"/>
    <mergeCell ref="D14:K14"/>
    <mergeCell ref="D15:K15"/>
    <mergeCell ref="D16:K16"/>
    <mergeCell ref="D17:K17"/>
    <mergeCell ref="D18:K18"/>
    <mergeCell ref="D19:K19"/>
    <mergeCell ref="D20:K20"/>
    <mergeCell ref="B22:K22"/>
    <mergeCell ref="B23:K23"/>
    <mergeCell ref="B24:K24"/>
    <mergeCell ref="B25:K25"/>
    <mergeCell ref="B26:K26"/>
    <mergeCell ref="B27:K27"/>
    <mergeCell ref="B38:K38"/>
    <mergeCell ref="B39:K39"/>
    <mergeCell ref="B40:K40"/>
    <mergeCell ref="B28:K28"/>
    <mergeCell ref="B30:K30"/>
    <mergeCell ref="B31:K34"/>
    <mergeCell ref="B36:K36"/>
    <mergeCell ref="B37:K37"/>
  </mergeCells>
  <hyperlinks>
    <hyperlink ref="D14" r:id="rId1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3864"/>
  </sheetPr>
  <dimension ref="A1:L54"/>
  <sheetViews>
    <sheetView showGridLines="0" zoomScaleNormal="100" workbookViewId="0">
      <selection sqref="A1:L1"/>
    </sheetView>
  </sheetViews>
  <sheetFormatPr baseColWidth="10" defaultColWidth="9" defaultRowHeight="15" x14ac:dyDescent="0.25"/>
  <cols>
    <col min="1" max="1" width="10" style="1" customWidth="1"/>
    <col min="2" max="2" width="40" style="1" customWidth="1"/>
    <col min="3" max="3" width="13" style="1" customWidth="1"/>
    <col min="4" max="7" width="12" style="1" customWidth="1"/>
    <col min="8" max="9" width="14" style="1" customWidth="1"/>
    <col min="10" max="10" width="22" style="1" customWidth="1"/>
    <col min="11" max="11" width="16" style="1" customWidth="1"/>
    <col min="12" max="12" width="35" style="1" customWidth="1"/>
  </cols>
  <sheetData>
    <row r="1" spans="1:12" ht="25.5" customHeight="1" x14ac:dyDescent="0.25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3.5" customHeight="1" x14ac:dyDescent="0.25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4" spans="1:12" ht="37.5" customHeight="1" x14ac:dyDescent="0.25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spans="1:12" ht="36" customHeight="1" x14ac:dyDescent="0.25">
      <c r="A5" s="3" t="s">
        <v>37</v>
      </c>
      <c r="B5" s="4" t="s">
        <v>38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36" customHeight="1" x14ac:dyDescent="0.25">
      <c r="A6" s="6" t="s">
        <v>39</v>
      </c>
      <c r="B6" s="7" t="s">
        <v>40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6" customHeight="1" x14ac:dyDescent="0.25">
      <c r="A7" s="8" t="s">
        <v>41</v>
      </c>
      <c r="B7" s="4" t="s">
        <v>42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36" customHeight="1" x14ac:dyDescent="0.25">
      <c r="A8" s="6" t="s">
        <v>43</v>
      </c>
      <c r="B8" s="7" t="s">
        <v>44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6" customHeight="1" x14ac:dyDescent="0.25">
      <c r="A9" s="9" t="s">
        <v>45</v>
      </c>
      <c r="B9" s="4" t="s">
        <v>46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2" spans="1:12" ht="14.25" customHeight="1" x14ac:dyDescent="0.25">
      <c r="A12" s="73" t="s">
        <v>47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2" ht="19.5" customHeight="1" x14ac:dyDescent="0.25">
      <c r="A13" s="10" t="s">
        <v>48</v>
      </c>
      <c r="B13" s="69" t="s">
        <v>49</v>
      </c>
      <c r="C13" s="69"/>
      <c r="D13" s="69"/>
      <c r="E13" s="70" t="s">
        <v>50</v>
      </c>
      <c r="F13" s="70"/>
      <c r="G13" s="70"/>
      <c r="H13" s="70"/>
      <c r="I13" s="70"/>
      <c r="J13" s="70"/>
      <c r="K13" s="70"/>
      <c r="L13" s="70"/>
    </row>
    <row r="14" spans="1:12" ht="19.5" customHeight="1" x14ac:dyDescent="0.25">
      <c r="A14" s="13" t="s">
        <v>51</v>
      </c>
      <c r="B14" s="67" t="s">
        <v>52</v>
      </c>
      <c r="C14" s="67"/>
      <c r="D14" s="67"/>
      <c r="E14" s="68" t="s">
        <v>53</v>
      </c>
      <c r="F14" s="68"/>
      <c r="G14" s="68"/>
      <c r="H14" s="68"/>
      <c r="I14" s="68"/>
      <c r="J14" s="68"/>
      <c r="K14" s="68"/>
      <c r="L14" s="68"/>
    </row>
    <row r="15" spans="1:12" ht="19.5" customHeight="1" x14ac:dyDescent="0.25">
      <c r="A15" s="10" t="s">
        <v>54</v>
      </c>
      <c r="B15" s="69" t="s">
        <v>55</v>
      </c>
      <c r="C15" s="69"/>
      <c r="D15" s="69"/>
      <c r="E15" s="70" t="s">
        <v>56</v>
      </c>
      <c r="F15" s="70"/>
      <c r="G15" s="70"/>
      <c r="H15" s="70"/>
      <c r="I15" s="70"/>
      <c r="J15" s="70"/>
      <c r="K15" s="70"/>
      <c r="L15" s="70"/>
    </row>
    <row r="16" spans="1:12" ht="19.5" customHeight="1" x14ac:dyDescent="0.25">
      <c r="A16" s="13" t="s">
        <v>57</v>
      </c>
      <c r="B16" s="7" t="s">
        <v>58</v>
      </c>
      <c r="E16" s="14" t="s">
        <v>59</v>
      </c>
    </row>
    <row r="17" spans="1:6" ht="19.5" customHeight="1" x14ac:dyDescent="0.25">
      <c r="A17" s="10" t="s">
        <v>60</v>
      </c>
      <c r="B17" s="11" t="s">
        <v>61</v>
      </c>
      <c r="E17" s="12" t="s">
        <v>62</v>
      </c>
    </row>
    <row r="18" spans="1:6" ht="19.5" customHeight="1" x14ac:dyDescent="0.25">
      <c r="A18" s="13" t="s">
        <v>63</v>
      </c>
      <c r="B18" s="7" t="s">
        <v>64</v>
      </c>
      <c r="E18" s="14" t="s">
        <v>65</v>
      </c>
    </row>
    <row r="19" spans="1:6" ht="19.5" customHeight="1" x14ac:dyDescent="0.25">
      <c r="A19" s="10" t="s">
        <v>66</v>
      </c>
      <c r="B19" s="11" t="s">
        <v>67</v>
      </c>
      <c r="E19" s="12" t="s">
        <v>68</v>
      </c>
    </row>
    <row r="30" spans="1:6" ht="14.25" customHeight="1" x14ac:dyDescent="0.25">
      <c r="A30" s="15" t="s">
        <v>69</v>
      </c>
    </row>
    <row r="31" spans="1:6" ht="14.25" customHeight="1" x14ac:dyDescent="0.25">
      <c r="A31" s="16" t="s">
        <v>25</v>
      </c>
      <c r="B31" s="16" t="s">
        <v>70</v>
      </c>
      <c r="C31" s="16" t="s">
        <v>71</v>
      </c>
      <c r="D31" s="16" t="s">
        <v>72</v>
      </c>
      <c r="E31" s="16" t="s">
        <v>73</v>
      </c>
      <c r="F31" s="16" t="s">
        <v>74</v>
      </c>
    </row>
    <row r="32" spans="1:6" ht="14.25" customHeight="1" x14ac:dyDescent="0.25">
      <c r="A32" s="1" t="s">
        <v>37</v>
      </c>
      <c r="B32" s="1">
        <v>15</v>
      </c>
      <c r="C32" s="1">
        <v>5</v>
      </c>
      <c r="D32" s="1">
        <v>6</v>
      </c>
      <c r="E32" s="1">
        <v>2</v>
      </c>
      <c r="F32" s="1">
        <v>2</v>
      </c>
    </row>
    <row r="33" spans="1:6" ht="14.25" customHeight="1" x14ac:dyDescent="0.25">
      <c r="A33" s="1" t="s">
        <v>39</v>
      </c>
      <c r="B33" s="1">
        <v>14</v>
      </c>
      <c r="C33" s="1">
        <v>4</v>
      </c>
      <c r="D33" s="1">
        <v>5</v>
      </c>
      <c r="E33" s="1">
        <v>3</v>
      </c>
      <c r="F33" s="1">
        <v>2</v>
      </c>
    </row>
    <row r="34" spans="1:6" ht="14.25" customHeight="1" x14ac:dyDescent="0.25">
      <c r="A34" s="1" t="s">
        <v>41</v>
      </c>
      <c r="B34" s="1">
        <v>17</v>
      </c>
      <c r="C34" s="1">
        <v>6</v>
      </c>
      <c r="D34" s="1">
        <v>7</v>
      </c>
      <c r="E34" s="1">
        <v>2</v>
      </c>
      <c r="F34" s="1">
        <v>2</v>
      </c>
    </row>
    <row r="35" spans="1:6" ht="14.25" customHeight="1" x14ac:dyDescent="0.25">
      <c r="A35" s="1" t="s">
        <v>43</v>
      </c>
      <c r="B35" s="1">
        <v>11</v>
      </c>
      <c r="C35" s="1">
        <v>3</v>
      </c>
      <c r="D35" s="1">
        <v>4</v>
      </c>
      <c r="E35" s="1">
        <v>2</v>
      </c>
      <c r="F35" s="1">
        <v>2</v>
      </c>
    </row>
    <row r="36" spans="1:6" ht="14.25" customHeight="1" x14ac:dyDescent="0.25">
      <c r="A36" s="1" t="s">
        <v>45</v>
      </c>
      <c r="B36" s="1">
        <v>19</v>
      </c>
      <c r="C36" s="1">
        <v>5</v>
      </c>
      <c r="D36" s="1">
        <v>8</v>
      </c>
      <c r="E36" s="1">
        <v>3</v>
      </c>
      <c r="F36" s="1">
        <v>3</v>
      </c>
    </row>
    <row r="38" spans="1:6" ht="14.25" customHeight="1" x14ac:dyDescent="0.25">
      <c r="A38" s="17" t="s">
        <v>75</v>
      </c>
      <c r="B38" s="17" t="s">
        <v>76</v>
      </c>
    </row>
    <row r="39" spans="1:6" ht="14.25" customHeight="1" x14ac:dyDescent="0.25">
      <c r="A39" s="1" t="s">
        <v>71</v>
      </c>
      <c r="B39" s="1">
        <v>23</v>
      </c>
    </row>
    <row r="40" spans="1:6" ht="14.25" customHeight="1" x14ac:dyDescent="0.25">
      <c r="A40" s="1" t="s">
        <v>72</v>
      </c>
      <c r="B40" s="1">
        <v>30</v>
      </c>
    </row>
    <row r="41" spans="1:6" ht="14.25" customHeight="1" x14ac:dyDescent="0.25">
      <c r="A41" s="1" t="s">
        <v>73</v>
      </c>
      <c r="B41" s="1">
        <v>12</v>
      </c>
    </row>
    <row r="42" spans="1:6" ht="14.25" customHeight="1" x14ac:dyDescent="0.25">
      <c r="A42" s="1" t="s">
        <v>74</v>
      </c>
      <c r="B42" s="1">
        <v>11</v>
      </c>
    </row>
    <row r="48" spans="1:6" ht="14.25" customHeight="1" x14ac:dyDescent="0.25">
      <c r="A48" s="18" t="s">
        <v>77</v>
      </c>
    </row>
    <row r="49" spans="1:2" ht="14.25" customHeight="1" x14ac:dyDescent="0.25">
      <c r="A49" s="16" t="s">
        <v>25</v>
      </c>
      <c r="B49" s="16" t="s">
        <v>78</v>
      </c>
    </row>
    <row r="50" spans="1:2" ht="14.25" customHeight="1" x14ac:dyDescent="0.25">
      <c r="A50" s="1" t="s">
        <v>37</v>
      </c>
      <c r="B50" s="1">
        <f>IF(B32&gt;0,ROUND(C32/B32*100,1),0)</f>
        <v>33.299999999999997</v>
      </c>
    </row>
    <row r="51" spans="1:2" ht="14.25" customHeight="1" x14ac:dyDescent="0.25">
      <c r="A51" s="1" t="s">
        <v>39</v>
      </c>
      <c r="B51" s="1">
        <f>IF(B33&gt;0,ROUND(C33/B33*100,1),0)</f>
        <v>28.6</v>
      </c>
    </row>
    <row r="52" spans="1:2" ht="14.25" customHeight="1" x14ac:dyDescent="0.25">
      <c r="A52" s="1" t="s">
        <v>41</v>
      </c>
      <c r="B52" s="1">
        <f>IF(B34&gt;0,ROUND(C34/B34*100,1),0)</f>
        <v>35.299999999999997</v>
      </c>
    </row>
    <row r="53" spans="1:2" ht="14.25" customHeight="1" x14ac:dyDescent="0.25">
      <c r="A53" s="1" t="s">
        <v>43</v>
      </c>
      <c r="B53" s="1">
        <f>IF(B35&gt;0,ROUND(C35/B35*100,1),0)</f>
        <v>27.3</v>
      </c>
    </row>
    <row r="54" spans="1:2" ht="14.25" customHeight="1" x14ac:dyDescent="0.25">
      <c r="A54" s="1" t="s">
        <v>45</v>
      </c>
      <c r="B54" s="1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5"/>
  <sheetViews>
    <sheetView showGridLines="0" zoomScaleNormal="100" workbookViewId="0">
      <selection activeCell="B16" sqref="B16"/>
    </sheetView>
  </sheetViews>
  <sheetFormatPr baseColWidth="10" defaultColWidth="9" defaultRowHeight="15" x14ac:dyDescent="0.25"/>
  <cols>
    <col min="1" max="1" width="4" style="1" customWidth="1"/>
    <col min="2" max="2" width="18" style="1" customWidth="1"/>
    <col min="3" max="3" width="55" style="1" customWidth="1"/>
    <col min="4" max="5" width="22" style="1" customWidth="1"/>
    <col min="6" max="6" width="12" style="1" customWidth="1"/>
    <col min="7" max="7" width="20" style="1" customWidth="1"/>
    <col min="8" max="8" width="25" style="1" customWidth="1"/>
    <col min="9" max="9" width="30" style="1" customWidth="1"/>
    <col min="10" max="10" width="14" style="1" customWidth="1"/>
  </cols>
  <sheetData>
    <row r="1" spans="1:10" ht="19.5" customHeight="1" x14ac:dyDescent="0.25">
      <c r="A1" s="74" t="s">
        <v>79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9.5" customHeight="1" x14ac:dyDescent="0.25">
      <c r="A2" s="75" t="s">
        <v>80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9.5" customHeight="1" x14ac:dyDescent="0.25"/>
    <row r="4" spans="1:10" ht="19.5" customHeight="1" x14ac:dyDescent="0.25">
      <c r="A4" s="8" t="s">
        <v>81</v>
      </c>
      <c r="B4" s="8" t="s">
        <v>82</v>
      </c>
      <c r="C4" s="8" t="s">
        <v>83</v>
      </c>
      <c r="D4" s="8" t="s">
        <v>84</v>
      </c>
      <c r="E4" s="8" t="s">
        <v>85</v>
      </c>
      <c r="F4" s="8" t="s">
        <v>86</v>
      </c>
      <c r="G4" s="8" t="s">
        <v>87</v>
      </c>
      <c r="H4" s="8" t="s">
        <v>88</v>
      </c>
      <c r="I4" s="8" t="s">
        <v>89</v>
      </c>
      <c r="J4" s="8" t="s">
        <v>90</v>
      </c>
    </row>
    <row r="5" spans="1:10" ht="42" customHeight="1" x14ac:dyDescent="0.25">
      <c r="A5" s="11">
        <v>1</v>
      </c>
      <c r="B5" s="19" t="s">
        <v>91</v>
      </c>
      <c r="C5" s="19" t="s">
        <v>92</v>
      </c>
      <c r="D5" s="19" t="s">
        <v>93</v>
      </c>
      <c r="E5" s="19" t="s">
        <v>94</v>
      </c>
      <c r="F5" s="19" t="s">
        <v>95</v>
      </c>
      <c r="G5" s="20"/>
      <c r="H5" s="20"/>
      <c r="I5" s="20"/>
      <c r="J5" s="20"/>
    </row>
    <row r="6" spans="1:10" ht="42" customHeight="1" x14ac:dyDescent="0.25">
      <c r="A6" s="7">
        <v>2</v>
      </c>
      <c r="B6" s="21" t="s">
        <v>91</v>
      </c>
      <c r="C6" s="21" t="s">
        <v>96</v>
      </c>
      <c r="D6" s="21" t="s">
        <v>93</v>
      </c>
      <c r="E6" s="21" t="s">
        <v>94</v>
      </c>
      <c r="F6" s="21" t="s">
        <v>95</v>
      </c>
      <c r="G6" s="20"/>
      <c r="H6" s="20"/>
      <c r="I6" s="20"/>
      <c r="J6" s="20"/>
    </row>
    <row r="7" spans="1:10" ht="42" customHeight="1" x14ac:dyDescent="0.25">
      <c r="A7" s="11">
        <v>3</v>
      </c>
      <c r="B7" s="19" t="s">
        <v>91</v>
      </c>
      <c r="C7" s="19" t="s">
        <v>97</v>
      </c>
      <c r="D7" s="19" t="s">
        <v>93</v>
      </c>
      <c r="E7" s="19" t="s">
        <v>98</v>
      </c>
      <c r="F7" s="19" t="s">
        <v>95</v>
      </c>
      <c r="G7" s="20"/>
      <c r="H7" s="20"/>
      <c r="I7" s="20"/>
      <c r="J7" s="20"/>
    </row>
    <row r="8" spans="1:10" ht="42" customHeight="1" x14ac:dyDescent="0.25">
      <c r="A8" s="7">
        <v>4</v>
      </c>
      <c r="B8" s="21" t="s">
        <v>99</v>
      </c>
      <c r="C8" s="21" t="s">
        <v>100</v>
      </c>
      <c r="D8" s="21" t="s">
        <v>93</v>
      </c>
      <c r="E8" s="21" t="s">
        <v>94</v>
      </c>
      <c r="F8" s="21" t="s">
        <v>95</v>
      </c>
      <c r="G8" s="20"/>
      <c r="H8" s="20"/>
      <c r="I8" s="20"/>
      <c r="J8" s="20"/>
    </row>
    <row r="9" spans="1:10" ht="42" customHeight="1" x14ac:dyDescent="0.25">
      <c r="A9" s="11">
        <v>5</v>
      </c>
      <c r="B9" s="19" t="s">
        <v>101</v>
      </c>
      <c r="C9" s="19" t="s">
        <v>102</v>
      </c>
      <c r="D9" s="19" t="s">
        <v>103</v>
      </c>
      <c r="E9" s="19" t="s">
        <v>94</v>
      </c>
      <c r="F9" s="19" t="s">
        <v>95</v>
      </c>
      <c r="G9" s="20"/>
      <c r="H9" s="20"/>
      <c r="I9" s="20"/>
      <c r="J9" s="20"/>
    </row>
    <row r="10" spans="1:10" ht="42" customHeight="1" x14ac:dyDescent="0.25">
      <c r="A10" s="7">
        <v>6</v>
      </c>
      <c r="B10" s="21" t="s">
        <v>101</v>
      </c>
      <c r="C10" s="21" t="s">
        <v>104</v>
      </c>
      <c r="D10" s="21" t="s">
        <v>93</v>
      </c>
      <c r="E10" s="21" t="s">
        <v>94</v>
      </c>
      <c r="F10" s="21" t="s">
        <v>95</v>
      </c>
      <c r="G10" s="20"/>
      <c r="H10" s="20"/>
      <c r="I10" s="20"/>
      <c r="J10" s="20"/>
    </row>
    <row r="11" spans="1:10" ht="42" customHeight="1" x14ac:dyDescent="0.25">
      <c r="A11" s="11">
        <v>7</v>
      </c>
      <c r="B11" s="19" t="s">
        <v>101</v>
      </c>
      <c r="C11" s="19" t="s">
        <v>105</v>
      </c>
      <c r="D11" s="19" t="s">
        <v>106</v>
      </c>
      <c r="E11" s="19" t="s">
        <v>94</v>
      </c>
      <c r="F11" s="19" t="s">
        <v>95</v>
      </c>
      <c r="G11" s="20"/>
      <c r="H11" s="20"/>
      <c r="I11" s="20"/>
      <c r="J11" s="20"/>
    </row>
    <row r="12" spans="1:10" ht="42" customHeight="1" x14ac:dyDescent="0.25">
      <c r="A12" s="7">
        <v>8</v>
      </c>
      <c r="B12" s="21" t="s">
        <v>99</v>
      </c>
      <c r="C12" s="21" t="s">
        <v>107</v>
      </c>
      <c r="D12" s="21" t="s">
        <v>103</v>
      </c>
      <c r="E12" s="21" t="s">
        <v>94</v>
      </c>
      <c r="F12" s="21" t="s">
        <v>95</v>
      </c>
      <c r="G12" s="20"/>
      <c r="H12" s="20"/>
      <c r="I12" s="20"/>
      <c r="J12" s="20"/>
    </row>
    <row r="13" spans="1:10" ht="42" customHeight="1" x14ac:dyDescent="0.25">
      <c r="A13" s="11">
        <v>9</v>
      </c>
      <c r="B13" s="19" t="s">
        <v>99</v>
      </c>
      <c r="C13" s="19" t="s">
        <v>108</v>
      </c>
      <c r="D13" s="19" t="s">
        <v>103</v>
      </c>
      <c r="E13" s="19" t="s">
        <v>94</v>
      </c>
      <c r="F13" s="19" t="s">
        <v>95</v>
      </c>
      <c r="G13" s="20"/>
      <c r="H13" s="20"/>
      <c r="I13" s="20"/>
      <c r="J13" s="20"/>
    </row>
    <row r="14" spans="1:10" ht="42" customHeight="1" x14ac:dyDescent="0.25">
      <c r="A14" s="7">
        <v>10</v>
      </c>
      <c r="B14" s="21" t="s">
        <v>91</v>
      </c>
      <c r="C14" s="21" t="s">
        <v>109</v>
      </c>
      <c r="D14" s="21" t="s">
        <v>93</v>
      </c>
      <c r="E14" s="21" t="s">
        <v>98</v>
      </c>
      <c r="F14" s="21" t="s">
        <v>95</v>
      </c>
      <c r="G14" s="20"/>
      <c r="H14" s="20"/>
      <c r="I14" s="20"/>
      <c r="J14" s="20"/>
    </row>
    <row r="15" spans="1:10" ht="42" customHeight="1" x14ac:dyDescent="0.25">
      <c r="A15" s="11">
        <v>11</v>
      </c>
      <c r="B15" s="19" t="s">
        <v>91</v>
      </c>
      <c r="C15" s="19" t="s">
        <v>110</v>
      </c>
      <c r="D15" s="19" t="s">
        <v>93</v>
      </c>
      <c r="E15" s="19" t="s">
        <v>94</v>
      </c>
      <c r="F15" s="19" t="s">
        <v>95</v>
      </c>
      <c r="G15" s="20"/>
      <c r="H15" s="20"/>
      <c r="I15" s="20"/>
      <c r="J15" s="20"/>
    </row>
    <row r="16" spans="1:10" ht="42" customHeight="1" x14ac:dyDescent="0.25">
      <c r="A16" s="7">
        <v>12</v>
      </c>
      <c r="B16" s="21" t="s">
        <v>99</v>
      </c>
      <c r="C16" s="21" t="s">
        <v>111</v>
      </c>
      <c r="D16" s="21" t="s">
        <v>106</v>
      </c>
      <c r="E16" s="21" t="s">
        <v>94</v>
      </c>
      <c r="F16" s="21" t="s">
        <v>95</v>
      </c>
      <c r="G16" s="20"/>
      <c r="H16" s="20"/>
      <c r="I16" s="20"/>
      <c r="J16" s="20"/>
    </row>
    <row r="17" spans="1:10" ht="42" customHeight="1" x14ac:dyDescent="0.25">
      <c r="A17" s="11">
        <v>13</v>
      </c>
      <c r="B17" s="19" t="s">
        <v>112</v>
      </c>
      <c r="C17" s="19" t="s">
        <v>113</v>
      </c>
      <c r="D17" s="19" t="s">
        <v>93</v>
      </c>
      <c r="E17" s="19" t="s">
        <v>94</v>
      </c>
      <c r="F17" s="19" t="s">
        <v>95</v>
      </c>
      <c r="G17" s="20"/>
      <c r="H17" s="20"/>
      <c r="I17" s="20"/>
      <c r="J17" s="20"/>
    </row>
    <row r="18" spans="1:10" ht="42" customHeight="1" x14ac:dyDescent="0.25">
      <c r="A18" s="7">
        <v>14</v>
      </c>
      <c r="B18" s="21" t="s">
        <v>112</v>
      </c>
      <c r="C18" s="21" t="s">
        <v>114</v>
      </c>
      <c r="D18" s="21" t="s">
        <v>93</v>
      </c>
      <c r="E18" s="21" t="s">
        <v>94</v>
      </c>
      <c r="F18" s="21" t="s">
        <v>81</v>
      </c>
      <c r="G18" s="20"/>
      <c r="H18" s="20"/>
      <c r="I18" s="20"/>
      <c r="J18" s="20"/>
    </row>
    <row r="19" spans="1:10" ht="42" customHeight="1" x14ac:dyDescent="0.25">
      <c r="A19" s="11">
        <v>15</v>
      </c>
      <c r="B19" s="19" t="s">
        <v>112</v>
      </c>
      <c r="C19" s="19" t="s">
        <v>115</v>
      </c>
      <c r="D19" s="19" t="s">
        <v>93</v>
      </c>
      <c r="E19" s="19" t="s">
        <v>94</v>
      </c>
      <c r="F19" s="19" t="s">
        <v>95</v>
      </c>
      <c r="G19" s="20"/>
      <c r="H19" s="20"/>
      <c r="I19" s="20"/>
      <c r="J19" s="20"/>
    </row>
    <row r="20" spans="1:10" ht="42" customHeight="1" x14ac:dyDescent="0.25">
      <c r="A20" s="7">
        <v>16</v>
      </c>
      <c r="B20" s="21" t="s">
        <v>112</v>
      </c>
      <c r="C20" s="21" t="s">
        <v>116</v>
      </c>
      <c r="D20" s="21" t="s">
        <v>93</v>
      </c>
      <c r="E20" s="21" t="s">
        <v>94</v>
      </c>
      <c r="F20" s="21" t="s">
        <v>95</v>
      </c>
      <c r="G20" s="20"/>
      <c r="H20" s="20"/>
      <c r="I20" s="20"/>
      <c r="J20" s="20"/>
    </row>
    <row r="21" spans="1:10" ht="42" customHeight="1" x14ac:dyDescent="0.25">
      <c r="A21" s="11">
        <v>17</v>
      </c>
      <c r="B21" s="19" t="s">
        <v>117</v>
      </c>
      <c r="C21" s="19" t="s">
        <v>118</v>
      </c>
      <c r="D21" s="19" t="s">
        <v>103</v>
      </c>
      <c r="E21" s="19" t="s">
        <v>94</v>
      </c>
      <c r="F21" s="19" t="s">
        <v>95</v>
      </c>
      <c r="G21" s="20"/>
      <c r="H21" s="20"/>
      <c r="I21" s="20"/>
      <c r="J21" s="20"/>
    </row>
    <row r="22" spans="1:10" ht="42" customHeight="1" x14ac:dyDescent="0.25">
      <c r="A22" s="7">
        <v>18</v>
      </c>
      <c r="B22" s="21" t="s">
        <v>117</v>
      </c>
      <c r="C22" s="21" t="s">
        <v>119</v>
      </c>
      <c r="D22" s="21" t="s">
        <v>93</v>
      </c>
      <c r="E22" s="21" t="s">
        <v>94</v>
      </c>
      <c r="F22" s="21" t="s">
        <v>95</v>
      </c>
      <c r="G22" s="20"/>
      <c r="H22" s="20"/>
      <c r="I22" s="20"/>
      <c r="J22" s="20"/>
    </row>
    <row r="23" spans="1:10" ht="42" customHeight="1" x14ac:dyDescent="0.25">
      <c r="A23" s="11">
        <v>19</v>
      </c>
      <c r="B23" s="19" t="s">
        <v>117</v>
      </c>
      <c r="C23" s="19" t="s">
        <v>120</v>
      </c>
      <c r="D23" s="19" t="s">
        <v>93</v>
      </c>
      <c r="E23" s="19" t="s">
        <v>94</v>
      </c>
      <c r="F23" s="19" t="s">
        <v>95</v>
      </c>
      <c r="G23" s="20"/>
      <c r="H23" s="20"/>
      <c r="I23" s="20"/>
      <c r="J23" s="20"/>
    </row>
    <row r="24" spans="1:10" ht="42" customHeight="1" x14ac:dyDescent="0.25">
      <c r="A24" s="7">
        <v>20</v>
      </c>
      <c r="B24" s="21" t="s">
        <v>117</v>
      </c>
      <c r="C24" s="21" t="s">
        <v>121</v>
      </c>
      <c r="D24" s="21" t="s">
        <v>93</v>
      </c>
      <c r="E24" s="21" t="s">
        <v>94</v>
      </c>
      <c r="F24" s="21" t="s">
        <v>95</v>
      </c>
      <c r="G24" s="20"/>
      <c r="H24" s="20"/>
      <c r="I24" s="20"/>
      <c r="J24" s="20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3864"/>
  </sheetPr>
  <dimension ref="A1:AS24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</row>
    <row r="2" spans="1:45" ht="13.5" customHeight="1" x14ac:dyDescent="0.2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25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s="1" t="s">
        <v>126</v>
      </c>
      <c r="S3" s="85"/>
      <c r="T3" s="85"/>
      <c r="U3" s="85"/>
      <c r="V3" s="85"/>
      <c r="W3" s="85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171</v>
      </c>
      <c r="C6" s="35" t="s">
        <v>172</v>
      </c>
      <c r="D6" s="35" t="s">
        <v>173</v>
      </c>
      <c r="E6" s="36" t="s">
        <v>174</v>
      </c>
      <c r="F6" s="37">
        <v>100</v>
      </c>
      <c r="G6" s="38">
        <f t="shared" ref="G6:G21" si="0">IF(OR(F6="",I6="",F6=0,I6=0),"S/D",MIN(100,IFERROR((F6/I6)*100,0)))</f>
        <v>100</v>
      </c>
      <c r="H6" s="38" t="str">
        <f t="shared" ref="H6:H21" si="1">IFERROR(IF(G6="S/D","🔵 SIN DATO",IF(G6&gt;=90,"🟢 VERDE",IF(G6&gt;=60,"🟡 AMARILLO","🔴 ROJO"))),"🔵 SIN DATO")</f>
        <v>🟢 VERDE</v>
      </c>
      <c r="I6" s="37">
        <v>100</v>
      </c>
      <c r="J6" s="38">
        <f t="shared" ref="J6:J21" si="2">IF(OR(I6="",L6="",I6=0,L6=0),"S/D",MIN(100,IFERROR((I6/L6)*100,0)))</f>
        <v>100</v>
      </c>
      <c r="K6" s="38" t="str">
        <f t="shared" ref="K6:K21" si="3">IFERROR(IF(J6="S/D","🔵 SIN DATO",IF(J6&gt;=90,"🟢 VERDE",IF(J6&gt;=60,"🟡 AMARILLO","🔴 ROJO"))),"🔵 SIN DATO")</f>
        <v>🟢 VERDE</v>
      </c>
      <c r="L6" s="37">
        <v>100</v>
      </c>
      <c r="M6" s="38">
        <f t="shared" ref="M6:M21" si="4">IF(OR(L6="",O6="",L6=0,O6=0),"S/D",MIN(100,IFERROR((L6/O6)*100,0)))</f>
        <v>100</v>
      </c>
      <c r="N6" s="38" t="str">
        <f t="shared" ref="N6:N21" si="5">IFERROR(IF(M6="S/D","🔵 SIN DATO",IF(M6&gt;=90,"🟢 VERDE",IF(M6&gt;=60,"🟡 AMARILLO","🔴 ROJO"))),"🔵 SIN DATO")</f>
        <v>🟢 VERDE</v>
      </c>
      <c r="O6" s="39">
        <f t="shared" ref="O6:O20" si="6">IF(COUNT(F6,I6,L6)&gt;=1,ROUND(AVERAGE(F6,I6,L6),2),"")</f>
        <v>100</v>
      </c>
      <c r="P6" s="40"/>
      <c r="Q6" s="40"/>
      <c r="R6" s="38"/>
      <c r="S6" s="38" t="str">
        <f t="shared" ref="S6:S20" si="7">IF(OR(L6="",R6="",L6=0,R6=0),"S/D",MIN(100,IFERROR((L6/R6)*100,0)))</f>
        <v>S/D</v>
      </c>
      <c r="T6" s="38" t="str">
        <f t="shared" ref="T6:T20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0" si="9">IF(OR(L6="",W6="",L6=0,W6=0),"S/D",MIN(100,IFERROR((L6/W6)*100,0)))</f>
        <v>S/D</v>
      </c>
      <c r="Y6" s="38" t="str">
        <f t="shared" ref="Y6:Y20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0" si="11">IF(OR(L6="",AB6="",L6=0,AB6=0),"S/D",MIN(100,IFERROR((L6/AB6)*100,0)))</f>
        <v>S/D</v>
      </c>
      <c r="AD6" s="38" t="str">
        <f t="shared" ref="AD6:AD20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0" si="13">IFERROR(IF(I6=0,"S/D",(H6/I6)*100),"S/D")</f>
        <v>S/D</v>
      </c>
      <c r="AH6" s="42" t="str">
        <f t="shared" ref="AH6:AH20" si="14">IFERROR(IF(J6="S/D","🔵 SIN DATO",IF(J6&gt;=90,"🟢 VERDE",IF(J6&gt;=60,"🟡 AMARILLO","🔴 ROJO"))),"🔵 SIN DATO")</f>
        <v>🟢 VERDE</v>
      </c>
      <c r="AI6" s="43" t="s">
        <v>175</v>
      </c>
      <c r="AJ6" s="19" t="s">
        <v>176</v>
      </c>
      <c r="AK6" s="19" t="s">
        <v>177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171</v>
      </c>
      <c r="C7" s="21" t="s">
        <v>179</v>
      </c>
      <c r="D7" s="35" t="s">
        <v>180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175</v>
      </c>
      <c r="AJ7" s="19" t="s">
        <v>176</v>
      </c>
      <c r="AK7" s="19" t="s">
        <v>177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171</v>
      </c>
      <c r="C8" s="35" t="s">
        <v>181</v>
      </c>
      <c r="D8" s="35" t="s">
        <v>182</v>
      </c>
      <c r="E8" s="36" t="s">
        <v>174</v>
      </c>
      <c r="F8" s="37">
        <v>49.75</v>
      </c>
      <c r="G8" s="38">
        <f t="shared" si="0"/>
        <v>76.893353941267378</v>
      </c>
      <c r="H8" s="38" t="str">
        <f t="shared" si="1"/>
        <v>🟡 AMARILLO</v>
      </c>
      <c r="I8" s="37">
        <v>64.7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38.15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175</v>
      </c>
      <c r="AJ8" s="19" t="s">
        <v>183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171</v>
      </c>
      <c r="C9" s="21" t="s">
        <v>184</v>
      </c>
      <c r="D9" s="35" t="s">
        <v>185</v>
      </c>
      <c r="E9" s="36" t="s">
        <v>174</v>
      </c>
      <c r="F9" s="37">
        <v>56.3</v>
      </c>
      <c r="G9" s="38">
        <f t="shared" si="0"/>
        <v>100</v>
      </c>
      <c r="H9" s="38" t="str">
        <f t="shared" si="1"/>
        <v>🟢 VERDE</v>
      </c>
      <c r="I9" s="37">
        <v>44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33.43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175</v>
      </c>
      <c r="AJ9" s="19" t="s">
        <v>183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186</v>
      </c>
      <c r="C10" s="35" t="s">
        <v>187</v>
      </c>
      <c r="D10" s="35" t="s">
        <v>188</v>
      </c>
      <c r="E10" s="36" t="s">
        <v>174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10.52</v>
      </c>
      <c r="J10" s="38">
        <f t="shared" si="2"/>
        <v>100</v>
      </c>
      <c r="K10" s="38" t="str">
        <f t="shared" si="3"/>
        <v>🟢 VERDE</v>
      </c>
      <c r="L10" s="37">
        <v>10.23</v>
      </c>
      <c r="M10" s="38">
        <f t="shared" si="4"/>
        <v>100</v>
      </c>
      <c r="N10" s="38" t="str">
        <f t="shared" si="5"/>
        <v>🟢 VERDE</v>
      </c>
      <c r="O10" s="39">
        <f t="shared" si="6"/>
        <v>6.92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189</v>
      </c>
      <c r="AJ10" s="19" t="s">
        <v>176</v>
      </c>
      <c r="AK10" s="19" t="s">
        <v>177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186</v>
      </c>
      <c r="C11" s="21" t="s">
        <v>190</v>
      </c>
      <c r="D11" s="35" t="s">
        <v>191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7.67</v>
      </c>
      <c r="J11" s="38">
        <f t="shared" si="2"/>
        <v>100</v>
      </c>
      <c r="K11" s="38" t="str">
        <f t="shared" si="3"/>
        <v>🟢 VERDE</v>
      </c>
      <c r="L11" s="37">
        <v>7.67</v>
      </c>
      <c r="M11" s="38">
        <f t="shared" si="4"/>
        <v>100</v>
      </c>
      <c r="N11" s="38" t="str">
        <f t="shared" si="5"/>
        <v>🟢 VERDE</v>
      </c>
      <c r="O11" s="39">
        <f t="shared" si="6"/>
        <v>5.1100000000000003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🟢 VERDE</v>
      </c>
      <c r="AI11" s="43" t="s">
        <v>189</v>
      </c>
      <c r="AJ11" s="19" t="s">
        <v>51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186</v>
      </c>
      <c r="C12" s="35" t="s">
        <v>192</v>
      </c>
      <c r="D12" s="35" t="s">
        <v>193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189</v>
      </c>
      <c r="AJ12" s="19" t="s">
        <v>54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194</v>
      </c>
      <c r="C13" s="21" t="s">
        <v>195</v>
      </c>
      <c r="D13" s="35" t="s">
        <v>196</v>
      </c>
      <c r="E13" s="36" t="s">
        <v>174</v>
      </c>
      <c r="F13" s="37">
        <v>66.64</v>
      </c>
      <c r="G13" s="38">
        <f t="shared" si="0"/>
        <v>100</v>
      </c>
      <c r="H13" s="38" t="str">
        <f t="shared" si="1"/>
        <v>🟢 VERDE</v>
      </c>
      <c r="I13" s="37">
        <v>66.64</v>
      </c>
      <c r="J13" s="38">
        <f t="shared" si="2"/>
        <v>100</v>
      </c>
      <c r="K13" s="38" t="str">
        <f t="shared" si="3"/>
        <v>🟢 VERDE</v>
      </c>
      <c r="L13" s="37">
        <v>66.64</v>
      </c>
      <c r="M13" s="38">
        <f t="shared" si="4"/>
        <v>100</v>
      </c>
      <c r="N13" s="38" t="str">
        <f t="shared" si="5"/>
        <v>🟢 VERDE</v>
      </c>
      <c r="O13" s="39">
        <f t="shared" si="6"/>
        <v>66.64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🟢 VERDE</v>
      </c>
      <c r="AI13" s="43" t="s">
        <v>57</v>
      </c>
      <c r="AJ13" s="19" t="s">
        <v>93</v>
      </c>
      <c r="AK13" s="19" t="s">
        <v>197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194</v>
      </c>
      <c r="C14" s="35" t="s">
        <v>198</v>
      </c>
      <c r="D14" s="35" t="s">
        <v>199</v>
      </c>
      <c r="E14" s="36" t="s">
        <v>174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200</v>
      </c>
      <c r="AJ14" s="19" t="s">
        <v>106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202</v>
      </c>
      <c r="C15" s="21" t="s">
        <v>203</v>
      </c>
      <c r="D15" s="35" t="s">
        <v>204</v>
      </c>
      <c r="E15" s="36" t="s">
        <v>81</v>
      </c>
      <c r="F15" s="37">
        <v>11</v>
      </c>
      <c r="G15" s="38">
        <f t="shared" si="0"/>
        <v>91.666666666666657</v>
      </c>
      <c r="H15" s="38" t="str">
        <f t="shared" si="1"/>
        <v>🟢 VERDE</v>
      </c>
      <c r="I15" s="37">
        <v>12</v>
      </c>
      <c r="J15" s="38">
        <f t="shared" si="2"/>
        <v>92.307692307692307</v>
      </c>
      <c r="K15" s="38" t="str">
        <f t="shared" si="3"/>
        <v>🟢 VERDE</v>
      </c>
      <c r="L15" s="37">
        <v>13</v>
      </c>
      <c r="M15" s="38">
        <f t="shared" si="4"/>
        <v>100</v>
      </c>
      <c r="N15" s="38" t="str">
        <f t="shared" si="5"/>
        <v>🟢 VERDE</v>
      </c>
      <c r="O15" s="39">
        <f t="shared" si="6"/>
        <v>12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🟢 VERDE</v>
      </c>
      <c r="AI15" s="43" t="s">
        <v>205</v>
      </c>
      <c r="AJ15" s="19" t="s">
        <v>206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207</v>
      </c>
      <c r="C16" s="35" t="s">
        <v>208</v>
      </c>
      <c r="D16" s="35" t="s">
        <v>209</v>
      </c>
      <c r="E16" s="36" t="s">
        <v>174</v>
      </c>
      <c r="F16" s="37">
        <v>21.7</v>
      </c>
      <c r="G16" s="38">
        <f t="shared" si="0"/>
        <v>59.615384615384613</v>
      </c>
      <c r="H16" s="38" t="str">
        <f t="shared" si="1"/>
        <v>🔴 ROJO</v>
      </c>
      <c r="I16" s="37">
        <v>36.4</v>
      </c>
      <c r="J16" s="38">
        <f t="shared" si="2"/>
        <v>74.743326488706359</v>
      </c>
      <c r="K16" s="38" t="str">
        <f t="shared" si="3"/>
        <v>🟡 AMARILLO</v>
      </c>
      <c r="L16" s="37">
        <v>48.7</v>
      </c>
      <c r="M16" s="38">
        <f t="shared" si="4"/>
        <v>100</v>
      </c>
      <c r="N16" s="38" t="str">
        <f t="shared" si="5"/>
        <v>🟢 VERDE</v>
      </c>
      <c r="O16" s="39">
        <f t="shared" si="6"/>
        <v>35.6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🟡 AMARILLO</v>
      </c>
      <c r="AI16" s="43" t="s">
        <v>205</v>
      </c>
      <c r="AJ16" s="19" t="s">
        <v>210</v>
      </c>
      <c r="AK16" s="19" t="s">
        <v>177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211</v>
      </c>
      <c r="C17" s="21" t="s">
        <v>212</v>
      </c>
      <c r="D17" s="35" t="s">
        <v>213</v>
      </c>
      <c r="E17" s="36" t="s">
        <v>214</v>
      </c>
      <c r="F17" s="37">
        <v>1</v>
      </c>
      <c r="G17" s="38">
        <f t="shared" si="0"/>
        <v>100</v>
      </c>
      <c r="H17" s="38" t="str">
        <f t="shared" si="1"/>
        <v>🟢 VERDE</v>
      </c>
      <c r="I17" s="37">
        <v>1</v>
      </c>
      <c r="J17" s="38">
        <f t="shared" si="2"/>
        <v>100</v>
      </c>
      <c r="K17" s="38" t="str">
        <f t="shared" si="3"/>
        <v>🟢 VERDE</v>
      </c>
      <c r="L17" s="37">
        <v>1</v>
      </c>
      <c r="M17" s="38">
        <f t="shared" si="4"/>
        <v>100</v>
      </c>
      <c r="N17" s="38" t="str">
        <f t="shared" si="5"/>
        <v>🟢 VERDE</v>
      </c>
      <c r="O17" s="39">
        <f t="shared" si="6"/>
        <v>1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🟢 VERDE</v>
      </c>
      <c r="AI17" s="43" t="s">
        <v>205</v>
      </c>
      <c r="AJ17" s="19" t="s">
        <v>183</v>
      </c>
      <c r="AK17" s="19" t="s">
        <v>215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216</v>
      </c>
      <c r="C18" s="35" t="s">
        <v>217</v>
      </c>
      <c r="D18" s="35" t="s">
        <v>218</v>
      </c>
      <c r="E18" s="36" t="s">
        <v>219</v>
      </c>
      <c r="F18" s="37">
        <v>0</v>
      </c>
      <c r="G18" s="38" t="str">
        <f t="shared" si="0"/>
        <v>S/D</v>
      </c>
      <c r="H18" s="38" t="str">
        <f t="shared" si="1"/>
        <v>🔵 SIN DATO</v>
      </c>
      <c r="I18" s="37">
        <v>0</v>
      </c>
      <c r="J18" s="38" t="str">
        <f t="shared" si="2"/>
        <v>S/D</v>
      </c>
      <c r="K18" s="38" t="str">
        <f t="shared" si="3"/>
        <v>🔵 SIN DATO</v>
      </c>
      <c r="L18" s="37">
        <v>0</v>
      </c>
      <c r="M18" s="38" t="str">
        <f t="shared" si="4"/>
        <v>S/D</v>
      </c>
      <c r="N18" s="38" t="str">
        <f t="shared" si="5"/>
        <v>🔵 SIN DATO</v>
      </c>
      <c r="O18" s="39">
        <f t="shared" si="6"/>
        <v>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54</v>
      </c>
      <c r="AJ18" s="19" t="s">
        <v>220</v>
      </c>
      <c r="AK18" s="19" t="s">
        <v>221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222</v>
      </c>
      <c r="C19" s="21" t="s">
        <v>223</v>
      </c>
      <c r="D19" s="35" t="s">
        <v>224</v>
      </c>
      <c r="E19" s="36" t="s">
        <v>219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0</v>
      </c>
      <c r="M19" s="38" t="str">
        <f t="shared" si="4"/>
        <v>S/D</v>
      </c>
      <c r="N19" s="38" t="str">
        <f t="shared" si="5"/>
        <v>🔵 SIN DATO</v>
      </c>
      <c r="O19" s="39">
        <f t="shared" si="6"/>
        <v>0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205</v>
      </c>
      <c r="AJ19" s="19" t="s">
        <v>225</v>
      </c>
      <c r="AK19" s="19" t="s">
        <v>177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226</v>
      </c>
      <c r="C20" s="35" t="s">
        <v>227</v>
      </c>
      <c r="D20" s="35" t="s">
        <v>228</v>
      </c>
      <c r="E20" s="36" t="s">
        <v>174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200</v>
      </c>
      <c r="AJ20" s="19" t="s">
        <v>229</v>
      </c>
      <c r="AK20" s="19" t="s">
        <v>94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14.25" customHeight="1" x14ac:dyDescent="0.25">
      <c r="G21" s="38" t="str">
        <f t="shared" si="0"/>
        <v>S/D</v>
      </c>
      <c r="H21" s="38" t="str">
        <f t="shared" si="1"/>
        <v>🔵 SIN DATO</v>
      </c>
      <c r="J21" s="38" t="str">
        <f t="shared" si="2"/>
        <v>S/D</v>
      </c>
      <c r="K21" s="38" t="str">
        <f t="shared" si="3"/>
        <v>🔵 SIN DATO</v>
      </c>
      <c r="M21" s="38" t="str">
        <f t="shared" si="4"/>
        <v>S/D</v>
      </c>
      <c r="N21" s="38" t="str">
        <f t="shared" si="5"/>
        <v>🔵 SIN DATO</v>
      </c>
    </row>
    <row r="22" spans="1:45" ht="39.75" customHeight="1" x14ac:dyDescent="0.25">
      <c r="A22" s="80" t="s">
        <v>230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</row>
    <row r="24" spans="1:45" ht="30" customHeight="1" x14ac:dyDescent="0.25">
      <c r="A24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2:AQ22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</sheetPr>
  <dimension ref="A1:AS23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18" sqref="A18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6" t="s">
        <v>232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</row>
    <row r="2" spans="1:45" ht="13.5" customHeight="1" x14ac:dyDescent="0.2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25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s="1" t="s">
        <v>126</v>
      </c>
      <c r="S3" s="85"/>
      <c r="T3" s="85"/>
      <c r="U3" s="85"/>
      <c r="V3" s="85"/>
      <c r="W3" s="85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233</v>
      </c>
      <c r="C6" s="35" t="s">
        <v>234</v>
      </c>
      <c r="D6" s="35" t="s">
        <v>235</v>
      </c>
      <c r="E6" s="36" t="s">
        <v>174</v>
      </c>
      <c r="F6" s="37">
        <v>75</v>
      </c>
      <c r="G6" s="38">
        <f t="shared" ref="G6:G20" si="0">IF(OR(F6="",I6="",F6=0,I6=0),"S/D",MIN(100,IFERROR((F6/I6)*100,0)))</f>
        <v>83.333333333333343</v>
      </c>
      <c r="H6" s="38" t="str">
        <f t="shared" ref="H6:H20" si="1">IFERROR(IF(G6="S/D","🔵 SIN DATO",IF(G6&gt;=90,"🟢 VERDE",IF(G6&gt;=60,"🟡 AMARILLO","🔴 ROJO"))),"🔵 SIN DATO")</f>
        <v>🟡 AMARILLO</v>
      </c>
      <c r="I6" s="37">
        <v>90</v>
      </c>
      <c r="J6" s="38">
        <f t="shared" ref="J6:J20" si="2">IF(OR(I6="",L6="",I6=0,L6=0),"S/D",MIN(100,IFERROR((I6/L6)*100,0)))</f>
        <v>100</v>
      </c>
      <c r="K6" s="38" t="str">
        <f t="shared" ref="K6:K20" si="3">IFERROR(IF(J6="S/D","🔵 SIN DATO",IF(J6&gt;=90,"🟢 VERDE",IF(J6&gt;=60,"🟡 AMARILLO","🔴 ROJO"))),"🔵 SIN DATO")</f>
        <v>🟢 VERDE</v>
      </c>
      <c r="L6" s="37">
        <v>85.7</v>
      </c>
      <c r="M6" s="38">
        <f t="shared" ref="M6:M20" si="4">IF(OR(L6="",O6="",L6=0,O6=0),"S/D",MIN(100,IFERROR((L6/O6)*100,0)))</f>
        <v>100</v>
      </c>
      <c r="N6" s="38" t="str">
        <f t="shared" ref="N6:N20" si="5">IFERROR(IF(M6="S/D","🔵 SIN DATO",IF(M6&gt;=90,"🟢 VERDE",IF(M6&gt;=60,"🟡 AMARILLO","🔴 ROJO"))),"🔵 SIN DATO")</f>
        <v>🟢 VERDE</v>
      </c>
      <c r="O6" s="39">
        <f t="shared" ref="O6:O19" si="6">IF(COUNT(F6,I6,L6)&gt;=1,ROUND(AVERAGE(F6,I6,L6),2),"")</f>
        <v>83.57</v>
      </c>
      <c r="P6" s="40"/>
      <c r="Q6" s="40"/>
      <c r="R6" s="38"/>
      <c r="S6" s="38" t="str">
        <f t="shared" ref="S6:S19" si="7">IF(OR(L6="",R6="",L6=0,R6=0),"S/D",MIN(100,IFERROR((L6/R6)*100,0)))</f>
        <v>S/D</v>
      </c>
      <c r="T6" s="38" t="str">
        <f t="shared" ref="T6:T19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9" si="9">IF(OR(L6="",W6="",L6=0,W6=0),"S/D",MIN(100,IFERROR((L6/W6)*100,0)))</f>
        <v>S/D</v>
      </c>
      <c r="Y6" s="38" t="str">
        <f t="shared" ref="Y6:Y19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9" si="11">IF(OR(L6="",AB6="",L6=0,AB6=0),"S/D",MIN(100,IFERROR((L6/AB6)*100,0)))</f>
        <v>S/D</v>
      </c>
      <c r="AD6" s="38" t="str">
        <f t="shared" ref="AD6:AD19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9" si="13">IFERROR(IF(I6=0,"S/D",(H6/I6)*100),"S/D")</f>
        <v>S/D</v>
      </c>
      <c r="AH6" s="42" t="str">
        <f t="shared" ref="AH6:AH19" si="14">IFERROR(IF(J6="S/D","🔵 SIN DATO",IF(J6&gt;=90,"🟢 VERDE",IF(J6&gt;=60,"🟡 AMARILLO","🔴 ROJO"))),"🔵 SIN DATO")</f>
        <v>🟢 VERDE</v>
      </c>
      <c r="AI6" s="43" t="s">
        <v>60</v>
      </c>
      <c r="AJ6" s="19" t="s">
        <v>176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233</v>
      </c>
      <c r="C7" s="21" t="s">
        <v>236</v>
      </c>
      <c r="D7" s="35" t="s">
        <v>237</v>
      </c>
      <c r="E7" s="36" t="s">
        <v>174</v>
      </c>
      <c r="F7" s="37">
        <v>25</v>
      </c>
      <c r="G7" s="38">
        <f t="shared" si="0"/>
        <v>100</v>
      </c>
      <c r="H7" s="38" t="str">
        <f t="shared" si="1"/>
        <v>🟢 VERDE</v>
      </c>
      <c r="I7" s="37">
        <v>10</v>
      </c>
      <c r="J7" s="38">
        <f t="shared" si="2"/>
        <v>69.930069930069934</v>
      </c>
      <c r="K7" s="38" t="str">
        <f t="shared" si="3"/>
        <v>🟡 AMARILLO</v>
      </c>
      <c r="L7" s="37">
        <v>14.3</v>
      </c>
      <c r="M7" s="38">
        <f t="shared" si="4"/>
        <v>87.035909920876449</v>
      </c>
      <c r="N7" s="38" t="str">
        <f t="shared" si="5"/>
        <v>🟡 AMARILLO</v>
      </c>
      <c r="O7" s="39">
        <f t="shared" si="6"/>
        <v>16.43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🟡 AMARILLO</v>
      </c>
      <c r="AI7" s="43" t="s">
        <v>60</v>
      </c>
      <c r="AJ7" s="19" t="s">
        <v>238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233</v>
      </c>
      <c r="C8" s="35" t="s">
        <v>239</v>
      </c>
      <c r="D8" s="35" t="s">
        <v>240</v>
      </c>
      <c r="E8" s="36" t="s">
        <v>174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60</v>
      </c>
      <c r="AJ8" s="19" t="s">
        <v>238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233</v>
      </c>
      <c r="C9" s="21" t="s">
        <v>241</v>
      </c>
      <c r="D9" s="35" t="s">
        <v>242</v>
      </c>
      <c r="E9" s="36" t="s">
        <v>174</v>
      </c>
      <c r="F9" s="37">
        <v>57.8</v>
      </c>
      <c r="G9" s="38">
        <f t="shared" si="0"/>
        <v>90.837655194090829</v>
      </c>
      <c r="H9" s="38" t="str">
        <f t="shared" si="1"/>
        <v>🟢 VERDE</v>
      </c>
      <c r="I9" s="37">
        <v>63.63</v>
      </c>
      <c r="J9" s="38">
        <f t="shared" si="2"/>
        <v>100</v>
      </c>
      <c r="K9" s="38" t="str">
        <f t="shared" si="3"/>
        <v>🟢 VERDE</v>
      </c>
      <c r="L9" s="37">
        <v>57.8</v>
      </c>
      <c r="M9" s="38">
        <f t="shared" si="4"/>
        <v>96.752594576498154</v>
      </c>
      <c r="N9" s="38" t="str">
        <f t="shared" si="5"/>
        <v>🟢 VERDE</v>
      </c>
      <c r="O9" s="39">
        <f t="shared" si="6"/>
        <v>59.74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🟢 VERDE</v>
      </c>
      <c r="AI9" s="43" t="s">
        <v>60</v>
      </c>
      <c r="AJ9" s="19" t="s">
        <v>51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243</v>
      </c>
      <c r="C10" s="35" t="s">
        <v>244</v>
      </c>
      <c r="D10" s="35" t="s">
        <v>245</v>
      </c>
      <c r="E10" s="36" t="s">
        <v>174</v>
      </c>
      <c r="F10" s="37">
        <v>100</v>
      </c>
      <c r="G10" s="38">
        <f t="shared" si="0"/>
        <v>100</v>
      </c>
      <c r="H10" s="38" t="str">
        <f t="shared" si="1"/>
        <v>🟢 VERDE</v>
      </c>
      <c r="I10" s="37">
        <v>100</v>
      </c>
      <c r="J10" s="38">
        <f t="shared" si="2"/>
        <v>100</v>
      </c>
      <c r="K10" s="38" t="str">
        <f t="shared" si="3"/>
        <v>🟢 VERDE</v>
      </c>
      <c r="L10" s="37">
        <v>100</v>
      </c>
      <c r="M10" s="38">
        <f t="shared" si="4"/>
        <v>100</v>
      </c>
      <c r="N10" s="38" t="str">
        <f t="shared" si="5"/>
        <v>🟢 VERDE</v>
      </c>
      <c r="O10" s="39">
        <f t="shared" si="6"/>
        <v>100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60</v>
      </c>
      <c r="AJ10" s="19" t="s">
        <v>238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243</v>
      </c>
      <c r="C11" s="21" t="s">
        <v>246</v>
      </c>
      <c r="D11" s="35" t="s">
        <v>247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60</v>
      </c>
      <c r="AJ11" s="19" t="s">
        <v>238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243</v>
      </c>
      <c r="C12" s="35" t="s">
        <v>248</v>
      </c>
      <c r="D12" s="35" t="s">
        <v>249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60</v>
      </c>
      <c r="AJ12" s="19" t="s">
        <v>238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250</v>
      </c>
      <c r="C13" s="21" t="s">
        <v>251</v>
      </c>
      <c r="D13" s="35" t="s">
        <v>252</v>
      </c>
      <c r="E13" s="36" t="s">
        <v>174</v>
      </c>
      <c r="F13" s="37">
        <v>100</v>
      </c>
      <c r="G13" s="38">
        <f t="shared" si="0"/>
        <v>100</v>
      </c>
      <c r="H13" s="38" t="str">
        <f t="shared" si="1"/>
        <v>🟢 VERDE</v>
      </c>
      <c r="I13" s="37">
        <v>90</v>
      </c>
      <c r="J13" s="38">
        <f t="shared" si="2"/>
        <v>93.16770186335404</v>
      </c>
      <c r="K13" s="38" t="str">
        <f t="shared" si="3"/>
        <v>🟢 VERDE</v>
      </c>
      <c r="L13" s="37">
        <v>96.6</v>
      </c>
      <c r="M13" s="38">
        <f t="shared" si="4"/>
        <v>100</v>
      </c>
      <c r="N13" s="38" t="str">
        <f t="shared" si="5"/>
        <v>🟢 VERDE</v>
      </c>
      <c r="O13" s="39">
        <f t="shared" si="6"/>
        <v>95.53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🟢 VERDE</v>
      </c>
      <c r="AI13" s="43" t="s">
        <v>63</v>
      </c>
      <c r="AJ13" s="19" t="s">
        <v>220</v>
      </c>
      <c r="AK13" s="19" t="s">
        <v>177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250</v>
      </c>
      <c r="C14" s="35" t="s">
        <v>253</v>
      </c>
      <c r="D14" s="35" t="s">
        <v>254</v>
      </c>
      <c r="E14" s="36" t="s">
        <v>174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10.5</v>
      </c>
      <c r="M14" s="38">
        <f t="shared" si="4"/>
        <v>100</v>
      </c>
      <c r="N14" s="38" t="str">
        <f t="shared" si="5"/>
        <v>🟢 VERDE</v>
      </c>
      <c r="O14" s="39">
        <f t="shared" si="6"/>
        <v>3.5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63</v>
      </c>
      <c r="AJ14" s="19" t="s">
        <v>93</v>
      </c>
      <c r="AK14" s="19" t="s">
        <v>177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250</v>
      </c>
      <c r="C15" s="21" t="s">
        <v>255</v>
      </c>
      <c r="D15" s="35" t="s">
        <v>256</v>
      </c>
      <c r="E15" s="36" t="s">
        <v>174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10.5</v>
      </c>
      <c r="M15" s="38">
        <f t="shared" si="4"/>
        <v>100</v>
      </c>
      <c r="N15" s="38" t="str">
        <f t="shared" si="5"/>
        <v>🟢 VERDE</v>
      </c>
      <c r="O15" s="39">
        <f t="shared" si="6"/>
        <v>3.5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63</v>
      </c>
      <c r="AJ15" s="19" t="s">
        <v>93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257</v>
      </c>
      <c r="C16" s="35" t="s">
        <v>258</v>
      </c>
      <c r="D16" s="35" t="s">
        <v>259</v>
      </c>
      <c r="E16" s="36" t="s">
        <v>174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66</v>
      </c>
      <c r="AJ16" s="19" t="s">
        <v>106</v>
      </c>
      <c r="AK16" s="19" t="s">
        <v>201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260</v>
      </c>
      <c r="C17" s="21" t="s">
        <v>261</v>
      </c>
      <c r="D17" s="35" t="s">
        <v>262</v>
      </c>
      <c r="E17" s="36" t="s">
        <v>174</v>
      </c>
      <c r="F17" s="37">
        <v>10</v>
      </c>
      <c r="G17" s="38">
        <f t="shared" si="0"/>
        <v>100</v>
      </c>
      <c r="H17" s="38" t="str">
        <f t="shared" si="1"/>
        <v>🟢 VERDE</v>
      </c>
      <c r="I17" s="37">
        <v>10</v>
      </c>
      <c r="J17" s="38">
        <f t="shared" si="2"/>
        <v>100</v>
      </c>
      <c r="K17" s="38" t="str">
        <f t="shared" si="3"/>
        <v>🟢 VERDE</v>
      </c>
      <c r="L17" s="37">
        <v>10</v>
      </c>
      <c r="M17" s="38">
        <f t="shared" si="4"/>
        <v>100</v>
      </c>
      <c r="N17" s="38" t="str">
        <f t="shared" si="5"/>
        <v>🟢 VERDE</v>
      </c>
      <c r="O17" s="39">
        <f t="shared" si="6"/>
        <v>10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🟢 VERDE</v>
      </c>
      <c r="AI17" s="43" t="s">
        <v>63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263</v>
      </c>
      <c r="C18" s="35" t="s">
        <v>264</v>
      </c>
      <c r="D18" s="35" t="s">
        <v>265</v>
      </c>
      <c r="E18" s="36" t="s">
        <v>174</v>
      </c>
      <c r="F18" s="37">
        <v>100</v>
      </c>
      <c r="G18" s="38">
        <f t="shared" si="0"/>
        <v>100</v>
      </c>
      <c r="H18" s="38" t="str">
        <f t="shared" si="1"/>
        <v>🟢 VERDE</v>
      </c>
      <c r="I18" s="37">
        <v>100</v>
      </c>
      <c r="J18" s="38">
        <f t="shared" si="2"/>
        <v>100</v>
      </c>
      <c r="K18" s="38" t="str">
        <f t="shared" si="3"/>
        <v>🟢 VERDE</v>
      </c>
      <c r="L18" s="37">
        <v>100</v>
      </c>
      <c r="M18" s="38">
        <f t="shared" si="4"/>
        <v>100</v>
      </c>
      <c r="N18" s="38" t="str">
        <f t="shared" si="5"/>
        <v>🟢 VERDE</v>
      </c>
      <c r="O18" s="39">
        <f t="shared" si="6"/>
        <v>100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🟢 VERDE</v>
      </c>
      <c r="AI18" s="43" t="s">
        <v>63</v>
      </c>
      <c r="AJ18" s="19" t="s">
        <v>57</v>
      </c>
      <c r="AK18" s="19" t="s">
        <v>266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263</v>
      </c>
      <c r="C19" s="21" t="s">
        <v>267</v>
      </c>
      <c r="D19" s="35" t="s">
        <v>268</v>
      </c>
      <c r="E19" s="36" t="s">
        <v>214</v>
      </c>
      <c r="F19" s="37">
        <v>1</v>
      </c>
      <c r="G19" s="38">
        <f t="shared" si="0"/>
        <v>100</v>
      </c>
      <c r="H19" s="38" t="str">
        <f t="shared" si="1"/>
        <v>🟢 VERDE</v>
      </c>
      <c r="I19" s="37">
        <v>1</v>
      </c>
      <c r="J19" s="38">
        <f t="shared" si="2"/>
        <v>100</v>
      </c>
      <c r="K19" s="38" t="str">
        <f t="shared" si="3"/>
        <v>🟢 VERDE</v>
      </c>
      <c r="L19" s="37">
        <v>1</v>
      </c>
      <c r="M19" s="38">
        <f t="shared" si="4"/>
        <v>100</v>
      </c>
      <c r="N19" s="38" t="str">
        <f t="shared" si="5"/>
        <v>🟢 VERDE</v>
      </c>
      <c r="O19" s="39">
        <f t="shared" si="6"/>
        <v>1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🟢 VERDE</v>
      </c>
      <c r="AI19" s="43" t="s">
        <v>63</v>
      </c>
      <c r="AJ19" s="19" t="s">
        <v>220</v>
      </c>
      <c r="AK19" s="19" t="s">
        <v>269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14.25" customHeight="1" x14ac:dyDescent="0.25">
      <c r="G20" s="38" t="str">
        <f t="shared" si="0"/>
        <v>S/D</v>
      </c>
      <c r="H20" s="38" t="str">
        <f t="shared" si="1"/>
        <v>🔵 SIN DATO</v>
      </c>
      <c r="J20" s="38" t="str">
        <f t="shared" si="2"/>
        <v>S/D</v>
      </c>
      <c r="K20" s="38" t="str">
        <f t="shared" si="3"/>
        <v>🔵 SIN DATO</v>
      </c>
      <c r="M20" s="38" t="str">
        <f t="shared" si="4"/>
        <v>S/D</v>
      </c>
      <c r="N20" s="38" t="str">
        <f t="shared" si="5"/>
        <v>🔵 SIN DATO</v>
      </c>
    </row>
    <row r="21" spans="1:45" ht="39.75" customHeight="1" x14ac:dyDescent="0.25">
      <c r="A21" s="80" t="s">
        <v>230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</row>
    <row r="23" spans="1:45" ht="30" customHeight="1" x14ac:dyDescent="0.25">
      <c r="A23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1:AQ21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26"/>
  <sheetViews>
    <sheetView showGridLines="0" zoomScaleNormal="100" workbookViewId="0">
      <pane xSplit="5" ySplit="5" topLeftCell="L16" activePane="bottomRight" state="frozen"/>
      <selection pane="topRight" activeCell="F1" sqref="F1"/>
      <selection pane="bottomLeft" activeCell="A6" sqref="A6"/>
      <selection pane="bottomRight" activeCell="L25" sqref="L25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5" ht="13.5" customHeight="1" x14ac:dyDescent="0.2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25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s="1" t="s">
        <v>126</v>
      </c>
      <c r="S3" s="85"/>
      <c r="T3" s="85"/>
      <c r="U3" s="85"/>
      <c r="V3" s="85"/>
      <c r="W3" s="85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271</v>
      </c>
      <c r="C6" s="35" t="s">
        <v>272</v>
      </c>
      <c r="D6" s="35" t="s">
        <v>273</v>
      </c>
      <c r="E6" s="36" t="s">
        <v>174</v>
      </c>
      <c r="F6" s="37">
        <v>100</v>
      </c>
      <c r="G6" s="38">
        <f t="shared" ref="G6:G23" si="0">IF(OR(F6="",I6="",F6=0,I6=0),"S/D",MIN(100,IFERROR((F6/I6)*100,0)))</f>
        <v>100</v>
      </c>
      <c r="H6" s="38" t="str">
        <f t="shared" ref="H6:H23" si="1">IFERROR(IF(G6="S/D","🔵 SIN DATO",IF(G6&gt;=90,"🟢 VERDE",IF(G6&gt;=60,"🟡 AMARILLO","🔴 ROJO"))),"🔵 SIN DATO")</f>
        <v>🟢 VERDE</v>
      </c>
      <c r="I6" s="37">
        <v>100</v>
      </c>
      <c r="J6" s="38">
        <f t="shared" ref="J6:J23" si="2">IF(OR(I6="",L6="",I6=0,L6=0),"S/D",MIN(100,IFERROR((I6/L6)*100,0)))</f>
        <v>100</v>
      </c>
      <c r="K6" s="38" t="str">
        <f t="shared" ref="K6:K23" si="3">IFERROR(IF(J6="S/D","🔵 SIN DATO",IF(J6&gt;=90,"🟢 VERDE",IF(J6&gt;=60,"🟡 AMARILLO","🔴 ROJO"))),"🔵 SIN DATO")</f>
        <v>🟢 VERDE</v>
      </c>
      <c r="L6" s="37">
        <v>100</v>
      </c>
      <c r="M6" s="38">
        <f t="shared" ref="M6:M23" si="4">IF(OR(L6="",O6="",L6=0,O6=0),"S/D",MIN(100,IFERROR((L6/O6)*100,0)))</f>
        <v>100</v>
      </c>
      <c r="N6" s="38" t="str">
        <f t="shared" ref="N6:N23" si="5">IFERROR(IF(M6="S/D","🔵 SIN DATO",IF(M6&gt;=90,"🟢 VERDE",IF(M6&gt;=60,"🟡 AMARILLO","🔴 ROJO"))),"🔵 SIN DATO")</f>
        <v>🟢 VERDE</v>
      </c>
      <c r="O6" s="39">
        <f t="shared" ref="O6:O22" si="6">IF(COUNT(F6,I6,L6)&gt;=1,ROUND(AVERAGE(F6,I6,L6),2),"")</f>
        <v>100</v>
      </c>
      <c r="P6" s="40"/>
      <c r="Q6" s="40"/>
      <c r="R6" s="38"/>
      <c r="S6" s="38" t="str">
        <f t="shared" ref="S6:S22" si="7">IF(OR(L6="",R6="",L6=0,R6=0),"S/D",MIN(100,IFERROR((L6/R6)*100,0)))</f>
        <v>S/D</v>
      </c>
      <c r="T6" s="38" t="str">
        <f t="shared" ref="T6:T22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2" si="9">IF(OR(L6="",W6="",L6=0,W6=0),"S/D",MIN(100,IFERROR((L6/W6)*100,0)))</f>
        <v>S/D</v>
      </c>
      <c r="Y6" s="38" t="str">
        <f t="shared" ref="Y6:Y22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2" si="11">IF(OR(L6="",AB6="",L6=0,AB6=0),"S/D",MIN(100,IFERROR((L6/AB6)*100,0)))</f>
        <v>S/D</v>
      </c>
      <c r="AD6" s="38" t="str">
        <f t="shared" ref="AD6:AD22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2" si="13">IFERROR(IF(I6=0,"S/D",(H6/I6)*100),"S/D")</f>
        <v>S/D</v>
      </c>
      <c r="AH6" s="42" t="str">
        <f t="shared" ref="AH6:AH22" si="14">IFERROR(IF(J6="S/D","🔵 SIN DATO",IF(J6&gt;=90,"🟢 VERDE",IF(J6&gt;=60,"🟡 AMARILLO","🔴 ROJO"))),"🔵 SIN DATO")</f>
        <v>🟢 VERDE</v>
      </c>
      <c r="AI6" s="43" t="s">
        <v>48</v>
      </c>
      <c r="AJ6" s="19" t="s">
        <v>57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271</v>
      </c>
      <c r="C7" s="21" t="s">
        <v>274</v>
      </c>
      <c r="D7" s="35" t="s">
        <v>275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48</v>
      </c>
      <c r="AJ7" s="19" t="s">
        <v>57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271</v>
      </c>
      <c r="C8" s="35" t="s">
        <v>276</v>
      </c>
      <c r="D8" s="35" t="s">
        <v>277</v>
      </c>
      <c r="E8" s="36" t="s">
        <v>174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48</v>
      </c>
      <c r="AJ8" s="19" t="s">
        <v>57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271</v>
      </c>
      <c r="C9" s="21" t="s">
        <v>278</v>
      </c>
      <c r="D9" s="35" t="s">
        <v>279</v>
      </c>
      <c r="E9" s="36" t="s">
        <v>174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48</v>
      </c>
      <c r="AJ9" s="19" t="s">
        <v>57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280</v>
      </c>
      <c r="C10" s="35" t="s">
        <v>281</v>
      </c>
      <c r="D10" s="35" t="s">
        <v>282</v>
      </c>
      <c r="E10" s="36" t="s">
        <v>174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25</v>
      </c>
      <c r="J10" s="38">
        <f t="shared" si="2"/>
        <v>33.333333333333329</v>
      </c>
      <c r="K10" s="38" t="str">
        <f t="shared" si="3"/>
        <v>🔴 ROJO</v>
      </c>
      <c r="L10" s="37">
        <v>75</v>
      </c>
      <c r="M10" s="38">
        <f t="shared" si="4"/>
        <v>100</v>
      </c>
      <c r="N10" s="38" t="str">
        <f t="shared" si="5"/>
        <v>🟢 VERDE</v>
      </c>
      <c r="O10" s="39">
        <f t="shared" si="6"/>
        <v>33.33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🔴 ROJO</v>
      </c>
      <c r="AI10" s="43" t="s">
        <v>283</v>
      </c>
      <c r="AJ10" s="19" t="s">
        <v>220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280</v>
      </c>
      <c r="C11" s="21" t="s">
        <v>284</v>
      </c>
      <c r="D11" s="35" t="s">
        <v>285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25</v>
      </c>
      <c r="J11" s="38">
        <f t="shared" si="2"/>
        <v>33.333333333333329</v>
      </c>
      <c r="K11" s="38" t="str">
        <f t="shared" si="3"/>
        <v>🔴 ROJO</v>
      </c>
      <c r="L11" s="37">
        <v>75</v>
      </c>
      <c r="M11" s="38">
        <f t="shared" si="4"/>
        <v>100</v>
      </c>
      <c r="N11" s="38" t="str">
        <f t="shared" si="5"/>
        <v>🟢 VERDE</v>
      </c>
      <c r="O11" s="39">
        <f t="shared" si="6"/>
        <v>33.33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🔴 ROJO</v>
      </c>
      <c r="AI11" s="43" t="s">
        <v>283</v>
      </c>
      <c r="AJ11" s="19" t="s">
        <v>220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271</v>
      </c>
      <c r="C12" s="35" t="s">
        <v>286</v>
      </c>
      <c r="D12" s="35" t="s">
        <v>287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48</v>
      </c>
      <c r="AJ12" s="19" t="s">
        <v>288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289</v>
      </c>
      <c r="C13" s="21" t="s">
        <v>290</v>
      </c>
      <c r="D13" s="35" t="s">
        <v>291</v>
      </c>
      <c r="E13" s="36" t="s">
        <v>174</v>
      </c>
      <c r="F13" s="37">
        <v>69</v>
      </c>
      <c r="G13" s="38">
        <f t="shared" si="0"/>
        <v>100</v>
      </c>
      <c r="H13" s="38" t="str">
        <f t="shared" si="1"/>
        <v>🟢 VERDE</v>
      </c>
      <c r="I13" s="37">
        <v>69</v>
      </c>
      <c r="J13" s="38">
        <f t="shared" si="2"/>
        <v>100</v>
      </c>
      <c r="K13" s="38" t="str">
        <f t="shared" si="3"/>
        <v>🟢 VERDE</v>
      </c>
      <c r="L13" s="37">
        <v>69</v>
      </c>
      <c r="M13" s="38">
        <f t="shared" si="4"/>
        <v>100</v>
      </c>
      <c r="N13" s="38" t="str">
        <f t="shared" si="5"/>
        <v>🟢 VERDE</v>
      </c>
      <c r="O13" s="39">
        <f t="shared" si="6"/>
        <v>69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🟢 VERDE</v>
      </c>
      <c r="AI13" s="43" t="s">
        <v>48</v>
      </c>
      <c r="AJ13" s="19" t="s">
        <v>93</v>
      </c>
      <c r="AK13" s="19" t="s">
        <v>269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289</v>
      </c>
      <c r="C14" s="35" t="s">
        <v>292</v>
      </c>
      <c r="D14" s="35" t="s">
        <v>293</v>
      </c>
      <c r="E14" s="36" t="s">
        <v>174</v>
      </c>
      <c r="F14" s="37">
        <v>66.66</v>
      </c>
      <c r="G14" s="38">
        <f t="shared" si="0"/>
        <v>100</v>
      </c>
      <c r="H14" s="38" t="str">
        <f t="shared" si="1"/>
        <v>🟢 VERDE</v>
      </c>
      <c r="I14" s="37">
        <v>66.66</v>
      </c>
      <c r="J14" s="38">
        <f t="shared" si="2"/>
        <v>100</v>
      </c>
      <c r="K14" s="38" t="str">
        <f t="shared" si="3"/>
        <v>🟢 VERDE</v>
      </c>
      <c r="L14" s="37">
        <v>66.66</v>
      </c>
      <c r="M14" s="38">
        <f t="shared" si="4"/>
        <v>100</v>
      </c>
      <c r="N14" s="38" t="str">
        <f t="shared" si="5"/>
        <v>🟢 VERDE</v>
      </c>
      <c r="O14" s="39">
        <f t="shared" si="6"/>
        <v>66.66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🟢 VERDE</v>
      </c>
      <c r="AI14" s="43" t="s">
        <v>51</v>
      </c>
      <c r="AJ14" s="19" t="s">
        <v>93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294</v>
      </c>
      <c r="C15" s="21" t="s">
        <v>295</v>
      </c>
      <c r="D15" s="35" t="s">
        <v>296</v>
      </c>
      <c r="E15" s="36" t="s">
        <v>174</v>
      </c>
      <c r="F15" s="37">
        <v>66.66</v>
      </c>
      <c r="G15" s="38">
        <f t="shared" si="0"/>
        <v>100</v>
      </c>
      <c r="H15" s="38" t="str">
        <f t="shared" si="1"/>
        <v>🟢 VERDE</v>
      </c>
      <c r="I15" s="37">
        <v>66.66</v>
      </c>
      <c r="J15" s="38">
        <f t="shared" si="2"/>
        <v>100</v>
      </c>
      <c r="K15" s="38" t="str">
        <f t="shared" si="3"/>
        <v>🟢 VERDE</v>
      </c>
      <c r="L15" s="37">
        <v>66.66</v>
      </c>
      <c r="M15" s="38">
        <f t="shared" si="4"/>
        <v>100</v>
      </c>
      <c r="N15" s="38" t="str">
        <f t="shared" si="5"/>
        <v>🟢 VERDE</v>
      </c>
      <c r="O15" s="39">
        <f t="shared" si="6"/>
        <v>66.66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🟢 VERDE</v>
      </c>
      <c r="AI15" s="43" t="s">
        <v>283</v>
      </c>
      <c r="AJ15" s="19" t="s">
        <v>93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294</v>
      </c>
      <c r="C16" s="35" t="s">
        <v>297</v>
      </c>
      <c r="D16" s="35" t="s">
        <v>298</v>
      </c>
      <c r="E16" s="36" t="s">
        <v>174</v>
      </c>
      <c r="F16" s="37">
        <v>66.66</v>
      </c>
      <c r="G16" s="38">
        <f t="shared" si="0"/>
        <v>100</v>
      </c>
      <c r="H16" s="38" t="str">
        <f t="shared" si="1"/>
        <v>🟢 VERDE</v>
      </c>
      <c r="I16" s="37">
        <v>66.66</v>
      </c>
      <c r="J16" s="38">
        <f t="shared" si="2"/>
        <v>100</v>
      </c>
      <c r="K16" s="38" t="str">
        <f t="shared" si="3"/>
        <v>🟢 VERDE</v>
      </c>
      <c r="L16" s="37">
        <v>66.66</v>
      </c>
      <c r="M16" s="38">
        <f t="shared" si="4"/>
        <v>100</v>
      </c>
      <c r="N16" s="38" t="str">
        <f t="shared" si="5"/>
        <v>🟢 VERDE</v>
      </c>
      <c r="O16" s="39">
        <f t="shared" si="6"/>
        <v>66.66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🟢 VERDE</v>
      </c>
      <c r="AI16" s="43" t="s">
        <v>299</v>
      </c>
      <c r="AJ16" s="19" t="s">
        <v>93</v>
      </c>
      <c r="AK16" s="19" t="s">
        <v>94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300</v>
      </c>
      <c r="C17" s="21" t="s">
        <v>301</v>
      </c>
      <c r="D17" s="35" t="s">
        <v>302</v>
      </c>
      <c r="E17" s="36" t="s">
        <v>81</v>
      </c>
      <c r="F17" s="37">
        <v>1</v>
      </c>
      <c r="G17" s="38">
        <f t="shared" si="0"/>
        <v>100</v>
      </c>
      <c r="H17" s="38" t="str">
        <f t="shared" si="1"/>
        <v>🟢 VERDE</v>
      </c>
      <c r="I17" s="37">
        <v>1</v>
      </c>
      <c r="J17" s="38">
        <f t="shared" si="2"/>
        <v>100</v>
      </c>
      <c r="K17" s="38" t="str">
        <f t="shared" si="3"/>
        <v>🟢 VERDE</v>
      </c>
      <c r="L17" s="37">
        <v>1</v>
      </c>
      <c r="M17" s="38">
        <f t="shared" si="4"/>
        <v>100</v>
      </c>
      <c r="N17" s="38" t="str">
        <f t="shared" si="5"/>
        <v>🟢 VERDE</v>
      </c>
      <c r="O17" s="39">
        <f t="shared" si="6"/>
        <v>1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🟢 VERDE</v>
      </c>
      <c r="AI17" s="43" t="s">
        <v>303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300</v>
      </c>
      <c r="C18" s="35" t="s">
        <v>304</v>
      </c>
      <c r="D18" s="35" t="s">
        <v>305</v>
      </c>
      <c r="E18" s="36" t="s">
        <v>174</v>
      </c>
      <c r="F18" s="37">
        <v>0</v>
      </c>
      <c r="G18" s="38" t="str">
        <f t="shared" si="0"/>
        <v>S/D</v>
      </c>
      <c r="H18" s="38" t="str">
        <f t="shared" si="1"/>
        <v>🔵 SIN DATO</v>
      </c>
      <c r="I18" s="37">
        <v>0</v>
      </c>
      <c r="J18" s="38" t="str">
        <f t="shared" si="2"/>
        <v>S/D</v>
      </c>
      <c r="K18" s="38" t="str">
        <f t="shared" si="3"/>
        <v>🔵 SIN DATO</v>
      </c>
      <c r="L18" s="37">
        <v>0</v>
      </c>
      <c r="M18" s="38" t="str">
        <f t="shared" si="4"/>
        <v>S/D</v>
      </c>
      <c r="N18" s="38" t="str">
        <f t="shared" si="5"/>
        <v>🔵 SIN DATO</v>
      </c>
      <c r="O18" s="39">
        <f t="shared" si="6"/>
        <v>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303</v>
      </c>
      <c r="AJ18" s="19" t="s">
        <v>57</v>
      </c>
      <c r="AK18" s="19" t="s">
        <v>94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306</v>
      </c>
      <c r="C19" s="21" t="s">
        <v>307</v>
      </c>
      <c r="D19" s="35" t="s">
        <v>308</v>
      </c>
      <c r="E19" s="36" t="s">
        <v>174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0</v>
      </c>
      <c r="M19" s="38" t="str">
        <f t="shared" si="4"/>
        <v>S/D</v>
      </c>
      <c r="N19" s="38" t="str">
        <f t="shared" si="5"/>
        <v>🔵 SIN DATO</v>
      </c>
      <c r="O19" s="39">
        <f t="shared" si="6"/>
        <v>0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303</v>
      </c>
      <c r="AJ19" s="19" t="s">
        <v>57</v>
      </c>
      <c r="AK19" s="19" t="s">
        <v>94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309</v>
      </c>
      <c r="C20" s="35" t="s">
        <v>310</v>
      </c>
      <c r="D20" s="35" t="s">
        <v>311</v>
      </c>
      <c r="E20" s="36" t="s">
        <v>214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205</v>
      </c>
      <c r="AJ20" s="19" t="s">
        <v>103</v>
      </c>
      <c r="AK20" s="19" t="s">
        <v>269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222</v>
      </c>
      <c r="C21" s="21" t="s">
        <v>312</v>
      </c>
      <c r="D21" s="35" t="s">
        <v>313</v>
      </c>
      <c r="E21" s="36" t="s">
        <v>219</v>
      </c>
      <c r="F21" s="37">
        <v>0</v>
      </c>
      <c r="G21" s="38" t="str">
        <f t="shared" si="0"/>
        <v>S/D</v>
      </c>
      <c r="H21" s="38" t="str">
        <f t="shared" si="1"/>
        <v>🔵 SIN DATO</v>
      </c>
      <c r="I21" s="37">
        <v>0</v>
      </c>
      <c r="J21" s="38" t="str">
        <f t="shared" si="2"/>
        <v>S/D</v>
      </c>
      <c r="K21" s="38" t="str">
        <f t="shared" si="3"/>
        <v>🔵 SIN DATO</v>
      </c>
      <c r="L21" s="37">
        <v>0</v>
      </c>
      <c r="M21" s="38" t="str">
        <f t="shared" si="4"/>
        <v>S/D</v>
      </c>
      <c r="N21" s="38" t="str">
        <f t="shared" si="5"/>
        <v>🔵 SIN DATO</v>
      </c>
      <c r="O21" s="39">
        <f t="shared" si="6"/>
        <v>0</v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205</v>
      </c>
      <c r="AJ21" s="19" t="s">
        <v>225</v>
      </c>
      <c r="AK21" s="19" t="s">
        <v>177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314</v>
      </c>
      <c r="C22" s="35" t="s">
        <v>315</v>
      </c>
      <c r="D22" s="35" t="s">
        <v>316</v>
      </c>
      <c r="E22" s="36" t="s">
        <v>174</v>
      </c>
      <c r="F22" s="37">
        <v>0</v>
      </c>
      <c r="G22" s="38" t="str">
        <f t="shared" si="0"/>
        <v>S/D</v>
      </c>
      <c r="H22" s="38" t="str">
        <f t="shared" si="1"/>
        <v>🔵 SIN DATO</v>
      </c>
      <c r="I22" s="37">
        <v>0</v>
      </c>
      <c r="J22" s="38" t="str">
        <f t="shared" si="2"/>
        <v>S/D</v>
      </c>
      <c r="K22" s="38" t="str">
        <f t="shared" si="3"/>
        <v>🔵 SIN DATO</v>
      </c>
      <c r="L22" s="37">
        <v>0</v>
      </c>
      <c r="M22" s="38" t="str">
        <f t="shared" si="4"/>
        <v>S/D</v>
      </c>
      <c r="N22" s="38" t="str">
        <f t="shared" si="5"/>
        <v>🔵 SIN DATO</v>
      </c>
      <c r="O22" s="39">
        <f t="shared" si="6"/>
        <v>0</v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🔵 SIN DATO</v>
      </c>
      <c r="AI22" s="43" t="s">
        <v>205</v>
      </c>
      <c r="AJ22" s="19" t="s">
        <v>317</v>
      </c>
      <c r="AK22" s="19" t="s">
        <v>201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14.25" customHeight="1" x14ac:dyDescent="0.25">
      <c r="G23" s="38" t="str">
        <f t="shared" si="0"/>
        <v>S/D</v>
      </c>
      <c r="H23" s="38" t="str">
        <f t="shared" si="1"/>
        <v>🔵 SIN DATO</v>
      </c>
      <c r="J23" s="38" t="str">
        <f t="shared" si="2"/>
        <v>S/D</v>
      </c>
      <c r="K23" s="38" t="str">
        <f t="shared" si="3"/>
        <v>🔵 SIN DATO</v>
      </c>
      <c r="M23" s="38" t="str">
        <f t="shared" si="4"/>
        <v>S/D</v>
      </c>
      <c r="N23" s="38" t="str">
        <f t="shared" si="5"/>
        <v>🔵 SIN DATO</v>
      </c>
    </row>
    <row r="24" spans="1:45" ht="39.75" customHeight="1" x14ac:dyDescent="0.25">
      <c r="A24" s="80" t="s">
        <v>230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6" spans="1:45" ht="30" customHeight="1" x14ac:dyDescent="0.25">
      <c r="A26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4:AQ24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5623"/>
  </sheetPr>
  <dimension ref="A1:AS20"/>
  <sheetViews>
    <sheetView showGridLines="0" zoomScaleNormal="10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O7" sqref="O7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6" t="s">
        <v>318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</row>
    <row r="2" spans="1:45" ht="13.5" customHeight="1" x14ac:dyDescent="0.2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25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s="1" t="s">
        <v>126</v>
      </c>
      <c r="S3" s="85"/>
      <c r="T3" s="85"/>
      <c r="U3" s="85"/>
      <c r="V3" s="85"/>
      <c r="W3" s="85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319</v>
      </c>
      <c r="C6" s="35" t="s">
        <v>320</v>
      </c>
      <c r="D6" s="35" t="s">
        <v>321</v>
      </c>
      <c r="E6" s="36" t="s">
        <v>81</v>
      </c>
      <c r="F6" s="37">
        <v>0</v>
      </c>
      <c r="G6" s="38" t="str">
        <f t="shared" ref="G6:G17" si="0">IF(OR(F6="",I6="",F6=0,I6=0),"S/D",MIN(100,IFERROR((F6/I6)*100,0)))</f>
        <v>S/D</v>
      </c>
      <c r="H6" s="38" t="str">
        <f t="shared" ref="H6:H17" si="1">IFERROR(IF(G6="S/D","🔵 SIN DATO",IF(G6&gt;=90,"🟢 VERDE",IF(G6&gt;=60,"🟡 AMARILLO","🔴 ROJO"))),"🔵 SIN DATO")</f>
        <v>🔵 SIN DATO</v>
      </c>
      <c r="I6" s="37">
        <v>0</v>
      </c>
      <c r="J6" s="38" t="str">
        <f t="shared" ref="J6:J17" si="2">IF(OR(I6="",L6="",I6=0,L6=0),"S/D",MIN(100,IFERROR((I6/L6)*100,0)))</f>
        <v>S/D</v>
      </c>
      <c r="K6" s="38" t="str">
        <f t="shared" ref="K6:K17" si="3">IFERROR(IF(J6="S/D","🔵 SIN DATO",IF(J6&gt;=90,"🟢 VERDE",IF(J6&gt;=60,"🟡 AMARILLO","🔴 ROJO"))),"🔵 SIN DATO")</f>
        <v>🔵 SIN DATO</v>
      </c>
      <c r="L6" s="37">
        <v>0</v>
      </c>
      <c r="M6" s="38" t="str">
        <f t="shared" ref="M6:M17" si="4">IF(OR(L6="",O6="",L6=0,O6=0),"S/D",MIN(100,IFERROR((L6/O6)*100,0)))</f>
        <v>S/D</v>
      </c>
      <c r="N6" s="38" t="str">
        <f t="shared" ref="N6:N17" si="5">IFERROR(IF(M6="S/D","🔵 SIN DATO",IF(M6&gt;=90,"🟢 VERDE",IF(M6&gt;=60,"🟡 AMARILLO","🔴 ROJO"))),"🔵 SIN DATO")</f>
        <v>🔵 SIN DATO</v>
      </c>
      <c r="O6" s="39">
        <f t="shared" ref="O6:O16" si="6">IF(COUNT(F6,I6,L6)&gt;=1,ROUND(AVERAGE(F6,I6,L6),2),"")</f>
        <v>0</v>
      </c>
      <c r="P6" s="40"/>
      <c r="Q6" s="40"/>
      <c r="R6" s="38"/>
      <c r="S6" s="38" t="str">
        <f t="shared" ref="S6:S16" si="7">IF(OR(L6="",R6="",L6=0,R6=0),"S/D",MIN(100,IFERROR((L6/R6)*100,0)))</f>
        <v>S/D</v>
      </c>
      <c r="T6" s="38" t="str">
        <f t="shared" ref="T6:T16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6" si="9">IF(OR(L6="",W6="",L6=0,W6=0),"S/D",MIN(100,IFERROR((L6/W6)*100,0)))</f>
        <v>S/D</v>
      </c>
      <c r="Y6" s="38" t="str">
        <f t="shared" ref="Y6:Y16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6" si="11">IF(OR(L6="",AB6="",L6=0,AB6=0),"S/D",MIN(100,IFERROR((L6/AB6)*100,0)))</f>
        <v>S/D</v>
      </c>
      <c r="AD6" s="38" t="str">
        <f t="shared" ref="AD6:AD16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6" si="13">IFERROR(IF(I6=0,"S/D",(H6/I6)*100),"S/D")</f>
        <v>S/D</v>
      </c>
      <c r="AH6" s="42" t="str">
        <f t="shared" ref="AH6:AH16" si="14">IFERROR(IF(J6="S/D","🔵 SIN DATO",IF(J6&gt;=90,"🟢 VERDE",IF(J6&gt;=60,"🟡 AMARILLO","🔴 ROJO"))),"🔵 SIN DATO")</f>
        <v>🔵 SIN DATO</v>
      </c>
      <c r="AI6" s="43" t="s">
        <v>322</v>
      </c>
      <c r="AJ6" s="19" t="s">
        <v>93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319</v>
      </c>
      <c r="C7" s="21" t="s">
        <v>323</v>
      </c>
      <c r="D7" s="35" t="s">
        <v>324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322</v>
      </c>
      <c r="AJ7" s="19" t="s">
        <v>93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319</v>
      </c>
      <c r="C8" s="35" t="s">
        <v>325</v>
      </c>
      <c r="D8" s="35" t="s">
        <v>326</v>
      </c>
      <c r="E8" s="36" t="s">
        <v>81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327</v>
      </c>
      <c r="AJ8" s="19" t="s">
        <v>93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319</v>
      </c>
      <c r="C9" s="21" t="s">
        <v>328</v>
      </c>
      <c r="D9" s="35" t="s">
        <v>329</v>
      </c>
      <c r="E9" s="36" t="s">
        <v>81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327</v>
      </c>
      <c r="AJ9" s="19" t="s">
        <v>93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330</v>
      </c>
      <c r="C10" s="35" t="s">
        <v>331</v>
      </c>
      <c r="D10" s="35" t="s">
        <v>332</v>
      </c>
      <c r="E10" s="36" t="s">
        <v>174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0</v>
      </c>
      <c r="J10" s="38" t="str">
        <f t="shared" si="2"/>
        <v>S/D</v>
      </c>
      <c r="K10" s="38" t="str">
        <f t="shared" si="3"/>
        <v>🔵 SIN DATO</v>
      </c>
      <c r="L10" s="37">
        <v>0</v>
      </c>
      <c r="M10" s="38" t="str">
        <f t="shared" si="4"/>
        <v>S/D</v>
      </c>
      <c r="N10" s="38" t="str">
        <f t="shared" si="5"/>
        <v>🔵 SIN DATO</v>
      </c>
      <c r="O10" s="39">
        <f t="shared" si="6"/>
        <v>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333</v>
      </c>
      <c r="AJ10" s="19" t="s">
        <v>93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330</v>
      </c>
      <c r="C11" s="21" t="s">
        <v>334</v>
      </c>
      <c r="D11" s="35" t="s">
        <v>335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333</v>
      </c>
      <c r="AJ11" s="19" t="s">
        <v>93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336</v>
      </c>
      <c r="C12" s="35" t="s">
        <v>337</v>
      </c>
      <c r="D12" s="35" t="s">
        <v>338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339</v>
      </c>
      <c r="AJ12" s="19" t="s">
        <v>93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336</v>
      </c>
      <c r="C13" s="21" t="s">
        <v>340</v>
      </c>
      <c r="D13" s="35" t="s">
        <v>341</v>
      </c>
      <c r="E13" s="36" t="s">
        <v>174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339</v>
      </c>
      <c r="AJ13" s="19" t="s">
        <v>93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342</v>
      </c>
      <c r="C14" s="35" t="s">
        <v>343</v>
      </c>
      <c r="D14" s="35" t="s">
        <v>344</v>
      </c>
      <c r="E14" s="36" t="s">
        <v>81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303</v>
      </c>
      <c r="AJ14" s="19" t="s">
        <v>225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342</v>
      </c>
      <c r="C15" s="21" t="s">
        <v>345</v>
      </c>
      <c r="D15" s="35" t="s">
        <v>346</v>
      </c>
      <c r="E15" s="36" t="s">
        <v>347</v>
      </c>
      <c r="F15" s="37">
        <v>0</v>
      </c>
      <c r="G15" s="38" t="str">
        <f t="shared" si="0"/>
        <v>S/D</v>
      </c>
      <c r="H15" s="38" t="str">
        <f t="shared" si="1"/>
        <v>🔵 SIN DATO</v>
      </c>
      <c r="I15" s="37">
        <v>0</v>
      </c>
      <c r="J15" s="38" t="str">
        <f t="shared" si="2"/>
        <v>S/D</v>
      </c>
      <c r="K15" s="38" t="str">
        <f t="shared" si="3"/>
        <v>🔵 SIN DATO</v>
      </c>
      <c r="L15" s="37">
        <v>0</v>
      </c>
      <c r="M15" s="38" t="str">
        <f t="shared" si="4"/>
        <v>S/D</v>
      </c>
      <c r="N15" s="38" t="str">
        <f t="shared" si="5"/>
        <v>🔵 SIN DATO</v>
      </c>
      <c r="O15" s="39">
        <f t="shared" si="6"/>
        <v>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303</v>
      </c>
      <c r="AJ15" s="19" t="s">
        <v>210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348</v>
      </c>
      <c r="C16" s="35" t="s">
        <v>349</v>
      </c>
      <c r="D16" s="35" t="s">
        <v>350</v>
      </c>
      <c r="E16" s="36" t="s">
        <v>347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303</v>
      </c>
      <c r="AJ16" s="19" t="s">
        <v>93</v>
      </c>
      <c r="AK16" s="19" t="s">
        <v>269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3" ht="14.25" customHeight="1" x14ac:dyDescent="0.25">
      <c r="G17" s="38" t="str">
        <f t="shared" si="0"/>
        <v>S/D</v>
      </c>
      <c r="H17" s="38" t="str">
        <f t="shared" si="1"/>
        <v>🔵 SIN DATO</v>
      </c>
      <c r="J17" s="38" t="str">
        <f t="shared" si="2"/>
        <v>S/D</v>
      </c>
      <c r="K17" s="38" t="str">
        <f t="shared" si="3"/>
        <v>🔵 SIN DATO</v>
      </c>
      <c r="M17" s="38" t="str">
        <f t="shared" si="4"/>
        <v>S/D</v>
      </c>
      <c r="N17" s="38" t="str">
        <f t="shared" si="5"/>
        <v>🔵 SIN DATO</v>
      </c>
    </row>
    <row r="18" spans="1:43" ht="39.75" customHeight="1" x14ac:dyDescent="0.25">
      <c r="A18" s="80" t="s">
        <v>230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</row>
    <row r="20" spans="1:43" ht="30" customHeight="1" x14ac:dyDescent="0.25">
      <c r="A20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18:AQ18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6000"/>
  </sheetPr>
  <dimension ref="A1:AS28"/>
  <sheetViews>
    <sheetView showGridLines="0" zoomScaleNormal="100"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G34" sqref="G34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7" t="s">
        <v>351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</row>
    <row r="2" spans="1:45" ht="13.5" customHeight="1" x14ac:dyDescent="0.2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25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s="1" t="s">
        <v>126</v>
      </c>
      <c r="S3" s="85"/>
      <c r="T3" s="85"/>
      <c r="U3" s="85"/>
      <c r="V3" s="85"/>
      <c r="W3" s="85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352</v>
      </c>
      <c r="C6" s="35" t="s">
        <v>353</v>
      </c>
      <c r="D6" s="35" t="s">
        <v>354</v>
      </c>
      <c r="E6" s="36" t="s">
        <v>347</v>
      </c>
      <c r="F6" s="37">
        <v>0</v>
      </c>
      <c r="G6" s="38" t="str">
        <f t="shared" ref="G6:G25" si="0">IF(OR(F6="",I6="",F6=0,I6=0),"S/D",MIN(100,IFERROR((F6/I6)*100,0)))</f>
        <v>S/D</v>
      </c>
      <c r="H6" s="38" t="str">
        <f t="shared" ref="H6:H25" si="1">IFERROR(IF(G6="S/D","🔵 SIN DATO",IF(G6&gt;=90,"🟢 VERDE",IF(G6&gt;=60,"🟡 AMARILLO","🔴 ROJO"))),"🔵 SIN DATO")</f>
        <v>🔵 SIN DATO</v>
      </c>
      <c r="I6" s="37">
        <v>0</v>
      </c>
      <c r="J6" s="38" t="str">
        <f t="shared" ref="J6:J25" si="2">IF(OR(I6="",L6="",I6=0,L6=0),"S/D",MIN(100,IFERROR((I6/L6)*100,0)))</f>
        <v>S/D</v>
      </c>
      <c r="K6" s="38" t="str">
        <f t="shared" ref="K6:K25" si="3">IFERROR(IF(J6="S/D","🔵 SIN DATO",IF(J6&gt;=90,"🟢 VERDE",IF(J6&gt;=60,"🟡 AMARILLO","🔴 ROJO"))),"🔵 SIN DATO")</f>
        <v>🔵 SIN DATO</v>
      </c>
      <c r="L6" s="37">
        <v>0</v>
      </c>
      <c r="M6" s="38" t="str">
        <f t="shared" ref="M6:M25" si="4">IF(OR(L6="",O6="",L6=0,O6=0),"S/D",MIN(100,IFERROR((L6/O6)*100,0)))</f>
        <v>S/D</v>
      </c>
      <c r="N6" s="38" t="str">
        <f t="shared" ref="N6:N25" si="5">IFERROR(IF(M6="S/D","🔵 SIN DATO",IF(M6&gt;=90,"🟢 VERDE",IF(M6&gt;=60,"🟡 AMARILLO","🔴 ROJO"))),"🔵 SIN DATO")</f>
        <v>🔵 SIN DATO</v>
      </c>
      <c r="O6" s="39">
        <f t="shared" ref="O6:O24" si="6">IF(COUNT(F6,I6,L6)&gt;=1,ROUND(AVERAGE(F6,I6,L6),2),"")</f>
        <v>0</v>
      </c>
      <c r="P6" s="40"/>
      <c r="Q6" s="40"/>
      <c r="R6" s="38"/>
      <c r="S6" s="38" t="str">
        <f t="shared" ref="S6:S24" si="7">IF(OR(L6="",R6="",L6=0,R6=0),"S/D",MIN(100,IFERROR((L6/R6)*100,0)))</f>
        <v>S/D</v>
      </c>
      <c r="T6" s="38" t="str">
        <f t="shared" ref="T6:T24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4" si="9">IF(OR(L6="",W6="",L6=0,W6=0),"S/D",MIN(100,IFERROR((L6/W6)*100,0)))</f>
        <v>S/D</v>
      </c>
      <c r="Y6" s="38" t="str">
        <f t="shared" ref="Y6:Y24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4" si="11">IF(OR(L6="",AB6="",L6=0,AB6=0),"S/D",MIN(100,IFERROR((L6/AB6)*100,0)))</f>
        <v>S/D</v>
      </c>
      <c r="AD6" s="38" t="str">
        <f t="shared" ref="AD6:AD24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4" si="13">IFERROR(IF(I6=0,"S/D",(H6/I6)*100),"S/D")</f>
        <v>S/D</v>
      </c>
      <c r="AH6" s="42" t="str">
        <f t="shared" ref="AH6:AH24" si="14">IFERROR(IF(J6="S/D","🔵 SIN DATO",IF(J6&gt;=90,"🟢 VERDE",IF(J6&gt;=60,"🟡 AMARILLO","🔴 ROJO"))),"🔵 SIN DATO")</f>
        <v>🔵 SIN DATO</v>
      </c>
      <c r="AI6" s="43" t="s">
        <v>355</v>
      </c>
      <c r="AJ6" s="19" t="s">
        <v>93</v>
      </c>
      <c r="AK6" s="19" t="s">
        <v>221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352</v>
      </c>
      <c r="C7" s="21" t="s">
        <v>356</v>
      </c>
      <c r="D7" s="35" t="s">
        <v>357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355</v>
      </c>
      <c r="AJ7" s="19" t="s">
        <v>93</v>
      </c>
      <c r="AK7" s="19" t="s">
        <v>201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358</v>
      </c>
      <c r="C8" s="35" t="s">
        <v>359</v>
      </c>
      <c r="D8" s="35" t="s">
        <v>360</v>
      </c>
      <c r="E8" s="36" t="s">
        <v>214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355</v>
      </c>
      <c r="AJ8" s="19" t="s">
        <v>93</v>
      </c>
      <c r="AK8" s="19" t="s">
        <v>221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361</v>
      </c>
      <c r="C9" s="21" t="s">
        <v>362</v>
      </c>
      <c r="D9" s="35" t="s">
        <v>363</v>
      </c>
      <c r="E9" s="36" t="s">
        <v>347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355</v>
      </c>
      <c r="AJ9" s="19" t="s">
        <v>93</v>
      </c>
      <c r="AK9" s="19" t="s">
        <v>221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364</v>
      </c>
      <c r="C10" s="35" t="s">
        <v>365</v>
      </c>
      <c r="D10" s="35" t="s">
        <v>366</v>
      </c>
      <c r="E10" s="36" t="s">
        <v>81</v>
      </c>
      <c r="F10" s="37">
        <v>0</v>
      </c>
      <c r="G10" s="38" t="str">
        <f t="shared" si="0"/>
        <v>S/D</v>
      </c>
      <c r="H10" s="38" t="str">
        <f t="shared" si="1"/>
        <v>🔵 SIN DATO</v>
      </c>
      <c r="I10" s="37">
        <v>0</v>
      </c>
      <c r="J10" s="38" t="str">
        <f t="shared" si="2"/>
        <v>S/D</v>
      </c>
      <c r="K10" s="38" t="str">
        <f t="shared" si="3"/>
        <v>🔵 SIN DATO</v>
      </c>
      <c r="L10" s="37">
        <v>0</v>
      </c>
      <c r="M10" s="38" t="str">
        <f t="shared" si="4"/>
        <v>S/D</v>
      </c>
      <c r="N10" s="38" t="str">
        <f t="shared" si="5"/>
        <v>🔵 SIN DATO</v>
      </c>
      <c r="O10" s="39">
        <f t="shared" si="6"/>
        <v>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303</v>
      </c>
      <c r="AJ10" s="19" t="s">
        <v>210</v>
      </c>
      <c r="AK10" s="19" t="s">
        <v>201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364</v>
      </c>
      <c r="C11" s="21" t="s">
        <v>367</v>
      </c>
      <c r="D11" s="35" t="s">
        <v>368</v>
      </c>
      <c r="E11" s="36" t="s">
        <v>347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303</v>
      </c>
      <c r="AJ11" s="19" t="s">
        <v>210</v>
      </c>
      <c r="AK11" s="19" t="s">
        <v>201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369</v>
      </c>
      <c r="C12" s="35" t="s">
        <v>370</v>
      </c>
      <c r="D12" s="35" t="s">
        <v>371</v>
      </c>
      <c r="E12" s="36" t="s">
        <v>81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205</v>
      </c>
      <c r="AJ12" s="19" t="s">
        <v>229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369</v>
      </c>
      <c r="C13" s="21" t="s">
        <v>372</v>
      </c>
      <c r="D13" s="35" t="s">
        <v>373</v>
      </c>
      <c r="E13" s="36" t="s">
        <v>81</v>
      </c>
      <c r="F13" s="37">
        <v>4</v>
      </c>
      <c r="G13" s="38">
        <f t="shared" si="0"/>
        <v>80</v>
      </c>
      <c r="H13" s="38" t="str">
        <f t="shared" si="1"/>
        <v>🟡 AMARILLO</v>
      </c>
      <c r="I13" s="37">
        <v>5</v>
      </c>
      <c r="J13" s="38">
        <f t="shared" si="2"/>
        <v>83.333333333333343</v>
      </c>
      <c r="K13" s="38" t="str">
        <f t="shared" si="3"/>
        <v>🟡 AMARILLO</v>
      </c>
      <c r="L13" s="37">
        <v>6</v>
      </c>
      <c r="M13" s="38">
        <f t="shared" si="4"/>
        <v>100</v>
      </c>
      <c r="N13" s="38" t="str">
        <f t="shared" si="5"/>
        <v>🟢 VERDE</v>
      </c>
      <c r="O13" s="39">
        <f t="shared" si="6"/>
        <v>5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🟡 AMARILLO</v>
      </c>
      <c r="AI13" s="43" t="s">
        <v>205</v>
      </c>
      <c r="AJ13" s="19" t="s">
        <v>225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369</v>
      </c>
      <c r="C14" s="35" t="s">
        <v>374</v>
      </c>
      <c r="D14" s="35" t="s">
        <v>375</v>
      </c>
      <c r="E14" s="36" t="s">
        <v>81</v>
      </c>
      <c r="F14" s="37">
        <v>4</v>
      </c>
      <c r="G14" s="38">
        <f t="shared" si="0"/>
        <v>80</v>
      </c>
      <c r="H14" s="38" t="str">
        <f t="shared" si="1"/>
        <v>🟡 AMARILLO</v>
      </c>
      <c r="I14" s="37">
        <v>5</v>
      </c>
      <c r="J14" s="38">
        <f t="shared" si="2"/>
        <v>83.333333333333343</v>
      </c>
      <c r="K14" s="38" t="str">
        <f t="shared" si="3"/>
        <v>🟡 AMARILLO</v>
      </c>
      <c r="L14" s="37">
        <v>6</v>
      </c>
      <c r="M14" s="38">
        <f t="shared" si="4"/>
        <v>100</v>
      </c>
      <c r="N14" s="38" t="str">
        <f t="shared" si="5"/>
        <v>🟢 VERDE</v>
      </c>
      <c r="O14" s="39">
        <f t="shared" si="6"/>
        <v>5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🟡 AMARILLO</v>
      </c>
      <c r="AI14" s="43" t="s">
        <v>205</v>
      </c>
      <c r="AJ14" s="19" t="s">
        <v>210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376</v>
      </c>
      <c r="C15" s="21" t="s">
        <v>377</v>
      </c>
      <c r="D15" s="35" t="s">
        <v>378</v>
      </c>
      <c r="E15" s="36" t="s">
        <v>174</v>
      </c>
      <c r="F15" s="37">
        <v>100</v>
      </c>
      <c r="G15" s="38">
        <f t="shared" si="0"/>
        <v>100</v>
      </c>
      <c r="H15" s="38" t="str">
        <f t="shared" si="1"/>
        <v>🟢 VERDE</v>
      </c>
      <c r="I15" s="37">
        <v>100</v>
      </c>
      <c r="J15" s="38">
        <f t="shared" si="2"/>
        <v>100</v>
      </c>
      <c r="K15" s="38" t="str">
        <f t="shared" si="3"/>
        <v>🟢 VERDE</v>
      </c>
      <c r="L15" s="37">
        <v>100</v>
      </c>
      <c r="M15" s="38">
        <f t="shared" si="4"/>
        <v>100</v>
      </c>
      <c r="N15" s="38" t="str">
        <f t="shared" si="5"/>
        <v>🟢 VERDE</v>
      </c>
      <c r="O15" s="39">
        <f t="shared" si="6"/>
        <v>100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🟢 VERDE</v>
      </c>
      <c r="AI15" s="43" t="s">
        <v>379</v>
      </c>
      <c r="AJ15" s="19" t="s">
        <v>176</v>
      </c>
      <c r="AK15" s="19" t="s">
        <v>94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202</v>
      </c>
      <c r="C16" s="35" t="s">
        <v>380</v>
      </c>
      <c r="D16" s="35" t="s">
        <v>381</v>
      </c>
      <c r="E16" s="36" t="s">
        <v>347</v>
      </c>
      <c r="F16" s="37">
        <v>0</v>
      </c>
      <c r="G16" s="38" t="str">
        <f t="shared" si="0"/>
        <v>S/D</v>
      </c>
      <c r="H16" s="38" t="str">
        <f t="shared" si="1"/>
        <v>🔵 SIN DATO</v>
      </c>
      <c r="I16" s="37">
        <v>0</v>
      </c>
      <c r="J16" s="38" t="str">
        <f t="shared" si="2"/>
        <v>S/D</v>
      </c>
      <c r="K16" s="38" t="str">
        <f t="shared" si="3"/>
        <v>🔵 SIN DATO</v>
      </c>
      <c r="L16" s="37">
        <v>0</v>
      </c>
      <c r="M16" s="38" t="str">
        <f t="shared" si="4"/>
        <v>S/D</v>
      </c>
      <c r="N16" s="38" t="str">
        <f t="shared" si="5"/>
        <v>🔵 SIN DATO</v>
      </c>
      <c r="O16" s="39">
        <f t="shared" si="6"/>
        <v>0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382</v>
      </c>
      <c r="AJ16" s="19" t="s">
        <v>93</v>
      </c>
      <c r="AK16" s="19" t="s">
        <v>221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202</v>
      </c>
      <c r="C17" s="21" t="s">
        <v>383</v>
      </c>
      <c r="D17" s="35" t="s">
        <v>384</v>
      </c>
      <c r="E17" s="36" t="s">
        <v>81</v>
      </c>
      <c r="F17" s="37">
        <v>1</v>
      </c>
      <c r="G17" s="38">
        <f t="shared" si="0"/>
        <v>100</v>
      </c>
      <c r="H17" s="38" t="str">
        <f t="shared" si="1"/>
        <v>🟢 VERDE</v>
      </c>
      <c r="I17" s="37">
        <v>1</v>
      </c>
      <c r="J17" s="38">
        <f t="shared" si="2"/>
        <v>100</v>
      </c>
      <c r="K17" s="38" t="str">
        <f t="shared" si="3"/>
        <v>🟢 VERDE</v>
      </c>
      <c r="L17" s="37">
        <v>1</v>
      </c>
      <c r="M17" s="38">
        <f t="shared" si="4"/>
        <v>100</v>
      </c>
      <c r="N17" s="38" t="str">
        <f t="shared" si="5"/>
        <v>🟢 VERDE</v>
      </c>
      <c r="O17" s="39">
        <f t="shared" si="6"/>
        <v>1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🟢 VERDE</v>
      </c>
      <c r="AI17" s="43" t="s">
        <v>205</v>
      </c>
      <c r="AJ17" s="19" t="s">
        <v>93</v>
      </c>
      <c r="AK17" s="19" t="s">
        <v>201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49</v>
      </c>
      <c r="C18" s="35" t="s">
        <v>385</v>
      </c>
      <c r="D18" s="35" t="s">
        <v>386</v>
      </c>
      <c r="E18" s="36" t="s">
        <v>81</v>
      </c>
      <c r="F18" s="37">
        <v>1</v>
      </c>
      <c r="G18" s="38">
        <f t="shared" si="0"/>
        <v>100</v>
      </c>
      <c r="H18" s="38" t="str">
        <f t="shared" si="1"/>
        <v>🟢 VERDE</v>
      </c>
      <c r="I18" s="37">
        <v>1</v>
      </c>
      <c r="J18" s="38">
        <f t="shared" si="2"/>
        <v>100</v>
      </c>
      <c r="K18" s="38" t="str">
        <f t="shared" si="3"/>
        <v>🟢 VERDE</v>
      </c>
      <c r="L18" s="37">
        <v>1</v>
      </c>
      <c r="M18" s="38">
        <f t="shared" si="4"/>
        <v>100</v>
      </c>
      <c r="N18" s="38" t="str">
        <f t="shared" si="5"/>
        <v>🟢 VERDE</v>
      </c>
      <c r="O18" s="39">
        <f t="shared" si="6"/>
        <v>1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🟢 VERDE</v>
      </c>
      <c r="AI18" s="43" t="s">
        <v>205</v>
      </c>
      <c r="AJ18" s="19" t="s">
        <v>317</v>
      </c>
      <c r="AK18" s="19" t="s">
        <v>177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49</v>
      </c>
      <c r="C19" s="21" t="s">
        <v>387</v>
      </c>
      <c r="D19" s="35" t="s">
        <v>388</v>
      </c>
      <c r="E19" s="36" t="s">
        <v>174</v>
      </c>
      <c r="F19" s="37">
        <v>0</v>
      </c>
      <c r="G19" s="38" t="str">
        <f t="shared" si="0"/>
        <v>S/D</v>
      </c>
      <c r="H19" s="38" t="str">
        <f t="shared" si="1"/>
        <v>🔵 SIN DATO</v>
      </c>
      <c r="I19" s="37">
        <v>0</v>
      </c>
      <c r="J19" s="38" t="str">
        <f t="shared" si="2"/>
        <v>S/D</v>
      </c>
      <c r="K19" s="38" t="str">
        <f t="shared" si="3"/>
        <v>🔵 SIN DATO</v>
      </c>
      <c r="L19" s="37">
        <v>1</v>
      </c>
      <c r="M19" s="38">
        <f t="shared" si="4"/>
        <v>100</v>
      </c>
      <c r="N19" s="38" t="str">
        <f t="shared" si="5"/>
        <v>🟢 VERDE</v>
      </c>
      <c r="O19" s="39">
        <f t="shared" si="6"/>
        <v>0.33</v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389</v>
      </c>
      <c r="AJ19" s="19" t="s">
        <v>93</v>
      </c>
      <c r="AK19" s="19" t="s">
        <v>201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390</v>
      </c>
      <c r="C20" s="35" t="s">
        <v>391</v>
      </c>
      <c r="D20" s="35" t="s">
        <v>392</v>
      </c>
      <c r="E20" s="36" t="s">
        <v>347</v>
      </c>
      <c r="F20" s="37">
        <v>0</v>
      </c>
      <c r="G20" s="38" t="str">
        <f t="shared" si="0"/>
        <v>S/D</v>
      </c>
      <c r="H20" s="38" t="str">
        <f t="shared" si="1"/>
        <v>🔵 SIN DATO</v>
      </c>
      <c r="I20" s="37">
        <v>0</v>
      </c>
      <c r="J20" s="38" t="str">
        <f t="shared" si="2"/>
        <v>S/D</v>
      </c>
      <c r="K20" s="38" t="str">
        <f t="shared" si="3"/>
        <v>🔵 SIN DATO</v>
      </c>
      <c r="L20" s="37">
        <v>0</v>
      </c>
      <c r="M20" s="38" t="str">
        <f t="shared" si="4"/>
        <v>S/D</v>
      </c>
      <c r="N20" s="38" t="str">
        <f t="shared" si="5"/>
        <v>🔵 SIN DATO</v>
      </c>
      <c r="O20" s="39">
        <f t="shared" si="6"/>
        <v>0</v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303</v>
      </c>
      <c r="AJ20" s="19" t="s">
        <v>220</v>
      </c>
      <c r="AK20" s="19" t="s">
        <v>221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393</v>
      </c>
      <c r="C21" s="21" t="s">
        <v>394</v>
      </c>
      <c r="D21" s="35" t="s">
        <v>395</v>
      </c>
      <c r="E21" s="36" t="s">
        <v>347</v>
      </c>
      <c r="F21" s="37">
        <v>0</v>
      </c>
      <c r="G21" s="38" t="str">
        <f t="shared" si="0"/>
        <v>S/D</v>
      </c>
      <c r="H21" s="38" t="str">
        <f t="shared" si="1"/>
        <v>🔵 SIN DATO</v>
      </c>
      <c r="I21" s="37">
        <v>0</v>
      </c>
      <c r="J21" s="38" t="str">
        <f t="shared" si="2"/>
        <v>S/D</v>
      </c>
      <c r="K21" s="38" t="str">
        <f t="shared" si="3"/>
        <v>🔵 SIN DATO</v>
      </c>
      <c r="L21" s="37">
        <v>0</v>
      </c>
      <c r="M21" s="38" t="str">
        <f t="shared" si="4"/>
        <v>S/D</v>
      </c>
      <c r="N21" s="38" t="str">
        <f t="shared" si="5"/>
        <v>🔵 SIN DATO</v>
      </c>
      <c r="O21" s="39">
        <f t="shared" si="6"/>
        <v>0</v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303</v>
      </c>
      <c r="AJ21" s="19" t="s">
        <v>93</v>
      </c>
      <c r="AK21" s="19" t="s">
        <v>269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393</v>
      </c>
      <c r="C22" s="35" t="s">
        <v>396</v>
      </c>
      <c r="D22" s="35" t="s">
        <v>397</v>
      </c>
      <c r="E22" s="36" t="s">
        <v>214</v>
      </c>
      <c r="F22" s="37">
        <v>1</v>
      </c>
      <c r="G22" s="38">
        <f t="shared" si="0"/>
        <v>100</v>
      </c>
      <c r="H22" s="38" t="str">
        <f t="shared" si="1"/>
        <v>🟢 VERDE</v>
      </c>
      <c r="I22" s="37">
        <v>1</v>
      </c>
      <c r="J22" s="38">
        <f t="shared" si="2"/>
        <v>100</v>
      </c>
      <c r="K22" s="38" t="str">
        <f t="shared" si="3"/>
        <v>🟢 VERDE</v>
      </c>
      <c r="L22" s="37">
        <v>1</v>
      </c>
      <c r="M22" s="38">
        <f t="shared" si="4"/>
        <v>100</v>
      </c>
      <c r="N22" s="38" t="str">
        <f t="shared" si="5"/>
        <v>🟢 VERDE</v>
      </c>
      <c r="O22" s="39">
        <f t="shared" si="6"/>
        <v>1</v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🟢 VERDE</v>
      </c>
      <c r="AI22" s="43" t="s">
        <v>303</v>
      </c>
      <c r="AJ22" s="19" t="s">
        <v>93</v>
      </c>
      <c r="AK22" s="19" t="s">
        <v>398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54.75" customHeight="1" x14ac:dyDescent="0.25">
      <c r="A23" s="33">
        <v>18</v>
      </c>
      <c r="B23" s="34" t="s">
        <v>399</v>
      </c>
      <c r="C23" s="21" t="s">
        <v>400</v>
      </c>
      <c r="D23" s="35" t="s">
        <v>401</v>
      </c>
      <c r="E23" s="36" t="s">
        <v>81</v>
      </c>
      <c r="F23" s="37">
        <v>3</v>
      </c>
      <c r="G23" s="38">
        <f t="shared" si="0"/>
        <v>100</v>
      </c>
      <c r="H23" s="38" t="str">
        <f t="shared" si="1"/>
        <v>🟢 VERDE</v>
      </c>
      <c r="I23" s="37">
        <v>2</v>
      </c>
      <c r="J23" s="38">
        <f t="shared" si="2"/>
        <v>66.666666666666657</v>
      </c>
      <c r="K23" s="38" t="str">
        <f t="shared" si="3"/>
        <v>🟡 AMARILLO</v>
      </c>
      <c r="L23" s="37">
        <v>3</v>
      </c>
      <c r="M23" s="38">
        <f t="shared" si="4"/>
        <v>100</v>
      </c>
      <c r="N23" s="38" t="str">
        <f t="shared" si="5"/>
        <v>🟢 VERDE</v>
      </c>
      <c r="O23" s="39">
        <f t="shared" si="6"/>
        <v>2.67</v>
      </c>
      <c r="P23" s="40"/>
      <c r="Q23" s="40"/>
      <c r="R23" s="38"/>
      <c r="S23" s="38" t="str">
        <f t="shared" si="7"/>
        <v>S/D</v>
      </c>
      <c r="T23" s="38" t="str">
        <f t="shared" si="8"/>
        <v>🔵 SIN DATO</v>
      </c>
      <c r="U23" s="40"/>
      <c r="V23" s="38"/>
      <c r="W23" s="38"/>
      <c r="X23" s="38" t="str">
        <f t="shared" si="9"/>
        <v>S/D</v>
      </c>
      <c r="Y23" s="38" t="str">
        <f t="shared" si="10"/>
        <v>🔵 SIN DATO</v>
      </c>
      <c r="Z23" s="40"/>
      <c r="AA23" s="38"/>
      <c r="AB23" s="38"/>
      <c r="AC23" s="38" t="str">
        <f t="shared" si="11"/>
        <v>S/D</v>
      </c>
      <c r="AD23" s="38" t="str">
        <f t="shared" si="12"/>
        <v>🔵 SIN DATO</v>
      </c>
      <c r="AE23" s="38"/>
      <c r="AF23" s="38"/>
      <c r="AG23" s="41" t="str">
        <f t="shared" si="13"/>
        <v>S/D</v>
      </c>
      <c r="AH23" s="42" t="str">
        <f t="shared" si="14"/>
        <v>🟡 AMARILLO</v>
      </c>
      <c r="AI23" s="43" t="s">
        <v>303</v>
      </c>
      <c r="AJ23" s="19" t="s">
        <v>303</v>
      </c>
      <c r="AK23" s="19" t="s">
        <v>177</v>
      </c>
      <c r="AL23" s="44"/>
      <c r="AM23" s="44"/>
      <c r="AN23" s="44"/>
      <c r="AO23" s="44"/>
      <c r="AP23" s="44"/>
      <c r="AQ23" s="44"/>
      <c r="AR23" s="44"/>
      <c r="AS23" s="45" t="s">
        <v>178</v>
      </c>
    </row>
    <row r="24" spans="1:45" ht="54.75" customHeight="1" x14ac:dyDescent="0.25">
      <c r="A24" s="33">
        <v>19</v>
      </c>
      <c r="B24" s="34" t="s">
        <v>399</v>
      </c>
      <c r="C24" s="35" t="s">
        <v>402</v>
      </c>
      <c r="D24" s="35" t="s">
        <v>403</v>
      </c>
      <c r="E24" s="36" t="s">
        <v>174</v>
      </c>
      <c r="F24" s="37">
        <v>85</v>
      </c>
      <c r="G24" s="38">
        <f t="shared" si="0"/>
        <v>94.444444444444443</v>
      </c>
      <c r="H24" s="38" t="str">
        <f t="shared" si="1"/>
        <v>🟢 VERDE</v>
      </c>
      <c r="I24" s="37">
        <v>90</v>
      </c>
      <c r="J24" s="38">
        <f t="shared" si="2"/>
        <v>90</v>
      </c>
      <c r="K24" s="38" t="str">
        <f t="shared" si="3"/>
        <v>🟢 VERDE</v>
      </c>
      <c r="L24" s="37">
        <v>100</v>
      </c>
      <c r="M24" s="38">
        <f t="shared" si="4"/>
        <v>100</v>
      </c>
      <c r="N24" s="38" t="str">
        <f t="shared" si="5"/>
        <v>🟢 VERDE</v>
      </c>
      <c r="O24" s="39">
        <f t="shared" si="6"/>
        <v>91.67</v>
      </c>
      <c r="P24" s="40"/>
      <c r="Q24" s="40"/>
      <c r="R24" s="38"/>
      <c r="S24" s="38" t="str">
        <f t="shared" si="7"/>
        <v>S/D</v>
      </c>
      <c r="T24" s="38" t="str">
        <f t="shared" si="8"/>
        <v>🔵 SIN DATO</v>
      </c>
      <c r="U24" s="40"/>
      <c r="V24" s="38"/>
      <c r="W24" s="38"/>
      <c r="X24" s="38" t="str">
        <f t="shared" si="9"/>
        <v>S/D</v>
      </c>
      <c r="Y24" s="38" t="str">
        <f t="shared" si="10"/>
        <v>🔵 SIN DATO</v>
      </c>
      <c r="Z24" s="40"/>
      <c r="AA24" s="38"/>
      <c r="AB24" s="38"/>
      <c r="AC24" s="38" t="str">
        <f t="shared" si="11"/>
        <v>S/D</v>
      </c>
      <c r="AD24" s="38" t="str">
        <f t="shared" si="12"/>
        <v>🔵 SIN DATO</v>
      </c>
      <c r="AE24" s="38"/>
      <c r="AF24" s="38"/>
      <c r="AG24" s="41" t="str">
        <f t="shared" si="13"/>
        <v>S/D</v>
      </c>
      <c r="AH24" s="42" t="str">
        <f t="shared" si="14"/>
        <v>🟢 VERDE</v>
      </c>
      <c r="AI24" s="43" t="s">
        <v>303</v>
      </c>
      <c r="AJ24" s="19" t="s">
        <v>93</v>
      </c>
      <c r="AK24" s="19" t="s">
        <v>266</v>
      </c>
      <c r="AL24" s="44"/>
      <c r="AM24" s="44"/>
      <c r="AN24" s="44"/>
      <c r="AO24" s="44"/>
      <c r="AP24" s="44"/>
      <c r="AQ24" s="44"/>
      <c r="AR24" s="44"/>
      <c r="AS24" s="45" t="s">
        <v>178</v>
      </c>
    </row>
    <row r="25" spans="1:45" ht="14.25" customHeight="1" x14ac:dyDescent="0.25">
      <c r="G25" s="38" t="str">
        <f t="shared" si="0"/>
        <v>S/D</v>
      </c>
      <c r="H25" s="38" t="str">
        <f t="shared" si="1"/>
        <v>🔵 SIN DATO</v>
      </c>
      <c r="J25" s="38" t="str">
        <f t="shared" si="2"/>
        <v>S/D</v>
      </c>
      <c r="K25" s="38" t="str">
        <f t="shared" si="3"/>
        <v>🔵 SIN DATO</v>
      </c>
      <c r="M25" s="38" t="str">
        <f t="shared" si="4"/>
        <v>S/D</v>
      </c>
      <c r="N25" s="38" t="str">
        <f t="shared" si="5"/>
        <v>🔵 SIN DATO</v>
      </c>
    </row>
    <row r="26" spans="1:45" ht="39.75" customHeight="1" x14ac:dyDescent="0.25">
      <c r="A26" s="80" t="s">
        <v>230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</row>
    <row r="28" spans="1:45" ht="30" customHeight="1" x14ac:dyDescent="0.25">
      <c r="A28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6:AQ26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baseColWidth="10" defaultColWidth="9" defaultRowHeight="15" x14ac:dyDescent="0.25"/>
  <cols>
    <col min="1" max="1" width="5" style="1" customWidth="1"/>
    <col min="2" max="2" width="14" style="1" customWidth="1"/>
    <col min="3" max="3" width="30" style="1" customWidth="1"/>
    <col min="4" max="4" width="35" style="1" customWidth="1"/>
    <col min="5" max="7" width="12" style="1" customWidth="1"/>
    <col min="8" max="9" width="40" style="1" customWidth="1"/>
    <col min="10" max="10" width="18" style="1" customWidth="1"/>
    <col min="11" max="11" width="20" style="1" customWidth="1"/>
    <col min="12" max="12" width="18" style="1" customWidth="1"/>
    <col min="13" max="14" width="13" style="1" customWidth="1"/>
    <col min="15" max="15" width="28" style="1" customWidth="1"/>
    <col min="16" max="16" width="16" style="1" customWidth="1"/>
  </cols>
  <sheetData>
    <row r="1" spans="1:16" ht="21.75" customHeight="1" x14ac:dyDescent="0.25">
      <c r="A1" s="87" t="s">
        <v>404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3.5" customHeight="1" x14ac:dyDescent="0.25">
      <c r="A2" s="88" t="s">
        <v>405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43.5" customHeight="1" x14ac:dyDescent="0.25">
      <c r="A3" s="31" t="s">
        <v>81</v>
      </c>
      <c r="B3" s="31" t="s">
        <v>82</v>
      </c>
      <c r="C3" s="31" t="s">
        <v>406</v>
      </c>
      <c r="D3" s="32" t="s">
        <v>407</v>
      </c>
      <c r="E3" s="32" t="s">
        <v>408</v>
      </c>
      <c r="F3" s="32" t="s">
        <v>409</v>
      </c>
      <c r="G3" s="32" t="s">
        <v>410</v>
      </c>
      <c r="H3" s="31" t="s">
        <v>411</v>
      </c>
      <c r="I3" s="31" t="s">
        <v>412</v>
      </c>
      <c r="J3" s="31" t="s">
        <v>413</v>
      </c>
      <c r="K3" s="47" t="s">
        <v>167</v>
      </c>
      <c r="L3" s="47" t="s">
        <v>414</v>
      </c>
      <c r="M3" s="47" t="s">
        <v>415</v>
      </c>
      <c r="N3" s="47" t="s">
        <v>416</v>
      </c>
      <c r="O3" s="48" t="s">
        <v>169</v>
      </c>
      <c r="P3" s="48" t="s">
        <v>417</v>
      </c>
    </row>
    <row r="4" spans="1:16" ht="49.5" customHeight="1" x14ac:dyDescent="0.25">
      <c r="A4" s="5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49.5" customHeight="1" x14ac:dyDescent="0.25">
      <c r="A5" s="49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49.5" customHeight="1" x14ac:dyDescent="0.25">
      <c r="A6" s="5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49.5" customHeight="1" x14ac:dyDescent="0.25">
      <c r="A7" s="49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49.5" customHeight="1" x14ac:dyDescent="0.25">
      <c r="A8" s="5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49.5" customHeight="1" x14ac:dyDescent="0.25">
      <c r="A9" s="49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49.5" customHeight="1" x14ac:dyDescent="0.25">
      <c r="A10" s="5">
        <v>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49.5" customHeight="1" x14ac:dyDescent="0.25">
      <c r="A11" s="49">
        <v>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49.5" customHeight="1" x14ac:dyDescent="0.25">
      <c r="A12" s="5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49.5" customHeight="1" x14ac:dyDescent="0.25">
      <c r="A13" s="49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49.5" customHeight="1" x14ac:dyDescent="0.25">
      <c r="A14" s="5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49.5" customHeight="1" x14ac:dyDescent="0.25">
      <c r="A15" s="49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49.5" customHeight="1" x14ac:dyDescent="0.25">
      <c r="A16" s="5">
        <v>13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49.5" customHeight="1" x14ac:dyDescent="0.25">
      <c r="A17" s="49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ht="49.5" customHeight="1" x14ac:dyDescent="0.25">
      <c r="A18" s="5">
        <v>15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49.5" customHeight="1" x14ac:dyDescent="0.25">
      <c r="A19" s="49">
        <v>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ht="49.5" customHeight="1" x14ac:dyDescent="0.25">
      <c r="A20" s="5">
        <v>17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49.5" customHeight="1" x14ac:dyDescent="0.25">
      <c r="A21" s="49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ht="49.5" customHeight="1" x14ac:dyDescent="0.25">
      <c r="A22" s="5">
        <v>19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49.5" customHeight="1" x14ac:dyDescent="0.25">
      <c r="A23" s="49">
        <v>20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2</cp:revision>
  <dcterms:created xsi:type="dcterms:W3CDTF">2026-04-13T17:24:00Z</dcterms:created>
  <dcterms:modified xsi:type="dcterms:W3CDTF">2026-05-18T23:21:29Z</dcterms:modified>
  <dc:language>en-US</dc:language>
</cp:coreProperties>
</file>