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X:\Users\marisol.alonzo\Personal Folder\Debt\"/>
    </mc:Choice>
  </mc:AlternateContent>
  <xr:revisionPtr revIDLastSave="0" documentId="13_ncr:1_{D93E71C9-B1EF-41D8-918E-96B4A608BF5B}" xr6:coauthVersionLast="47" xr6:coauthVersionMax="47" xr10:uidLastSave="{00000000-0000-0000-0000-000000000000}"/>
  <bookViews>
    <workbookView xWindow="0" yWindow="15" windowWidth="28770" windowHeight="15450" tabRatio="685" xr2:uid="{00000000-000D-0000-FFFF-FFFF00000000}"/>
  </bookViews>
  <sheets>
    <sheet name="Table of Contents" sheetId="11" r:id="rId1"/>
    <sheet name="1 - Contact Information" sheetId="1" r:id="rId2"/>
    <sheet name="2 - Individual Debt Obligations" sheetId="3" r:id="rId3"/>
    <sheet name="3 - Summary of Debt Obligations" sheetId="4" r:id="rId4"/>
    <sheet name="4 - Additional Notes" sheetId="14" r:id="rId5"/>
    <sheet name="5 - Optional Reporting" sheetId="8" r:id="rId6"/>
    <sheet name="6 - Instructions and Glossary" sheetId="13" r:id="rId7"/>
    <sheet name="Hide" sheetId="2" state="hidden" r:id="rId8"/>
  </sheets>
  <definedNames>
    <definedName name="_xlnm.Print_Titles" localSheetId="2">'2 - Individual Debt Obligations'!$1:$8</definedName>
    <definedName name="TitleRegion1.A3.B13.CISHEET">'1 - Contact Information'!$A$3</definedName>
    <definedName name="TitleRegion2.A14.B29.CISHEET">'1 - Contact Information'!$A$14</definedName>
    <definedName name="TitleRegionAdditionalNotes..B13.4">#REF!</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#REF!</definedName>
    <definedName name="TitleRegionInstructionsGlossaryIndividualDebtObligations..E22.6">#REF!</definedName>
    <definedName name="TitleRegionInstructionsGlossarySummaryDebt..E35.6">#REF!</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9" i="3" l="1"/>
  <c r="J10" i="3"/>
  <c r="I32" i="3"/>
  <c r="H32" i="3"/>
  <c r="E32" i="3"/>
  <c r="D32" i="3"/>
  <c r="C32" i="3"/>
  <c r="I26" i="3"/>
  <c r="H26" i="3"/>
  <c r="E26" i="3"/>
  <c r="D26" i="3"/>
  <c r="C26" i="3"/>
  <c r="I21" i="3"/>
  <c r="H21" i="3"/>
  <c r="E21" i="3"/>
  <c r="D21" i="3"/>
  <c r="C21" i="3"/>
  <c r="C34" i="3" l="1"/>
  <c r="H34" i="3"/>
  <c r="I34" i="3"/>
  <c r="E34" i="3"/>
  <c r="D34" i="3"/>
  <c r="B13" i="4" l="1"/>
  <c r="B9" i="4"/>
  <c r="B14" i="4"/>
  <c r="B10" i="4"/>
  <c r="B11" i="4"/>
  <c r="B15" i="4"/>
  <c r="B21" i="4" s="1"/>
  <c r="L2" i="2"/>
  <c r="B20" i="4" l="1"/>
  <c r="B19" i="4"/>
  <c r="P27" i="2"/>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l="1"/>
  <c r="C12" i="2"/>
  <c r="C28" i="2"/>
  <c r="C13" i="2"/>
  <c r="C29" i="2"/>
  <c r="C14" i="2"/>
  <c r="C30" i="2"/>
  <c r="C25" i="2"/>
  <c r="C26" i="2"/>
  <c r="C27" i="2"/>
  <c r="C15" i="2"/>
  <c r="C31" i="2"/>
  <c r="C16" i="2"/>
  <c r="C32" i="2"/>
  <c r="C17" i="2"/>
  <c r="C33" i="2"/>
  <c r="C23" i="2"/>
  <c r="C18" i="2"/>
  <c r="C34" i="2"/>
  <c r="C19" i="2"/>
  <c r="C35" i="2"/>
  <c r="C20" i="2"/>
  <c r="C36" i="2"/>
  <c r="C11" i="2"/>
  <c r="C21" i="2"/>
  <c r="C22" i="2"/>
  <c r="B4" i="3"/>
  <c r="B9" i="1"/>
  <c r="J36" i="3" l="1"/>
  <c r="J35" i="3"/>
  <c r="B4" i="4" l="1"/>
  <c r="B3" i="4"/>
  <c r="J34" i="3" l="1"/>
  <c r="J33" i="3"/>
  <c r="J32" i="3"/>
  <c r="J30" i="3"/>
  <c r="J29" i="3"/>
  <c r="J28" i="3"/>
  <c r="J27" i="3"/>
  <c r="J26" i="3"/>
  <c r="J25" i="3"/>
  <c r="J24" i="3"/>
  <c r="J23" i="3"/>
  <c r="J22" i="3"/>
  <c r="J21" i="3"/>
  <c r="J20" i="3"/>
  <c r="J19" i="3"/>
  <c r="J16" i="3"/>
  <c r="J14" i="3"/>
  <c r="J13" i="3"/>
  <c r="J12" i="3"/>
  <c r="J11" i="3"/>
  <c r="B3" i="3"/>
</calcChain>
</file>

<file path=xl/sharedStrings.xml><?xml version="1.0" encoding="utf-8"?>
<sst xmlns="http://schemas.openxmlformats.org/spreadsheetml/2006/main" count="559" uniqueCount="355">
  <si>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</si>
  <si>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</si>
  <si>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</si>
  <si>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</si>
  <si>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</si>
  <si>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</si>
  <si>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</si>
  <si>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</si>
  <si>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</si>
  <si>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</si>
  <si>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</si>
  <si>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</si>
  <si>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</si>
  <si>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</si>
  <si>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</si>
  <si>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</si>
  <si>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</si>
  <si>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</si>
  <si>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</si>
  <si>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</si>
  <si>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</si>
  <si>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</si>
  <si>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</si>
  <si>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</si>
  <si>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</si>
  <si>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</si>
  <si>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</si>
  <si>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</si>
  <si>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</si>
  <si>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</si>
  <si>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</si>
  <si>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</si>
  <si>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</si>
  <si>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</si>
  <si>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</si>
  <si>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</si>
  <si>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</si>
  <si>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</si>
  <si>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</si>
  <si>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</si>
  <si>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</si>
  <si>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</si>
  <si>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</si>
  <si>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</si>
  <si>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</si>
  <si>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</si>
  <si>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</si>
  <si>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</si>
  <si>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</si>
  <si>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</si>
  <si>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</si>
  <si>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</si>
  <si>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</si>
  <si>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</si>
  <si>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</si>
  <si>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</si>
  <si>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</si>
  <si>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</si>
  <si>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</si>
  <si>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</si>
  <si>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</si>
  <si>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</si>
  <si>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</si>
  <si>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</si>
  <si>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</si>
  <si>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</si>
  <si>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</si>
  <si>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</si>
  <si>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</si>
  <si>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</si>
  <si>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</si>
  <si>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</si>
  <si>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</si>
  <si>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</si>
  <si>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</si>
  <si>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</si>
  <si>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</si>
  <si>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</si>
  <si>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</si>
  <si>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</si>
  <si>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</si>
  <si>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</si>
  <si>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</si>
  <si>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</si>
  <si>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</si>
  <si>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</si>
  <si>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</si>
  <si>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</si>
  <si>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</si>
  <si>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</si>
  <si>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</si>
  <si>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</si>
  <si>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</si>
  <si>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</si>
  <si>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</si>
  <si>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</si>
  <si>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</si>
  <si>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</si>
  <si>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</si>
  <si>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</si>
  <si>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</si>
  <si>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</si>
  <si>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</si>
  <si>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</si>
  <si>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</si>
  <si>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</si>
  <si>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</si>
  <si>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</si>
  <si>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</si>
  <si>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</si>
  <si>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</si>
  <si>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</si>
  <si>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</si>
  <si>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</si>
  <si>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</si>
  <si>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</si>
  <si>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</si>
  <si>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</si>
  <si>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</si>
  <si>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</si>
  <si>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</si>
  <si>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</si>
  <si>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</si>
  <si>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</si>
  <si>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</si>
  <si>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</si>
  <si>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</si>
  <si>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</si>
  <si>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</si>
  <si>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</si>
  <si>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</si>
  <si>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</si>
  <si>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</si>
  <si>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</si>
  <si>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</si>
  <si>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</si>
  <si>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</si>
  <si>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</si>
  <si>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</si>
  <si>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</si>
  <si>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</si>
  <si>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</si>
  <si>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</si>
  <si>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</si>
  <si>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</si>
  <si>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</si>
  <si>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</si>
  <si>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</si>
  <si>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</si>
  <si>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</si>
  <si>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</si>
  <si>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</si>
  <si>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</si>
  <si>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</si>
  <si>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</si>
  <si>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</si>
  <si>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</si>
  <si>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</si>
  <si>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</si>
  <si>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</si>
  <si>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</si>
  <si>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</si>
  <si>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</si>
  <si>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</si>
  <si>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</si>
  <si>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</si>
  <si>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</si>
  <si>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</si>
  <si>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</si>
  <si>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</si>
  <si>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</si>
  <si>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</si>
  <si>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</si>
  <si>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</si>
  <si>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</si>
  <si>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</si>
  <si>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</si>
  <si>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</si>
  <si>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</si>
  <si>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</si>
  <si>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</si>
  <si>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</si>
  <si>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</si>
  <si>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</si>
  <si>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</si>
  <si>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</si>
  <si>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</si>
  <si>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</si>
  <si>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</si>
  <si>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</si>
  <si>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</si>
  <si>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</si>
  <si>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</si>
  <si>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</si>
  <si>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</si>
  <si>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</si>
  <si>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</si>
  <si>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</si>
  <si>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</si>
  <si>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</si>
  <si>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</si>
  <si>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</si>
  <si>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</si>
  <si>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</si>
  <si>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</si>
  <si>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</si>
  <si>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</si>
  <si>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</si>
  <si>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</si>
  <si>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</si>
  <si>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</si>
  <si>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</si>
  <si>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</si>
  <si>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</si>
  <si>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</si>
  <si>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</si>
  <si>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</si>
  <si>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</si>
  <si>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</si>
  <si>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</si>
  <si>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</si>
  <si>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</si>
  <si>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</si>
  <si>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</si>
  <si>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</si>
  <si>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</si>
  <si>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</si>
  <si>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</si>
  <si>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</si>
  <si>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</si>
  <si>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</si>
  <si>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</si>
  <si>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</si>
  <si>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</si>
  <si>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</si>
  <si>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</si>
  <si>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</si>
  <si>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</si>
  <si>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</si>
  <si>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</si>
  <si>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</si>
  <si>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</si>
  <si>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</si>
  <si>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</si>
  <si>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</si>
  <si>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</si>
  <si>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</si>
  <si>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</si>
  <si>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</si>
  <si>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</si>
  <si>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</si>
  <si>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</si>
  <si>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</si>
  <si>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</si>
  <si>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</si>
  <si>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</si>
  <si>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</si>
  <si>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</si>
  <si>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</si>
  <si>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</si>
  <si>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</si>
  <si>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</si>
  <si>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</si>
  <si>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</si>
  <si>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</si>
  <si>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</si>
  <si>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</si>
  <si>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</si>
  <si>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</si>
  <si>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</si>
  <si>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</si>
  <si>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</si>
  <si>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</si>
  <si>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</si>
  <si>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</si>
  <si>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</si>
  <si>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</si>
  <si>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</si>
  <si>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</si>
  <si>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</si>
  <si>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</si>
  <si>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</si>
  <si>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</si>
  <si>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</si>
  <si>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</si>
  <si>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</si>
  <si>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</si>
  <si>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</si>
  <si>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</si>
  <si>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</si>
  <si>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</si>
  <si>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</si>
  <si>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</si>
  <si>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</si>
  <si>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</si>
  <si>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</si>
  <si>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</si>
  <si>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</si>
  <si>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</si>
  <si>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</si>
  <si>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</si>
  <si>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</si>
  <si>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</si>
  <si>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Protection Password:</t>
  </si>
  <si>
    <t>No data</t>
  </si>
  <si>
    <t>Hays County</t>
  </si>
  <si>
    <t>www.hayscountytx.gov</t>
  </si>
  <si>
    <t>512-393-2283</t>
  </si>
  <si>
    <t>Marisol Villarreal-Alonzo</t>
  </si>
  <si>
    <t>County Auditor</t>
  </si>
  <si>
    <t>marisol.alonzo@hayscountytx.gov</t>
  </si>
  <si>
    <t>712 S. Stagecoach Trail, Suite 1071</t>
  </si>
  <si>
    <t>San Marcos</t>
  </si>
  <si>
    <t>Hays</t>
  </si>
  <si>
    <t>Limited Tax Refunding Bonds, Series 2014</t>
  </si>
  <si>
    <t>Limited Tax Refunding Bonds, Series 2015</t>
  </si>
  <si>
    <t>Pass-Through Toll Revenue &amp; Unlimited Tax Bonds, Series 2015</t>
  </si>
  <si>
    <t>Limited Tax Refunding Bonds, Series 2016</t>
  </si>
  <si>
    <t>Pass-Through Toll Revenue &amp; Limited Tax Bonds, Series 2016</t>
  </si>
  <si>
    <t>Limited Tax Refunding Bonds, Series 2017</t>
  </si>
  <si>
    <t>Limited Tax Bonds, Series 2017</t>
  </si>
  <si>
    <t>Unlimited Tax Road Bonds, Series 2017</t>
  </si>
  <si>
    <t>Unlimited Tax Road Bonds, Series 2019</t>
  </si>
  <si>
    <t>Limited Tax Bonds, Taxable Series 2021</t>
  </si>
  <si>
    <t>Limited Tax Refunding Bonds, Taxable Series 2021</t>
  </si>
  <si>
    <t>Limited Tax Bonds, Taxable Series 2022</t>
  </si>
  <si>
    <t xml:space="preserve">  Subtotal General Obligation Bonds</t>
  </si>
  <si>
    <t>Energy Efficiency Project Obligations:</t>
  </si>
  <si>
    <t xml:space="preserve"> Public Property Finance Contract (Tax Credit Qualified Energy Conservation Bonds), Series 2017</t>
  </si>
  <si>
    <t>Public Property Finance Act Contract No. 7669</t>
  </si>
  <si>
    <t xml:space="preserve">  Subtotal Energy Efficiency Project Obligations</t>
  </si>
  <si>
    <t>Special Assessment Revenue Bonds:</t>
  </si>
  <si>
    <t>Special Assessment Revenue Bonds, Series 2015</t>
  </si>
  <si>
    <t>La Cima Public Improvement District Major Public Improvement Project</t>
  </si>
  <si>
    <t>Special Assessment Revenue Bonds, Series 2020</t>
  </si>
  <si>
    <t>La Cima Public Improvement District Neighboorhood Improvement Areas 1-2 Project</t>
  </si>
  <si>
    <t>Special Assessment Revenue Bonds, Series 2022</t>
  </si>
  <si>
    <t>La Cima Public Improvement District Neighboorhood Improvement Areas 3 Project</t>
  </si>
  <si>
    <t xml:space="preserve">  Subtotal Special Assessment Revenue Bonds</t>
  </si>
  <si>
    <t>TOTAL DEBT</t>
  </si>
  <si>
    <t>To (i) refund a portion of the County's outstanding bonds (the "Refunded Obligations") to achieve a debt service savings and (ii) pay the costs of issuing the Bonds</t>
  </si>
  <si>
    <t>For (i) designing, developing, financing, constructing, maintaining, operating, extending, expanding, and improving roads on the Texas state highway system and (ii) paying the costs of issuing the Bonds</t>
  </si>
  <si>
    <t>For (i) purchase by acquisition, constructing, reconstructing, improving, and equipping public safety facilities, to wit: a co-located emergency communications/911 facility, a law enforcement venter, a law enforcement training facility, and a county jail facility, including the acquisition or improvement of sites for such facilities, and (ii) paying the costs associated with the issuance of the Limited Tax Bonds</t>
  </si>
  <si>
    <t>For (i) construction, acquisition by purchase, maintenance, and operation of macadamized, graveled, or paved roads or turnpikes, or in aid thereof, being generally (but not by way of limitation), constructing, designing, improving, extending, expanding, upgrading and/or developing County roads, County road connectors, and or State highways, including right-of-way acquisition, utility relocation, drainage, improvements, environmental mitigation and conservation, p[pedestrian walkways and bicycle transportation improvements relating to these roads improvements, low water crossing improvements, traffic safety other safety, and operational improvements, and other road transportation related improvements, and (2) paying the costs associated with the issuance of the Bonds</t>
  </si>
  <si>
    <t>For (i) the construction, acquisition by purchase, maintenance, and operation of macadamized, graveled, or paved roads or turnpikes, or in aid thereof, being, generally (but not by way of limitation), constructing, designing, improving, extending, expanding, upgrading and/or developing county roads, county road connectors, and/or state highways, including right-of-way acquisition, utility relocation, drainage improvements, environmental mitigation and conservation, pedestrian walkways and bicycle transportation improvements relating to these road improvements, low water crossing improvements, traffic safety, other safety, and operational improvements, and other road transportation related improvements, and (ii) paying the costs associated with the issuance of the Bonds.</t>
  </si>
  <si>
    <t>For (i) constructing, improving, renovating, equipping and acquiring land and interests in land, and buildings for park and recreational purposes, and (ii) paying the costs associated with the issuance of the Park Bonds.</t>
  </si>
  <si>
    <t>To (i) refund a portion of the County’s outstanding obligations (the “Refunded Bonds”) in order to achieve debt service savings and to (ii) pay the costs associated with the issuance of the Refunding Bonds.</t>
  </si>
  <si>
    <t>Acquisition, purchase and financing of a county wide energy conservation project</t>
  </si>
  <si>
    <t>Implementing strategies to improve the efficiency of operations, including the facilities and for the purpose of implementing an energy efficiency project</t>
  </si>
  <si>
    <t>For (i) paying a portion of the Costs of the Major Public Improvements, which consist of the costs of certain water, wastewater and road improvements that will benefit the entire La Cima Public Improvement District (the “District), (ii) paying a portion of the interest on the Bonds during and after the period of acquisition and construction of the Major Public Improvements, (iii) funding a reserve account for the payment of principal of and interest on the Bonds, (iv) paying a portion of the costs incidental to the organization of the District, and (v) paying the costs of issuing the Bonds</t>
  </si>
  <si>
    <t>For (i) paying or reimbursing a portion of the costs of the Neighborhood Improvement Areas #1-2 Improvements, (ii) funding a reserve fund for payment of principal and interest on the Bonds, and (iii) paying the costs of issuance of the Bonds.</t>
  </si>
  <si>
    <t>For (i) paying or reimbursing a portion of the costs of the Neighborhood Improvement Areas #3 Improvements, (ii) funding a reserve fund for payment of principal and interest on the Bonds, and (iii) paying the costs of issuance of the Bonds.</t>
  </si>
  <si>
    <t>US Census Bureau July 1, 2024 estimate</t>
  </si>
  <si>
    <t>On January 26, 2006, the Texas Transportation Commission (Commission) authorized Hays County to construct improvements to FM 110 (San Marcos Loop), RM 12, and FM 1626. On May 25, 2006 the Commission authorized the Texas Department of Transportation (TXDOT) to enter into a "Pass-Through Toll Agreement" with Hays County.  The Original Pass-Through Toll Agreement became effective on December 20, 2006.  On February 28, 2008, the Commission authorized the first amendment to the original agreement to include improvements on I-35 and US 290 West in lieu of proposed improvements to RM 12. The First Amendment became effective on May 21, 2008.  The Second Amendment to the Pass-Through Agreement for Payment of Pass-Through Tolls became effective on August 6, 2009.  The Second Amendment was the result of a reallocation of funding for the Projects. The Third Amendment revised the scope of the work and project costs as a result of deleting a portion of the FM 110 segment and replacing the segment of the FM 110 project with a segment on IH-35 at Yarrington Road. The Third Amendment became effective on May 9, 2012.  Upon completion of the roadways, TXDOT will reimburse Hays County a maximum of $133,170,000 to be paid annually based on $0.14 per vehicle mile traveled.  Once projects as a whole are substantially complete, reimbursements will be no less than $6,658,500 and no more than $13,317,000 annually. This debt is secured by ad valorem tax and is also being paid from payments made by the state.</t>
  </si>
  <si>
    <t>The principal, premium, and interest on the Special Assessment Revenue Bonds are secured by a pledge of and a lien upon pledged revenues (the “Pledged Revenues”), consisting primarily of Special Assessments levied against the assessable parcels or lots within the District (the “Assessed Parcels”) and other funds comprising the Trust Estate. In accordance with the PID Act, the County has caused the preparation of a Service and Assessment Plan (as amended and supplemented from time to time, the “Service and Assessment Plan”), which describes the special benefit received by the property within the District, including the Assessed Parcels, provides the basis and justification for the determination of special benefit on such property, establishes the methodology for the levy of Special Assessments and provides for the allocation of Pledged Revenues for payment of principal, premium, and interest on the Bonds. The Bonds are special limited obligations of the county payable solely from the pledged revenues and the funds held under the Indenture comprising the trust estate, as and to the extent provided in the indenture. The bonds do not give rise to a charge against the general credit or taxing powers of the county and are not secured except as provided in the indenture. The owners of the bonds shall never have the right to demand payment thereof out of any funds of the county other than the pledged revenues and any other funds held under the indenture comprising the trust estate, as and to the extent provided in the Indenture.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</si>
</sst>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20"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
      <b/>
      <u/>
      <sz val="12"/>
      <color theme="4" tint="-0.249977111117893"/>
      <name val="Times New Roman"/>
      <family val="1"/>
    </font>
    <font>
      <sz val="12"/>
      <color rgb="FFD9D9D9"/>
      <name val="Times New Roman"/>
      <family val="1"/>
    </font>
    <font>
      <b/>
      <u/>
      <sz val="12"/>
      <color theme="3"/>
      <name val="Times New Roman"/>
      <family val="1"/>
    </font>
    <font>
      <b/>
      <u/>
      <sz val="11"/>
      <color theme="3"/>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D9D9D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theme="1"/>
      </bottom>
      <diagonal/>
    </border>
  </borders>
  <cellStyleXfs count="2">
    <xf numFmtId="0" fontId="0" fillId="0" borderId="0"/>
    <xf numFmtId="0" fontId="5" fillId="0" borderId="0" applyNumberFormat="0" applyFill="0" applyBorder="0" applyAlignment="0" applyProtection="0"/>
  </cellStyleXfs>
  <cellXfs count="111">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16" fillId="4" borderId="2" xfId="1" applyFont="1" applyFill="1" applyBorder="1" applyAlignment="1">
      <alignment horizontal="left" vertical="center"/>
    </xf>
    <xf numFmtId="0" fontId="16" fillId="4" borderId="2" xfId="1" applyFont="1" applyFill="1" applyBorder="1" applyAlignment="1">
      <alignment horizontal="left" vertical="center" wrapText="1"/>
    </xf>
    <xf numFmtId="0" fontId="17" fillId="5" borderId="5" xfId="0" applyFont="1" applyFill="1" applyBorder="1"/>
    <xf numFmtId="0" fontId="18" fillId="0" borderId="1" xfId="1" applyFont="1" applyBorder="1"/>
    <xf numFmtId="0" fontId="18" fillId="0" borderId="8" xfId="1" applyFont="1" applyBorder="1"/>
    <xf numFmtId="0" fontId="19" fillId="0" borderId="1" xfId="1" applyFont="1" applyBorder="1" applyAlignment="1">
      <alignment horizontal="center" vertical="center"/>
    </xf>
    <xf numFmtId="0" fontId="19" fillId="0" borderId="2" xfId="1" applyFont="1" applyBorder="1" applyAlignment="1">
      <alignment horizontal="center" vertical="center"/>
    </xf>
    <xf numFmtId="0" fontId="18" fillId="0" borderId="2" xfId="1" applyFont="1" applyBorder="1" applyAlignment="1">
      <alignment horizontal="left" vertical="center" wrapText="1"/>
    </xf>
    <xf numFmtId="0" fontId="18" fillId="0" borderId="1" xfId="1" applyFont="1" applyBorder="1" applyAlignment="1">
      <alignment horizontal="left" vertical="center" wrapText="1"/>
    </xf>
    <xf numFmtId="0" fontId="18" fillId="0" borderId="8" xfId="1" applyFont="1" applyBorder="1" applyAlignment="1">
      <alignment horizontal="left" vertical="center" wrapText="1"/>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xf numFmtId="0" fontId="1" fillId="0" borderId="0" xfId="0" applyFont="1" applyAlignment="1" applyProtection="1">
      <alignment vertical="center"/>
      <protection locked="0"/>
    </xf>
    <xf numFmtId="14" fontId="1" fillId="0" borderId="1" xfId="0" applyNumberFormat="1" applyFont="1" applyBorder="1" applyAlignment="1" applyProtection="1">
      <alignment horizontal="center" vertical="center"/>
      <protection locked="0"/>
    </xf>
    <xf numFmtId="0" fontId="16" fillId="4" borderId="2" xfId="1" applyFont="1" applyFill="1" applyBorder="1" applyAlignment="1">
      <alignment horizontal="center" vertical="center" wrapText="1"/>
    </xf>
    <xf numFmtId="14" fontId="1" fillId="0" borderId="0" xfId="0" applyNumberFormat="1" applyFont="1" applyAlignment="1">
      <alignment horizontal="center"/>
    </xf>
    <xf numFmtId="0" fontId="1" fillId="0" borderId="1" xfId="0" applyFont="1" applyBorder="1" applyAlignment="1" applyProtection="1">
      <alignment horizontal="center" vertical="center" wrapText="1"/>
      <protection locked="0"/>
    </xf>
    <xf numFmtId="14" fontId="1" fillId="6" borderId="1" xfId="0" applyNumberFormat="1" applyFont="1" applyFill="1" applyBorder="1" applyAlignment="1" applyProtection="1">
      <alignment horizontal="left" vertical="top"/>
      <protection locked="0"/>
    </xf>
    <xf numFmtId="3" fontId="1" fillId="6" borderId="1" xfId="0" applyNumberFormat="1" applyFont="1" applyFill="1" applyBorder="1" applyAlignment="1" applyProtection="1">
      <alignment horizontal="left" vertical="top"/>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7" fillId="8" borderId="5" xfId="0" applyFont="1" applyFill="1" applyBorder="1" applyAlignment="1">
      <alignment horizontal="left"/>
    </xf>
    <xf numFmtId="0" fontId="17" fillId="8" borderId="0" xfId="0" applyFont="1" applyFill="1" applyAlignment="1">
      <alignment horizontal="left"/>
    </xf>
    <xf numFmtId="0" fontId="17" fillId="8" borderId="7" xfId="0" applyFont="1" applyFill="1" applyBorder="1" applyAlignment="1">
      <alignment horizontal="left"/>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3" fillId="5" borderId="0" xfId="0" applyFont="1" applyFill="1" applyAlignment="1">
      <alignment horizontal="center" vertical="center"/>
    </xf>
    <xf numFmtId="0" fontId="3" fillId="5" borderId="0" xfId="0" applyFont="1" applyFill="1"/>
    <xf numFmtId="0" fontId="5" fillId="0" borderId="0" xfId="1" applyAlignment="1">
      <alignment horizontal="center" vertical="center"/>
    </xf>
    <xf numFmtId="0" fontId="4" fillId="0" borderId="0" xfId="0" applyFont="1" applyAlignment="1">
      <alignment horizontal="center"/>
    </xf>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8">
    <dxf>
      <fill>
        <patternFill patternType="none">
          <bgColor auto="1"/>
        </patternFill>
      </fill>
    </dxf>
    <dxf>
      <fill>
        <patternFill patternType="none">
          <bgColor auto="1"/>
        </patternFill>
      </fill>
    </dxf>
    <dxf>
      <fill>
        <patternFill>
          <bgColor theme="1"/>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risol.alonzo@hayscountytx.gov" TargetMode="External"/><Relationship Id="rId1" Type="http://schemas.openxmlformats.org/officeDocument/2006/relationships/hyperlink" Target="http://www.hayscountytx.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tabSelected="1" zoomScale="85" zoomScaleNormal="85" workbookViewId="0"/>
  </sheetViews>
  <sheetFormatPr defaultColWidth="0" defaultRowHeight="24.95" customHeight="1" zeroHeight="1" x14ac:dyDescent="0.2"/>
  <cols>
    <col min="1" max="1" width="55.7109375" style="27" customWidth="1"/>
    <col min="2" max="16384" width="9.140625" style="26" hidden="1"/>
  </cols>
  <sheetData>
    <row r="1" spans="1:1" ht="24.6" customHeight="1" x14ac:dyDescent="0.2">
      <c r="A1" s="52" t="s">
        <v>236</v>
      </c>
    </row>
    <row r="2" spans="1:1" ht="24.95" customHeight="1" x14ac:dyDescent="0.2">
      <c r="A2" s="30" t="s">
        <v>280</v>
      </c>
    </row>
    <row r="3" spans="1:1" ht="24.95" customHeight="1" x14ac:dyDescent="0.25">
      <c r="A3" s="28" t="s">
        <v>281</v>
      </c>
    </row>
    <row r="4" spans="1:1" ht="24.95" customHeight="1" x14ac:dyDescent="0.25">
      <c r="A4" s="28" t="s">
        <v>282</v>
      </c>
    </row>
    <row r="5" spans="1:1" ht="24.95" customHeight="1" x14ac:dyDescent="0.25">
      <c r="A5" s="28" t="s">
        <v>283</v>
      </c>
    </row>
    <row r="6" spans="1:1" ht="24.95" customHeight="1" x14ac:dyDescent="0.25">
      <c r="A6" s="28" t="s">
        <v>284</v>
      </c>
    </row>
    <row r="7" spans="1:1" ht="24.95" customHeight="1" x14ac:dyDescent="0.25">
      <c r="A7" s="28" t="s">
        <v>285</v>
      </c>
    </row>
    <row r="8" spans="1:1" ht="24.95" customHeight="1" x14ac:dyDescent="0.25">
      <c r="A8" s="28" t="s">
        <v>286</v>
      </c>
    </row>
    <row r="9" spans="1:1" ht="24.95" customHeight="1" x14ac:dyDescent="0.25">
      <c r="A9" s="29"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fitToPage="1"/>
  </sheetPr>
  <dimension ref="A1:D31"/>
  <sheetViews>
    <sheetView zoomScale="85" zoomScaleNormal="85" workbookViewId="0">
      <selection activeCell="B20" sqref="B20"/>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85" customFormat="1" ht="21.6" customHeight="1" x14ac:dyDescent="0.25">
      <c r="A1" s="85" t="s">
        <v>236</v>
      </c>
    </row>
    <row r="2" spans="1:2" s="79" customFormat="1" ht="21" customHeight="1" x14ac:dyDescent="0.25">
      <c r="A2" s="79" t="s">
        <v>277</v>
      </c>
    </row>
    <row r="3" spans="1:2" s="84" customFormat="1" ht="31.9" customHeight="1" x14ac:dyDescent="0.25">
      <c r="A3" s="82" t="s">
        <v>0</v>
      </c>
      <c r="B3" s="83"/>
    </row>
    <row r="4" spans="1:2" x14ac:dyDescent="0.25">
      <c r="A4" s="63" t="s">
        <v>237</v>
      </c>
      <c r="B4" s="35" t="s">
        <v>305</v>
      </c>
    </row>
    <row r="5" spans="1:2" x14ac:dyDescent="0.25">
      <c r="A5" s="63" t="s">
        <v>238</v>
      </c>
      <c r="B5" s="35" t="s">
        <v>16</v>
      </c>
    </row>
    <row r="6" spans="1:2" x14ac:dyDescent="0.25">
      <c r="A6" s="9" t="s">
        <v>22</v>
      </c>
      <c r="B6" s="36"/>
    </row>
    <row r="7" spans="1:2" x14ac:dyDescent="0.25">
      <c r="A7" s="9" t="s">
        <v>239</v>
      </c>
      <c r="B7" s="35">
        <v>2025</v>
      </c>
    </row>
    <row r="8" spans="1:2" x14ac:dyDescent="0.25">
      <c r="A8" s="9" t="s">
        <v>295</v>
      </c>
      <c r="B8" s="37">
        <v>45566</v>
      </c>
    </row>
    <row r="9" spans="1:2" x14ac:dyDescent="0.25">
      <c r="A9" s="9" t="s">
        <v>14</v>
      </c>
      <c r="B9" s="31">
        <f>IF(ISBLANK(B8),"",DATE(YEAR(B8)+1,MONTH(B8),DAY(B8)-1))</f>
        <v>45930</v>
      </c>
    </row>
    <row r="10" spans="1:2" x14ac:dyDescent="0.25">
      <c r="A10" s="9" t="s">
        <v>21</v>
      </c>
      <c r="B10" s="70" t="s">
        <v>306</v>
      </c>
    </row>
    <row r="11" spans="1:2" x14ac:dyDescent="0.25">
      <c r="A11" s="9" t="s">
        <v>240</v>
      </c>
      <c r="B11" s="38" t="s">
        <v>307</v>
      </c>
    </row>
    <row r="12" spans="1:2" x14ac:dyDescent="0.25">
      <c r="A12" s="9" t="s">
        <v>214</v>
      </c>
      <c r="B12" s="35"/>
    </row>
    <row r="13" spans="1:2" x14ac:dyDescent="0.25">
      <c r="A13" s="64" t="s">
        <v>241</v>
      </c>
      <c r="B13" s="35" t="s">
        <v>12</v>
      </c>
    </row>
    <row r="14" spans="1:2" s="84" customFormat="1" ht="31.9" customHeight="1" x14ac:dyDescent="0.25">
      <c r="A14" s="82" t="s">
        <v>3</v>
      </c>
      <c r="B14" s="83"/>
    </row>
    <row r="15" spans="1:2" x14ac:dyDescent="0.25">
      <c r="A15" s="12" t="s">
        <v>242</v>
      </c>
      <c r="B15" s="35" t="s">
        <v>308</v>
      </c>
    </row>
    <row r="16" spans="1:2" x14ac:dyDescent="0.25">
      <c r="A16" s="12" t="s">
        <v>243</v>
      </c>
      <c r="B16" s="35" t="s">
        <v>309</v>
      </c>
    </row>
    <row r="17" spans="1:2" x14ac:dyDescent="0.25">
      <c r="A17" s="12" t="s">
        <v>244</v>
      </c>
      <c r="B17" s="38" t="s">
        <v>307</v>
      </c>
    </row>
    <row r="18" spans="1:2" x14ac:dyDescent="0.25">
      <c r="A18" s="12" t="s">
        <v>4</v>
      </c>
      <c r="B18" s="71" t="s">
        <v>310</v>
      </c>
    </row>
    <row r="19" spans="1:2" x14ac:dyDescent="0.25">
      <c r="A19" s="12" t="s">
        <v>245</v>
      </c>
      <c r="B19" s="35" t="s">
        <v>311</v>
      </c>
    </row>
    <row r="20" spans="1:2" x14ac:dyDescent="0.25">
      <c r="A20" s="12" t="s">
        <v>5</v>
      </c>
      <c r="B20" s="35"/>
    </row>
    <row r="21" spans="1:2" x14ac:dyDescent="0.25">
      <c r="A21" s="12" t="s">
        <v>246</v>
      </c>
      <c r="B21" s="35" t="s">
        <v>312</v>
      </c>
    </row>
    <row r="22" spans="1:2" x14ac:dyDescent="0.25">
      <c r="A22" s="12" t="s">
        <v>247</v>
      </c>
      <c r="B22" s="39">
        <v>78666</v>
      </c>
    </row>
    <row r="23" spans="1:2" x14ac:dyDescent="0.25">
      <c r="A23" s="12" t="s">
        <v>248</v>
      </c>
      <c r="B23" s="35" t="s">
        <v>313</v>
      </c>
    </row>
    <row r="24" spans="1:2" x14ac:dyDescent="0.25">
      <c r="A24" s="12" t="s">
        <v>278</v>
      </c>
      <c r="B24" s="35" t="s">
        <v>12</v>
      </c>
    </row>
    <row r="25" spans="1:2" x14ac:dyDescent="0.25">
      <c r="A25" s="12" t="s">
        <v>6</v>
      </c>
      <c r="B25" s="35"/>
    </row>
    <row r="26" spans="1:2" x14ac:dyDescent="0.25">
      <c r="A26" s="12" t="s">
        <v>7</v>
      </c>
      <c r="B26" s="35"/>
    </row>
    <row r="27" spans="1:2" x14ac:dyDescent="0.25">
      <c r="A27" s="12" t="s">
        <v>8</v>
      </c>
      <c r="B27" s="35"/>
    </row>
    <row r="28" spans="1:2" x14ac:dyDescent="0.25">
      <c r="A28" s="12" t="s">
        <v>9</v>
      </c>
      <c r="B28" s="35"/>
    </row>
    <row r="29" spans="1:2" x14ac:dyDescent="0.25">
      <c r="A29" s="12" t="s">
        <v>10</v>
      </c>
      <c r="B29" s="35"/>
    </row>
    <row r="30" spans="1:2" s="80" customFormat="1" ht="15" x14ac:dyDescent="0.25">
      <c r="A30" s="80" t="s">
        <v>280</v>
      </c>
    </row>
    <row r="31" spans="1:2" s="81" customFormat="1" x14ac:dyDescent="0.25">
      <c r="A31" s="81" t="s">
        <v>90</v>
      </c>
    </row>
  </sheetData>
  <mergeCells count="6">
    <mergeCell ref="A2:XFD2"/>
    <mergeCell ref="A30:XFD30"/>
    <mergeCell ref="A31:XFD31"/>
    <mergeCell ref="A3:XFD3"/>
    <mergeCell ref="A1:XFD1"/>
    <mergeCell ref="A14:XFD14"/>
  </mergeCells>
  <conditionalFormatting sqref="B6">
    <cfRule type="expression" dxfId="7" priority="3">
      <formula>$B$5="Other"</formula>
    </cfRule>
    <cfRule type="expression" dxfId="6" priority="4">
      <formula>$B$5="(select)"</formula>
    </cfRule>
  </conditionalFormatting>
  <conditionalFormatting sqref="B9">
    <cfRule type="expression" dxfId="5" priority="1">
      <formula>$B$8=""</formula>
    </cfRule>
    <cfRule type="cellIs" dxfId="4" priority="2" operator="greaterThan">
      <formula>TODAY()</formula>
    </cfRule>
  </conditionalFormatting>
  <conditionalFormatting sqref="B25:B29">
    <cfRule type="expression" dxfId="3" priority="5">
      <formula>$B$24="Yes"</formula>
    </cfRule>
  </conditionalFormatting>
  <dataValidations xWindow="355" yWindow="483" count="12">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e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1217AB8A-347D-4EEE-877A-6634BE72D9DE}"/>
    <hyperlink ref="B18" r:id="rId2" xr:uid="{4A9DBF35-F52F-48B9-B209-849A3CB0DA5D}"/>
  </hyperlinks>
  <pageMargins left="0.7" right="0.7" top="0.75" bottom="0.75" header="0.3" footer="0.3"/>
  <pageSetup scale="76" orientation="portrait" r:id="rId3"/>
  <extLst>
    <ext xmlns:x14="http://schemas.microsoft.com/office/spreadsheetml/2009/9/main" uri="{CCE6A557-97BC-4b89-ADB6-D9C93CAAB3DF}">
      <x14:dataValidations xmlns:xm="http://schemas.microsoft.com/office/excel/2006/main" xWindow="355" yWindow="483" count="3">
        <x14:dataValidation type="list" allowBlank="1" showInputMessage="1" showErrorMessage="1" prompt="please select a value from drop down menu, press alt + down arrow to expand"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please select a value from drop down menu, press alt + down arrow to expand, 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pageSetUpPr fitToPage="1"/>
  </sheetPr>
  <dimension ref="A1:S111"/>
  <sheetViews>
    <sheetView zoomScale="85" zoomScaleNormal="85" workbookViewId="0">
      <pane ySplit="8" topLeftCell="A9" activePane="bottomLeft" state="frozen"/>
      <selection pane="bottomLeft" sqref="A1:XFD1"/>
    </sheetView>
  </sheetViews>
  <sheetFormatPr defaultColWidth="0" defaultRowHeight="15.75" zeroHeight="1" x14ac:dyDescent="0.25"/>
  <cols>
    <col min="1" max="1" width="68.7109375" style="1" customWidth="1"/>
    <col min="2" max="2" width="28.7109375" style="1" customWidth="1"/>
    <col min="3" max="3" width="18.85546875" style="4" bestFit="1" customWidth="1"/>
    <col min="4" max="4" width="24.7109375" style="4" bestFit="1" customWidth="1"/>
    <col min="5" max="5" width="30.85546875" style="4" customWidth="1"/>
    <col min="6" max="6" width="23.140625" style="75" customWidth="1"/>
    <col min="7" max="7" width="22.140625" style="53" customWidth="1"/>
    <col min="8" max="8" width="17.85546875" style="4" bestFit="1" customWidth="1"/>
    <col min="9" max="9" width="17.85546875" style="4" customWidth="1"/>
    <col min="10" max="10" width="16.7109375" style="4" customWidth="1"/>
    <col min="11" max="11" width="111.85546875" style="6" customWidth="1"/>
    <col min="12" max="12" width="22.7109375" style="1" customWidth="1"/>
    <col min="13" max="16" width="10.7109375" style="1" customWidth="1"/>
    <col min="17" max="17" width="16.28515625" style="1" bestFit="1" customWidth="1"/>
    <col min="18" max="18" width="23.7109375" style="1" customWidth="1"/>
    <col min="19" max="19" width="29.7109375" style="1" customWidth="1"/>
    <col min="20" max="16384" width="9.140625" style="1" hidden="1"/>
  </cols>
  <sheetData>
    <row r="1" spans="1:19" s="87" customFormat="1" ht="21.6" customHeight="1" x14ac:dyDescent="0.25">
      <c r="A1" s="87" t="s">
        <v>236</v>
      </c>
    </row>
    <row r="2" spans="1:19" s="90" customFormat="1" ht="21.6" customHeight="1" x14ac:dyDescent="0.25">
      <c r="A2" s="88" t="s">
        <v>35</v>
      </c>
      <c r="B2" s="89"/>
      <c r="C2" s="89"/>
      <c r="D2" s="89"/>
      <c r="E2" s="89"/>
      <c r="F2" s="89"/>
      <c r="G2" s="89"/>
      <c r="H2" s="89"/>
      <c r="I2" s="89"/>
      <c r="J2" s="89"/>
      <c r="K2" s="89"/>
      <c r="L2" s="89"/>
      <c r="M2" s="89"/>
      <c r="N2" s="89"/>
      <c r="O2" s="89"/>
      <c r="P2" s="89"/>
      <c r="Q2" s="89"/>
      <c r="R2" s="89"/>
      <c r="S2" s="89"/>
    </row>
    <row r="3" spans="1:19" s="62" customFormat="1" x14ac:dyDescent="0.25">
      <c r="A3" s="9" t="s">
        <v>1</v>
      </c>
      <c r="B3" s="32" t="str">
        <f>IF('1 - Contact Information'!B4="","",'1 - Contact Information'!B4)</f>
        <v>Hays County</v>
      </c>
      <c r="C3" s="95" t="s">
        <v>304</v>
      </c>
      <c r="D3" s="96"/>
      <c r="E3" s="96"/>
      <c r="F3" s="96"/>
      <c r="G3" s="96"/>
      <c r="H3" s="96"/>
      <c r="I3" s="96"/>
      <c r="J3" s="96"/>
      <c r="K3" s="96"/>
      <c r="L3" s="96"/>
      <c r="M3" s="96"/>
      <c r="N3" s="96"/>
      <c r="O3" s="96"/>
      <c r="P3" s="96"/>
      <c r="Q3" s="96"/>
      <c r="R3" s="96"/>
      <c r="S3" s="97"/>
    </row>
    <row r="4" spans="1:19" s="62" customFormat="1" x14ac:dyDescent="0.25">
      <c r="A4" s="9" t="s">
        <v>2</v>
      </c>
      <c r="B4" s="33">
        <f>IF('1 - Contact Information'!B7="","",'1 - Contact Information'!B7)</f>
        <v>2025</v>
      </c>
      <c r="C4" s="95"/>
      <c r="D4" s="96"/>
      <c r="E4" s="96"/>
      <c r="F4" s="96"/>
      <c r="G4" s="96"/>
      <c r="H4" s="96"/>
      <c r="I4" s="96"/>
      <c r="J4" s="96"/>
      <c r="K4" s="96"/>
      <c r="L4" s="96"/>
      <c r="M4" s="96"/>
      <c r="N4" s="96"/>
      <c r="O4" s="96"/>
      <c r="P4" s="96"/>
      <c r="Q4" s="96"/>
      <c r="R4" s="96"/>
      <c r="S4" s="97"/>
    </row>
    <row r="5" spans="1:19" s="91" customFormat="1" ht="30.6" customHeight="1" x14ac:dyDescent="0.25">
      <c r="A5" s="91" t="s">
        <v>274</v>
      </c>
    </row>
    <row r="6" spans="1:19" s="91" customFormat="1" x14ac:dyDescent="0.25">
      <c r="A6" s="92" t="s">
        <v>291</v>
      </c>
      <c r="B6" s="92"/>
      <c r="C6" s="92"/>
      <c r="D6" s="92"/>
      <c r="E6" s="92"/>
      <c r="F6" s="92"/>
      <c r="G6" s="92"/>
      <c r="H6" s="92"/>
      <c r="I6" s="92"/>
      <c r="J6" s="92"/>
      <c r="K6" s="92"/>
      <c r="L6" s="92"/>
      <c r="M6" s="92"/>
      <c r="N6" s="92"/>
      <c r="O6" s="92"/>
      <c r="P6" s="92"/>
      <c r="Q6" s="92"/>
      <c r="R6" s="92"/>
      <c r="S6" s="92"/>
    </row>
    <row r="7" spans="1:19" s="93" customFormat="1" ht="36" customHeight="1" x14ac:dyDescent="0.25">
      <c r="A7" s="93" t="s">
        <v>268</v>
      </c>
      <c r="B7" s="94"/>
      <c r="C7" s="94"/>
      <c r="D7" s="94"/>
      <c r="E7" s="94"/>
      <c r="F7" s="94"/>
      <c r="G7" s="94"/>
      <c r="H7" s="94"/>
      <c r="I7" s="94"/>
      <c r="J7" s="94"/>
      <c r="K7" s="94"/>
      <c r="L7" s="94"/>
      <c r="M7" s="94"/>
      <c r="N7" s="94"/>
      <c r="O7" s="94"/>
      <c r="P7" s="94"/>
      <c r="Q7" s="94"/>
      <c r="R7" s="94"/>
      <c r="S7" s="94"/>
    </row>
    <row r="8" spans="1:19" s="19" customFormat="1" ht="78.75" x14ac:dyDescent="0.25">
      <c r="A8" s="60" t="s">
        <v>251</v>
      </c>
      <c r="B8" s="61" t="s">
        <v>24</v>
      </c>
      <c r="C8" s="60" t="s">
        <v>252</v>
      </c>
      <c r="D8" s="60" t="s">
        <v>253</v>
      </c>
      <c r="E8" s="61" t="s">
        <v>254</v>
      </c>
      <c r="F8" s="74" t="s">
        <v>255</v>
      </c>
      <c r="G8" s="74" t="s">
        <v>256</v>
      </c>
      <c r="H8" s="61" t="s">
        <v>257</v>
      </c>
      <c r="I8" s="61" t="s">
        <v>258</v>
      </c>
      <c r="J8" s="61" t="s">
        <v>259</v>
      </c>
      <c r="K8" s="61" t="s">
        <v>260</v>
      </c>
      <c r="L8" s="61" t="s">
        <v>261</v>
      </c>
      <c r="M8" s="60" t="s">
        <v>36</v>
      </c>
      <c r="N8" s="60" t="s">
        <v>37</v>
      </c>
      <c r="O8" s="60" t="s">
        <v>38</v>
      </c>
      <c r="P8" s="60" t="s">
        <v>78</v>
      </c>
      <c r="Q8" s="61" t="s">
        <v>79</v>
      </c>
      <c r="R8" s="18" t="s">
        <v>33</v>
      </c>
      <c r="S8" s="18" t="s">
        <v>34</v>
      </c>
    </row>
    <row r="9" spans="1:19" s="2" customFormat="1" ht="31.5" x14ac:dyDescent="0.25">
      <c r="A9" s="40" t="s">
        <v>314</v>
      </c>
      <c r="B9" s="40"/>
      <c r="C9" s="42">
        <v>9105000</v>
      </c>
      <c r="D9" s="42">
        <v>3410000</v>
      </c>
      <c r="E9" s="43">
        <v>3469675</v>
      </c>
      <c r="F9" s="73">
        <v>46068</v>
      </c>
      <c r="G9" s="76" t="s">
        <v>12</v>
      </c>
      <c r="H9" s="43">
        <v>9993744.5999999996</v>
      </c>
      <c r="I9" s="43">
        <v>9993745</v>
      </c>
      <c r="J9" s="43">
        <f t="shared" ref="J9:J34" si="0">H9-I9</f>
        <v>-0.40000000037252903</v>
      </c>
      <c r="K9" s="41" t="s">
        <v>340</v>
      </c>
      <c r="L9" s="41" t="s">
        <v>12</v>
      </c>
      <c r="M9" s="40" t="s">
        <v>77</v>
      </c>
      <c r="N9" s="40" t="s">
        <v>44</v>
      </c>
      <c r="O9" s="40" t="s">
        <v>44</v>
      </c>
      <c r="P9" s="41" t="s">
        <v>77</v>
      </c>
      <c r="Q9" s="41"/>
      <c r="R9" s="40"/>
      <c r="S9" s="40"/>
    </row>
    <row r="10" spans="1:19" s="3" customFormat="1" ht="31.5" x14ac:dyDescent="0.25">
      <c r="A10" s="40" t="s">
        <v>315</v>
      </c>
      <c r="B10" s="40"/>
      <c r="C10" s="42">
        <v>42595000</v>
      </c>
      <c r="D10" s="42">
        <v>19485000</v>
      </c>
      <c r="E10" s="43">
        <v>20709616</v>
      </c>
      <c r="F10" s="73">
        <v>47164</v>
      </c>
      <c r="G10" s="76" t="s">
        <v>12</v>
      </c>
      <c r="H10" s="43">
        <v>47031077.350000001</v>
      </c>
      <c r="I10" s="43">
        <v>47031077</v>
      </c>
      <c r="J10" s="43">
        <f t="shared" si="0"/>
        <v>0.35000000149011612</v>
      </c>
      <c r="K10" s="41" t="s">
        <v>340</v>
      </c>
      <c r="L10" s="41" t="s">
        <v>12</v>
      </c>
      <c r="M10" s="40" t="s">
        <v>77</v>
      </c>
      <c r="N10" s="40" t="s">
        <v>44</v>
      </c>
      <c r="O10" s="40" t="s">
        <v>44</v>
      </c>
      <c r="P10" s="41" t="s">
        <v>77</v>
      </c>
      <c r="Q10" s="41"/>
      <c r="R10" s="40"/>
      <c r="S10" s="40"/>
    </row>
    <row r="11" spans="1:19" s="3" customFormat="1" ht="31.5" x14ac:dyDescent="0.25">
      <c r="A11" s="40" t="s">
        <v>316</v>
      </c>
      <c r="B11" s="40"/>
      <c r="C11" s="42">
        <v>27410000</v>
      </c>
      <c r="D11" s="42">
        <v>8195000</v>
      </c>
      <c r="E11" s="43">
        <v>8865325</v>
      </c>
      <c r="F11" s="73">
        <v>47529</v>
      </c>
      <c r="G11" s="76" t="s">
        <v>12</v>
      </c>
      <c r="H11" s="43">
        <v>30328862</v>
      </c>
      <c r="I11" s="43">
        <v>30328862</v>
      </c>
      <c r="J11" s="43">
        <f t="shared" si="0"/>
        <v>0</v>
      </c>
      <c r="K11" s="41" t="s">
        <v>341</v>
      </c>
      <c r="L11" s="41" t="s">
        <v>12</v>
      </c>
      <c r="M11" s="40" t="s">
        <v>77</v>
      </c>
      <c r="N11" s="40" t="s">
        <v>44</v>
      </c>
      <c r="O11" s="40" t="s">
        <v>44</v>
      </c>
      <c r="P11" s="41" t="s">
        <v>77</v>
      </c>
      <c r="Q11" s="41"/>
      <c r="R11" s="40"/>
      <c r="S11" s="40"/>
    </row>
    <row r="12" spans="1:19" s="3" customFormat="1" ht="31.5" x14ac:dyDescent="0.25">
      <c r="A12" s="40" t="s">
        <v>317</v>
      </c>
      <c r="B12" s="40"/>
      <c r="C12" s="42">
        <v>63030000</v>
      </c>
      <c r="D12" s="42">
        <v>40135000</v>
      </c>
      <c r="E12" s="43">
        <v>48011213</v>
      </c>
      <c r="F12" s="73">
        <v>49355</v>
      </c>
      <c r="G12" s="76" t="s">
        <v>12</v>
      </c>
      <c r="H12" s="43">
        <v>69579116.950000003</v>
      </c>
      <c r="I12" s="43">
        <v>69579117</v>
      </c>
      <c r="J12" s="43">
        <f>H12-I12</f>
        <v>-4.9999997019767761E-2</v>
      </c>
      <c r="K12" s="41" t="s">
        <v>340</v>
      </c>
      <c r="L12" s="41" t="s">
        <v>12</v>
      </c>
      <c r="M12" s="40" t="s">
        <v>77</v>
      </c>
      <c r="N12" s="40" t="s">
        <v>44</v>
      </c>
      <c r="O12" s="40" t="s">
        <v>44</v>
      </c>
      <c r="P12" s="41" t="s">
        <v>77</v>
      </c>
      <c r="Q12" s="41"/>
      <c r="R12" s="40"/>
      <c r="S12" s="40"/>
    </row>
    <row r="13" spans="1:19" s="3" customFormat="1" ht="31.5" x14ac:dyDescent="0.25">
      <c r="A13" s="40" t="s">
        <v>318</v>
      </c>
      <c r="B13" s="40"/>
      <c r="C13" s="42">
        <v>35065000</v>
      </c>
      <c r="D13" s="42">
        <v>23370000</v>
      </c>
      <c r="E13" s="43">
        <v>27429031</v>
      </c>
      <c r="F13" s="73">
        <v>49720</v>
      </c>
      <c r="G13" s="76" t="s">
        <v>12</v>
      </c>
      <c r="H13" s="43">
        <v>38395856.350000001</v>
      </c>
      <c r="I13" s="43">
        <v>38395856</v>
      </c>
      <c r="J13" s="43">
        <f>H13-I13</f>
        <v>0.35000000149011612</v>
      </c>
      <c r="K13" s="41" t="s">
        <v>341</v>
      </c>
      <c r="L13" s="41" t="s">
        <v>12</v>
      </c>
      <c r="M13" s="40" t="s">
        <v>77</v>
      </c>
      <c r="N13" s="40" t="s">
        <v>44</v>
      </c>
      <c r="O13" s="40" t="s">
        <v>44</v>
      </c>
      <c r="P13" s="41" t="s">
        <v>77</v>
      </c>
      <c r="Q13" s="41"/>
      <c r="R13" s="40"/>
      <c r="S13" s="40"/>
    </row>
    <row r="14" spans="1:19" s="3" customFormat="1" ht="31.5" x14ac:dyDescent="0.25">
      <c r="A14" s="40" t="s">
        <v>319</v>
      </c>
      <c r="B14" s="40"/>
      <c r="C14" s="42">
        <v>64465000</v>
      </c>
      <c r="D14" s="42">
        <v>44890000</v>
      </c>
      <c r="E14" s="43">
        <v>54297606</v>
      </c>
      <c r="F14" s="73">
        <v>49720</v>
      </c>
      <c r="G14" s="76" t="s">
        <v>12</v>
      </c>
      <c r="H14" s="43">
        <v>76227876</v>
      </c>
      <c r="I14" s="43">
        <v>76227876</v>
      </c>
      <c r="J14" s="43">
        <f t="shared" si="0"/>
        <v>0</v>
      </c>
      <c r="K14" s="41" t="s">
        <v>340</v>
      </c>
      <c r="L14" s="41" t="s">
        <v>12</v>
      </c>
      <c r="M14" s="40" t="s">
        <v>77</v>
      </c>
      <c r="N14" s="40" t="s">
        <v>44</v>
      </c>
      <c r="O14" s="40" t="s">
        <v>44</v>
      </c>
      <c r="P14" s="41" t="s">
        <v>77</v>
      </c>
      <c r="Q14" s="41"/>
      <c r="R14" s="40"/>
      <c r="S14" s="40"/>
    </row>
    <row r="15" spans="1:19" s="3" customFormat="1" ht="63" x14ac:dyDescent="0.25">
      <c r="A15" s="40" t="s">
        <v>320</v>
      </c>
      <c r="B15" s="40"/>
      <c r="C15" s="42">
        <v>96190000</v>
      </c>
      <c r="D15" s="42">
        <v>86000000</v>
      </c>
      <c r="E15" s="43">
        <v>119537000</v>
      </c>
      <c r="F15" s="73">
        <v>51912</v>
      </c>
      <c r="G15" s="76" t="s">
        <v>12</v>
      </c>
      <c r="H15" s="43">
        <v>106737643</v>
      </c>
      <c r="I15" s="43">
        <v>106089903</v>
      </c>
      <c r="J15" s="43">
        <v>647740</v>
      </c>
      <c r="K15" s="41" t="s">
        <v>342</v>
      </c>
      <c r="L15" s="41" t="s">
        <v>12</v>
      </c>
      <c r="M15" s="40" t="s">
        <v>77</v>
      </c>
      <c r="N15" s="40" t="s">
        <v>44</v>
      </c>
      <c r="O15" s="40" t="s">
        <v>44</v>
      </c>
      <c r="P15" s="41" t="s">
        <v>77</v>
      </c>
      <c r="Q15" s="41"/>
      <c r="R15" s="40"/>
      <c r="S15" s="40"/>
    </row>
    <row r="16" spans="1:19" s="3" customFormat="1" ht="110.25" x14ac:dyDescent="0.25">
      <c r="A16" s="40" t="s">
        <v>321</v>
      </c>
      <c r="B16" s="40"/>
      <c r="C16" s="42">
        <v>21545000</v>
      </c>
      <c r="D16" s="42">
        <v>18030000</v>
      </c>
      <c r="E16" s="43">
        <v>26470328</v>
      </c>
      <c r="F16" s="73">
        <v>51912</v>
      </c>
      <c r="G16" s="76" t="s">
        <v>12</v>
      </c>
      <c r="H16" s="43">
        <v>25145899</v>
      </c>
      <c r="I16" s="43">
        <v>25145899</v>
      </c>
      <c r="J16" s="43">
        <f t="shared" si="0"/>
        <v>0</v>
      </c>
      <c r="K16" s="41" t="s">
        <v>343</v>
      </c>
      <c r="L16" s="41" t="s">
        <v>12</v>
      </c>
      <c r="M16" s="40" t="s">
        <v>77</v>
      </c>
      <c r="N16" s="40" t="s">
        <v>44</v>
      </c>
      <c r="O16" s="40" t="s">
        <v>44</v>
      </c>
      <c r="P16" s="41" t="s">
        <v>77</v>
      </c>
      <c r="Q16" s="41"/>
      <c r="R16" s="40"/>
      <c r="S16" s="40"/>
    </row>
    <row r="17" spans="1:19" s="3" customFormat="1" ht="110.25" x14ac:dyDescent="0.25">
      <c r="A17" s="40" t="s">
        <v>322</v>
      </c>
      <c r="B17" s="40"/>
      <c r="C17" s="42">
        <v>97035000</v>
      </c>
      <c r="D17" s="42">
        <v>92940000</v>
      </c>
      <c r="E17" s="43">
        <v>132018025</v>
      </c>
      <c r="F17" s="73">
        <v>52642</v>
      </c>
      <c r="G17" s="76" t="s">
        <v>12</v>
      </c>
      <c r="H17" s="43">
        <v>107341768</v>
      </c>
      <c r="I17" s="43">
        <v>95161340</v>
      </c>
      <c r="J17" s="43">
        <v>12180428</v>
      </c>
      <c r="K17" s="41" t="s">
        <v>344</v>
      </c>
      <c r="L17" s="41" t="s">
        <v>12</v>
      </c>
      <c r="M17" s="40" t="s">
        <v>77</v>
      </c>
      <c r="N17" s="40" t="s">
        <v>44</v>
      </c>
      <c r="O17" s="40" t="s">
        <v>44</v>
      </c>
      <c r="P17" s="41" t="s">
        <v>77</v>
      </c>
      <c r="Q17" s="41"/>
      <c r="R17" s="40"/>
      <c r="S17" s="40"/>
    </row>
    <row r="18" spans="1:19" s="3" customFormat="1" ht="31.5" x14ac:dyDescent="0.25">
      <c r="A18" s="40" t="s">
        <v>323</v>
      </c>
      <c r="B18" s="40"/>
      <c r="C18" s="42">
        <v>43825000</v>
      </c>
      <c r="D18" s="42">
        <v>41315000</v>
      </c>
      <c r="E18" s="43">
        <v>57595000</v>
      </c>
      <c r="F18" s="73">
        <v>53373</v>
      </c>
      <c r="G18" s="76" t="s">
        <v>12</v>
      </c>
      <c r="H18" s="43">
        <v>50462588</v>
      </c>
      <c r="I18" s="43">
        <v>37482603</v>
      </c>
      <c r="J18" s="43">
        <v>12979985</v>
      </c>
      <c r="K18" s="41" t="s">
        <v>345</v>
      </c>
      <c r="L18" s="41" t="s">
        <v>12</v>
      </c>
      <c r="M18" s="40" t="s">
        <v>77</v>
      </c>
      <c r="N18" s="40" t="s">
        <v>44</v>
      </c>
      <c r="O18" s="40" t="s">
        <v>44</v>
      </c>
      <c r="P18" s="41" t="s">
        <v>77</v>
      </c>
      <c r="Q18" s="41"/>
      <c r="R18" s="40"/>
      <c r="S18" s="40"/>
    </row>
    <row r="19" spans="1:19" s="3" customFormat="1" ht="31.5" x14ac:dyDescent="0.25">
      <c r="A19" s="40" t="s">
        <v>324</v>
      </c>
      <c r="B19" s="40"/>
      <c r="C19" s="42">
        <v>52090000</v>
      </c>
      <c r="D19" s="42">
        <v>45050000</v>
      </c>
      <c r="E19" s="43">
        <v>50410377</v>
      </c>
      <c r="F19" s="73">
        <v>50451</v>
      </c>
      <c r="G19" s="76" t="s">
        <v>12</v>
      </c>
      <c r="H19" s="43">
        <v>52090000</v>
      </c>
      <c r="I19" s="43">
        <v>52090000</v>
      </c>
      <c r="J19" s="43">
        <f t="shared" si="0"/>
        <v>0</v>
      </c>
      <c r="K19" s="41" t="s">
        <v>346</v>
      </c>
      <c r="L19" s="41" t="s">
        <v>12</v>
      </c>
      <c r="M19" s="40" t="s">
        <v>77</v>
      </c>
      <c r="N19" s="40" t="s">
        <v>44</v>
      </c>
      <c r="O19" s="40" t="s">
        <v>44</v>
      </c>
      <c r="P19" s="41" t="s">
        <v>77</v>
      </c>
      <c r="Q19" s="41"/>
      <c r="R19" s="40"/>
      <c r="S19" s="40"/>
    </row>
    <row r="20" spans="1:19" s="3" customFormat="1" ht="31.5" x14ac:dyDescent="0.25">
      <c r="A20" s="40" t="s">
        <v>325</v>
      </c>
      <c r="B20" s="40"/>
      <c r="C20" s="42">
        <v>24060000</v>
      </c>
      <c r="D20" s="42">
        <v>22440000</v>
      </c>
      <c r="E20" s="43">
        <v>31991822</v>
      </c>
      <c r="F20" s="73">
        <v>51912</v>
      </c>
      <c r="G20" s="76" t="s">
        <v>12</v>
      </c>
      <c r="H20" s="43">
        <v>24060000</v>
      </c>
      <c r="I20" s="43">
        <v>0</v>
      </c>
      <c r="J20" s="43">
        <f t="shared" si="0"/>
        <v>24060000</v>
      </c>
      <c r="K20" s="41" t="s">
        <v>345</v>
      </c>
      <c r="L20" s="41" t="s">
        <v>12</v>
      </c>
      <c r="M20" s="40" t="s">
        <v>77</v>
      </c>
      <c r="N20" s="40" t="s">
        <v>42</v>
      </c>
      <c r="O20" s="41" t="s">
        <v>77</v>
      </c>
      <c r="P20" s="41" t="s">
        <v>77</v>
      </c>
      <c r="Q20" s="41"/>
      <c r="R20" s="40"/>
      <c r="S20" s="40"/>
    </row>
    <row r="21" spans="1:19" s="3" customFormat="1" x14ac:dyDescent="0.25">
      <c r="A21" s="72"/>
      <c r="B21" s="40" t="s">
        <v>326</v>
      </c>
      <c r="C21" s="42">
        <f>SUM(C7:C20)</f>
        <v>576415000</v>
      </c>
      <c r="D21" s="42">
        <f>SUM(D7:D20)</f>
        <v>445260000</v>
      </c>
      <c r="E21" s="43">
        <f>SUM(E7:E20)</f>
        <v>580805018</v>
      </c>
      <c r="F21" s="73"/>
      <c r="G21" s="76"/>
      <c r="H21" s="43">
        <f>SUM(H6:H20)</f>
        <v>637394431.25</v>
      </c>
      <c r="I21" s="43">
        <f>SUM(I6:I20)</f>
        <v>587526278</v>
      </c>
      <c r="J21" s="43">
        <f t="shared" si="0"/>
        <v>49868153.25</v>
      </c>
      <c r="K21" s="41"/>
      <c r="L21" s="41"/>
      <c r="M21" s="40"/>
      <c r="N21" s="40"/>
      <c r="O21" s="41"/>
      <c r="P21" s="41"/>
      <c r="Q21" s="41"/>
      <c r="R21" s="40"/>
      <c r="S21" s="40"/>
    </row>
    <row r="22" spans="1:19" s="3" customFormat="1" x14ac:dyDescent="0.25">
      <c r="A22" s="40"/>
      <c r="B22" s="40"/>
      <c r="C22" s="42"/>
      <c r="D22" s="42"/>
      <c r="E22" s="43"/>
      <c r="F22" s="73"/>
      <c r="G22" s="76"/>
      <c r="H22" s="43"/>
      <c r="I22" s="43"/>
      <c r="J22" s="43">
        <f t="shared" si="0"/>
        <v>0</v>
      </c>
      <c r="K22" s="41"/>
      <c r="L22" s="41"/>
      <c r="M22" s="40"/>
      <c r="N22" s="40"/>
      <c r="O22" s="41"/>
      <c r="P22" s="41"/>
      <c r="Q22" s="41"/>
      <c r="R22" s="40"/>
      <c r="S22" s="40"/>
    </row>
    <row r="23" spans="1:19" s="3" customFormat="1" x14ac:dyDescent="0.25">
      <c r="A23" s="40" t="s">
        <v>327</v>
      </c>
      <c r="B23" s="40"/>
      <c r="C23" s="42"/>
      <c r="D23" s="42"/>
      <c r="E23" s="43"/>
      <c r="F23" s="73"/>
      <c r="G23" s="76"/>
      <c r="H23" s="43"/>
      <c r="I23" s="43"/>
      <c r="J23" s="43">
        <f t="shared" si="0"/>
        <v>0</v>
      </c>
      <c r="K23" s="41"/>
      <c r="L23" s="41"/>
      <c r="M23" s="40"/>
      <c r="N23" s="40"/>
      <c r="O23" s="41"/>
      <c r="P23" s="41"/>
      <c r="Q23" s="41"/>
      <c r="R23" s="40"/>
      <c r="S23" s="40"/>
    </row>
    <row r="24" spans="1:19" s="3" customFormat="1" x14ac:dyDescent="0.25">
      <c r="A24" s="40" t="s">
        <v>328</v>
      </c>
      <c r="B24" s="40"/>
      <c r="C24" s="42">
        <v>1499083</v>
      </c>
      <c r="D24" s="42">
        <v>1070225</v>
      </c>
      <c r="E24" s="43">
        <v>1128702</v>
      </c>
      <c r="F24" s="73">
        <v>48197</v>
      </c>
      <c r="G24" s="76" t="s">
        <v>12</v>
      </c>
      <c r="H24" s="43">
        <v>1499083</v>
      </c>
      <c r="I24" s="43">
        <v>1499083</v>
      </c>
      <c r="J24" s="43">
        <f t="shared" si="0"/>
        <v>0</v>
      </c>
      <c r="K24" s="41" t="s">
        <v>347</v>
      </c>
      <c r="L24" s="41" t="s">
        <v>13</v>
      </c>
      <c r="M24" s="40"/>
      <c r="N24" s="40"/>
      <c r="O24" s="41"/>
      <c r="P24" s="41"/>
      <c r="Q24" s="41"/>
      <c r="R24" s="40"/>
      <c r="S24" s="40"/>
    </row>
    <row r="25" spans="1:19" s="3" customFormat="1" ht="31.5" x14ac:dyDescent="0.25">
      <c r="A25" s="40" t="s">
        <v>329</v>
      </c>
      <c r="B25" s="40"/>
      <c r="C25" s="42">
        <v>3863000</v>
      </c>
      <c r="D25" s="42">
        <v>1958768</v>
      </c>
      <c r="E25" s="43">
        <v>2192001</v>
      </c>
      <c r="F25" s="73">
        <v>48563</v>
      </c>
      <c r="G25" s="76" t="s">
        <v>12</v>
      </c>
      <c r="H25" s="43">
        <v>3863000</v>
      </c>
      <c r="I25" s="43">
        <v>3863000</v>
      </c>
      <c r="J25" s="43">
        <f t="shared" si="0"/>
        <v>0</v>
      </c>
      <c r="K25" s="41" t="s">
        <v>348</v>
      </c>
      <c r="L25" s="41" t="s">
        <v>13</v>
      </c>
      <c r="M25" s="40"/>
      <c r="N25" s="40"/>
      <c r="O25" s="41"/>
      <c r="P25" s="41"/>
      <c r="Q25" s="41"/>
      <c r="R25" s="40"/>
      <c r="S25" s="40"/>
    </row>
    <row r="26" spans="1:19" s="3" customFormat="1" x14ac:dyDescent="0.25">
      <c r="A26" s="72"/>
      <c r="B26" s="40" t="s">
        <v>330</v>
      </c>
      <c r="C26" s="42">
        <f>SUM(C24:C25)</f>
        <v>5362083</v>
      </c>
      <c r="D26" s="42">
        <f>SUM(D24:D25)</f>
        <v>3028993</v>
      </c>
      <c r="E26" s="43">
        <f>SUM(E24:E25)</f>
        <v>3320703</v>
      </c>
      <c r="F26" s="73"/>
      <c r="G26" s="76"/>
      <c r="H26" s="43">
        <f>SUM(H24:H25)</f>
        <v>5362083</v>
      </c>
      <c r="I26" s="43">
        <f>SUM(I24:I25)</f>
        <v>5362083</v>
      </c>
      <c r="J26" s="43">
        <f t="shared" si="0"/>
        <v>0</v>
      </c>
      <c r="K26" s="41"/>
      <c r="L26" s="41"/>
      <c r="M26" s="40"/>
      <c r="N26" s="40"/>
      <c r="O26" s="41"/>
      <c r="P26" s="41"/>
      <c r="Q26" s="41"/>
      <c r="R26" s="40"/>
      <c r="S26" s="40"/>
    </row>
    <row r="27" spans="1:19" s="3" customFormat="1" x14ac:dyDescent="0.25">
      <c r="A27" s="40"/>
      <c r="B27" s="40"/>
      <c r="C27" s="42"/>
      <c r="D27" s="42"/>
      <c r="E27" s="43"/>
      <c r="F27" s="73"/>
      <c r="G27" s="76"/>
      <c r="H27" s="43"/>
      <c r="I27" s="43"/>
      <c r="J27" s="43">
        <f t="shared" si="0"/>
        <v>0</v>
      </c>
      <c r="K27" s="41"/>
      <c r="L27" s="41"/>
      <c r="M27" s="40"/>
      <c r="N27" s="40"/>
      <c r="O27" s="41"/>
      <c r="P27" s="41"/>
      <c r="Q27" s="41"/>
      <c r="R27" s="40"/>
      <c r="S27" s="40"/>
    </row>
    <row r="28" spans="1:19" s="3" customFormat="1" x14ac:dyDescent="0.25">
      <c r="A28" s="40" t="s">
        <v>331</v>
      </c>
      <c r="B28" s="40"/>
      <c r="C28" s="42"/>
      <c r="D28" s="42"/>
      <c r="E28" s="43"/>
      <c r="F28" s="73"/>
      <c r="G28" s="76"/>
      <c r="H28" s="43"/>
      <c r="I28" s="43"/>
      <c r="J28" s="43">
        <f t="shared" si="0"/>
        <v>0</v>
      </c>
      <c r="K28" s="41"/>
      <c r="L28" s="41"/>
      <c r="M28" s="40"/>
      <c r="N28" s="40"/>
      <c r="O28" s="41"/>
      <c r="P28" s="41"/>
      <c r="Q28" s="41"/>
      <c r="R28" s="40"/>
      <c r="S28" s="40"/>
    </row>
    <row r="29" spans="1:19" s="3" customFormat="1" ht="78.75" x14ac:dyDescent="0.25">
      <c r="A29" s="40" t="s">
        <v>332</v>
      </c>
      <c r="B29" s="40" t="s">
        <v>333</v>
      </c>
      <c r="C29" s="42">
        <v>19200000</v>
      </c>
      <c r="D29" s="42">
        <v>13665000</v>
      </c>
      <c r="E29" s="43">
        <v>25919050</v>
      </c>
      <c r="F29" s="73">
        <v>53220</v>
      </c>
      <c r="G29" s="76" t="s">
        <v>13</v>
      </c>
      <c r="H29" s="43">
        <v>19245321</v>
      </c>
      <c r="I29" s="43">
        <v>19245321</v>
      </c>
      <c r="J29" s="43">
        <f t="shared" si="0"/>
        <v>0</v>
      </c>
      <c r="K29" s="41" t="s">
        <v>349</v>
      </c>
      <c r="L29" s="41" t="s">
        <v>13</v>
      </c>
      <c r="M29" s="40"/>
      <c r="N29" s="40"/>
      <c r="O29" s="41"/>
      <c r="P29" s="41"/>
      <c r="Q29" s="41"/>
      <c r="R29" s="40"/>
      <c r="S29" s="40"/>
    </row>
    <row r="30" spans="1:19" s="3" customFormat="1" ht="31.5" x14ac:dyDescent="0.25">
      <c r="A30" s="40" t="s">
        <v>334</v>
      </c>
      <c r="B30" s="40" t="s">
        <v>335</v>
      </c>
      <c r="C30" s="42">
        <v>9345000</v>
      </c>
      <c r="D30" s="42">
        <v>8220000</v>
      </c>
      <c r="E30" s="43">
        <v>13368100</v>
      </c>
      <c r="F30" s="73">
        <v>55046</v>
      </c>
      <c r="G30" s="76" t="s">
        <v>13</v>
      </c>
      <c r="H30" s="43">
        <v>9351318</v>
      </c>
      <c r="I30" s="43">
        <v>9351318</v>
      </c>
      <c r="J30" s="43">
        <f t="shared" si="0"/>
        <v>0</v>
      </c>
      <c r="K30" s="41" t="s">
        <v>350</v>
      </c>
      <c r="L30" s="41" t="s">
        <v>13</v>
      </c>
      <c r="M30" s="40"/>
      <c r="N30" s="40"/>
      <c r="O30" s="41"/>
      <c r="P30" s="41"/>
      <c r="Q30" s="41"/>
      <c r="R30" s="40"/>
      <c r="S30" s="40"/>
    </row>
    <row r="31" spans="1:19" s="3" customFormat="1" ht="31.5" x14ac:dyDescent="0.25">
      <c r="A31" s="40" t="s">
        <v>336</v>
      </c>
      <c r="B31" s="40" t="s">
        <v>337</v>
      </c>
      <c r="C31" s="42">
        <v>20800000</v>
      </c>
      <c r="D31" s="42">
        <v>19323000</v>
      </c>
      <c r="E31" s="43">
        <v>38293641</v>
      </c>
      <c r="F31" s="73">
        <v>55777</v>
      </c>
      <c r="G31" s="76" t="s">
        <v>13</v>
      </c>
      <c r="H31" s="43">
        <v>20800000</v>
      </c>
      <c r="I31" s="43">
        <v>20760215</v>
      </c>
      <c r="J31" s="43">
        <v>39785</v>
      </c>
      <c r="K31" s="41" t="s">
        <v>351</v>
      </c>
      <c r="L31" s="41" t="s">
        <v>13</v>
      </c>
      <c r="M31" s="40"/>
      <c r="N31" s="40"/>
      <c r="O31" s="41"/>
      <c r="P31" s="41"/>
      <c r="Q31" s="41"/>
      <c r="R31" s="40"/>
      <c r="S31" s="40"/>
    </row>
    <row r="32" spans="1:19" s="3" customFormat="1" x14ac:dyDescent="0.25">
      <c r="A32" s="72"/>
      <c r="B32" s="40" t="s">
        <v>338</v>
      </c>
      <c r="C32" s="42">
        <f>SUM(C29:C31)</f>
        <v>49345000</v>
      </c>
      <c r="D32" s="42">
        <f>SUM(D29:D31)</f>
        <v>41208000</v>
      </c>
      <c r="E32" s="43">
        <f>SUM(E29:E31)</f>
        <v>77580791</v>
      </c>
      <c r="F32" s="73"/>
      <c r="G32" s="76"/>
      <c r="H32" s="43">
        <f>SUM(H29:H31)</f>
        <v>49396639</v>
      </c>
      <c r="I32" s="43">
        <f>SUM(I29:I31)</f>
        <v>49356854</v>
      </c>
      <c r="J32" s="43">
        <f t="shared" si="0"/>
        <v>39785</v>
      </c>
      <c r="K32" s="41"/>
      <c r="L32" s="41"/>
      <c r="M32" s="40"/>
      <c r="N32" s="40"/>
      <c r="O32" s="41"/>
      <c r="P32" s="41"/>
      <c r="Q32" s="41"/>
      <c r="R32" s="40"/>
      <c r="S32" s="40"/>
    </row>
    <row r="33" spans="1:19" s="3" customFormat="1" x14ac:dyDescent="0.25">
      <c r="A33" s="40"/>
      <c r="B33" s="40"/>
      <c r="C33" s="42"/>
      <c r="D33" s="42"/>
      <c r="E33" s="43"/>
      <c r="F33" s="73"/>
      <c r="G33" s="76"/>
      <c r="H33" s="43"/>
      <c r="I33" s="43"/>
      <c r="J33" s="43">
        <f t="shared" si="0"/>
        <v>0</v>
      </c>
      <c r="K33" s="41"/>
      <c r="L33" s="41"/>
      <c r="M33" s="40"/>
      <c r="N33" s="40"/>
      <c r="O33" s="41"/>
      <c r="P33" s="41"/>
      <c r="Q33" s="41"/>
      <c r="R33" s="40"/>
      <c r="S33" s="40"/>
    </row>
    <row r="34" spans="1:19" s="3" customFormat="1" x14ac:dyDescent="0.25">
      <c r="A34" s="72"/>
      <c r="B34" s="40" t="s">
        <v>339</v>
      </c>
      <c r="C34" s="42">
        <f>+C21+C26+C32</f>
        <v>631122083</v>
      </c>
      <c r="D34" s="42">
        <f>+D21+D26+D32</f>
        <v>489496993</v>
      </c>
      <c r="E34" s="43">
        <f>+E21+E26+E32</f>
        <v>661706512</v>
      </c>
      <c r="F34" s="73"/>
      <c r="G34" s="76"/>
      <c r="H34" s="43">
        <f>+H21+H26+H32</f>
        <v>692153153.25</v>
      </c>
      <c r="I34" s="43">
        <f>+I21+I26+I32</f>
        <v>642245215</v>
      </c>
      <c r="J34" s="43">
        <f t="shared" si="0"/>
        <v>49907938.25</v>
      </c>
      <c r="K34" s="41"/>
      <c r="L34" s="41"/>
      <c r="M34" s="40"/>
      <c r="N34" s="40"/>
      <c r="O34" s="41"/>
      <c r="P34" s="41"/>
      <c r="Q34" s="41"/>
      <c r="R34" s="40"/>
      <c r="S34" s="40"/>
    </row>
    <row r="35" spans="1:19" s="3" customFormat="1" x14ac:dyDescent="0.25">
      <c r="A35" s="40"/>
      <c r="B35" s="40"/>
      <c r="C35" s="42">
        <v>0</v>
      </c>
      <c r="D35" s="42">
        <v>0</v>
      </c>
      <c r="E35" s="43">
        <v>0</v>
      </c>
      <c r="F35" s="73"/>
      <c r="G35" s="76"/>
      <c r="H35" s="43">
        <v>0</v>
      </c>
      <c r="I35" s="43">
        <v>0</v>
      </c>
      <c r="J35" s="43">
        <f t="shared" ref="J35:J36" si="1">H35-I35</f>
        <v>0</v>
      </c>
      <c r="K35" s="41"/>
      <c r="L35" s="41"/>
      <c r="M35" s="40"/>
      <c r="N35" s="40"/>
      <c r="O35" s="41"/>
      <c r="P35" s="41"/>
      <c r="Q35" s="41"/>
      <c r="R35" s="40"/>
      <c r="S35" s="40"/>
    </row>
    <row r="36" spans="1:19" s="3" customFormat="1" x14ac:dyDescent="0.25">
      <c r="A36" s="40"/>
      <c r="B36" s="40"/>
      <c r="C36" s="42">
        <v>0</v>
      </c>
      <c r="D36" s="42">
        <v>0</v>
      </c>
      <c r="E36" s="43">
        <v>0</v>
      </c>
      <c r="F36" s="73"/>
      <c r="G36" s="76"/>
      <c r="H36" s="43">
        <v>0</v>
      </c>
      <c r="I36" s="43">
        <v>0</v>
      </c>
      <c r="J36" s="43">
        <f t="shared" si="1"/>
        <v>0</v>
      </c>
      <c r="K36" s="41"/>
      <c r="L36" s="41"/>
      <c r="M36" s="40"/>
      <c r="N36" s="40"/>
      <c r="O36" s="41"/>
      <c r="P36" s="41"/>
      <c r="Q36" s="41"/>
      <c r="R36" s="40"/>
      <c r="S36" s="40"/>
    </row>
    <row r="37" spans="1:19" s="86" customFormat="1" ht="15" x14ac:dyDescent="0.25">
      <c r="A37" s="86" t="s">
        <v>280</v>
      </c>
    </row>
    <row r="38" spans="1:19" s="81" customFormat="1" ht="19.899999999999999" customHeight="1" x14ac:dyDescent="0.25">
      <c r="A38" s="81" t="s">
        <v>90</v>
      </c>
    </row>
    <row r="39" spans="1:19" x14ac:dyDescent="0.25"/>
    <row r="40" spans="1:19" x14ac:dyDescent="0.25"/>
    <row r="41" spans="1:19" x14ac:dyDescent="0.25"/>
    <row r="42" spans="1:19" x14ac:dyDescent="0.25"/>
    <row r="43" spans="1:19" x14ac:dyDescent="0.25"/>
    <row r="44" spans="1:19" x14ac:dyDescent="0.25"/>
    <row r="45" spans="1:19" x14ac:dyDescent="0.25"/>
    <row r="46" spans="1:19" x14ac:dyDescent="0.25"/>
    <row r="47" spans="1:19" x14ac:dyDescent="0.25"/>
    <row r="48" spans="1:19"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sheetData>
  <sheetProtection formatColumns="0" formatRows="0" insertRows="0"/>
  <mergeCells count="8">
    <mergeCell ref="A38:XFD38"/>
    <mergeCell ref="A37:XFD37"/>
    <mergeCell ref="A1:XFD1"/>
    <mergeCell ref="A2:XFD2"/>
    <mergeCell ref="A5:XFD5"/>
    <mergeCell ref="A6:XFD6"/>
    <mergeCell ref="A7:XFD7"/>
    <mergeCell ref="C3:S4"/>
  </mergeCells>
  <conditionalFormatting sqref="M9:Q36">
    <cfRule type="expression" dxfId="2" priority="2">
      <formula>$L9="No"</formula>
    </cfRule>
  </conditionalFormatting>
  <dataValidations count="5">
    <dataValidation allowBlank="1" showInputMessage="1" showErrorMessage="1" prompt="enter Political subdivision name" sqref="B3" xr:uid="{F4841EF5-17A7-4AE0-A3DA-A73AA85E8499}"/>
    <dataValidation allowBlank="1" showInputMessage="1" showErrorMessage="1" prompt="enter reporting Fiscal year" sqref="B4" xr:uid="{03865BCD-D390-46E3-B18D-EA2DDCBAED8E}"/>
    <dataValidation allowBlank="1" showInputMessage="1" showErrorMessage="1" prompt="press enter for instructions" sqref="A8:Q8" xr:uid="{06843F16-7F7B-47B9-98EA-D6962CF5A8C0}"/>
    <dataValidation allowBlank="1" showInputMessage="1" showErrorMessage="1" prompt="enter $ value" sqref="C9" xr:uid="{B226F1A3-6DD6-4710-A074-7667B2EC83B4}"/>
    <dataValidation allowBlank="1" showInputMessage="1" showErrorMessage="1" prompt="enter value in cell to the right" sqref="A3: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37:XFD37"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scale="36" fitToWidth="2" orientation="landscape" horizontalDpi="1200" verticalDpi="1200" r:id="rId1"/>
  <extLst>
    <ext xmlns:x14="http://schemas.microsoft.com/office/spreadsheetml/2009/9/main" uri="{CCE6A557-97BC-4b89-ADB6-D9C93CAAB3DF}">
      <x14:dataValidations xmlns:xm="http://schemas.microsoft.com/office/excel/2006/main" count="10">
        <x14:dataValidation type="list" allowBlank="1" showInputMessage="1" showErrorMessage="1" prompt="please select a value from drop down list, press alt + down arrow to expand" xr:uid="{00000000-0002-0000-0200-000002000000}">
          <x14:formula1>
            <xm:f>Hide!$E$2:$E$23</xm:f>
          </x14:formula1>
          <xm:sqref>N9:O9</xm:sqref>
        </x14:dataValidation>
        <x14:dataValidation type="list" allowBlank="1" showInputMessage="1" showErrorMessage="1" prompt="please select a value from drop down list, press alt + down arrow to expand" xr:uid="{60D0553A-0CB7-4BBC-BCC8-5962AEC658A1}">
          <x14:formula1>
            <xm:f>Hide!$A$1:$A$3</xm:f>
          </x14:formula1>
          <xm:sqref>L9</xm:sqref>
        </x14:dataValidation>
        <x14:dataValidation type="list" allowBlank="1" showInputMessage="1" showErrorMessage="1" prompt="please select a value from drop down list, press alt + down arrow to expand" xr:uid="{A15E16AE-761F-4F9D-92C3-F4A8DE8FE8DA}">
          <x14:formula1>
            <xm:f>Hide!$D$2:$D$22</xm:f>
          </x14:formula1>
          <xm:sqref>M9</xm:sqref>
        </x14:dataValidation>
        <x14:dataValidation type="list" allowBlank="1" showInputMessage="1" showErrorMessage="1" prompt="please select a value from drop down list" xr:uid="{EE95E80B-CEA6-400B-A257-7B5344FFA0D8}">
          <x14:formula1>
            <xm:f>Hide!$E$2:$E$23</xm:f>
          </x14:formula1>
          <xm:sqref>O10:O19 N10:N36</xm:sqref>
        </x14:dataValidation>
        <x14:dataValidation type="list" allowBlank="1" showInputMessage="1" showErrorMessage="1" prompt="please select a value from drop down list, press alt + down arrow to expand" xr:uid="{6D51842C-5C39-4233-B481-8AA99D38FF36}">
          <x14:formula1>
            <xm:f>Hide!$G$2:$G$13</xm:f>
          </x14:formula1>
          <xm:sqref>P9</xm:sqref>
        </x14:dataValidation>
        <x14:dataValidation type="list" allowBlank="1" showInputMessage="1" showErrorMessage="1" prompt="please select a value from drop down list" xr:uid="{00000000-0002-0000-0200-000000000000}">
          <x14:formula1>
            <xm:f>Hide!$A$1:$A$3</xm:f>
          </x14:formula1>
          <xm:sqref>G35:G36</xm:sqref>
        </x14:dataValidation>
        <x14:dataValidation type="list" allowBlank="1" showInputMessage="1" showErrorMessage="1" prompt="please select a value from drop down list" xr:uid="{00000000-0002-0000-0200-000001000000}">
          <x14:formula1>
            <xm:f>Hide!$D$2:$D$22</xm:f>
          </x14:formula1>
          <xm:sqref>M10:M36</xm:sqref>
        </x14:dataValidation>
        <x14:dataValidation type="list" allowBlank="1" showInputMessage="1" showErrorMessage="1" prompt="please select a value from drop down list" xr:uid="{00000000-0002-0000-0200-000003000000}">
          <x14:formula1>
            <xm:f>Hide!$F$2:$F$23</xm:f>
          </x14:formula1>
          <xm:sqref>O20:O36</xm:sqref>
        </x14:dataValidation>
        <x14:dataValidation type="list" allowBlank="1" showInputMessage="1" showErrorMessage="1" prompt="please select a value from drop down list" xr:uid="{00000000-0002-0000-0200-000004000000}">
          <x14:formula1>
            <xm:f>Hide!$G$2:$G$13</xm:f>
          </x14:formula1>
          <xm:sqref>P10:P36</xm:sqref>
        </x14:dataValidation>
        <x14:dataValidation type="list" allowBlank="1" showInputMessage="1" showErrorMessage="1" prompt="please select from drop down list" xr:uid="{CA3AE129-433E-497E-B090-C7DF0BC59C4B}">
          <x14:formula1>
            <xm:f>Hide!$A$1:$A$3</xm:f>
          </x14:formula1>
          <xm:sqref>L10:L36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pageSetUpPr fitToPage="1"/>
  </sheetPr>
  <dimension ref="A1:S23"/>
  <sheetViews>
    <sheetView zoomScale="85" zoomScaleNormal="85" workbookViewId="0">
      <selection sqref="A1:XFD1"/>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102" customFormat="1" ht="21" customHeight="1" x14ac:dyDescent="0.25">
      <c r="A1" s="102" t="s">
        <v>236</v>
      </c>
    </row>
    <row r="2" spans="1:19" s="90" customFormat="1" ht="21" customHeight="1" x14ac:dyDescent="0.25">
      <c r="A2" s="88" t="s">
        <v>35</v>
      </c>
      <c r="B2" s="89"/>
      <c r="C2" s="89"/>
      <c r="D2" s="89"/>
      <c r="E2" s="89"/>
      <c r="F2" s="89"/>
      <c r="G2" s="89"/>
      <c r="H2" s="89"/>
      <c r="I2" s="89"/>
      <c r="J2" s="89"/>
      <c r="K2" s="89"/>
    </row>
    <row r="3" spans="1:19" x14ac:dyDescent="0.25">
      <c r="A3" s="9" t="s">
        <v>1</v>
      </c>
      <c r="B3" s="34" t="str">
        <f>IF('1 - Contact Information'!B4="","",'1 - Contact Information'!B4)</f>
        <v>Hays County</v>
      </c>
      <c r="C3" s="1"/>
      <c r="D3" s="1"/>
      <c r="E3" s="1"/>
      <c r="F3" s="1"/>
      <c r="H3" s="1"/>
      <c r="I3" s="1"/>
      <c r="J3" s="1"/>
      <c r="K3" s="1"/>
    </row>
    <row r="4" spans="1:19" x14ac:dyDescent="0.25">
      <c r="A4" s="9" t="s">
        <v>2</v>
      </c>
      <c r="B4" s="34">
        <f>IF(OR('1 - Contact Information'!B7="",'1 - Contact Information'!B7="(select)"),"",'1 - Contact Information'!B7)</f>
        <v>2025</v>
      </c>
      <c r="C4" s="1"/>
      <c r="D4" s="1"/>
      <c r="E4" s="1"/>
      <c r="F4" s="1"/>
      <c r="H4" s="1"/>
      <c r="I4" s="1"/>
      <c r="J4" s="1"/>
      <c r="K4" s="1"/>
    </row>
    <row r="5" spans="1:19" s="91" customFormat="1" ht="31.15" customHeight="1" x14ac:dyDescent="0.25">
      <c r="A5" s="91" t="s">
        <v>276</v>
      </c>
    </row>
    <row r="6" spans="1:19" s="91" customFormat="1" x14ac:dyDescent="0.25">
      <c r="A6" s="91" t="s">
        <v>292</v>
      </c>
    </row>
    <row r="7" spans="1:19" s="91" customFormat="1" x14ac:dyDescent="0.25">
      <c r="A7" s="91" t="s">
        <v>294</v>
      </c>
    </row>
    <row r="8" spans="1:19" s="93" customFormat="1" ht="36.6" customHeight="1" x14ac:dyDescent="0.25">
      <c r="A8" s="88" t="s">
        <v>225</v>
      </c>
      <c r="B8" s="89"/>
      <c r="C8" s="89"/>
      <c r="D8" s="89"/>
      <c r="E8" s="89"/>
      <c r="F8" s="89"/>
      <c r="G8" s="89"/>
      <c r="H8" s="89"/>
      <c r="I8" s="89"/>
      <c r="J8" s="89"/>
      <c r="K8" s="89"/>
      <c r="L8" s="89"/>
      <c r="M8" s="89"/>
      <c r="N8" s="89"/>
      <c r="O8" s="89"/>
      <c r="P8" s="89"/>
      <c r="Q8" s="89"/>
      <c r="R8" s="89"/>
      <c r="S8" s="89"/>
    </row>
    <row r="9" spans="1:19" x14ac:dyDescent="0.25">
      <c r="A9" s="67" t="s">
        <v>80</v>
      </c>
      <c r="B9" s="44">
        <f>'2 - Individual Debt Obligations'!D34</f>
        <v>489496993</v>
      </c>
    </row>
    <row r="10" spans="1:19" x14ac:dyDescent="0.25">
      <c r="A10" s="68" t="s">
        <v>81</v>
      </c>
      <c r="B10" s="45">
        <f>'2 - Individual Debt Obligations'!D34</f>
        <v>489496993</v>
      </c>
    </row>
    <row r="11" spans="1:19" ht="31.5" x14ac:dyDescent="0.25">
      <c r="A11" s="68" t="s">
        <v>82</v>
      </c>
      <c r="B11" s="45">
        <f>'2 - Individual Debt Obligations'!E34</f>
        <v>661706512</v>
      </c>
    </row>
    <row r="12" spans="1:19" s="100" customFormat="1" ht="36" customHeight="1" x14ac:dyDescent="0.25">
      <c r="A12" s="100" t="s">
        <v>224</v>
      </c>
      <c r="B12" s="101"/>
      <c r="C12" s="101"/>
      <c r="D12" s="101"/>
      <c r="E12" s="101"/>
      <c r="F12" s="101"/>
      <c r="G12" s="101"/>
      <c r="H12" s="101"/>
      <c r="I12" s="101"/>
      <c r="J12" s="101"/>
      <c r="K12" s="101"/>
      <c r="L12" s="101"/>
      <c r="M12" s="101"/>
      <c r="N12" s="101"/>
      <c r="O12" s="101"/>
      <c r="P12" s="101"/>
      <c r="Q12" s="101"/>
      <c r="R12" s="101"/>
      <c r="S12" s="101"/>
    </row>
    <row r="13" spans="1:19" x14ac:dyDescent="0.25">
      <c r="A13" s="67" t="s">
        <v>83</v>
      </c>
      <c r="B13" s="44">
        <f>'2 - Individual Debt Obligations'!D34</f>
        <v>489496993</v>
      </c>
    </row>
    <row r="14" spans="1:19" ht="31.5" x14ac:dyDescent="0.25">
      <c r="A14" s="68" t="s">
        <v>84</v>
      </c>
      <c r="B14" s="45">
        <f>'2 - Individual Debt Obligations'!D34</f>
        <v>489496993</v>
      </c>
    </row>
    <row r="15" spans="1:19" ht="47.25" x14ac:dyDescent="0.25">
      <c r="A15" s="68" t="s">
        <v>85</v>
      </c>
      <c r="B15" s="45">
        <f>'2 - Individual Debt Obligations'!E34</f>
        <v>661706512</v>
      </c>
    </row>
    <row r="16" spans="1:19" s="100" customFormat="1" ht="51" customHeight="1" x14ac:dyDescent="0.25">
      <c r="A16" s="100" t="s">
        <v>223</v>
      </c>
      <c r="B16" s="101"/>
      <c r="C16" s="101"/>
      <c r="D16" s="101"/>
      <c r="E16" s="101"/>
      <c r="F16" s="101"/>
      <c r="G16" s="101"/>
      <c r="H16" s="101"/>
      <c r="I16" s="101"/>
      <c r="J16" s="101"/>
      <c r="K16" s="101"/>
      <c r="L16" s="101"/>
      <c r="M16" s="101"/>
      <c r="N16" s="101"/>
      <c r="O16" s="101"/>
      <c r="P16" s="101"/>
      <c r="Q16" s="101"/>
      <c r="R16" s="101"/>
      <c r="S16" s="101"/>
    </row>
    <row r="17" spans="1:2" x14ac:dyDescent="0.25">
      <c r="A17" s="67" t="s">
        <v>289</v>
      </c>
      <c r="B17" s="46">
        <v>292029</v>
      </c>
    </row>
    <row r="18" spans="1:2" x14ac:dyDescent="0.25">
      <c r="A18" s="69" t="s">
        <v>290</v>
      </c>
      <c r="B18" s="47" t="s">
        <v>352</v>
      </c>
    </row>
    <row r="19" spans="1:2" ht="31.5" customHeight="1" x14ac:dyDescent="0.25">
      <c r="A19" s="67" t="s">
        <v>86</v>
      </c>
      <c r="B19" s="44">
        <f>B13/B17</f>
        <v>1676.1930938365711</v>
      </c>
    </row>
    <row r="20" spans="1:2" ht="31.5" x14ac:dyDescent="0.25">
      <c r="A20" s="68" t="s">
        <v>87</v>
      </c>
      <c r="B20" s="45">
        <f>B13/B17</f>
        <v>1676.1930938365711</v>
      </c>
    </row>
    <row r="21" spans="1:2" ht="47.25" customHeight="1" x14ac:dyDescent="0.25">
      <c r="A21" s="69" t="s">
        <v>88</v>
      </c>
      <c r="B21" s="45">
        <f>B15/B17</f>
        <v>2265.8931544469897</v>
      </c>
    </row>
    <row r="22" spans="1:2" s="99" customFormat="1" ht="22.9" customHeight="1" x14ac:dyDescent="0.25">
      <c r="A22" s="99" t="s">
        <v>280</v>
      </c>
    </row>
    <row r="23" spans="1:2" s="98" customFormat="1" ht="16.899999999999999" customHeight="1" x14ac:dyDescent="0.25">
      <c r="A23" s="98" t="s">
        <v>296</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 ref="A9" location="'6 - Instructions and Glossary'!A25:E25" display="Total authorized debt obligations:" xr:uid="{00000000-0004-0000-0300-000000000000}"/>
  </hyperlinks>
  <pageMargins left="0.7" right="0.7" top="0.75" bottom="0.75" header="0.3" footer="0.3"/>
  <pageSetup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805E2-1029-4B2B-B83D-4DCF2E6E1852}">
  <sheetPr>
    <tabColor rgb="FFFFC000"/>
    <pageSetUpPr fitToPage="1"/>
  </sheetPr>
  <dimension ref="A1:O15"/>
  <sheetViews>
    <sheetView workbookViewId="0">
      <selection sqref="A1:XFD1"/>
    </sheetView>
  </sheetViews>
  <sheetFormatPr defaultColWidth="0" defaultRowHeight="15.6" customHeight="1" zeroHeight="1" x14ac:dyDescent="0.25"/>
  <cols>
    <col min="1" max="1" width="4.7109375" style="1" customWidth="1"/>
    <col min="2" max="2" width="159.42578125" style="1" customWidth="1"/>
    <col min="3" max="15" width="0" style="1" hidden="1" customWidth="1"/>
    <col min="16" max="16384" width="9.140625" style="1" hidden="1"/>
  </cols>
  <sheetData>
    <row r="1" spans="1:2" s="103" customFormat="1" ht="30.6" customHeight="1" x14ac:dyDescent="0.25">
      <c r="A1" s="103" t="s">
        <v>236</v>
      </c>
    </row>
    <row r="2" spans="1:2" s="104" customFormat="1" ht="31.15" customHeight="1" x14ac:dyDescent="0.25">
      <c r="A2" s="104" t="s">
        <v>279</v>
      </c>
    </row>
    <row r="3" spans="1:2" s="89" customFormat="1" ht="15.75" x14ac:dyDescent="0.25">
      <c r="A3" s="101" t="s">
        <v>297</v>
      </c>
    </row>
    <row r="4" spans="1:2" ht="157.5" x14ac:dyDescent="0.25">
      <c r="A4" s="7">
        <v>1</v>
      </c>
      <c r="B4" s="48" t="s">
        <v>353</v>
      </c>
    </row>
    <row r="5" spans="1:2" ht="141.75" x14ac:dyDescent="0.25">
      <c r="A5" s="7">
        <v>2</v>
      </c>
      <c r="B5" s="48" t="s">
        <v>354</v>
      </c>
    </row>
    <row r="6" spans="1:2" ht="15.75" x14ac:dyDescent="0.25">
      <c r="A6" s="7">
        <v>3</v>
      </c>
      <c r="B6" s="48"/>
    </row>
    <row r="7" spans="1:2" ht="15.75" x14ac:dyDescent="0.25">
      <c r="A7" s="7">
        <v>4</v>
      </c>
      <c r="B7" s="48"/>
    </row>
    <row r="8" spans="1:2" ht="15.75" x14ac:dyDescent="0.25">
      <c r="A8" s="7">
        <v>5</v>
      </c>
      <c r="B8" s="48"/>
    </row>
    <row r="9" spans="1:2" ht="15.75" x14ac:dyDescent="0.25">
      <c r="A9" s="7">
        <v>6</v>
      </c>
      <c r="B9" s="48"/>
    </row>
    <row r="10" spans="1:2" ht="15.75" x14ac:dyDescent="0.25">
      <c r="A10" s="7">
        <v>7</v>
      </c>
      <c r="B10" s="48"/>
    </row>
    <row r="11" spans="1:2" ht="15.75" x14ac:dyDescent="0.25">
      <c r="A11" s="7">
        <v>8</v>
      </c>
      <c r="B11" s="48"/>
    </row>
    <row r="12" spans="1:2" ht="15.75" x14ac:dyDescent="0.25">
      <c r="A12" s="7">
        <v>9</v>
      </c>
      <c r="B12" s="48"/>
    </row>
    <row r="13" spans="1:2" ht="15.75" x14ac:dyDescent="0.25">
      <c r="A13" s="7">
        <v>10</v>
      </c>
      <c r="B13" s="48"/>
    </row>
    <row r="14" spans="1:2" s="105" customFormat="1" ht="15" x14ac:dyDescent="0.25">
      <c r="A14" s="105" t="s">
        <v>280</v>
      </c>
    </row>
    <row r="15" spans="1:2" s="106" customFormat="1" ht="15.75" x14ac:dyDescent="0.25">
      <c r="A15" s="106" t="s">
        <v>90</v>
      </c>
    </row>
  </sheetData>
  <mergeCells count="5">
    <mergeCell ref="A1:XFD1"/>
    <mergeCell ref="A2:XFD2"/>
    <mergeCell ref="A3:XFD3"/>
    <mergeCell ref="A14:XFD14"/>
    <mergeCell ref="A15:XFD15"/>
  </mergeCells>
  <dataValidations count="1">
    <dataValidation allowBlank="1" showInputMessage="1" showErrorMessage="1" prompt="enter your value in cell to the right" sqref="A4 A5 A6 A7 A8 A9 A10 A11 A12 A13" xr:uid="{FCE57E1D-5335-445B-8262-740FA8C60D41}"/>
  </dataValidations>
  <hyperlinks>
    <hyperlink ref="A14:XFD14" location="'Table of Contents'!A2" display="Table of Contents" xr:uid="{A37A1220-CD6C-44B4-BE92-49989B6F3FA9}"/>
  </hyperlinks>
  <pageMargins left="0.7" right="0.7" top="0.75" bottom="0.75" header="0.3" footer="0.3"/>
  <pageSetup scale="7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pageSetUpPr fitToPage="1"/>
  </sheetPr>
  <dimension ref="A1:E30"/>
  <sheetViews>
    <sheetView topLeftCell="A9" zoomScale="85" zoomScaleNormal="85" workbookViewId="0">
      <selection activeCell="B17" sqref="B17"/>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103" customFormat="1" ht="21" customHeight="1" x14ac:dyDescent="0.25">
      <c r="A1" s="103" t="s">
        <v>236</v>
      </c>
    </row>
    <row r="2" spans="1:5" s="104" customFormat="1" ht="21" customHeight="1" x14ac:dyDescent="0.25">
      <c r="A2" s="104" t="s">
        <v>139</v>
      </c>
    </row>
    <row r="3" spans="1:5" s="91" customFormat="1" x14ac:dyDescent="0.25">
      <c r="A3" s="91" t="s">
        <v>275</v>
      </c>
    </row>
    <row r="4" spans="1:5" s="109" customFormat="1" ht="36" customHeight="1" x14ac:dyDescent="0.25">
      <c r="A4" s="107" t="s">
        <v>207</v>
      </c>
      <c r="B4" s="108"/>
      <c r="C4" s="108"/>
      <c r="D4" s="108"/>
      <c r="E4" s="108"/>
    </row>
    <row r="5" spans="1:5" ht="18" customHeight="1" x14ac:dyDescent="0.25">
      <c r="A5" s="8" t="s">
        <v>91</v>
      </c>
      <c r="B5" s="8" t="s">
        <v>92</v>
      </c>
      <c r="C5" s="8" t="s">
        <v>94</v>
      </c>
      <c r="D5" s="8" t="s">
        <v>95</v>
      </c>
      <c r="E5" s="8" t="s">
        <v>93</v>
      </c>
    </row>
    <row r="6" spans="1:5" ht="47.25" x14ac:dyDescent="0.25">
      <c r="A6" s="15">
        <v>1</v>
      </c>
      <c r="B6" s="10" t="s">
        <v>96</v>
      </c>
      <c r="C6" s="10" t="s">
        <v>97</v>
      </c>
      <c r="D6" s="11" t="s">
        <v>98</v>
      </c>
      <c r="E6" s="49"/>
    </row>
    <row r="7" spans="1:5" ht="31.5" x14ac:dyDescent="0.25">
      <c r="A7" s="15">
        <v>2</v>
      </c>
      <c r="B7" s="10" t="s">
        <v>99</v>
      </c>
      <c r="C7" s="10" t="s">
        <v>100</v>
      </c>
      <c r="D7" s="11" t="s">
        <v>98</v>
      </c>
      <c r="E7" s="49"/>
    </row>
    <row r="8" spans="1:5" x14ac:dyDescent="0.25">
      <c r="A8" s="15">
        <v>3</v>
      </c>
      <c r="B8" s="10" t="s">
        <v>101</v>
      </c>
      <c r="C8" s="10" t="s">
        <v>102</v>
      </c>
      <c r="D8" s="11" t="s">
        <v>98</v>
      </c>
      <c r="E8" s="49"/>
    </row>
    <row r="9" spans="1:5" ht="47.25" x14ac:dyDescent="0.25">
      <c r="A9" s="15">
        <v>4</v>
      </c>
      <c r="B9" s="10" t="s">
        <v>103</v>
      </c>
      <c r="C9" s="10" t="s">
        <v>104</v>
      </c>
      <c r="D9" s="11" t="s">
        <v>98</v>
      </c>
      <c r="E9" s="49"/>
    </row>
    <row r="10" spans="1:5" ht="31.5" x14ac:dyDescent="0.25">
      <c r="A10" s="15">
        <v>5</v>
      </c>
      <c r="B10" s="10" t="s">
        <v>105</v>
      </c>
      <c r="C10" s="10" t="s">
        <v>106</v>
      </c>
      <c r="D10" s="11" t="s">
        <v>98</v>
      </c>
      <c r="E10" s="49"/>
    </row>
    <row r="11" spans="1:5" x14ac:dyDescent="0.25">
      <c r="A11" s="15">
        <v>6</v>
      </c>
      <c r="B11" s="10" t="s">
        <v>107</v>
      </c>
      <c r="C11" s="10" t="s">
        <v>108</v>
      </c>
      <c r="D11" s="11" t="s">
        <v>98</v>
      </c>
      <c r="E11" s="49"/>
    </row>
    <row r="12" spans="1:5" ht="63" x14ac:dyDescent="0.25">
      <c r="A12" s="15">
        <v>7</v>
      </c>
      <c r="B12" s="10" t="s">
        <v>109</v>
      </c>
      <c r="C12" s="10" t="s">
        <v>110</v>
      </c>
      <c r="D12" s="11" t="s">
        <v>98</v>
      </c>
      <c r="E12" s="49"/>
    </row>
    <row r="13" spans="1:5" ht="31.5" x14ac:dyDescent="0.25">
      <c r="A13" s="15">
        <v>8</v>
      </c>
      <c r="B13" s="10" t="s">
        <v>111</v>
      </c>
      <c r="C13" s="10" t="s">
        <v>112</v>
      </c>
      <c r="D13" s="11" t="s">
        <v>98</v>
      </c>
      <c r="E13" s="49"/>
    </row>
    <row r="14" spans="1:5" x14ac:dyDescent="0.25">
      <c r="A14" s="15">
        <v>9</v>
      </c>
      <c r="B14" s="10" t="s">
        <v>113</v>
      </c>
      <c r="C14" s="10" t="s">
        <v>114</v>
      </c>
      <c r="D14" s="11" t="s">
        <v>98</v>
      </c>
      <c r="E14" s="49"/>
    </row>
    <row r="15" spans="1:5" s="109" customFormat="1" ht="36.6" customHeight="1" x14ac:dyDescent="0.25">
      <c r="A15" s="107" t="s">
        <v>115</v>
      </c>
      <c r="B15" s="108"/>
      <c r="C15" s="108"/>
      <c r="D15" s="108"/>
      <c r="E15" s="108"/>
    </row>
    <row r="16" spans="1:5" x14ac:dyDescent="0.25">
      <c r="A16" s="8" t="s">
        <v>91</v>
      </c>
      <c r="B16" s="8" t="s">
        <v>92</v>
      </c>
      <c r="C16" s="8" t="s">
        <v>94</v>
      </c>
      <c r="D16" s="8" t="s">
        <v>95</v>
      </c>
      <c r="E16" s="8" t="s">
        <v>93</v>
      </c>
    </row>
    <row r="17" spans="1:5" ht="63" x14ac:dyDescent="0.25">
      <c r="A17" s="15">
        <v>10</v>
      </c>
      <c r="B17" s="10" t="s">
        <v>116</v>
      </c>
      <c r="C17" s="10" t="s">
        <v>117</v>
      </c>
      <c r="D17" s="11" t="s">
        <v>118</v>
      </c>
      <c r="E17" s="78">
        <v>1676</v>
      </c>
    </row>
    <row r="18" spans="1:5" ht="31.5" x14ac:dyDescent="0.25">
      <c r="A18" s="15">
        <v>11</v>
      </c>
      <c r="B18" s="10" t="s">
        <v>119</v>
      </c>
      <c r="C18" s="10" t="s">
        <v>120</v>
      </c>
      <c r="D18" s="11" t="s">
        <v>118</v>
      </c>
      <c r="E18" s="78">
        <v>292029</v>
      </c>
    </row>
    <row r="19" spans="1:5" x14ac:dyDescent="0.25">
      <c r="A19" s="15">
        <v>12</v>
      </c>
      <c r="B19" s="10" t="s">
        <v>121</v>
      </c>
      <c r="C19" s="10" t="s">
        <v>122</v>
      </c>
      <c r="D19" s="11" t="s">
        <v>118</v>
      </c>
      <c r="E19" s="50" t="s">
        <v>352</v>
      </c>
    </row>
    <row r="20" spans="1:5" ht="31.5" x14ac:dyDescent="0.25">
      <c r="A20" s="15">
        <v>13</v>
      </c>
      <c r="B20" s="10" t="s">
        <v>123</v>
      </c>
      <c r="C20" s="10" t="s">
        <v>124</v>
      </c>
      <c r="D20" s="11" t="s">
        <v>118</v>
      </c>
      <c r="E20" s="77">
        <v>55777</v>
      </c>
    </row>
    <row r="21" spans="1:5" ht="63" x14ac:dyDescent="0.25">
      <c r="A21" s="15">
        <v>14</v>
      </c>
      <c r="B21" s="10" t="s">
        <v>125</v>
      </c>
      <c r="C21" s="10" t="s">
        <v>126</v>
      </c>
      <c r="D21" s="11" t="s">
        <v>118</v>
      </c>
      <c r="E21" s="78">
        <v>1676</v>
      </c>
    </row>
    <row r="22" spans="1:5" ht="31.5" x14ac:dyDescent="0.25">
      <c r="A22" s="15">
        <v>15</v>
      </c>
      <c r="B22" s="10" t="s">
        <v>127</v>
      </c>
      <c r="C22" s="10" t="s">
        <v>128</v>
      </c>
      <c r="D22" s="11" t="s">
        <v>118</v>
      </c>
      <c r="E22" s="78">
        <v>292029</v>
      </c>
    </row>
    <row r="23" spans="1:5" x14ac:dyDescent="0.25">
      <c r="A23" s="15">
        <v>16</v>
      </c>
      <c r="B23" s="10" t="s">
        <v>129</v>
      </c>
      <c r="C23" s="10" t="s">
        <v>130</v>
      </c>
      <c r="D23" s="11" t="s">
        <v>118</v>
      </c>
      <c r="E23" s="50" t="s">
        <v>352</v>
      </c>
    </row>
    <row r="24" spans="1:5" ht="31.5" x14ac:dyDescent="0.25">
      <c r="A24" s="15">
        <v>17</v>
      </c>
      <c r="B24" s="10" t="s">
        <v>131</v>
      </c>
      <c r="C24" s="10" t="s">
        <v>124</v>
      </c>
      <c r="D24" s="11" t="s">
        <v>118</v>
      </c>
      <c r="E24" s="77">
        <v>55777</v>
      </c>
    </row>
    <row r="25" spans="1:5" ht="78.75" x14ac:dyDescent="0.25">
      <c r="A25" s="15">
        <v>18</v>
      </c>
      <c r="B25" s="10" t="s">
        <v>132</v>
      </c>
      <c r="C25" s="10" t="s">
        <v>133</v>
      </c>
      <c r="D25" s="11" t="s">
        <v>118</v>
      </c>
      <c r="E25" s="78">
        <v>2266</v>
      </c>
    </row>
    <row r="26" spans="1:5" ht="31.5" x14ac:dyDescent="0.25">
      <c r="A26" s="15">
        <v>19</v>
      </c>
      <c r="B26" s="10" t="s">
        <v>134</v>
      </c>
      <c r="C26" s="10" t="s">
        <v>135</v>
      </c>
      <c r="D26" s="11" t="s">
        <v>118</v>
      </c>
      <c r="E26" s="78">
        <v>292029</v>
      </c>
    </row>
    <row r="27" spans="1:5" x14ac:dyDescent="0.25">
      <c r="A27" s="15">
        <v>20</v>
      </c>
      <c r="B27" s="10" t="s">
        <v>136</v>
      </c>
      <c r="C27" s="10" t="s">
        <v>137</v>
      </c>
      <c r="D27" s="11" t="s">
        <v>118</v>
      </c>
      <c r="E27" s="50" t="s">
        <v>352</v>
      </c>
    </row>
    <row r="28" spans="1:5" ht="31.5" x14ac:dyDescent="0.25">
      <c r="A28" s="15">
        <v>21</v>
      </c>
      <c r="B28" s="10" t="s">
        <v>138</v>
      </c>
      <c r="C28" s="10" t="s">
        <v>124</v>
      </c>
      <c r="D28" s="11" t="s">
        <v>118</v>
      </c>
      <c r="E28" s="77">
        <v>55777</v>
      </c>
    </row>
    <row r="29" spans="1:5" s="110" customFormat="1" ht="15" x14ac:dyDescent="0.25">
      <c r="A29" s="110" t="s">
        <v>280</v>
      </c>
    </row>
    <row r="30" spans="1:5" s="81" customFormat="1" x14ac:dyDescent="0.25">
      <c r="A30" s="81"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pageSetup scale="4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A1154-8F22-4953-8E54-E7E0BA55DF46}">
  <dimension ref="A1:E37"/>
  <sheetViews>
    <sheetView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103" customFormat="1" ht="36.6" customHeight="1" x14ac:dyDescent="0.25">
      <c r="A1" s="103" t="s">
        <v>236</v>
      </c>
    </row>
    <row r="2" spans="1:5" s="104" customFormat="1" x14ac:dyDescent="0.25">
      <c r="A2" s="104" t="s">
        <v>140</v>
      </c>
    </row>
    <row r="3" spans="1:5" s="91" customFormat="1" x14ac:dyDescent="0.25">
      <c r="A3" s="91" t="s">
        <v>298</v>
      </c>
    </row>
    <row r="4" spans="1:5" s="93" customFormat="1" ht="31.15" customHeight="1" x14ac:dyDescent="0.25">
      <c r="A4" s="88" t="s">
        <v>144</v>
      </c>
      <c r="B4" s="89"/>
      <c r="C4" s="89"/>
      <c r="D4" s="89"/>
      <c r="E4" s="89"/>
    </row>
    <row r="5" spans="1:5" x14ac:dyDescent="0.25">
      <c r="A5" s="8" t="s">
        <v>91</v>
      </c>
      <c r="B5" s="8" t="s">
        <v>141</v>
      </c>
      <c r="C5" s="8" t="s">
        <v>142</v>
      </c>
      <c r="D5" s="8" t="s">
        <v>143</v>
      </c>
      <c r="E5" s="8" t="s">
        <v>95</v>
      </c>
    </row>
    <row r="6" spans="1:5" ht="52.5" customHeight="1" x14ac:dyDescent="0.25">
      <c r="A6" s="66">
        <v>1</v>
      </c>
      <c r="B6" s="20" t="s">
        <v>208</v>
      </c>
      <c r="C6" s="13" t="s">
        <v>145</v>
      </c>
      <c r="D6" s="13" t="s">
        <v>146</v>
      </c>
      <c r="E6" s="22" t="s">
        <v>147</v>
      </c>
    </row>
    <row r="7" spans="1:5" ht="47.25" x14ac:dyDescent="0.25">
      <c r="A7" s="65">
        <v>2</v>
      </c>
      <c r="B7" s="16" t="s">
        <v>209</v>
      </c>
      <c r="C7" s="10" t="s">
        <v>145</v>
      </c>
      <c r="D7" s="10" t="s">
        <v>249</v>
      </c>
      <c r="E7" s="23" t="s">
        <v>147</v>
      </c>
    </row>
    <row r="8" spans="1:5" ht="47.25" x14ac:dyDescent="0.25">
      <c r="A8" s="65">
        <v>3</v>
      </c>
      <c r="B8" s="16" t="s">
        <v>217</v>
      </c>
      <c r="C8" s="10" t="s">
        <v>213</v>
      </c>
      <c r="D8" s="17" t="s">
        <v>250</v>
      </c>
      <c r="E8" s="24">
        <v>140.00800000000001</v>
      </c>
    </row>
    <row r="9" spans="1:5" s="93" customFormat="1" ht="31.9" customHeight="1" x14ac:dyDescent="0.25">
      <c r="A9" s="88" t="s">
        <v>210</v>
      </c>
      <c r="B9" s="89"/>
      <c r="C9" s="89"/>
      <c r="D9" s="89"/>
      <c r="E9" s="89"/>
    </row>
    <row r="10" spans="1:5" x14ac:dyDescent="0.25">
      <c r="A10" s="21" t="s">
        <v>212</v>
      </c>
      <c r="B10" s="21" t="s">
        <v>141</v>
      </c>
      <c r="C10" s="21" t="s">
        <v>142</v>
      </c>
      <c r="D10" s="21" t="s">
        <v>143</v>
      </c>
      <c r="E10" s="21" t="s">
        <v>95</v>
      </c>
    </row>
    <row r="11" spans="1:5" ht="31.5" x14ac:dyDescent="0.25">
      <c r="A11" s="60" t="s">
        <v>215</v>
      </c>
      <c r="B11" s="10" t="s">
        <v>23</v>
      </c>
      <c r="C11" s="10" t="s">
        <v>263</v>
      </c>
      <c r="D11" s="10" t="s">
        <v>262</v>
      </c>
      <c r="E11" s="23" t="s">
        <v>172</v>
      </c>
    </row>
    <row r="12" spans="1:5" ht="31.5" x14ac:dyDescent="0.25">
      <c r="A12" s="60" t="s">
        <v>171</v>
      </c>
      <c r="B12" s="10" t="s">
        <v>174</v>
      </c>
      <c r="C12" s="10" t="s">
        <v>264</v>
      </c>
      <c r="D12" s="10" t="s">
        <v>175</v>
      </c>
      <c r="E12" s="23" t="s">
        <v>270</v>
      </c>
    </row>
    <row r="13" spans="1:5" x14ac:dyDescent="0.25">
      <c r="A13" s="60" t="s">
        <v>173</v>
      </c>
      <c r="B13" s="10" t="s">
        <v>25</v>
      </c>
      <c r="C13" s="10" t="s">
        <v>177</v>
      </c>
      <c r="D13" s="10" t="s">
        <v>178</v>
      </c>
      <c r="E13" s="23" t="s">
        <v>179</v>
      </c>
    </row>
    <row r="14" spans="1:5" x14ac:dyDescent="0.25">
      <c r="A14" s="60" t="s">
        <v>176</v>
      </c>
      <c r="B14" s="10" t="s">
        <v>26</v>
      </c>
      <c r="C14" s="10" t="s">
        <v>181</v>
      </c>
      <c r="D14" s="10" t="s">
        <v>182</v>
      </c>
      <c r="E14" s="23" t="s">
        <v>172</v>
      </c>
    </row>
    <row r="15" spans="1:5" ht="31.5" x14ac:dyDescent="0.25">
      <c r="A15" s="60" t="s">
        <v>180</v>
      </c>
      <c r="B15" s="10" t="s">
        <v>27</v>
      </c>
      <c r="C15" s="10" t="s">
        <v>184</v>
      </c>
      <c r="D15" s="10" t="s">
        <v>185</v>
      </c>
      <c r="E15" s="25" t="s">
        <v>271</v>
      </c>
    </row>
    <row r="16" spans="1:5" x14ac:dyDescent="0.25">
      <c r="A16" s="60" t="s">
        <v>183</v>
      </c>
      <c r="B16" s="10" t="s">
        <v>220</v>
      </c>
      <c r="C16" s="10" t="s">
        <v>187</v>
      </c>
      <c r="D16" s="10" t="s">
        <v>188</v>
      </c>
      <c r="E16" s="23" t="s">
        <v>189</v>
      </c>
    </row>
    <row r="17" spans="1:5" ht="31.5" x14ac:dyDescent="0.25">
      <c r="A17" s="60" t="s">
        <v>186</v>
      </c>
      <c r="B17" s="10" t="s">
        <v>28</v>
      </c>
      <c r="C17" s="10" t="s">
        <v>191</v>
      </c>
      <c r="D17" s="10" t="s">
        <v>265</v>
      </c>
      <c r="E17" s="23" t="s">
        <v>192</v>
      </c>
    </row>
    <row r="18" spans="1:5" x14ac:dyDescent="0.25">
      <c r="A18" s="60" t="s">
        <v>190</v>
      </c>
      <c r="B18" s="10" t="s">
        <v>29</v>
      </c>
      <c r="C18" s="10" t="s">
        <v>194</v>
      </c>
      <c r="D18" s="10" t="s">
        <v>195</v>
      </c>
      <c r="E18" s="23" t="s">
        <v>196</v>
      </c>
    </row>
    <row r="19" spans="1:5" ht="39" customHeight="1" x14ac:dyDescent="0.25">
      <c r="A19" s="60" t="s">
        <v>193</v>
      </c>
      <c r="B19" s="10" t="s">
        <v>30</v>
      </c>
      <c r="C19" s="10" t="s">
        <v>198</v>
      </c>
      <c r="D19" s="10" t="s">
        <v>222</v>
      </c>
      <c r="E19" s="23" t="s">
        <v>196</v>
      </c>
    </row>
    <row r="20" spans="1:5" ht="31.5" x14ac:dyDescent="0.25">
      <c r="A20" s="60" t="s">
        <v>197</v>
      </c>
      <c r="B20" s="10" t="s">
        <v>31</v>
      </c>
      <c r="C20" s="10" t="s">
        <v>200</v>
      </c>
      <c r="D20" s="10" t="s">
        <v>266</v>
      </c>
      <c r="E20" s="23" t="s">
        <v>196</v>
      </c>
    </row>
    <row r="21" spans="1:5" ht="63" x14ac:dyDescent="0.25">
      <c r="A21" s="60" t="s">
        <v>199</v>
      </c>
      <c r="B21" s="10" t="s">
        <v>32</v>
      </c>
      <c r="C21" s="10" t="s">
        <v>201</v>
      </c>
      <c r="D21" s="10" t="s">
        <v>267</v>
      </c>
      <c r="E21" s="23" t="s">
        <v>202</v>
      </c>
    </row>
    <row r="22" spans="1:5" ht="63" x14ac:dyDescent="0.25">
      <c r="A22" s="60" t="s">
        <v>216</v>
      </c>
      <c r="B22" s="10" t="s">
        <v>203</v>
      </c>
      <c r="C22" s="10" t="s">
        <v>204</v>
      </c>
      <c r="D22" s="10" t="s">
        <v>221</v>
      </c>
      <c r="E22" s="23" t="s">
        <v>205</v>
      </c>
    </row>
    <row r="23" spans="1:5" s="93" customFormat="1" ht="31.15" customHeight="1" x14ac:dyDescent="0.25">
      <c r="A23" s="88" t="s">
        <v>211</v>
      </c>
      <c r="B23" s="89"/>
      <c r="C23" s="89"/>
      <c r="D23" s="89"/>
      <c r="E23" s="89"/>
    </row>
    <row r="24" spans="1:5" x14ac:dyDescent="0.25">
      <c r="A24" s="8" t="s">
        <v>91</v>
      </c>
      <c r="B24" s="8" t="s">
        <v>141</v>
      </c>
      <c r="C24" s="8" t="s">
        <v>142</v>
      </c>
      <c r="D24" s="8" t="s">
        <v>143</v>
      </c>
      <c r="E24" s="8" t="s">
        <v>95</v>
      </c>
    </row>
    <row r="25" spans="1:5" ht="126" x14ac:dyDescent="0.25">
      <c r="A25" s="65">
        <v>1</v>
      </c>
      <c r="B25" s="10" t="s">
        <v>148</v>
      </c>
      <c r="C25" s="10" t="s">
        <v>206</v>
      </c>
      <c r="D25" s="10" t="s">
        <v>272</v>
      </c>
      <c r="E25" s="23" t="s">
        <v>269</v>
      </c>
    </row>
    <row r="26" spans="1:5" ht="48" customHeight="1" x14ac:dyDescent="0.25">
      <c r="A26" s="65">
        <v>2</v>
      </c>
      <c r="B26" s="10" t="s">
        <v>149</v>
      </c>
      <c r="C26" s="10" t="s">
        <v>150</v>
      </c>
      <c r="D26" s="10" t="s">
        <v>226</v>
      </c>
      <c r="E26" s="23" t="s">
        <v>151</v>
      </c>
    </row>
    <row r="27" spans="1:5" ht="31.5" x14ac:dyDescent="0.25">
      <c r="A27" s="65">
        <v>3</v>
      </c>
      <c r="B27" s="10" t="s">
        <v>152</v>
      </c>
      <c r="C27" s="10" t="s">
        <v>153</v>
      </c>
      <c r="D27" s="10" t="s">
        <v>227</v>
      </c>
      <c r="E27" s="23" t="s">
        <v>154</v>
      </c>
    </row>
    <row r="28" spans="1:5" ht="31.5" x14ac:dyDescent="0.25">
      <c r="A28" s="65">
        <v>4</v>
      </c>
      <c r="B28" s="10" t="s">
        <v>155</v>
      </c>
      <c r="C28" s="10" t="s">
        <v>156</v>
      </c>
      <c r="D28" s="10" t="s">
        <v>228</v>
      </c>
      <c r="E28" s="23" t="s">
        <v>157</v>
      </c>
    </row>
    <row r="29" spans="1:5" ht="63" customHeight="1" x14ac:dyDescent="0.25">
      <c r="A29" s="65">
        <v>5</v>
      </c>
      <c r="B29" s="10" t="s">
        <v>158</v>
      </c>
      <c r="C29" s="10" t="s">
        <v>159</v>
      </c>
      <c r="D29" s="10" t="s">
        <v>229</v>
      </c>
      <c r="E29" s="23" t="s">
        <v>160</v>
      </c>
    </row>
    <row r="30" spans="1:5" ht="63" customHeight="1" x14ac:dyDescent="0.25">
      <c r="A30" s="65">
        <v>6</v>
      </c>
      <c r="B30" s="10" t="s">
        <v>161</v>
      </c>
      <c r="C30" s="10" t="s">
        <v>162</v>
      </c>
      <c r="D30" s="10" t="s">
        <v>230</v>
      </c>
      <c r="E30" s="23" t="s">
        <v>163</v>
      </c>
    </row>
    <row r="31" spans="1:5" ht="31.5" x14ac:dyDescent="0.25">
      <c r="A31" s="65">
        <v>7</v>
      </c>
      <c r="B31" s="16" t="s">
        <v>287</v>
      </c>
      <c r="C31" s="10" t="s">
        <v>219</v>
      </c>
      <c r="D31" s="10" t="s">
        <v>218</v>
      </c>
      <c r="E31" s="24" t="s">
        <v>192</v>
      </c>
    </row>
    <row r="32" spans="1:5" ht="63" x14ac:dyDescent="0.25">
      <c r="A32" s="65">
        <v>8</v>
      </c>
      <c r="B32" s="10" t="s">
        <v>288</v>
      </c>
      <c r="C32" s="10" t="s">
        <v>273</v>
      </c>
      <c r="D32" s="10" t="s">
        <v>169</v>
      </c>
      <c r="E32" s="23" t="s">
        <v>170</v>
      </c>
    </row>
    <row r="33" spans="1:5" ht="63" x14ac:dyDescent="0.25">
      <c r="A33" s="65">
        <v>9</v>
      </c>
      <c r="B33" s="10" t="s">
        <v>164</v>
      </c>
      <c r="C33" s="10" t="s">
        <v>165</v>
      </c>
      <c r="D33" s="10" t="s">
        <v>231</v>
      </c>
      <c r="E33" s="23" t="s">
        <v>166</v>
      </c>
    </row>
    <row r="34" spans="1:5" ht="63" x14ac:dyDescent="0.25">
      <c r="A34" s="65">
        <v>10</v>
      </c>
      <c r="B34" s="10" t="s">
        <v>234</v>
      </c>
      <c r="C34" s="10" t="s">
        <v>167</v>
      </c>
      <c r="D34" s="10" t="s">
        <v>232</v>
      </c>
      <c r="E34" s="23" t="s">
        <v>160</v>
      </c>
    </row>
    <row r="35" spans="1:5" ht="78.75" x14ac:dyDescent="0.25">
      <c r="A35" s="65">
        <v>11</v>
      </c>
      <c r="B35" s="10" t="s">
        <v>235</v>
      </c>
      <c r="C35" s="10" t="s">
        <v>168</v>
      </c>
      <c r="D35" s="10" t="s">
        <v>233</v>
      </c>
      <c r="E35" s="23" t="s">
        <v>163</v>
      </c>
    </row>
    <row r="36" spans="1:5" s="110" customFormat="1" ht="19.899999999999999" customHeight="1" x14ac:dyDescent="0.25">
      <c r="A36" s="110" t="s">
        <v>280</v>
      </c>
    </row>
    <row r="37" spans="1:5" s="81" customFormat="1" x14ac:dyDescent="0.25">
      <c r="A37" s="81" t="s">
        <v>90</v>
      </c>
    </row>
  </sheetData>
  <mergeCells count="8">
    <mergeCell ref="A36:XFD36"/>
    <mergeCell ref="A37:XFD37"/>
    <mergeCell ref="A1:XFD1"/>
    <mergeCell ref="A2:XFD2"/>
    <mergeCell ref="A3:XFD3"/>
    <mergeCell ref="A4:XFD4"/>
    <mergeCell ref="A9:XFD9"/>
    <mergeCell ref="A23:XFD23"/>
  </mergeCells>
  <hyperlinks>
    <hyperlink ref="E6:E8" r:id="rId1" display="140.008(2)" xr:uid="{D97996CD-1C94-446D-B139-C6F30C4819B4}"/>
    <hyperlink ref="E11" r:id="rId2" xr:uid="{6D5B6DB9-BE85-462D-BD2E-C6EA668E2194}"/>
    <hyperlink ref="E13:E22" r:id="rId3" display="140.008(b)(1)(G)(i)" xr:uid="{9369DDE3-601F-44FE-9D16-EF96EEF3E341}"/>
    <hyperlink ref="E25:E35" r:id="rId4" display="140.008(b)(1)(A), 1201.002" xr:uid="{7DD03879-0962-4604-A62D-CDD611561442}"/>
    <hyperlink ref="A36:XFD36" location="'Table of Contents'!A2" display="Table of Contents" xr:uid="{CA09E421-32FF-4439-BF5A-73C7443A2384}"/>
    <hyperlink ref="A11" location="'2 - Individual Debt Obligations'!A8" display="column A" xr:uid="{807220D3-8905-442C-89D5-A084F03B652C}"/>
    <hyperlink ref="A12" location="'2 - Individual Debt Obligations'!B8" display="column B" xr:uid="{764CB60A-5611-4774-86A1-883EC2DBE61C}"/>
    <hyperlink ref="A13" location="'2 - Individual Debt Obligations'!C8" display="column C" xr:uid="{DCC64CEF-0C9B-4862-966B-A16E4A4A347C}"/>
    <hyperlink ref="A14" location="'2 - Individual Debt Obligations'!D8" display="column D" xr:uid="{D3056927-2C4C-4614-BBA1-54254CE88A48}"/>
    <hyperlink ref="A15" location="'2 - Individual Debt Obligations'!E8" display="column E" xr:uid="{D318A8CC-6E8A-4468-BCF3-5B6233AFFC43}"/>
    <hyperlink ref="A16" location="'2 - Individual Debt Obligations'!F8" display="column F" xr:uid="{27B1E73C-C5CF-4F55-B80F-2C10C3E17A62}"/>
    <hyperlink ref="A17" location="'2 - Individual Debt Obligations'!G8" display="column G" xr:uid="{92EED40F-064A-47AF-812D-41CB625BA6DE}"/>
    <hyperlink ref="A18" location="'2 - Individual Debt Obligations'!H8" display="column H" xr:uid="{227A26D5-A30B-45BE-849D-76D858E583E3}"/>
    <hyperlink ref="A19" location="'2 - Individual Debt Obligations'!I8" display="column I" xr:uid="{E6593B1F-391A-4C6D-92A8-F0E5F12C8034}"/>
    <hyperlink ref="A20" location="'2 - Individual Debt Obligations'!J8" display="column J" xr:uid="{F87FF7B5-F092-4364-A3F4-72BACD14ED9E}"/>
    <hyperlink ref="A21" location="'2 - Individual Debt Obligations'!K8" display="column K" xr:uid="{A35F368D-ED42-473C-87D9-523D08DFCB00}"/>
    <hyperlink ref="A22" location="'2 - Individual Debt Obligations'!L8" display="columns L - Q" xr:uid="{7D348694-40C1-49B7-B064-79A85B32096C}"/>
    <hyperlink ref="A25" location="'3 - Summary of Debt Obligations'!A9" display="'3 - Summary of Debt Obligations'!A9" xr:uid="{900EC52C-6DF8-4CA1-93FE-EF8B86290AEC}"/>
    <hyperlink ref="A26" location="'3 - Summary of Debt Obligations'!A10" display="'3 - Summary of Debt Obligations'!A10" xr:uid="{575F17E1-7A1C-49B9-A550-6786F9002E8E}"/>
    <hyperlink ref="A27" location="'3 - Summary of Debt Obligations'!A11" display="'3 - Summary of Debt Obligations'!A11" xr:uid="{3199515E-7CA6-4C17-996F-F246CFF974A0}"/>
    <hyperlink ref="A28" location="'3 - Summary of Debt Obligations'!A13" display="'3 - Summary of Debt Obligations'!A13" xr:uid="{9A2990C0-43EE-4F8D-AECE-42CE5A83AC91}"/>
    <hyperlink ref="A29" location="'6 - Instructions and Glossary'!A14" display="'6 - Instructions and Glossary'!A14" xr:uid="{D03F02FC-272F-440D-8B75-A703734395FA}"/>
    <hyperlink ref="A30" location="'3 - Summary of Debt Obligations'!A15" display="'3 - Summary of Debt Obligations'!A15" xr:uid="{4CC91E5C-D7A3-4C14-902B-D473697773B5}"/>
    <hyperlink ref="A31" location="'3 - Summary of Debt Obligations'!A17" display="'3 - Summary of Debt Obligations'!A17" xr:uid="{F3EB2AF1-8D39-494B-A71A-DF34EE55AE0A}"/>
    <hyperlink ref="A32" location="'3 - Summary of Debt Obligations'!A18" display="'3 - Summary of Debt Obligations'!A18" xr:uid="{D5E6F93E-3987-4181-872B-642DDD2E7A4D}"/>
    <hyperlink ref="A33" location="'3 - Summary of Debt Obligations'!A19" display="'3 - Summary of Debt Obligations'!A19" xr:uid="{10099FAA-A24A-4A9F-9B49-BD8960F4935B}"/>
    <hyperlink ref="A34" location="'3 - Summary of Debt Obligations'!A20" display="'3 - Summary of Debt Obligations'!A20" xr:uid="{2E16483E-365A-4CD5-9FEB-47B58DFEC6FB}"/>
    <hyperlink ref="A35" location="'3 - Summary of Debt Obligations'!A21" display="'3 - Summary of Debt Obligations'!A21" xr:uid="{1DAA4D5C-C2FE-42F0-BCB9-6BA9D7F26435}"/>
    <hyperlink ref="A6" location="'1 - Contact Information'!A4" display="'1 - Contact Information'!A4" xr:uid="{B493D982-06F6-4A5D-8677-9613E2BAEF5E}"/>
    <hyperlink ref="A7" location="'1 - Contact Information'!A5" display="'1 - Contact Information'!A5" xr:uid="{AEE5AB7D-B6D3-4495-BED7-F558AA5677FB}"/>
    <hyperlink ref="A8" location="'1 - Contact Information'!A13" display="'1 - Contact Information'!A13" xr:uid="{0898371A-0CDB-4DFE-8924-CE477DCC159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C12" sqref="C12"/>
    </sheetView>
  </sheetViews>
  <sheetFormatPr defaultColWidth="9.140625" defaultRowHeight="15.75" x14ac:dyDescent="0.25"/>
  <cols>
    <col min="1" max="2" width="9.140625" style="1"/>
    <col min="3" max="3" width="9.140625" style="53"/>
    <col min="4" max="11" width="9.140625" style="1"/>
    <col min="12" max="12" width="9.7109375" bestFit="1" customWidth="1"/>
    <col min="13" max="13" width="9.28515625" style="54" bestFit="1" customWidth="1"/>
    <col min="14" max="14" width="3.42578125" customWidth="1"/>
    <col min="15" max="15" width="15" style="59" bestFit="1" customWidth="1"/>
    <col min="16" max="16" width="9.5703125" style="59" bestFit="1" customWidth="1"/>
    <col min="17" max="17" width="9.140625" style="54"/>
    <col min="18" max="16384" width="9.140625" style="1"/>
  </cols>
  <sheetData>
    <row r="1" spans="1:17" x14ac:dyDescent="0.25">
      <c r="A1" s="1" t="s">
        <v>11</v>
      </c>
      <c r="B1" s="1" t="s">
        <v>11</v>
      </c>
      <c r="C1" s="53" t="s">
        <v>11</v>
      </c>
      <c r="D1" s="1" t="s">
        <v>36</v>
      </c>
      <c r="E1" s="1" t="s">
        <v>37</v>
      </c>
      <c r="F1" s="1" t="s">
        <v>38</v>
      </c>
      <c r="G1" s="2" t="s">
        <v>78</v>
      </c>
      <c r="H1" s="1" t="s">
        <v>89</v>
      </c>
      <c r="L1" s="56" t="s">
        <v>299</v>
      </c>
      <c r="M1" s="56" t="s">
        <v>300</v>
      </c>
      <c r="N1" s="56"/>
      <c r="O1" s="57" t="s">
        <v>301</v>
      </c>
      <c r="P1" s="57" t="s">
        <v>300</v>
      </c>
      <c r="Q1" s="56" t="s">
        <v>302</v>
      </c>
    </row>
    <row r="2" spans="1:17" x14ac:dyDescent="0.25">
      <c r="A2" s="1" t="s">
        <v>12</v>
      </c>
      <c r="B2" s="1" t="s">
        <v>15</v>
      </c>
      <c r="C2" s="55">
        <v>2016</v>
      </c>
      <c r="D2" s="1" t="s">
        <v>11</v>
      </c>
      <c r="E2" s="1" t="s">
        <v>11</v>
      </c>
      <c r="F2" s="1" t="s">
        <v>11</v>
      </c>
      <c r="G2" s="1" t="s">
        <v>11</v>
      </c>
      <c r="L2" s="58">
        <f ca="1">TODAY()</f>
        <v>46111</v>
      </c>
      <c r="M2" s="59">
        <f ca="1">DATEVALUE(TEXT(L2,"m/d/yyyy"))</f>
        <v>46111</v>
      </c>
      <c r="O2" s="59">
        <v>45900</v>
      </c>
      <c r="P2" s="59">
        <f>DATEVALUE(TEXT(O2,"m/d/yyyy"))</f>
        <v>45900</v>
      </c>
      <c r="Q2" s="54">
        <v>2025</v>
      </c>
    </row>
    <row r="3" spans="1:17" x14ac:dyDescent="0.25">
      <c r="A3" s="1" t="s">
        <v>13</v>
      </c>
      <c r="B3" s="1" t="s">
        <v>16</v>
      </c>
      <c r="C3" s="55">
        <v>2017</v>
      </c>
      <c r="D3" s="1" t="s">
        <v>77</v>
      </c>
      <c r="E3" s="1" t="s">
        <v>77</v>
      </c>
      <c r="F3" s="1" t="s">
        <v>77</v>
      </c>
      <c r="G3" s="1" t="s">
        <v>77</v>
      </c>
      <c r="L3" s="58"/>
      <c r="O3" s="59">
        <v>46265</v>
      </c>
      <c r="P3" s="59">
        <f t="shared" ref="P3:P27" si="0">DATEVALUE(TEXT(O3,"m/d/yyyy"))</f>
        <v>46265</v>
      </c>
      <c r="Q3" s="54">
        <f>Q2+1</f>
        <v>2026</v>
      </c>
    </row>
    <row r="4" spans="1:17" x14ac:dyDescent="0.25">
      <c r="B4" s="1" t="s">
        <v>17</v>
      </c>
      <c r="C4" s="55">
        <v>2018</v>
      </c>
      <c r="D4" s="1" t="s">
        <v>39</v>
      </c>
      <c r="E4" s="1" t="s">
        <v>40</v>
      </c>
      <c r="F4" s="1" t="s">
        <v>40</v>
      </c>
      <c r="G4" s="1" t="s">
        <v>40</v>
      </c>
      <c r="O4" s="59">
        <v>46630</v>
      </c>
      <c r="P4" s="59">
        <f t="shared" si="0"/>
        <v>46630</v>
      </c>
      <c r="Q4" s="54">
        <f>Q3+1</f>
        <v>2027</v>
      </c>
    </row>
    <row r="5" spans="1:17" x14ac:dyDescent="0.25">
      <c r="B5" s="1" t="s">
        <v>18</v>
      </c>
      <c r="C5" s="55">
        <v>2019</v>
      </c>
      <c r="D5" s="1" t="s">
        <v>41</v>
      </c>
      <c r="E5" s="1" t="s">
        <v>42</v>
      </c>
      <c r="F5" s="1" t="s">
        <v>42</v>
      </c>
      <c r="G5" s="1" t="s">
        <v>44</v>
      </c>
      <c r="O5" s="59">
        <v>46996</v>
      </c>
      <c r="P5" s="59">
        <f t="shared" si="0"/>
        <v>46996</v>
      </c>
      <c r="Q5" s="54">
        <f>Q4+1</f>
        <v>2028</v>
      </c>
    </row>
    <row r="6" spans="1:17" x14ac:dyDescent="0.25">
      <c r="B6" s="1" t="s">
        <v>19</v>
      </c>
      <c r="C6" s="55">
        <v>2020</v>
      </c>
      <c r="D6" s="1" t="s">
        <v>43</v>
      </c>
      <c r="E6" s="1" t="s">
        <v>44</v>
      </c>
      <c r="F6" s="1" t="s">
        <v>44</v>
      </c>
      <c r="G6" s="1" t="s">
        <v>50</v>
      </c>
      <c r="O6" s="59">
        <v>47361</v>
      </c>
      <c r="P6" s="59">
        <f t="shared" si="0"/>
        <v>47361</v>
      </c>
      <c r="Q6" s="54">
        <f t="shared" ref="Q6:Q27" si="1">Q5+1</f>
        <v>2029</v>
      </c>
    </row>
    <row r="7" spans="1:17" x14ac:dyDescent="0.25">
      <c r="B7" s="1" t="s">
        <v>20</v>
      </c>
      <c r="C7" s="55">
        <v>2021</v>
      </c>
      <c r="D7" s="1" t="s">
        <v>45</v>
      </c>
      <c r="E7" s="1" t="s">
        <v>46</v>
      </c>
      <c r="F7" s="1" t="s">
        <v>46</v>
      </c>
      <c r="G7" s="1" t="s">
        <v>56</v>
      </c>
      <c r="O7" s="59">
        <v>47726</v>
      </c>
      <c r="P7" s="59">
        <f t="shared" si="0"/>
        <v>47726</v>
      </c>
      <c r="Q7" s="54">
        <f t="shared" si="1"/>
        <v>2030</v>
      </c>
    </row>
    <row r="8" spans="1:17" x14ac:dyDescent="0.25">
      <c r="C8" s="55">
        <v>2022</v>
      </c>
      <c r="D8" s="1" t="s">
        <v>47</v>
      </c>
      <c r="E8" s="1" t="s">
        <v>48</v>
      </c>
      <c r="F8" s="1" t="s">
        <v>48</v>
      </c>
      <c r="G8" s="1" t="s">
        <v>62</v>
      </c>
      <c r="O8" s="59">
        <v>48091</v>
      </c>
      <c r="P8" s="59">
        <f t="shared" si="0"/>
        <v>48091</v>
      </c>
      <c r="Q8" s="54">
        <f t="shared" si="1"/>
        <v>2031</v>
      </c>
    </row>
    <row r="9" spans="1:17" x14ac:dyDescent="0.25">
      <c r="C9" s="55">
        <v>2023</v>
      </c>
      <c r="D9" s="1" t="s">
        <v>49</v>
      </c>
      <c r="E9" s="1" t="s">
        <v>50</v>
      </c>
      <c r="F9" s="1" t="s">
        <v>50</v>
      </c>
      <c r="G9" s="1" t="s">
        <v>68</v>
      </c>
      <c r="O9" s="59">
        <v>48457</v>
      </c>
      <c r="P9" s="59">
        <f t="shared" si="0"/>
        <v>48457</v>
      </c>
      <c r="Q9" s="54">
        <f t="shared" si="1"/>
        <v>2032</v>
      </c>
    </row>
    <row r="10" spans="1:17" x14ac:dyDescent="0.25">
      <c r="C10" s="55">
        <v>2024</v>
      </c>
      <c r="D10" s="1" t="s">
        <v>51</v>
      </c>
      <c r="E10" s="1" t="s">
        <v>52</v>
      </c>
      <c r="F10" s="1" t="s">
        <v>52</v>
      </c>
      <c r="G10" s="1" t="s">
        <v>72</v>
      </c>
      <c r="O10" s="59">
        <v>48822</v>
      </c>
      <c r="P10" s="59">
        <f t="shared" si="0"/>
        <v>48822</v>
      </c>
      <c r="Q10" s="54">
        <f t="shared" si="1"/>
        <v>2033</v>
      </c>
    </row>
    <row r="11" spans="1:17" x14ac:dyDescent="0.25">
      <c r="C11" s="55">
        <f ca="1">IF($M$2&gt;P2,Q2,"")</f>
        <v>2025</v>
      </c>
      <c r="D11" s="1" t="s">
        <v>53</v>
      </c>
      <c r="E11" s="1" t="s">
        <v>54</v>
      </c>
      <c r="F11" s="1" t="s">
        <v>54</v>
      </c>
      <c r="G11" s="1" t="s">
        <v>74</v>
      </c>
      <c r="O11" s="59">
        <v>49187</v>
      </c>
      <c r="P11" s="59">
        <f t="shared" si="0"/>
        <v>49187</v>
      </c>
      <c r="Q11" s="54">
        <f t="shared" si="1"/>
        <v>2034</v>
      </c>
    </row>
    <row r="12" spans="1:17" x14ac:dyDescent="0.25">
      <c r="C12" s="55" t="str">
        <f t="shared" ref="C12:C36" ca="1" si="2">IF($M$2&gt;P3,Q3,"")</f>
        <v/>
      </c>
      <c r="D12" s="1" t="s">
        <v>55</v>
      </c>
      <c r="E12" s="1" t="s">
        <v>56</v>
      </c>
      <c r="F12" s="1" t="s">
        <v>56</v>
      </c>
      <c r="G12" s="1" t="s">
        <v>75</v>
      </c>
      <c r="O12" s="59">
        <v>49552</v>
      </c>
      <c r="P12" s="59">
        <f t="shared" si="0"/>
        <v>49552</v>
      </c>
      <c r="Q12" s="54">
        <f t="shared" si="1"/>
        <v>2035</v>
      </c>
    </row>
    <row r="13" spans="1:17" x14ac:dyDescent="0.25">
      <c r="C13" s="55" t="str">
        <f t="shared" ca="1" si="2"/>
        <v/>
      </c>
      <c r="D13" s="1" t="s">
        <v>57</v>
      </c>
      <c r="E13" s="1" t="s">
        <v>58</v>
      </c>
      <c r="F13" s="1" t="s">
        <v>58</v>
      </c>
      <c r="G13" s="1" t="s">
        <v>76</v>
      </c>
      <c r="O13" s="59">
        <v>49918</v>
      </c>
      <c r="P13" s="59">
        <f t="shared" si="0"/>
        <v>49918</v>
      </c>
      <c r="Q13" s="54">
        <f t="shared" si="1"/>
        <v>2036</v>
      </c>
    </row>
    <row r="14" spans="1:17" x14ac:dyDescent="0.25">
      <c r="C14" s="55" t="str">
        <f t="shared" ca="1" si="2"/>
        <v/>
      </c>
      <c r="D14" s="1" t="s">
        <v>59</v>
      </c>
      <c r="E14" s="1" t="s">
        <v>60</v>
      </c>
      <c r="F14" s="1" t="s">
        <v>60</v>
      </c>
      <c r="O14" s="59">
        <v>50283</v>
      </c>
      <c r="P14" s="59">
        <f t="shared" si="0"/>
        <v>50283</v>
      </c>
      <c r="Q14" s="54">
        <f t="shared" si="1"/>
        <v>2037</v>
      </c>
    </row>
    <row r="15" spans="1:17" x14ac:dyDescent="0.25">
      <c r="C15" s="55" t="str">
        <f t="shared" ca="1" si="2"/>
        <v/>
      </c>
      <c r="D15" s="1" t="s">
        <v>61</v>
      </c>
      <c r="E15" s="1" t="s">
        <v>62</v>
      </c>
      <c r="F15" s="1" t="s">
        <v>62</v>
      </c>
      <c r="O15" s="59">
        <v>50648</v>
      </c>
      <c r="P15" s="59">
        <f t="shared" si="0"/>
        <v>50648</v>
      </c>
      <c r="Q15" s="54">
        <f t="shared" si="1"/>
        <v>2038</v>
      </c>
    </row>
    <row r="16" spans="1:17" x14ac:dyDescent="0.25">
      <c r="C16" s="55" t="str">
        <f t="shared" ca="1" si="2"/>
        <v/>
      </c>
      <c r="D16" s="1" t="s">
        <v>63</v>
      </c>
      <c r="E16" s="1" t="s">
        <v>64</v>
      </c>
      <c r="F16" s="1" t="s">
        <v>64</v>
      </c>
      <c r="O16" s="59">
        <v>51013</v>
      </c>
      <c r="P16" s="59">
        <f t="shared" si="0"/>
        <v>51013</v>
      </c>
      <c r="Q16" s="54">
        <f t="shared" si="1"/>
        <v>2039</v>
      </c>
    </row>
    <row r="17" spans="3:17" x14ac:dyDescent="0.25">
      <c r="C17" s="55" t="str">
        <f t="shared" ca="1" si="2"/>
        <v/>
      </c>
      <c r="D17" s="1" t="s">
        <v>65</v>
      </c>
      <c r="E17" s="1" t="s">
        <v>66</v>
      </c>
      <c r="F17" s="1" t="s">
        <v>66</v>
      </c>
      <c r="O17" s="59">
        <v>51379</v>
      </c>
      <c r="P17" s="59">
        <f t="shared" si="0"/>
        <v>51379</v>
      </c>
      <c r="Q17" s="54">
        <f t="shared" si="1"/>
        <v>2040</v>
      </c>
    </row>
    <row r="18" spans="3:17" x14ac:dyDescent="0.25">
      <c r="C18" s="55" t="str">
        <f t="shared" ca="1" si="2"/>
        <v/>
      </c>
      <c r="D18" s="1" t="s">
        <v>67</v>
      </c>
      <c r="E18" s="1" t="s">
        <v>68</v>
      </c>
      <c r="F18" s="1" t="s">
        <v>68</v>
      </c>
      <c r="O18" s="59">
        <v>51744</v>
      </c>
      <c r="P18" s="59">
        <f t="shared" si="0"/>
        <v>51744</v>
      </c>
      <c r="Q18" s="54">
        <f t="shared" si="1"/>
        <v>2041</v>
      </c>
    </row>
    <row r="19" spans="3:17" x14ac:dyDescent="0.25">
      <c r="C19" s="55" t="str">
        <f t="shared" ca="1" si="2"/>
        <v/>
      </c>
      <c r="D19" s="1" t="s">
        <v>69</v>
      </c>
      <c r="E19" s="1" t="s">
        <v>70</v>
      </c>
      <c r="F19" s="1" t="s">
        <v>70</v>
      </c>
      <c r="O19" s="59">
        <v>52109</v>
      </c>
      <c r="P19" s="59">
        <f t="shared" si="0"/>
        <v>52109</v>
      </c>
      <c r="Q19" s="54">
        <f t="shared" si="1"/>
        <v>2042</v>
      </c>
    </row>
    <row r="20" spans="3:17" x14ac:dyDescent="0.25">
      <c r="C20" s="55" t="str">
        <f t="shared" ca="1" si="2"/>
        <v/>
      </c>
      <c r="D20" s="1" t="s">
        <v>71</v>
      </c>
      <c r="E20" s="1" t="s">
        <v>72</v>
      </c>
      <c r="F20" s="1" t="s">
        <v>72</v>
      </c>
      <c r="O20" s="59">
        <v>52474</v>
      </c>
      <c r="P20" s="59">
        <f t="shared" si="0"/>
        <v>52474</v>
      </c>
      <c r="Q20" s="54">
        <f t="shared" si="1"/>
        <v>2043</v>
      </c>
    </row>
    <row r="21" spans="3:17" x14ac:dyDescent="0.25">
      <c r="C21" s="55" t="str">
        <f t="shared" ca="1" si="2"/>
        <v/>
      </c>
      <c r="D21" s="1" t="s">
        <v>73</v>
      </c>
      <c r="E21" s="1" t="s">
        <v>74</v>
      </c>
      <c r="F21" s="1" t="s">
        <v>74</v>
      </c>
      <c r="O21" s="59">
        <v>52840</v>
      </c>
      <c r="P21" s="59">
        <f t="shared" si="0"/>
        <v>52840</v>
      </c>
      <c r="Q21" s="54">
        <f t="shared" si="1"/>
        <v>2044</v>
      </c>
    </row>
    <row r="22" spans="3:17" x14ac:dyDescent="0.25">
      <c r="C22" s="55" t="str">
        <f t="shared" ca="1" si="2"/>
        <v/>
      </c>
      <c r="D22" s="1" t="s">
        <v>75</v>
      </c>
      <c r="E22" s="1" t="s">
        <v>75</v>
      </c>
      <c r="F22" s="1" t="s">
        <v>75</v>
      </c>
      <c r="O22" s="59">
        <v>53205</v>
      </c>
      <c r="P22" s="59">
        <f t="shared" si="0"/>
        <v>53205</v>
      </c>
      <c r="Q22" s="54">
        <f t="shared" si="1"/>
        <v>2045</v>
      </c>
    </row>
    <row r="23" spans="3:17" x14ac:dyDescent="0.25">
      <c r="C23" s="55" t="str">
        <f t="shared" ca="1" si="2"/>
        <v/>
      </c>
      <c r="E23" s="1" t="s">
        <v>76</v>
      </c>
      <c r="F23" s="1" t="s">
        <v>76</v>
      </c>
      <c r="O23" s="59">
        <v>53570</v>
      </c>
      <c r="P23" s="59">
        <f t="shared" si="0"/>
        <v>53570</v>
      </c>
      <c r="Q23" s="54">
        <f t="shared" si="1"/>
        <v>2046</v>
      </c>
    </row>
    <row r="24" spans="3:17" x14ac:dyDescent="0.25">
      <c r="C24" s="55" t="str">
        <f t="shared" ca="1" si="2"/>
        <v/>
      </c>
      <c r="O24" s="59">
        <v>53935</v>
      </c>
      <c r="P24" s="59">
        <f t="shared" si="0"/>
        <v>53935</v>
      </c>
      <c r="Q24" s="54">
        <f t="shared" si="1"/>
        <v>2047</v>
      </c>
    </row>
    <row r="25" spans="3:17" x14ac:dyDescent="0.25">
      <c r="C25" s="55" t="str">
        <f t="shared" ca="1" si="2"/>
        <v/>
      </c>
      <c r="O25" s="59">
        <v>54301</v>
      </c>
      <c r="P25" s="59">
        <f t="shared" si="0"/>
        <v>54301</v>
      </c>
      <c r="Q25" s="54">
        <f t="shared" si="1"/>
        <v>2048</v>
      </c>
    </row>
    <row r="26" spans="3:17" x14ac:dyDescent="0.25">
      <c r="C26" s="55" t="str">
        <f t="shared" ca="1" si="2"/>
        <v/>
      </c>
      <c r="O26" s="59">
        <v>54666</v>
      </c>
      <c r="P26" s="59">
        <f t="shared" si="0"/>
        <v>54666</v>
      </c>
      <c r="Q26" s="54">
        <f t="shared" si="1"/>
        <v>2049</v>
      </c>
    </row>
    <row r="27" spans="3:17" x14ac:dyDescent="0.25">
      <c r="C27" s="55" t="str">
        <f ca="1">IF($M$2&gt;P18,Q18,"")</f>
        <v/>
      </c>
      <c r="O27" s="59">
        <v>55031</v>
      </c>
      <c r="P27" s="59">
        <f t="shared" si="0"/>
        <v>55031</v>
      </c>
      <c r="Q27" s="54">
        <f t="shared" si="1"/>
        <v>2050</v>
      </c>
    </row>
    <row r="28" spans="3:17" x14ac:dyDescent="0.25">
      <c r="C28" s="55" t="str">
        <f t="shared" ca="1" si="2"/>
        <v/>
      </c>
    </row>
    <row r="29" spans="3:17" x14ac:dyDescent="0.25">
      <c r="C29" s="55" t="str">
        <f t="shared" ca="1" si="2"/>
        <v/>
      </c>
    </row>
    <row r="30" spans="3:17" x14ac:dyDescent="0.25">
      <c r="C30" s="55" t="str">
        <f t="shared" ca="1" si="2"/>
        <v/>
      </c>
    </row>
    <row r="31" spans="3:17" x14ac:dyDescent="0.25">
      <c r="C31" s="55" t="str">
        <f t="shared" ca="1" si="2"/>
        <v/>
      </c>
    </row>
    <row r="32" spans="3:17" x14ac:dyDescent="0.25">
      <c r="C32" s="55" t="str">
        <f t="shared" ca="1" si="2"/>
        <v/>
      </c>
    </row>
    <row r="33" spans="1:3" x14ac:dyDescent="0.25">
      <c r="C33" s="55" t="str">
        <f t="shared" ca="1" si="2"/>
        <v/>
      </c>
    </row>
    <row r="34" spans="1:3" x14ac:dyDescent="0.25">
      <c r="C34" s="55" t="str">
        <f t="shared" ca="1" si="2"/>
        <v/>
      </c>
    </row>
    <row r="35" spans="1:3" x14ac:dyDescent="0.25">
      <c r="C35" s="55" t="str">
        <f t="shared" ca="1" si="2"/>
        <v/>
      </c>
    </row>
    <row r="36" spans="1:3" x14ac:dyDescent="0.25">
      <c r="C36" s="55" t="str">
        <f t="shared" ca="1" si="2"/>
        <v/>
      </c>
    </row>
    <row r="38" spans="1:3" x14ac:dyDescent="0.25">
      <c r="A38" s="51" t="s">
        <v>303</v>
      </c>
      <c r="B38" s="51"/>
      <c r="C38" s="51" t="s">
        <v>293</v>
      </c>
    </row>
  </sheetData>
  <sheetProtection selectLockedCells="1" selectUn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Table of Contents</vt:lpstr>
      <vt:lpstr>1 - Contact Information</vt:lpstr>
      <vt:lpstr>2 - Individual Debt Obligations</vt:lpstr>
      <vt:lpstr>3 - Summary of Debt Obligations</vt:lpstr>
      <vt:lpstr>4 - Additional Notes</vt:lpstr>
      <vt:lpstr>5 - Optional Reporting</vt:lpstr>
      <vt:lpstr>6 - Instructions and Glossary</vt:lpstr>
      <vt:lpstr>Hide</vt:lpstr>
      <vt:lpstr>'2 - Individual Debt Obligations'!Print_Titles</vt:lpstr>
      <vt:lpstr>TitleRegion1.A3.B13.CISHEET</vt:lpstr>
      <vt:lpstr>TitleRegion2.A14.B29.CISHEET</vt:lpstr>
      <vt:lpstr>TitleRegionEntityInformation..B4.2</vt:lpstr>
      <vt:lpstr>TitleRegionEntityInformation..B4.3</vt:lpstr>
      <vt:lpstr>TitleRegionEntityInformation.A8.S109.SHEET3</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Marisol Alonzo</cp:lastModifiedBy>
  <cp:lastPrinted>2026-03-30T20:50:21Z</cp:lastPrinted>
  <dcterms:created xsi:type="dcterms:W3CDTF">2017-01-13T17:49:37Z</dcterms:created>
  <dcterms:modified xsi:type="dcterms:W3CDTF">2026-03-30T20:50:49Z</dcterms:modified>
</cp:coreProperties>
</file>