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vuser\Downloads\"/>
    </mc:Choice>
  </mc:AlternateContent>
  <xr:revisionPtr revIDLastSave="0" documentId="8_{B06BA44A-E05C-4080-8D7B-01F32827DC4A}" xr6:coauthVersionLast="47" xr6:coauthVersionMax="47" xr10:uidLastSave="{00000000-0000-0000-0000-000000000000}"/>
  <bookViews>
    <workbookView xWindow="-120" yWindow="-120" windowWidth="29040" windowHeight="15720" xr2:uid="{D83CADB6-CF61-4EA4-8E6D-255B7CB67EDF}"/>
  </bookViews>
  <sheets>
    <sheet name="24-25" sheetId="3" r:id="rId1"/>
    <sheet name="Newsletter Comparison 24-25" sheetId="4" r:id="rId2"/>
    <sheet name="23-24" sheetId="1" r:id="rId3"/>
    <sheet name="Newsletter Comparison - 23-24" sheetId="2" r:id="rId4"/>
  </sheets>
  <externalReferences>
    <externalReference r:id="rId5"/>
  </externalReferences>
  <definedNames>
    <definedName name="_xlnm._FilterDatabase" localSheetId="3" hidden="1">'Newsletter Comparison - 23-24'!$A$1:$F$42</definedName>
    <definedName name="_xlchart.v1.0" hidden="1">[1]NEWSLETTERCOMPARISON!$B$2:$B$41</definedName>
    <definedName name="_xlchart.v1.1" hidden="1">[1]NEWSLETTERCOMPARISON!$F$2:$F$41</definedName>
    <definedName name="_xlchart.v1.2" hidden="1">'Newsletter Comparison - 23-24'!$B$2:$B$42</definedName>
    <definedName name="_xlchart.v1.3" hidden="1">'Newsletter Comparison - 23-24'!$F$2:$F$42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4" l="1"/>
  <c r="C44" i="4"/>
  <c r="E43" i="4"/>
  <c r="C43" i="4"/>
  <c r="G41" i="4"/>
  <c r="D41" i="4"/>
  <c r="E41" i="4" s="1"/>
  <c r="F41" i="4" s="1"/>
  <c r="G40" i="4"/>
  <c r="D40" i="4"/>
  <c r="E40" i="4" s="1"/>
  <c r="F40" i="4" s="1"/>
  <c r="G39" i="4"/>
  <c r="D39" i="4"/>
  <c r="E39" i="4" s="1"/>
  <c r="F39" i="4" s="1"/>
  <c r="G38" i="4"/>
  <c r="D38" i="4"/>
  <c r="E38" i="4" s="1"/>
  <c r="F38" i="4" s="1"/>
  <c r="G37" i="4"/>
  <c r="D37" i="4"/>
  <c r="E37" i="4" s="1"/>
  <c r="F37" i="4" s="1"/>
  <c r="G36" i="4"/>
  <c r="D36" i="4"/>
  <c r="E36" i="4" s="1"/>
  <c r="F36" i="4" s="1"/>
  <c r="G35" i="4"/>
  <c r="D35" i="4"/>
  <c r="E35" i="4" s="1"/>
  <c r="F35" i="4" s="1"/>
  <c r="G34" i="4"/>
  <c r="D34" i="4"/>
  <c r="E34" i="4" s="1"/>
  <c r="F34" i="4" s="1"/>
  <c r="G33" i="4"/>
  <c r="D33" i="4"/>
  <c r="E33" i="4" s="1"/>
  <c r="F33" i="4" s="1"/>
  <c r="G32" i="4"/>
  <c r="D32" i="4"/>
  <c r="E32" i="4" s="1"/>
  <c r="F32" i="4" s="1"/>
  <c r="G31" i="4"/>
  <c r="D31" i="4"/>
  <c r="E31" i="4" s="1"/>
  <c r="F31" i="4" s="1"/>
  <c r="G30" i="4"/>
  <c r="D30" i="4"/>
  <c r="E30" i="4" s="1"/>
  <c r="F30" i="4" s="1"/>
  <c r="G29" i="4"/>
  <c r="D29" i="4"/>
  <c r="E29" i="4" s="1"/>
  <c r="F29" i="4" s="1"/>
  <c r="G28" i="4"/>
  <c r="D28" i="4"/>
  <c r="E28" i="4" s="1"/>
  <c r="F28" i="4" s="1"/>
  <c r="G27" i="4"/>
  <c r="D27" i="4"/>
  <c r="E27" i="4" s="1"/>
  <c r="F27" i="4" s="1"/>
  <c r="G26" i="4"/>
  <c r="D26" i="4"/>
  <c r="E26" i="4" s="1"/>
  <c r="F26" i="4" s="1"/>
  <c r="G25" i="4"/>
  <c r="D25" i="4"/>
  <c r="E25" i="4" s="1"/>
  <c r="F25" i="4" s="1"/>
  <c r="G24" i="4"/>
  <c r="D24" i="4"/>
  <c r="E24" i="4" s="1"/>
  <c r="F24" i="4" s="1"/>
  <c r="G23" i="4"/>
  <c r="D23" i="4"/>
  <c r="E23" i="4" s="1"/>
  <c r="F23" i="4" s="1"/>
  <c r="G22" i="4"/>
  <c r="D22" i="4"/>
  <c r="E22" i="4" s="1"/>
  <c r="F22" i="4" s="1"/>
  <c r="G21" i="4"/>
  <c r="D21" i="4"/>
  <c r="E21" i="4" s="1"/>
  <c r="F21" i="4" s="1"/>
  <c r="G20" i="4"/>
  <c r="D20" i="4"/>
  <c r="E20" i="4" s="1"/>
  <c r="F20" i="4" s="1"/>
  <c r="G19" i="4"/>
  <c r="D19" i="4"/>
  <c r="E19" i="4" s="1"/>
  <c r="F19" i="4" s="1"/>
  <c r="G18" i="4"/>
  <c r="D18" i="4"/>
  <c r="E18" i="4" s="1"/>
  <c r="F18" i="4" s="1"/>
  <c r="G17" i="4"/>
  <c r="D17" i="4"/>
  <c r="E17" i="4" s="1"/>
  <c r="F17" i="4" s="1"/>
  <c r="G16" i="4"/>
  <c r="D16" i="4"/>
  <c r="E16" i="4" s="1"/>
  <c r="F16" i="4" s="1"/>
  <c r="G15" i="4"/>
  <c r="D15" i="4"/>
  <c r="E15" i="4" s="1"/>
  <c r="F15" i="4" s="1"/>
  <c r="G14" i="4"/>
  <c r="D14" i="4"/>
  <c r="E14" i="4" s="1"/>
  <c r="F14" i="4" s="1"/>
  <c r="G13" i="4"/>
  <c r="D13" i="4"/>
  <c r="E13" i="4" s="1"/>
  <c r="F13" i="4" s="1"/>
  <c r="G12" i="4"/>
  <c r="D12" i="4"/>
  <c r="E12" i="4" s="1"/>
  <c r="F12" i="4" s="1"/>
  <c r="G11" i="4"/>
  <c r="D11" i="4"/>
  <c r="E11" i="4" s="1"/>
  <c r="F11" i="4" s="1"/>
  <c r="G10" i="4"/>
  <c r="D10" i="4"/>
  <c r="E10" i="4" s="1"/>
  <c r="F10" i="4" s="1"/>
  <c r="G9" i="4"/>
  <c r="D9" i="4"/>
  <c r="E9" i="4" s="1"/>
  <c r="F9" i="4" s="1"/>
  <c r="G8" i="4"/>
  <c r="D8" i="4"/>
  <c r="E8" i="4" s="1"/>
  <c r="F8" i="4" s="1"/>
  <c r="G7" i="4"/>
  <c r="D7" i="4"/>
  <c r="E7" i="4" s="1"/>
  <c r="F7" i="4" s="1"/>
  <c r="G6" i="4"/>
  <c r="D6" i="4"/>
  <c r="E6" i="4" s="1"/>
  <c r="F6" i="4" s="1"/>
  <c r="G5" i="4"/>
  <c r="D5" i="4"/>
  <c r="E5" i="4" s="1"/>
  <c r="F5" i="4" s="1"/>
  <c r="G4" i="4"/>
  <c r="D4" i="4"/>
  <c r="E4" i="4" s="1"/>
  <c r="F4" i="4" s="1"/>
  <c r="G3" i="4"/>
  <c r="D3" i="4"/>
  <c r="E3" i="4" s="1"/>
  <c r="F3" i="4" s="1"/>
  <c r="G2" i="4"/>
  <c r="D2" i="4"/>
  <c r="E2" i="4" s="1"/>
  <c r="F2" i="4" s="1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Z47" i="3"/>
  <c r="X47" i="3"/>
  <c r="W47" i="3"/>
  <c r="Y47" i="3" s="1"/>
  <c r="Z46" i="3"/>
  <c r="X46" i="3"/>
  <c r="W46" i="3"/>
  <c r="Y46" i="3" s="1"/>
  <c r="Z45" i="3"/>
  <c r="X45" i="3"/>
  <c r="W45" i="3"/>
  <c r="Y45" i="3" s="1"/>
  <c r="Z44" i="3"/>
  <c r="Y44" i="3"/>
  <c r="X44" i="3"/>
  <c r="W44" i="3"/>
  <c r="Z43" i="3"/>
  <c r="X43" i="3"/>
  <c r="W43" i="3"/>
  <c r="Y43" i="3" s="1"/>
  <c r="Z42" i="3"/>
  <c r="Y42" i="3"/>
  <c r="X42" i="3"/>
  <c r="W42" i="3"/>
  <c r="Z41" i="3"/>
  <c r="X41" i="3"/>
  <c r="W41" i="3"/>
  <c r="Y41" i="3" s="1"/>
  <c r="Z40" i="3"/>
  <c r="Y40" i="3"/>
  <c r="X40" i="3"/>
  <c r="W40" i="3"/>
  <c r="Z39" i="3"/>
  <c r="X39" i="3"/>
  <c r="W39" i="3"/>
  <c r="Y39" i="3" s="1"/>
  <c r="Z38" i="3"/>
  <c r="Y38" i="3"/>
  <c r="X38" i="3"/>
  <c r="W38" i="3"/>
  <c r="Z37" i="3"/>
  <c r="X37" i="3"/>
  <c r="W37" i="3"/>
  <c r="Y37" i="3" s="1"/>
  <c r="Z36" i="3"/>
  <c r="Y36" i="3"/>
  <c r="X36" i="3"/>
  <c r="W36" i="3"/>
  <c r="Z35" i="3"/>
  <c r="X35" i="3"/>
  <c r="W35" i="3"/>
  <c r="Y35" i="3" s="1"/>
  <c r="Z34" i="3"/>
  <c r="Y34" i="3"/>
  <c r="X34" i="3"/>
  <c r="W34" i="3"/>
  <c r="Z33" i="3"/>
  <c r="X33" i="3"/>
  <c r="W33" i="3"/>
  <c r="Y33" i="3" s="1"/>
  <c r="Z32" i="3"/>
  <c r="Y32" i="3"/>
  <c r="X32" i="3"/>
  <c r="W32" i="3"/>
  <c r="Z31" i="3"/>
  <c r="X31" i="3"/>
  <c r="W31" i="3"/>
  <c r="Y31" i="3" s="1"/>
  <c r="Z30" i="3"/>
  <c r="Y30" i="3"/>
  <c r="X30" i="3"/>
  <c r="W30" i="3"/>
  <c r="Z29" i="3"/>
  <c r="X29" i="3"/>
  <c r="W29" i="3"/>
  <c r="Y29" i="3" s="1"/>
  <c r="Z28" i="3"/>
  <c r="Y28" i="3"/>
  <c r="X28" i="3"/>
  <c r="X49" i="3" s="1"/>
  <c r="W28" i="3"/>
  <c r="W49" i="3" s="1"/>
  <c r="V27" i="3"/>
  <c r="U27" i="3"/>
  <c r="T27" i="3"/>
  <c r="S27" i="3"/>
  <c r="R27" i="3"/>
  <c r="Q27" i="3"/>
  <c r="P27" i="3"/>
  <c r="O27" i="3"/>
  <c r="N27" i="3"/>
  <c r="M27" i="3"/>
  <c r="L27" i="3"/>
  <c r="AC49" i="3" s="1"/>
  <c r="K27" i="3"/>
  <c r="J27" i="3"/>
  <c r="I27" i="3"/>
  <c r="H27" i="3"/>
  <c r="G27" i="3"/>
  <c r="F27" i="3"/>
  <c r="E27" i="3"/>
  <c r="D27" i="3"/>
  <c r="C27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2" i="3"/>
  <c r="X22" i="3"/>
  <c r="Y22" i="3" s="1"/>
  <c r="W22" i="3"/>
  <c r="Z21" i="3"/>
  <c r="X21" i="3"/>
  <c r="W21" i="3"/>
  <c r="Y21" i="3" s="1"/>
  <c r="Z20" i="3"/>
  <c r="X20" i="3"/>
  <c r="Y20" i="3" s="1"/>
  <c r="W20" i="3"/>
  <c r="Z19" i="3"/>
  <c r="X19" i="3"/>
  <c r="W19" i="3"/>
  <c r="Y19" i="3" s="1"/>
  <c r="Z18" i="3"/>
  <c r="X18" i="3"/>
  <c r="Y18" i="3" s="1"/>
  <c r="W18" i="3"/>
  <c r="Z17" i="3"/>
  <c r="X17" i="3"/>
  <c r="W17" i="3"/>
  <c r="Y17" i="3" s="1"/>
  <c r="Z16" i="3"/>
  <c r="X16" i="3"/>
  <c r="Y16" i="3" s="1"/>
  <c r="W16" i="3"/>
  <c r="Z15" i="3"/>
  <c r="X15" i="3"/>
  <c r="W15" i="3"/>
  <c r="Y15" i="3" s="1"/>
  <c r="Z14" i="3"/>
  <c r="X14" i="3"/>
  <c r="Y14" i="3" s="1"/>
  <c r="W14" i="3"/>
  <c r="Z13" i="3"/>
  <c r="X13" i="3"/>
  <c r="W13" i="3"/>
  <c r="Y13" i="3" s="1"/>
  <c r="Z12" i="3"/>
  <c r="X12" i="3"/>
  <c r="Y12" i="3" s="1"/>
  <c r="W12" i="3"/>
  <c r="Z11" i="3"/>
  <c r="X11" i="3"/>
  <c r="W11" i="3"/>
  <c r="Y11" i="3" s="1"/>
  <c r="Z10" i="3"/>
  <c r="X10" i="3"/>
  <c r="Y10" i="3" s="1"/>
  <c r="W10" i="3"/>
  <c r="Z9" i="3"/>
  <c r="X9" i="3"/>
  <c r="W9" i="3"/>
  <c r="Y9" i="3" s="1"/>
  <c r="Z8" i="3"/>
  <c r="X8" i="3"/>
  <c r="Y8" i="3" s="1"/>
  <c r="W8" i="3"/>
  <c r="Z7" i="3"/>
  <c r="X7" i="3"/>
  <c r="W7" i="3"/>
  <c r="Y7" i="3" s="1"/>
  <c r="Z6" i="3"/>
  <c r="X6" i="3"/>
  <c r="Y6" i="3" s="1"/>
  <c r="W6" i="3"/>
  <c r="Z5" i="3"/>
  <c r="X5" i="3"/>
  <c r="W5" i="3"/>
  <c r="Y5" i="3" s="1"/>
  <c r="Z4" i="3"/>
  <c r="X4" i="3"/>
  <c r="Y4" i="3" s="1"/>
  <c r="W4" i="3"/>
  <c r="Z3" i="3"/>
  <c r="X3" i="3"/>
  <c r="W3" i="3"/>
  <c r="Y3" i="3" s="1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X51" i="3" l="1"/>
  <c r="Y49" i="3"/>
  <c r="X24" i="3"/>
  <c r="W24" i="3"/>
  <c r="Y24" i="3" s="1"/>
  <c r="Y47" i="1" l="1"/>
  <c r="X46" i="1"/>
  <c r="X47" i="1"/>
  <c r="X48" i="1"/>
  <c r="U50" i="1" l="1"/>
  <c r="V50" i="1"/>
  <c r="W50" i="1"/>
  <c r="U27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X3" i="1"/>
  <c r="W3" i="1"/>
  <c r="C24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C50" i="1"/>
  <c r="X29" i="1"/>
  <c r="Y29" i="1"/>
  <c r="AA29" i="1"/>
  <c r="G5" i="2" s="1"/>
  <c r="X30" i="1"/>
  <c r="Y30" i="1"/>
  <c r="AA30" i="1"/>
  <c r="G7" i="2" s="1"/>
  <c r="X31" i="1"/>
  <c r="Y31" i="1"/>
  <c r="AA31" i="1"/>
  <c r="G8" i="2" s="1"/>
  <c r="X32" i="1"/>
  <c r="Y32" i="1"/>
  <c r="AA32" i="1"/>
  <c r="G14" i="2" s="1"/>
  <c r="X33" i="1"/>
  <c r="Y33" i="1"/>
  <c r="AA33" i="1"/>
  <c r="G15" i="2" s="1"/>
  <c r="X34" i="1"/>
  <c r="Y34" i="1"/>
  <c r="AA34" i="1"/>
  <c r="G17" i="2" s="1"/>
  <c r="X35" i="1"/>
  <c r="Y35" i="1"/>
  <c r="AA35" i="1"/>
  <c r="G18" i="2" s="1"/>
  <c r="X36" i="1"/>
  <c r="Y36" i="1"/>
  <c r="AA36" i="1"/>
  <c r="G20" i="2" s="1"/>
  <c r="X37" i="1"/>
  <c r="Y37" i="1"/>
  <c r="AA37" i="1"/>
  <c r="G21" i="2" s="1"/>
  <c r="X38" i="1"/>
  <c r="Y38" i="1"/>
  <c r="AA38" i="1"/>
  <c r="G22" i="2" s="1"/>
  <c r="X39" i="1"/>
  <c r="Y39" i="1"/>
  <c r="AA39" i="1"/>
  <c r="G23" i="2" s="1"/>
  <c r="X40" i="1"/>
  <c r="Y40" i="1"/>
  <c r="AA40" i="1"/>
  <c r="G25" i="2" s="1"/>
  <c r="X41" i="1"/>
  <c r="Y41" i="1"/>
  <c r="AA41" i="1"/>
  <c r="G29" i="2" s="1"/>
  <c r="X42" i="1"/>
  <c r="Y42" i="1"/>
  <c r="AA42" i="1"/>
  <c r="G31" i="2" s="1"/>
  <c r="X43" i="1"/>
  <c r="Y43" i="1"/>
  <c r="AA43" i="1"/>
  <c r="G32" i="2" s="1"/>
  <c r="X44" i="1"/>
  <c r="Y44" i="1"/>
  <c r="AA44" i="1"/>
  <c r="G35" i="2" s="1"/>
  <c r="X45" i="1"/>
  <c r="Y45" i="1"/>
  <c r="AA45" i="1"/>
  <c r="G36" i="2" s="1"/>
  <c r="Y46" i="1"/>
  <c r="Z46" i="1" s="1"/>
  <c r="D39" i="2" s="1"/>
  <c r="AA46" i="1"/>
  <c r="G39" i="2" s="1"/>
  <c r="Z47" i="1"/>
  <c r="D41" i="2" s="1"/>
  <c r="AA47" i="1"/>
  <c r="G41" i="2" s="1"/>
  <c r="Y48" i="1"/>
  <c r="Z48" i="1" s="1"/>
  <c r="D42" i="2" s="1"/>
  <c r="E42" i="2" s="1"/>
  <c r="F42" i="2" s="1"/>
  <c r="AA48" i="1"/>
  <c r="G42" i="2" s="1"/>
  <c r="Z41" i="1" l="1"/>
  <c r="D29" i="2" s="1"/>
  <c r="Z40" i="1"/>
  <c r="D25" i="2" s="1"/>
  <c r="Z31" i="1"/>
  <c r="Z38" i="1"/>
  <c r="D22" i="2" s="1"/>
  <c r="Z43" i="1"/>
  <c r="D32" i="2" s="1"/>
  <c r="Z37" i="1"/>
  <c r="D21" i="2" s="1"/>
  <c r="Y6" i="1"/>
  <c r="D9" i="2" s="1"/>
  <c r="Y3" i="1"/>
  <c r="D3" i="2" s="1"/>
  <c r="Z36" i="1"/>
  <c r="D20" i="2" s="1"/>
  <c r="Z44" i="1"/>
  <c r="D35" i="2" s="1"/>
  <c r="Z35" i="1"/>
  <c r="D18" i="2" s="1"/>
  <c r="Z45" i="1"/>
  <c r="D36" i="2" s="1"/>
  <c r="Z42" i="1"/>
  <c r="D31" i="2" s="1"/>
  <c r="Z39" i="1"/>
  <c r="D23" i="2" s="1"/>
  <c r="Z34" i="1"/>
  <c r="D17" i="2" s="1"/>
  <c r="Z29" i="1"/>
  <c r="D5" i="2" s="1"/>
  <c r="Z33" i="1"/>
  <c r="D15" i="2" s="1"/>
  <c r="Z32" i="1"/>
  <c r="D14" i="2" s="1"/>
  <c r="Z30" i="1"/>
  <c r="D7" i="2" s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L27" i="1" l="1"/>
  <c r="Z6" i="1"/>
  <c r="G9" i="2" s="1"/>
  <c r="Z7" i="1"/>
  <c r="G10" i="2" s="1"/>
  <c r="F2" i="1"/>
  <c r="W24" i="1" l="1"/>
  <c r="AD50" i="1"/>
  <c r="Y7" i="1"/>
  <c r="D10" i="2" s="1"/>
  <c r="E9" i="2" l="1"/>
  <c r="F9" i="2" s="1"/>
  <c r="E10" i="2"/>
  <c r="F10" i="2" s="1"/>
  <c r="R27" i="1"/>
  <c r="Q27" i="1"/>
  <c r="Q2" i="1" l="1"/>
  <c r="P2" i="1"/>
  <c r="AA28" i="1" l="1"/>
  <c r="G2" i="2" s="1"/>
  <c r="Y28" i="1"/>
  <c r="X28" i="1"/>
  <c r="X50" i="1" s="1"/>
  <c r="X52" i="1" s="1"/>
  <c r="Y50" i="1" l="1"/>
  <c r="W27" i="1"/>
  <c r="Z50" i="1" l="1"/>
  <c r="O27" i="1"/>
  <c r="N27" i="1"/>
  <c r="J27" i="1"/>
  <c r="E27" i="1"/>
  <c r="Z11" i="1"/>
  <c r="G16" i="2" s="1"/>
  <c r="Z12" i="1"/>
  <c r="G19" i="2" s="1"/>
  <c r="Z13" i="1"/>
  <c r="G24" i="2" s="1"/>
  <c r="Z14" i="1"/>
  <c r="G26" i="2" s="1"/>
  <c r="Z15" i="1"/>
  <c r="G27" i="2" s="1"/>
  <c r="Z16" i="1"/>
  <c r="G28" i="2" s="1"/>
  <c r="Z17" i="1"/>
  <c r="G30" i="2" s="1"/>
  <c r="Z18" i="1"/>
  <c r="G33" i="2" s="1"/>
  <c r="Z19" i="1"/>
  <c r="G34" i="2" s="1"/>
  <c r="Z20" i="1"/>
  <c r="G37" i="2" s="1"/>
  <c r="Z21" i="1"/>
  <c r="G38" i="2" s="1"/>
  <c r="Z22" i="1"/>
  <c r="G40" i="2" s="1"/>
  <c r="V2" i="1"/>
  <c r="L2" i="1"/>
  <c r="M2" i="1"/>
  <c r="N2" i="1"/>
  <c r="O2" i="1"/>
  <c r="R2" i="1"/>
  <c r="S2" i="1"/>
  <c r="T2" i="1"/>
  <c r="U2" i="1"/>
  <c r="Y20" i="1" l="1"/>
  <c r="D37" i="2" s="1"/>
  <c r="E20" i="2"/>
  <c r="F20" i="2" s="1"/>
  <c r="Y16" i="1"/>
  <c r="D28" i="2" s="1"/>
  <c r="Y12" i="1"/>
  <c r="D19" i="2" s="1"/>
  <c r="Y19" i="1"/>
  <c r="D34" i="2" s="1"/>
  <c r="Y15" i="1"/>
  <c r="D27" i="2" s="1"/>
  <c r="Y17" i="1"/>
  <c r="D30" i="2" s="1"/>
  <c r="Y13" i="1"/>
  <c r="D24" i="2" s="1"/>
  <c r="Y22" i="1"/>
  <c r="D40" i="2" s="1"/>
  <c r="Y18" i="1"/>
  <c r="D33" i="2" s="1"/>
  <c r="E33" i="2" s="1"/>
  <c r="F33" i="2" s="1"/>
  <c r="Y14" i="1"/>
  <c r="D26" i="2" s="1"/>
  <c r="Y21" i="1"/>
  <c r="D38" i="2" s="1"/>
  <c r="Y11" i="1"/>
  <c r="D16" i="2" s="1"/>
  <c r="E38" i="2" l="1"/>
  <c r="F38" i="2" s="1"/>
  <c r="E39" i="2"/>
  <c r="F39" i="2" s="1"/>
  <c r="E19" i="2"/>
  <c r="F19" i="2" s="1"/>
  <c r="E22" i="2"/>
  <c r="F22" i="2" s="1"/>
  <c r="E34" i="2"/>
  <c r="F34" i="2" s="1"/>
  <c r="E31" i="2"/>
  <c r="F31" i="2" s="1"/>
  <c r="E21" i="2"/>
  <c r="F21" i="2" s="1"/>
  <c r="E28" i="2"/>
  <c r="F28" i="2" s="1"/>
  <c r="E32" i="2"/>
  <c r="F32" i="2" s="1"/>
  <c r="E16" i="2"/>
  <c r="F16" i="2" s="1"/>
  <c r="E27" i="2"/>
  <c r="F27" i="2" s="1"/>
  <c r="E37" i="2"/>
  <c r="F37" i="2" s="1"/>
  <c r="E25" i="2"/>
  <c r="F25" i="2" s="1"/>
  <c r="E29" i="2"/>
  <c r="F29" i="2" s="1"/>
  <c r="E26" i="2"/>
  <c r="F26" i="2" s="1"/>
  <c r="E41" i="2"/>
  <c r="F41" i="2" s="1"/>
  <c r="E40" i="2"/>
  <c r="F40" i="2" s="1"/>
  <c r="E35" i="2"/>
  <c r="F35" i="2" s="1"/>
  <c r="E36" i="2"/>
  <c r="F36" i="2" s="1"/>
  <c r="E24" i="2"/>
  <c r="F24" i="2" s="1"/>
  <c r="E30" i="2"/>
  <c r="F30" i="2" s="1"/>
  <c r="E17" i="2"/>
  <c r="F17" i="2" s="1"/>
  <c r="E18" i="2"/>
  <c r="F18" i="2" s="1"/>
  <c r="D8" i="2"/>
  <c r="E8" i="2" s="1"/>
  <c r="F8" i="2" s="1"/>
  <c r="E7" i="2"/>
  <c r="F7" i="2" s="1"/>
  <c r="Z10" i="1"/>
  <c r="G13" i="2" s="1"/>
  <c r="Z9" i="1"/>
  <c r="G12" i="2" s="1"/>
  <c r="Z8" i="1"/>
  <c r="G11" i="2" s="1"/>
  <c r="Z5" i="1"/>
  <c r="G6" i="2" s="1"/>
  <c r="Z4" i="1"/>
  <c r="G4" i="2" s="1"/>
  <c r="Z3" i="1"/>
  <c r="G3" i="2" s="1"/>
  <c r="X24" i="1" l="1"/>
  <c r="Y24" i="1" s="1"/>
  <c r="Z28" i="1"/>
  <c r="Y5" i="1"/>
  <c r="D6" i="2" s="1"/>
  <c r="E6" i="2" s="1"/>
  <c r="F6" i="2" s="1"/>
  <c r="Y4" i="1"/>
  <c r="D4" i="2" s="1"/>
  <c r="Y9" i="1"/>
  <c r="Y8" i="1"/>
  <c r="D11" i="2" s="1"/>
  <c r="Y10" i="1"/>
  <c r="E5" i="2" l="1"/>
  <c r="F5" i="2" s="1"/>
  <c r="D2" i="2"/>
  <c r="E2" i="2" s="1"/>
  <c r="F2" i="2" s="1"/>
  <c r="E3" i="2"/>
  <c r="F3" i="2" s="1"/>
  <c r="E4" i="2"/>
  <c r="F4" i="2" s="1"/>
  <c r="E23" i="2"/>
  <c r="F23" i="2" s="1"/>
  <c r="D13" i="2"/>
  <c r="E13" i="2" s="1"/>
  <c r="F13" i="2" s="1"/>
  <c r="E15" i="2"/>
  <c r="F15" i="2" s="1"/>
  <c r="D12" i="2"/>
  <c r="E12" i="2" s="1"/>
  <c r="F12" i="2" s="1"/>
  <c r="E14" i="2"/>
  <c r="F14" i="2" s="1"/>
  <c r="E11" i="2"/>
  <c r="F11" i="2" s="1"/>
  <c r="V27" i="1"/>
  <c r="T27" i="1"/>
  <c r="S27" i="1"/>
  <c r="P27" i="1"/>
  <c r="M27" i="1"/>
  <c r="K27" i="1"/>
  <c r="I27" i="1"/>
  <c r="H27" i="1"/>
  <c r="G27" i="1"/>
  <c r="F27" i="1"/>
  <c r="D27" i="1"/>
  <c r="C27" i="1"/>
  <c r="K2" i="1"/>
  <c r="J2" i="1"/>
  <c r="I2" i="1"/>
  <c r="H2" i="1"/>
  <c r="G2" i="1"/>
  <c r="E2" i="1"/>
  <c r="D2" i="1"/>
  <c r="C2" i="1"/>
</calcChain>
</file>

<file path=xl/sharedStrings.xml><?xml version="1.0" encoding="utf-8"?>
<sst xmlns="http://schemas.openxmlformats.org/spreadsheetml/2006/main" count="285" uniqueCount="67">
  <si>
    <t>TOTAL</t>
  </si>
  <si>
    <t>GAMES</t>
  </si>
  <si>
    <t>AVGE</t>
  </si>
  <si>
    <t>TOP</t>
  </si>
  <si>
    <t>TEAM</t>
  </si>
  <si>
    <t>+/-</t>
  </si>
  <si>
    <t>+/- AS A %</t>
  </si>
  <si>
    <t>Premier Division</t>
  </si>
  <si>
    <t>Division One</t>
  </si>
  <si>
    <t>AFC Portchester</t>
  </si>
  <si>
    <t>AFC Stoneham</t>
  </si>
  <si>
    <t>Baffins Milton Rovers</t>
  </si>
  <si>
    <t>Blackfield &amp; Langley</t>
  </si>
  <si>
    <t>Bournemouth</t>
  </si>
  <si>
    <t>Brockenhurst</t>
  </si>
  <si>
    <t>Christchurch</t>
  </si>
  <si>
    <t>Cowes Sports</t>
  </si>
  <si>
    <t>Fareham Town</t>
  </si>
  <si>
    <t>Hamble Club</t>
  </si>
  <si>
    <t>Hythe &amp; Dibden</t>
  </si>
  <si>
    <t>Laverstock &amp; Ford</t>
  </si>
  <si>
    <t>Moneyfields</t>
  </si>
  <si>
    <t>Portland United</t>
  </si>
  <si>
    <t>Shaftesbury</t>
  </si>
  <si>
    <t>United Services Portsmouth</t>
  </si>
  <si>
    <t>Andover New Street</t>
  </si>
  <si>
    <t>Andover Town</t>
  </si>
  <si>
    <t>Ash United</t>
  </si>
  <si>
    <t>Downton</t>
  </si>
  <si>
    <t>East Cowes Victoria</t>
  </si>
  <si>
    <t>Fawley</t>
  </si>
  <si>
    <t>Fleetlands</t>
  </si>
  <si>
    <t>Hamworthy Recreation</t>
  </si>
  <si>
    <t>Millbrook</t>
  </si>
  <si>
    <t>New Milton Town</t>
  </si>
  <si>
    <t>Newport IOW</t>
  </si>
  <si>
    <t>Petersfield Town</t>
  </si>
  <si>
    <t>Ringwood Town</t>
  </si>
  <si>
    <t>Romsey Town</t>
  </si>
  <si>
    <t>Totton &amp; Eling</t>
  </si>
  <si>
    <t>Verwood Town</t>
  </si>
  <si>
    <t>Whitchurch United</t>
  </si>
  <si>
    <t>22/23 AVGE</t>
  </si>
  <si>
    <t>.</t>
  </si>
  <si>
    <t>Folland Sports</t>
  </si>
  <si>
    <t>23/24 AVGE</t>
  </si>
  <si>
    <t>23/24 BEST</t>
  </si>
  <si>
    <t>Lymington Town</t>
  </si>
  <si>
    <t>Sherborne Town</t>
  </si>
  <si>
    <t>AFC Aldermaston</t>
  </si>
  <si>
    <t>Alresford Town</t>
  </si>
  <si>
    <t>Clanfield</t>
  </si>
  <si>
    <t>Cove</t>
  </si>
  <si>
    <t>Frimley Green</t>
  </si>
  <si>
    <t>PREMIER DIVISION 2023/24</t>
  </si>
  <si>
    <t>DIVISION 1 2023/24</t>
  </si>
  <si>
    <t>[*Hythe v Sherborne  match abandoned at HT on 26-Mar-24, result to stand, no attendance figure declared by the home team]</t>
  </si>
  <si>
    <t>PREMIER DIVISION 2024/25</t>
  </si>
  <si>
    <t>Wincanton Town</t>
  </si>
  <si>
    <t>DIVISION 1 2024/25</t>
  </si>
  <si>
    <t>Amesbury Town</t>
  </si>
  <si>
    <t>Hamworthy United</t>
  </si>
  <si>
    <t>24/25 AVGE</t>
  </si>
  <si>
    <t>24/25 BEST</t>
  </si>
  <si>
    <t>Premier Division running total</t>
  </si>
  <si>
    <t>Average</t>
  </si>
  <si>
    <t>Division One running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</si>
</sst>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"/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3" fillId="0" borderId="0" xfId="0" applyFont="1"/>
    <xf numFmtId="0" fontId="2" fillId="0" borderId="1" xfId="0" applyFont="1" applyBorder="1"/>
    <xf numFmtId="0" fontId="2" fillId="0" borderId="1" xfId="0" quotePrefix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right" textRotation="90"/>
    </xf>
    <xf numFmtId="164" fontId="2" fillId="0" borderId="0" xfId="0" applyNumberFormat="1" applyFont="1" applyAlignment="1">
      <alignment horizontal="right" textRotation="90"/>
    </xf>
    <xf numFmtId="0" fontId="2" fillId="0" borderId="0" xfId="0" applyFont="1" applyAlignment="1">
      <alignment textRotation="90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4" fillId="4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/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textRotation="90"/>
    </xf>
    <xf numFmtId="0" fontId="7" fillId="0" borderId="0" xfId="0" quotePrefix="1" applyFont="1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0" fontId="8" fillId="0" borderId="0" xfId="1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3" fontId="4" fillId="4" borderId="0" xfId="0" applyNumberFormat="1" applyFont="1" applyFill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center" textRotation="90"/>
    </xf>
    <xf numFmtId="0" fontId="0" fillId="5" borderId="0" xfId="0" applyFill="1"/>
    <xf numFmtId="0" fontId="0" fillId="6" borderId="0" xfId="0" applyFill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9" fontId="2" fillId="0" borderId="1" xfId="1" applyFont="1" applyBorder="1"/>
    <xf numFmtId="9" fontId="3" fillId="0" borderId="0" xfId="1" applyFont="1"/>
    <xf numFmtId="3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/>
    </xf>
    <xf numFmtId="3" fontId="3" fillId="0" borderId="1" xfId="1" applyNumberFormat="1" applyFont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8" fillId="6" borderId="0" xfId="0" applyFont="1" applyFill="1"/>
    <xf numFmtId="4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0" fontId="5" fillId="0" borderId="0" xfId="1" applyNumberFormat="1" applyFont="1" applyAlignment="1">
      <alignment horizontal="right"/>
    </xf>
    <xf numFmtId="0" fontId="5" fillId="0" borderId="0" xfId="0" applyFont="1"/>
    <xf numFmtId="0" fontId="0" fillId="7" borderId="0" xfId="0" applyFill="1"/>
    <xf numFmtId="0" fontId="5" fillId="6" borderId="0" xfId="0" applyFont="1" applyFill="1"/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ATTENDANCE STATISTICS 2024/25 </cx:v>
        </cx:txData>
      </cx:tx>
      <cx:spPr>
        <a:solidFill>
          <a:schemeClr val="accent5">
            <a:lumMod val="75000"/>
          </a:schemeClr>
        </a:solidFill>
        <a:ln>
          <a:solidFill>
            <a:schemeClr val="accent5">
              <a:lumMod val="75000"/>
            </a:schemeClr>
          </a:solidFill>
        </a:ln>
      </cx:spPr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400" b="0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</a:rPr>
            <a:t>ATTENDANCE STATISTICS 2024/25 </a:t>
          </a:r>
        </a:p>
      </cx:txPr>
    </cx:title>
    <cx:plotArea>
      <cx:plotAreaRegion>
        <cx:series layoutId="boxWhisker" uniqueId="{8994C684-4D37-45A3-9844-0E1B32F4DA88}">
          <cx:spPr>
            <a:ln w="22225">
              <a:solidFill>
                <a:schemeClr val="accent5">
                  <a:lumMod val="75000"/>
                </a:schemeClr>
              </a:solidFill>
            </a:ln>
          </cx:spPr>
          <cx:dataId val="0"/>
          <cx:layoutPr>
            <cx:visibility meanLine="1" meanMarker="0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 baseline="0"/>
            </a:pPr>
            <a:endParaRPr lang="en-U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 baseline="0"/>
            </a:pPr>
            <a:endParaRPr lang="en-U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ATTENDANCE STATISTICS 2023/24 </cx:v>
        </cx:txData>
      </cx:tx>
      <cx:spPr>
        <a:solidFill>
          <a:schemeClr val="accent5">
            <a:lumMod val="75000"/>
          </a:schemeClr>
        </a:solidFill>
        <a:ln>
          <a:solidFill>
            <a:schemeClr val="accent5">
              <a:lumMod val="75000"/>
            </a:schemeClr>
          </a:solidFill>
        </a:ln>
      </cx:spPr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400" b="0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</a:rPr>
            <a:t>ATTENDANCE STATISTICS 2023/24 </a:t>
          </a:r>
        </a:p>
      </cx:txPr>
    </cx:title>
    <cx:plotArea>
      <cx:plotAreaRegion>
        <cx:series layoutId="boxWhisker" uniqueId="{8994C684-4D37-45A3-9844-0E1B32F4DA88}">
          <cx:spPr>
            <a:ln w="22225">
              <a:solidFill>
                <a:schemeClr val="accent5">
                  <a:lumMod val="75000"/>
                </a:schemeClr>
              </a:solidFill>
            </a:ln>
          </cx:spPr>
          <cx:dataId val="0"/>
          <cx:layoutPr>
            <cx:visibility meanLine="1" meanMarker="0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 baseline="0"/>
            </a:pPr>
            <a:endParaRPr lang="en-U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  <cx:axis id="1">
        <cx:val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 baseline="0"/>
            </a:pPr>
            <a:endParaRPr lang="en-U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4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7620</xdr:rowOff>
    </xdr:from>
    <xdr:to>
      <xdr:col>23</xdr:col>
      <xdr:colOff>437674</xdr:colOff>
      <xdr:row>32</xdr:row>
      <xdr:rowOff>29053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4DAAA14-3859-4D90-9C79-456DACEF4E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34300" y="198120"/>
              <a:ext cx="9581674" cy="59269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7620</xdr:rowOff>
    </xdr:from>
    <xdr:to>
      <xdr:col>23</xdr:col>
      <xdr:colOff>437674</xdr:colOff>
      <xdr:row>32</xdr:row>
      <xdr:rowOff>29053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58D94A60-C427-4824-8F36-66D9E27086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34300" y="198120"/>
              <a:ext cx="9581674" cy="59269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vuser\Downloads\Attendances%202425.xlsx" TargetMode="External"/><Relationship Id="rId1" Type="http://schemas.openxmlformats.org/officeDocument/2006/relationships/externalLinkPath" Target="Attendances%202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25"/>
      <sheetName val="NEWSLETTERCOMPARISON"/>
    </sheetNames>
    <sheetDataSet>
      <sheetData sheetId="0">
        <row r="3">
          <cell r="Y3">
            <v>438.89473684210526</v>
          </cell>
          <cell r="Z3">
            <v>1630</v>
          </cell>
        </row>
        <row r="4">
          <cell r="Y4">
            <v>113.63157894736842</v>
          </cell>
          <cell r="Z4">
            <v>185</v>
          </cell>
        </row>
        <row r="5">
          <cell r="Y5">
            <v>166.05263157894737</v>
          </cell>
          <cell r="Z5">
            <v>320</v>
          </cell>
        </row>
        <row r="6">
          <cell r="Y6">
            <v>132.42105263157896</v>
          </cell>
          <cell r="Z6">
            <v>465</v>
          </cell>
        </row>
        <row r="7">
          <cell r="Y7">
            <v>88.84210526315789</v>
          </cell>
          <cell r="Z7">
            <v>143</v>
          </cell>
        </row>
        <row r="8">
          <cell r="Y8">
            <v>72.10526315789474</v>
          </cell>
          <cell r="Z8">
            <v>126</v>
          </cell>
        </row>
        <row r="9">
          <cell r="Y9">
            <v>161.47368421052633</v>
          </cell>
          <cell r="Z9">
            <v>285</v>
          </cell>
        </row>
        <row r="10">
          <cell r="Y10">
            <v>75.94736842105263</v>
          </cell>
          <cell r="Z10">
            <v>111</v>
          </cell>
        </row>
        <row r="11">
          <cell r="Y11">
            <v>178.21052631578948</v>
          </cell>
          <cell r="Z11">
            <v>284</v>
          </cell>
        </row>
        <row r="12">
          <cell r="Y12">
            <v>135.84210526315789</v>
          </cell>
          <cell r="Z12">
            <v>205</v>
          </cell>
        </row>
        <row r="13">
          <cell r="Y13">
            <v>341.68421052631578</v>
          </cell>
          <cell r="Z13">
            <v>1388</v>
          </cell>
        </row>
        <row r="14">
          <cell r="Y14">
            <v>113.05263157894737</v>
          </cell>
          <cell r="Z14">
            <v>280</v>
          </cell>
        </row>
        <row r="15">
          <cell r="Y15">
            <v>58.05263157894737</v>
          </cell>
          <cell r="Z15">
            <v>96</v>
          </cell>
        </row>
        <row r="16">
          <cell r="Y16">
            <v>117.52631578947368</v>
          </cell>
          <cell r="Z16">
            <v>186</v>
          </cell>
        </row>
        <row r="17">
          <cell r="Y17">
            <v>122.42105263157895</v>
          </cell>
          <cell r="Z17">
            <v>303</v>
          </cell>
        </row>
        <row r="18">
          <cell r="Y18">
            <v>86.421052631578945</v>
          </cell>
          <cell r="Z18">
            <v>145</v>
          </cell>
        </row>
        <row r="19">
          <cell r="Y19">
            <v>182.89473684210526</v>
          </cell>
          <cell r="Z19">
            <v>270</v>
          </cell>
        </row>
        <row r="20">
          <cell r="Y20">
            <v>140.26315789473685</v>
          </cell>
          <cell r="Z20">
            <v>343</v>
          </cell>
        </row>
        <row r="21">
          <cell r="Y21">
            <v>72.84210526315789</v>
          </cell>
          <cell r="Z21">
            <v>291</v>
          </cell>
        </row>
        <row r="22">
          <cell r="Y22">
            <v>97.473684210526315</v>
          </cell>
          <cell r="Z22">
            <v>246</v>
          </cell>
        </row>
        <row r="24">
          <cell r="W24">
            <v>55025</v>
          </cell>
          <cell r="Y24">
            <v>144.80263157894737</v>
          </cell>
        </row>
        <row r="28">
          <cell r="Y28">
            <v>53.05263157894737</v>
          </cell>
          <cell r="Z28">
            <v>76</v>
          </cell>
        </row>
        <row r="29">
          <cell r="Y29">
            <v>113.84210526315789</v>
          </cell>
          <cell r="Z29">
            <v>215</v>
          </cell>
        </row>
        <row r="30">
          <cell r="Y30">
            <v>82.526315789473685</v>
          </cell>
          <cell r="Z30">
            <v>133</v>
          </cell>
        </row>
        <row r="31">
          <cell r="Y31">
            <v>86.578947368421055</v>
          </cell>
          <cell r="Z31">
            <v>187</v>
          </cell>
        </row>
        <row r="32">
          <cell r="Y32">
            <v>60.473684210526315</v>
          </cell>
          <cell r="Z32">
            <v>106</v>
          </cell>
        </row>
        <row r="33">
          <cell r="Y33">
            <v>69.526315789473685</v>
          </cell>
          <cell r="Z33">
            <v>197</v>
          </cell>
        </row>
        <row r="34">
          <cell r="Y34">
            <v>187.31578947368422</v>
          </cell>
          <cell r="Z34">
            <v>658</v>
          </cell>
        </row>
        <row r="35">
          <cell r="Y35">
            <v>80.736842105263165</v>
          </cell>
          <cell r="Z35">
            <v>129</v>
          </cell>
        </row>
        <row r="36">
          <cell r="Y36">
            <v>74.05263157894737</v>
          </cell>
          <cell r="Z36">
            <v>115</v>
          </cell>
        </row>
        <row r="37">
          <cell r="Y37">
            <v>64.368421052631575</v>
          </cell>
          <cell r="Z37">
            <v>146</v>
          </cell>
        </row>
        <row r="38">
          <cell r="Y38">
            <v>154.89473684210526</v>
          </cell>
          <cell r="Z38">
            <v>232</v>
          </cell>
        </row>
        <row r="39">
          <cell r="Y39">
            <v>128.15789473684211</v>
          </cell>
          <cell r="Z39">
            <v>298</v>
          </cell>
        </row>
        <row r="40">
          <cell r="Y40">
            <v>121.26315789473684</v>
          </cell>
          <cell r="Z40">
            <v>305</v>
          </cell>
        </row>
        <row r="41">
          <cell r="Y41">
            <v>170.84210526315789</v>
          </cell>
          <cell r="Z41">
            <v>464</v>
          </cell>
        </row>
        <row r="42">
          <cell r="Y42">
            <v>167.21052631578948</v>
          </cell>
          <cell r="Z42">
            <v>555</v>
          </cell>
        </row>
        <row r="43">
          <cell r="Y43">
            <v>66.94736842105263</v>
          </cell>
          <cell r="Z43">
            <v>89</v>
          </cell>
        </row>
        <row r="44">
          <cell r="Y44">
            <v>125.68421052631579</v>
          </cell>
          <cell r="Z44">
            <v>235</v>
          </cell>
        </row>
        <row r="45">
          <cell r="Y45">
            <v>92.94736842105263</v>
          </cell>
          <cell r="Z45">
            <v>192</v>
          </cell>
        </row>
        <row r="46">
          <cell r="Y46">
            <v>57.842105263157897</v>
          </cell>
          <cell r="Z46">
            <v>103</v>
          </cell>
        </row>
        <row r="47">
          <cell r="Y47">
            <v>72.315789473684205</v>
          </cell>
          <cell r="Z47">
            <v>175</v>
          </cell>
        </row>
        <row r="49">
          <cell r="W49">
            <v>38581</v>
          </cell>
          <cell r="Y49">
            <v>101.52894736842106</v>
          </cell>
        </row>
      </sheetData>
      <sheetData sheetId="1">
        <row r="2">
          <cell r="B2" t="str">
            <v>AFC Aldermaston</v>
          </cell>
          <cell r="F2">
            <v>0.27837666455294868</v>
          </cell>
        </row>
        <row r="3">
          <cell r="B3" t="str">
            <v>AFC Portchester</v>
          </cell>
          <cell r="F3">
            <v>0.17401098127551731</v>
          </cell>
        </row>
        <row r="4">
          <cell r="B4" t="str">
            <v>AFC Stoneham</v>
          </cell>
          <cell r="F4">
            <v>0.11633919338159265</v>
          </cell>
        </row>
        <row r="5">
          <cell r="B5" t="str">
            <v>Alresford Town</v>
          </cell>
          <cell r="F5">
            <v>0.30328683758623809</v>
          </cell>
        </row>
        <row r="6">
          <cell r="B6" t="str">
            <v>Amesbury Town</v>
          </cell>
          <cell r="F6">
            <v>0</v>
          </cell>
        </row>
        <row r="7">
          <cell r="B7" t="str">
            <v>Andover New Street</v>
          </cell>
          <cell r="F7">
            <v>0.23531714956930294</v>
          </cell>
        </row>
        <row r="8">
          <cell r="B8" t="str">
            <v>Ash United</v>
          </cell>
          <cell r="F8">
            <v>5.5626872058195187E-3</v>
          </cell>
        </row>
        <row r="9">
          <cell r="B9" t="str">
            <v>Baffins Milton Rovers</v>
          </cell>
          <cell r="F9">
            <v>0.46364165212332764</v>
          </cell>
        </row>
        <row r="10">
          <cell r="B10" t="str">
            <v>Blackfield &amp; Langley</v>
          </cell>
          <cell r="F10">
            <v>-6.4743967039435218E-3</v>
          </cell>
        </row>
        <row r="11">
          <cell r="B11" t="str">
            <v>Bournemouth</v>
          </cell>
          <cell r="F11">
            <v>9.4249201277955372E-2</v>
          </cell>
        </row>
        <row r="12">
          <cell r="B12" t="str">
            <v>Brockenhurst</v>
          </cell>
          <cell r="F12">
            <v>9.8460436806301566E-2</v>
          </cell>
        </row>
        <row r="13">
          <cell r="B13" t="str">
            <v>Christchurch</v>
          </cell>
          <cell r="F13">
            <v>-0.26564885496183205</v>
          </cell>
        </row>
        <row r="14">
          <cell r="B14" t="str">
            <v>Clanfield</v>
          </cell>
          <cell r="F14">
            <v>7.4132934467607783E-2</v>
          </cell>
        </row>
        <row r="15">
          <cell r="B15" t="str">
            <v>Cove</v>
          </cell>
          <cell r="F15">
            <v>0.34610485555612169</v>
          </cell>
        </row>
        <row r="16">
          <cell r="B16" t="str">
            <v>Cowes Sports</v>
          </cell>
          <cell r="F16">
            <v>3.515744420666464E-2</v>
          </cell>
        </row>
        <row r="17">
          <cell r="B17" t="str">
            <v>Downton</v>
          </cell>
          <cell r="F17">
            <v>6.375963401063342E-2</v>
          </cell>
        </row>
        <row r="18">
          <cell r="B18" t="str">
            <v>East Cowes Victoria</v>
          </cell>
          <cell r="F18">
            <v>0.23763323074783102</v>
          </cell>
        </row>
        <row r="19">
          <cell r="B19" t="str">
            <v>Fareham Town</v>
          </cell>
          <cell r="F19">
            <v>0.68099430346970469</v>
          </cell>
        </row>
        <row r="20">
          <cell r="B20" t="str">
            <v>Fawley</v>
          </cell>
          <cell r="F20">
            <v>0.43659861397265409</v>
          </cell>
        </row>
        <row r="21">
          <cell r="B21" t="str">
            <v>Fleetlands</v>
          </cell>
          <cell r="F21">
            <v>6.3974591651542762E-2</v>
          </cell>
        </row>
        <row r="22">
          <cell r="B22" t="str">
            <v>Folland Sports</v>
          </cell>
          <cell r="F22">
            <v>0.5893437296946068</v>
          </cell>
        </row>
        <row r="23">
          <cell r="B23" t="str">
            <v>Frimley Green</v>
          </cell>
          <cell r="F23">
            <v>0.58784968572122265</v>
          </cell>
        </row>
        <row r="24">
          <cell r="B24" t="str">
            <v>Hamble Club</v>
          </cell>
          <cell r="F24">
            <v>0.23732718894009222</v>
          </cell>
        </row>
        <row r="25">
          <cell r="B25" t="str">
            <v>Hamworthy Recreation</v>
          </cell>
          <cell r="F25">
            <v>-0.10688259109311739</v>
          </cell>
        </row>
        <row r="26">
          <cell r="B26" t="str">
            <v>Hamworthy United</v>
          </cell>
          <cell r="F26">
            <v>0</v>
          </cell>
        </row>
        <row r="27">
          <cell r="B27" t="str">
            <v>Hythe &amp; Dibden</v>
          </cell>
          <cell r="F27">
            <v>0.30356100408639808</v>
          </cell>
        </row>
        <row r="28">
          <cell r="B28" t="str">
            <v>Laverstock &amp; Ford</v>
          </cell>
          <cell r="F28">
            <v>0.21462140992167106</v>
          </cell>
        </row>
        <row r="29">
          <cell r="B29" t="str">
            <v>Lymington Town</v>
          </cell>
          <cell r="F29">
            <v>0.2885906040268455</v>
          </cell>
        </row>
        <row r="30">
          <cell r="B30" t="str">
            <v>Millbrook</v>
          </cell>
          <cell r="F30">
            <v>0.29179450869325768</v>
          </cell>
        </row>
        <row r="31">
          <cell r="B31" t="str">
            <v>New Milton Town</v>
          </cell>
          <cell r="F31">
            <v>0.6806896730266393</v>
          </cell>
        </row>
        <row r="32">
          <cell r="B32" t="str">
            <v>Newport IOW</v>
          </cell>
          <cell r="F32">
            <v>0.214310285517716</v>
          </cell>
        </row>
        <row r="33">
          <cell r="B33" t="str">
            <v>Portland United</v>
          </cell>
          <cell r="F33">
            <v>-0.10461221334707554</v>
          </cell>
        </row>
        <row r="34">
          <cell r="B34" t="str">
            <v>Ringwood Town</v>
          </cell>
          <cell r="F34">
            <v>0.26077906630984232</v>
          </cell>
        </row>
        <row r="35">
          <cell r="B35" t="str">
            <v>Romsey Town</v>
          </cell>
          <cell r="F35">
            <v>2.9776407425774663E-2</v>
          </cell>
        </row>
        <row r="36">
          <cell r="B36" t="str">
            <v>Sherborne Town</v>
          </cell>
          <cell r="F36">
            <v>3.1346749226006249E-2</v>
          </cell>
        </row>
        <row r="37">
          <cell r="B37" t="str">
            <v>Totton &amp; Eling</v>
          </cell>
          <cell r="F37">
            <v>8.4566726033286202E-2</v>
          </cell>
        </row>
        <row r="38">
          <cell r="B38" t="str">
            <v>United Services Portsmouth</v>
          </cell>
          <cell r="F38">
            <v>0.28744186046511616</v>
          </cell>
        </row>
        <row r="39">
          <cell r="B39" t="str">
            <v>Verwood Town</v>
          </cell>
          <cell r="F39">
            <v>-0.11960265961707922</v>
          </cell>
        </row>
        <row r="40">
          <cell r="B40" t="str">
            <v>Whitchurch United</v>
          </cell>
          <cell r="F40">
            <v>0.29947510285146822</v>
          </cell>
        </row>
        <row r="41">
          <cell r="B41" t="str">
            <v>Wincanton Town</v>
          </cell>
          <cell r="F4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E9C1-C532-4194-83E3-A5F106E08900}">
  <dimension ref="B2:AD121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9.140625" style="4"/>
    <col min="2" max="2" width="24.7109375" style="7" bestFit="1" customWidth="1"/>
    <col min="3" max="22" width="6.85546875" style="8" customWidth="1"/>
    <col min="23" max="23" width="6.7109375" style="8" customWidth="1"/>
    <col min="24" max="24" width="7.7109375" style="4" bestFit="1" customWidth="1"/>
    <col min="25" max="16384" width="9.140625" style="4"/>
  </cols>
  <sheetData>
    <row r="2" spans="2:28" ht="160.5" customHeight="1" x14ac:dyDescent="0.25">
      <c r="B2" s="1" t="s">
        <v>57</v>
      </c>
      <c r="C2" s="2" t="str">
        <f>B3</f>
        <v>AFC Portchester</v>
      </c>
      <c r="D2" s="2" t="str">
        <f>B4</f>
        <v>AFC Stoneham</v>
      </c>
      <c r="E2" s="2" t="str">
        <f>B5</f>
        <v>Andover New Street</v>
      </c>
      <c r="F2" s="2" t="str">
        <f>B6</f>
        <v>Baffins Milton Rovers</v>
      </c>
      <c r="G2" s="2" t="str">
        <f>B7</f>
        <v>Blackfield &amp; Langley</v>
      </c>
      <c r="H2" s="3" t="str">
        <f>B8</f>
        <v>Bournemouth</v>
      </c>
      <c r="I2" s="3" t="str">
        <f>B9</f>
        <v>Brockenhurst</v>
      </c>
      <c r="J2" s="3" t="str">
        <f>B10</f>
        <v>Christchurch</v>
      </c>
      <c r="K2" s="3" t="str">
        <f>B11</f>
        <v>Cowes Sports</v>
      </c>
      <c r="L2" s="3" t="str">
        <f>B12</f>
        <v>Downton</v>
      </c>
      <c r="M2" s="3" t="str">
        <f>B13</f>
        <v>Fareham Town</v>
      </c>
      <c r="N2" s="2" t="str">
        <f>B14</f>
        <v>Hamble Club</v>
      </c>
      <c r="O2" s="2" t="str">
        <f>B15</f>
        <v>Hamworthy Recreation</v>
      </c>
      <c r="P2" s="2" t="str">
        <f>B16</f>
        <v>Hythe &amp; Dibden</v>
      </c>
      <c r="Q2" s="3" t="str">
        <f>B17</f>
        <v>Laverstock &amp; Ford</v>
      </c>
      <c r="R2" s="3" t="str">
        <f>B18</f>
        <v>Millbrook</v>
      </c>
      <c r="S2" s="3" t="str">
        <f>B19</f>
        <v>Portland United</v>
      </c>
      <c r="T2" s="3" t="str">
        <f>B20</f>
        <v>Sherborne Town</v>
      </c>
      <c r="U2" s="2" t="str">
        <f>B21</f>
        <v>United Services Portsmouth</v>
      </c>
      <c r="V2" s="2" t="str">
        <f>B22</f>
        <v>Wincanton Town</v>
      </c>
      <c r="W2" s="9" t="s">
        <v>0</v>
      </c>
      <c r="X2" s="9" t="s">
        <v>1</v>
      </c>
      <c r="Y2" s="10" t="s">
        <v>2</v>
      </c>
      <c r="Z2" s="11" t="s">
        <v>3</v>
      </c>
    </row>
    <row r="3" spans="2:28" x14ac:dyDescent="0.25">
      <c r="B3" s="5" t="s">
        <v>9</v>
      </c>
      <c r="C3" s="19"/>
      <c r="D3" s="20">
        <v>845</v>
      </c>
      <c r="E3" s="20">
        <v>279</v>
      </c>
      <c r="F3" s="20">
        <v>421</v>
      </c>
      <c r="G3" s="20">
        <v>449</v>
      </c>
      <c r="H3" s="20">
        <v>233</v>
      </c>
      <c r="I3" s="20">
        <v>337</v>
      </c>
      <c r="J3" s="20">
        <v>304</v>
      </c>
      <c r="K3" s="20">
        <v>196</v>
      </c>
      <c r="L3" s="20">
        <v>241</v>
      </c>
      <c r="M3" s="20">
        <v>1630</v>
      </c>
      <c r="N3" s="20">
        <v>389</v>
      </c>
      <c r="O3" s="20">
        <v>292</v>
      </c>
      <c r="P3" s="20">
        <v>368</v>
      </c>
      <c r="Q3" s="20">
        <v>441</v>
      </c>
      <c r="R3" s="20">
        <v>410</v>
      </c>
      <c r="S3" s="20">
        <v>612</v>
      </c>
      <c r="T3" s="20">
        <v>427</v>
      </c>
      <c r="U3" s="20">
        <v>248</v>
      </c>
      <c r="V3" s="20">
        <v>217</v>
      </c>
      <c r="W3" s="12">
        <f>SUM(C3:V3)</f>
        <v>8339</v>
      </c>
      <c r="X3" s="13">
        <f>COUNT(C3:V3)</f>
        <v>19</v>
      </c>
      <c r="Y3" s="14">
        <f>W3/X3</f>
        <v>438.89473684210526</v>
      </c>
      <c r="Z3" s="15">
        <f t="shared" ref="Z3:Z22" si="0">MAX(C3:V3)</f>
        <v>1630</v>
      </c>
    </row>
    <row r="4" spans="2:28" x14ac:dyDescent="0.25">
      <c r="B4" s="5" t="s">
        <v>10</v>
      </c>
      <c r="C4" s="20">
        <v>122</v>
      </c>
      <c r="D4" s="19"/>
      <c r="E4" s="20">
        <v>146</v>
      </c>
      <c r="F4" s="20">
        <v>132</v>
      </c>
      <c r="G4" s="20">
        <v>133</v>
      </c>
      <c r="H4" s="20">
        <v>104</v>
      </c>
      <c r="I4" s="20">
        <v>90</v>
      </c>
      <c r="J4" s="20">
        <v>80</v>
      </c>
      <c r="K4" s="20">
        <v>91</v>
      </c>
      <c r="L4" s="20">
        <v>120</v>
      </c>
      <c r="M4" s="20">
        <v>185</v>
      </c>
      <c r="N4" s="20">
        <v>124</v>
      </c>
      <c r="O4" s="20">
        <v>89</v>
      </c>
      <c r="P4" s="20">
        <v>90</v>
      </c>
      <c r="Q4" s="20">
        <v>80</v>
      </c>
      <c r="R4" s="20">
        <v>105</v>
      </c>
      <c r="S4" s="20">
        <v>126</v>
      </c>
      <c r="T4" s="20">
        <v>110</v>
      </c>
      <c r="U4" s="20">
        <v>121</v>
      </c>
      <c r="V4" s="20">
        <v>111</v>
      </c>
      <c r="W4" s="12">
        <f t="shared" ref="W4:W22" si="1">SUM(C4:V4)</f>
        <v>2159</v>
      </c>
      <c r="X4" s="13">
        <f t="shared" ref="X4:X22" si="2">COUNT(C4:V4)</f>
        <v>19</v>
      </c>
      <c r="Y4" s="14">
        <f t="shared" ref="Y4:Y22" si="3">W4/X4</f>
        <v>113.63157894736842</v>
      </c>
      <c r="Z4" s="15">
        <f t="shared" si="0"/>
        <v>185</v>
      </c>
    </row>
    <row r="5" spans="2:28" x14ac:dyDescent="0.25">
      <c r="B5" s="5" t="s">
        <v>25</v>
      </c>
      <c r="C5" s="20">
        <v>320</v>
      </c>
      <c r="D5" s="20">
        <v>291</v>
      </c>
      <c r="E5" s="19"/>
      <c r="F5" s="20">
        <v>172</v>
      </c>
      <c r="G5" s="20">
        <v>186</v>
      </c>
      <c r="H5" s="20">
        <v>143</v>
      </c>
      <c r="I5" s="20">
        <v>141</v>
      </c>
      <c r="J5" s="20">
        <v>92</v>
      </c>
      <c r="K5" s="20">
        <v>148</v>
      </c>
      <c r="L5" s="20">
        <v>135</v>
      </c>
      <c r="M5" s="20">
        <v>152</v>
      </c>
      <c r="N5" s="20">
        <v>139</v>
      </c>
      <c r="O5" s="20">
        <v>212</v>
      </c>
      <c r="P5" s="20">
        <v>94</v>
      </c>
      <c r="Q5" s="20">
        <v>212</v>
      </c>
      <c r="R5" s="20">
        <v>182</v>
      </c>
      <c r="S5" s="20">
        <v>161</v>
      </c>
      <c r="T5" s="20">
        <v>112</v>
      </c>
      <c r="U5" s="20">
        <v>102</v>
      </c>
      <c r="V5" s="20">
        <v>161</v>
      </c>
      <c r="W5" s="12">
        <f t="shared" si="1"/>
        <v>3155</v>
      </c>
      <c r="X5" s="13">
        <f t="shared" si="2"/>
        <v>19</v>
      </c>
      <c r="Y5" s="14">
        <f t="shared" si="3"/>
        <v>166.05263157894737</v>
      </c>
      <c r="Z5" s="15">
        <f t="shared" si="0"/>
        <v>320</v>
      </c>
    </row>
    <row r="6" spans="2:28" x14ac:dyDescent="0.25">
      <c r="B6" s="5" t="s">
        <v>11</v>
      </c>
      <c r="C6" s="20">
        <v>465</v>
      </c>
      <c r="D6" s="20">
        <v>114</v>
      </c>
      <c r="E6" s="20">
        <v>108</v>
      </c>
      <c r="F6" s="19"/>
      <c r="G6" s="20">
        <v>119</v>
      </c>
      <c r="H6" s="20">
        <v>117</v>
      </c>
      <c r="I6" s="20">
        <v>77</v>
      </c>
      <c r="J6" s="20">
        <v>91</v>
      </c>
      <c r="K6" s="20">
        <v>68</v>
      </c>
      <c r="L6" s="20">
        <v>95</v>
      </c>
      <c r="M6" s="20">
        <v>360</v>
      </c>
      <c r="N6" s="20">
        <v>109</v>
      </c>
      <c r="O6" s="20">
        <v>79</v>
      </c>
      <c r="P6" s="20">
        <v>116</v>
      </c>
      <c r="Q6" s="20">
        <v>78</v>
      </c>
      <c r="R6" s="20">
        <v>166</v>
      </c>
      <c r="S6" s="20">
        <v>67</v>
      </c>
      <c r="T6" s="20">
        <v>118</v>
      </c>
      <c r="U6" s="20">
        <v>90</v>
      </c>
      <c r="V6" s="20">
        <v>79</v>
      </c>
      <c r="W6" s="12">
        <f t="shared" si="1"/>
        <v>2516</v>
      </c>
      <c r="X6" s="13">
        <f t="shared" si="2"/>
        <v>19</v>
      </c>
      <c r="Y6" s="14">
        <f>W6/X6</f>
        <v>132.42105263157896</v>
      </c>
      <c r="Z6" s="15">
        <f t="shared" si="0"/>
        <v>465</v>
      </c>
    </row>
    <row r="7" spans="2:28" x14ac:dyDescent="0.25">
      <c r="B7" s="5" t="s">
        <v>12</v>
      </c>
      <c r="C7" s="20">
        <v>95</v>
      </c>
      <c r="D7" s="20">
        <v>79</v>
      </c>
      <c r="E7" s="20">
        <v>109</v>
      </c>
      <c r="F7" s="20">
        <v>121</v>
      </c>
      <c r="G7" s="19"/>
      <c r="H7" s="20">
        <v>103</v>
      </c>
      <c r="I7" s="20">
        <v>91</v>
      </c>
      <c r="J7" s="20">
        <v>76</v>
      </c>
      <c r="K7" s="20">
        <v>55</v>
      </c>
      <c r="L7" s="20">
        <v>106</v>
      </c>
      <c r="M7" s="20">
        <v>143</v>
      </c>
      <c r="N7" s="20">
        <v>101</v>
      </c>
      <c r="O7" s="20">
        <v>97</v>
      </c>
      <c r="P7" s="20">
        <v>123</v>
      </c>
      <c r="Q7" s="20">
        <v>77</v>
      </c>
      <c r="R7" s="20">
        <v>86</v>
      </c>
      <c r="S7" s="20">
        <v>40</v>
      </c>
      <c r="T7" s="20">
        <v>56</v>
      </c>
      <c r="U7" s="20">
        <v>60</v>
      </c>
      <c r="V7" s="20">
        <v>70</v>
      </c>
      <c r="W7" s="12">
        <f t="shared" si="1"/>
        <v>1688</v>
      </c>
      <c r="X7" s="13">
        <f t="shared" si="2"/>
        <v>19</v>
      </c>
      <c r="Y7" s="14">
        <f t="shared" ref="Y7" si="4">W7/X7</f>
        <v>88.84210526315789</v>
      </c>
      <c r="Z7" s="15">
        <f t="shared" si="0"/>
        <v>143</v>
      </c>
    </row>
    <row r="8" spans="2:28" x14ac:dyDescent="0.25">
      <c r="B8" s="6" t="s">
        <v>13</v>
      </c>
      <c r="C8" s="20">
        <v>55</v>
      </c>
      <c r="D8" s="20">
        <v>84</v>
      </c>
      <c r="E8" s="20">
        <v>76</v>
      </c>
      <c r="F8" s="20">
        <v>54</v>
      </c>
      <c r="G8" s="20">
        <v>54</v>
      </c>
      <c r="H8" s="19"/>
      <c r="I8" s="20">
        <v>73</v>
      </c>
      <c r="J8" s="20">
        <v>126</v>
      </c>
      <c r="K8" s="20">
        <v>54</v>
      </c>
      <c r="L8" s="20">
        <v>110</v>
      </c>
      <c r="M8" s="20">
        <v>86</v>
      </c>
      <c r="N8" s="20">
        <v>63</v>
      </c>
      <c r="O8" s="20">
        <v>75</v>
      </c>
      <c r="P8" s="20">
        <v>48</v>
      </c>
      <c r="Q8" s="20">
        <v>74</v>
      </c>
      <c r="R8" s="20">
        <v>68</v>
      </c>
      <c r="S8" s="20">
        <v>83</v>
      </c>
      <c r="T8" s="20">
        <v>72</v>
      </c>
      <c r="U8" s="20">
        <v>65</v>
      </c>
      <c r="V8" s="20">
        <v>50</v>
      </c>
      <c r="W8" s="12">
        <f t="shared" si="1"/>
        <v>1370</v>
      </c>
      <c r="X8" s="13">
        <f t="shared" si="2"/>
        <v>19</v>
      </c>
      <c r="Y8" s="14">
        <f>W8/X8</f>
        <v>72.10526315789474</v>
      </c>
      <c r="Z8" s="15">
        <f t="shared" si="0"/>
        <v>126</v>
      </c>
    </row>
    <row r="9" spans="2:28" x14ac:dyDescent="0.25">
      <c r="B9" s="5" t="s">
        <v>14</v>
      </c>
      <c r="C9" s="20">
        <v>285</v>
      </c>
      <c r="D9" s="20">
        <v>198</v>
      </c>
      <c r="E9" s="20">
        <v>135</v>
      </c>
      <c r="F9" s="20">
        <v>129</v>
      </c>
      <c r="G9" s="20">
        <v>151</v>
      </c>
      <c r="H9" s="20">
        <v>174</v>
      </c>
      <c r="I9" s="19"/>
      <c r="J9" s="20">
        <v>196</v>
      </c>
      <c r="K9" s="20">
        <v>90</v>
      </c>
      <c r="L9" s="20">
        <v>141</v>
      </c>
      <c r="M9" s="20">
        <v>212</v>
      </c>
      <c r="N9" s="20">
        <v>200</v>
      </c>
      <c r="O9" s="20">
        <v>163</v>
      </c>
      <c r="P9" s="20">
        <v>144</v>
      </c>
      <c r="Q9" s="20">
        <v>140</v>
      </c>
      <c r="R9" s="20">
        <v>139</v>
      </c>
      <c r="S9" s="20">
        <v>133</v>
      </c>
      <c r="T9" s="20">
        <v>160</v>
      </c>
      <c r="U9" s="20">
        <v>141</v>
      </c>
      <c r="V9" s="20">
        <v>137</v>
      </c>
      <c r="W9" s="12">
        <f t="shared" si="1"/>
        <v>3068</v>
      </c>
      <c r="X9" s="13">
        <f t="shared" si="2"/>
        <v>19</v>
      </c>
      <c r="Y9" s="14">
        <f t="shared" si="3"/>
        <v>161.47368421052633</v>
      </c>
      <c r="Z9" s="15">
        <f t="shared" si="0"/>
        <v>285</v>
      </c>
    </row>
    <row r="10" spans="2:28" x14ac:dyDescent="0.25">
      <c r="B10" s="5" t="s">
        <v>15</v>
      </c>
      <c r="C10" s="20">
        <v>102</v>
      </c>
      <c r="D10" s="20">
        <v>56</v>
      </c>
      <c r="E10" s="20">
        <v>96</v>
      </c>
      <c r="F10" s="20">
        <v>45</v>
      </c>
      <c r="G10" s="20">
        <v>39</v>
      </c>
      <c r="H10" s="20">
        <v>101</v>
      </c>
      <c r="I10" s="20">
        <v>72</v>
      </c>
      <c r="J10" s="19"/>
      <c r="K10" s="20">
        <v>46</v>
      </c>
      <c r="L10" s="20">
        <v>109</v>
      </c>
      <c r="M10" s="20">
        <v>105</v>
      </c>
      <c r="N10" s="20">
        <v>66</v>
      </c>
      <c r="O10" s="20">
        <v>89</v>
      </c>
      <c r="P10" s="20">
        <v>99</v>
      </c>
      <c r="Q10" s="20">
        <v>55</v>
      </c>
      <c r="R10" s="20">
        <v>58</v>
      </c>
      <c r="S10" s="20">
        <v>111</v>
      </c>
      <c r="T10" s="20">
        <v>76</v>
      </c>
      <c r="U10" s="20">
        <v>66</v>
      </c>
      <c r="V10" s="20">
        <v>52</v>
      </c>
      <c r="W10" s="12">
        <f t="shared" si="1"/>
        <v>1443</v>
      </c>
      <c r="X10" s="13">
        <f t="shared" si="2"/>
        <v>19</v>
      </c>
      <c r="Y10" s="14">
        <f t="shared" si="3"/>
        <v>75.94736842105263</v>
      </c>
      <c r="Z10" s="15">
        <f t="shared" si="0"/>
        <v>111</v>
      </c>
    </row>
    <row r="11" spans="2:28" x14ac:dyDescent="0.25">
      <c r="B11" s="5" t="s">
        <v>16</v>
      </c>
      <c r="C11" s="20">
        <v>284</v>
      </c>
      <c r="D11" s="20">
        <v>167</v>
      </c>
      <c r="E11" s="20">
        <v>177</v>
      </c>
      <c r="F11" s="20">
        <v>143</v>
      </c>
      <c r="G11" s="20">
        <v>178</v>
      </c>
      <c r="H11" s="20">
        <v>185</v>
      </c>
      <c r="I11" s="20">
        <v>139</v>
      </c>
      <c r="J11" s="20">
        <v>176</v>
      </c>
      <c r="K11" s="19"/>
      <c r="L11" s="20">
        <v>180</v>
      </c>
      <c r="M11" s="20">
        <v>144</v>
      </c>
      <c r="N11" s="20">
        <v>179</v>
      </c>
      <c r="O11" s="20">
        <v>120</v>
      </c>
      <c r="P11" s="20">
        <v>150</v>
      </c>
      <c r="Q11" s="20">
        <v>180</v>
      </c>
      <c r="R11" s="20">
        <v>187</v>
      </c>
      <c r="S11" s="20">
        <v>169</v>
      </c>
      <c r="T11" s="20">
        <v>228</v>
      </c>
      <c r="U11" s="20">
        <v>182</v>
      </c>
      <c r="V11" s="20">
        <v>218</v>
      </c>
      <c r="W11" s="12">
        <f t="shared" si="1"/>
        <v>3386</v>
      </c>
      <c r="X11" s="13">
        <f t="shared" si="2"/>
        <v>19</v>
      </c>
      <c r="Y11" s="14">
        <f t="shared" si="3"/>
        <v>178.21052631578948</v>
      </c>
      <c r="Z11" s="15">
        <f t="shared" si="0"/>
        <v>284</v>
      </c>
    </row>
    <row r="12" spans="2:28" x14ac:dyDescent="0.25">
      <c r="B12" s="5" t="s">
        <v>28</v>
      </c>
      <c r="C12" s="20">
        <v>164</v>
      </c>
      <c r="D12" s="20">
        <v>104</v>
      </c>
      <c r="E12" s="20">
        <v>121</v>
      </c>
      <c r="F12" s="20">
        <v>87</v>
      </c>
      <c r="G12" s="20">
        <v>140</v>
      </c>
      <c r="H12" s="20">
        <v>177</v>
      </c>
      <c r="I12" s="20">
        <v>159</v>
      </c>
      <c r="J12" s="20">
        <v>87</v>
      </c>
      <c r="K12" s="20">
        <v>102</v>
      </c>
      <c r="L12" s="19"/>
      <c r="M12" s="20">
        <v>186</v>
      </c>
      <c r="N12" s="20">
        <v>134</v>
      </c>
      <c r="O12" s="20">
        <v>119</v>
      </c>
      <c r="P12" s="20">
        <v>142</v>
      </c>
      <c r="Q12" s="20">
        <v>205</v>
      </c>
      <c r="R12" s="20">
        <v>142</v>
      </c>
      <c r="S12" s="20">
        <v>89</v>
      </c>
      <c r="T12" s="20">
        <v>162</v>
      </c>
      <c r="U12" s="20">
        <v>107</v>
      </c>
      <c r="V12" s="20">
        <v>154</v>
      </c>
      <c r="W12" s="12">
        <f t="shared" si="1"/>
        <v>2581</v>
      </c>
      <c r="X12" s="13">
        <f t="shared" si="2"/>
        <v>19</v>
      </c>
      <c r="Y12" s="14">
        <f t="shared" si="3"/>
        <v>135.84210526315789</v>
      </c>
      <c r="Z12" s="15">
        <f t="shared" si="0"/>
        <v>205</v>
      </c>
    </row>
    <row r="13" spans="2:28" x14ac:dyDescent="0.25">
      <c r="B13" s="5" t="s">
        <v>17</v>
      </c>
      <c r="C13" s="20">
        <v>1388</v>
      </c>
      <c r="D13" s="20">
        <v>343</v>
      </c>
      <c r="E13" s="20">
        <v>363</v>
      </c>
      <c r="F13" s="20">
        <v>311</v>
      </c>
      <c r="G13" s="20">
        <v>275</v>
      </c>
      <c r="H13" s="20">
        <v>256</v>
      </c>
      <c r="I13" s="20">
        <v>338</v>
      </c>
      <c r="J13" s="20">
        <v>362</v>
      </c>
      <c r="K13" s="20">
        <v>239</v>
      </c>
      <c r="L13" s="20">
        <v>188</v>
      </c>
      <c r="M13" s="19"/>
      <c r="N13" s="20">
        <v>334</v>
      </c>
      <c r="O13" s="20">
        <v>216</v>
      </c>
      <c r="P13" s="20">
        <v>221</v>
      </c>
      <c r="Q13" s="20">
        <v>305</v>
      </c>
      <c r="R13" s="20">
        <v>404</v>
      </c>
      <c r="S13" s="20">
        <v>228</v>
      </c>
      <c r="T13" s="20">
        <v>254</v>
      </c>
      <c r="U13" s="20">
        <v>213</v>
      </c>
      <c r="V13" s="20">
        <v>254</v>
      </c>
      <c r="W13" s="12">
        <f t="shared" si="1"/>
        <v>6492</v>
      </c>
      <c r="X13" s="13">
        <f t="shared" si="2"/>
        <v>19</v>
      </c>
      <c r="Y13" s="14">
        <f t="shared" si="3"/>
        <v>341.68421052631578</v>
      </c>
      <c r="Z13" s="15">
        <f t="shared" si="0"/>
        <v>1388</v>
      </c>
    </row>
    <row r="14" spans="2:28" x14ac:dyDescent="0.25">
      <c r="B14" s="5" t="s">
        <v>18</v>
      </c>
      <c r="C14" s="20">
        <v>280</v>
      </c>
      <c r="D14" s="20">
        <v>151</v>
      </c>
      <c r="E14" s="20">
        <v>113</v>
      </c>
      <c r="F14" s="20">
        <v>102</v>
      </c>
      <c r="G14" s="20">
        <v>117</v>
      </c>
      <c r="H14" s="20">
        <v>71</v>
      </c>
      <c r="I14" s="20">
        <v>65</v>
      </c>
      <c r="J14" s="20">
        <v>79</v>
      </c>
      <c r="K14" s="20">
        <v>186</v>
      </c>
      <c r="L14" s="20">
        <v>84</v>
      </c>
      <c r="M14" s="20">
        <v>161</v>
      </c>
      <c r="N14" s="19"/>
      <c r="O14" s="20">
        <v>65</v>
      </c>
      <c r="P14" s="20">
        <v>86</v>
      </c>
      <c r="Q14" s="20">
        <v>80</v>
      </c>
      <c r="R14" s="20">
        <v>175</v>
      </c>
      <c r="S14" s="20">
        <v>112</v>
      </c>
      <c r="T14" s="20">
        <v>70</v>
      </c>
      <c r="U14" s="20">
        <v>71</v>
      </c>
      <c r="V14" s="20">
        <v>80</v>
      </c>
      <c r="W14" s="12">
        <f t="shared" si="1"/>
        <v>2148</v>
      </c>
      <c r="X14" s="13">
        <f t="shared" si="2"/>
        <v>19</v>
      </c>
      <c r="Y14" s="14">
        <f t="shared" si="3"/>
        <v>113.05263157894737</v>
      </c>
      <c r="Z14" s="15">
        <f t="shared" si="0"/>
        <v>280</v>
      </c>
      <c r="AB14" s="4" t="s">
        <v>56</v>
      </c>
    </row>
    <row r="15" spans="2:28" x14ac:dyDescent="0.25">
      <c r="B15" s="5" t="s">
        <v>32</v>
      </c>
      <c r="C15" s="20">
        <v>95</v>
      </c>
      <c r="D15" s="20">
        <v>53</v>
      </c>
      <c r="E15" s="20">
        <v>60</v>
      </c>
      <c r="F15" s="20">
        <v>44</v>
      </c>
      <c r="G15" s="20">
        <v>59</v>
      </c>
      <c r="H15" s="20">
        <v>42</v>
      </c>
      <c r="I15" s="20">
        <v>58</v>
      </c>
      <c r="J15" s="20">
        <v>96</v>
      </c>
      <c r="K15" s="20">
        <v>22</v>
      </c>
      <c r="L15" s="20">
        <v>63</v>
      </c>
      <c r="M15" s="20">
        <v>77</v>
      </c>
      <c r="N15" s="20">
        <v>45</v>
      </c>
      <c r="O15" s="19"/>
      <c r="P15" s="20">
        <v>44</v>
      </c>
      <c r="Q15" s="20">
        <v>40</v>
      </c>
      <c r="R15" s="20">
        <v>64</v>
      </c>
      <c r="S15" s="20">
        <v>92</v>
      </c>
      <c r="T15" s="20">
        <v>63</v>
      </c>
      <c r="U15" s="20">
        <v>55</v>
      </c>
      <c r="V15" s="20">
        <v>31</v>
      </c>
      <c r="W15" s="12">
        <f t="shared" si="1"/>
        <v>1103</v>
      </c>
      <c r="X15" s="13">
        <f t="shared" si="2"/>
        <v>19</v>
      </c>
      <c r="Y15" s="14">
        <f t="shared" si="3"/>
        <v>58.05263157894737</v>
      </c>
      <c r="Z15" s="15">
        <f t="shared" si="0"/>
        <v>96</v>
      </c>
    </row>
    <row r="16" spans="2:28" x14ac:dyDescent="0.25">
      <c r="B16" s="5" t="s">
        <v>19</v>
      </c>
      <c r="C16" s="20">
        <v>162</v>
      </c>
      <c r="D16" s="20">
        <v>112</v>
      </c>
      <c r="E16" s="20">
        <v>104</v>
      </c>
      <c r="F16" s="20">
        <v>97</v>
      </c>
      <c r="G16" s="20">
        <v>153</v>
      </c>
      <c r="H16" s="20">
        <v>77</v>
      </c>
      <c r="I16" s="20">
        <v>186</v>
      </c>
      <c r="J16" s="20">
        <v>135</v>
      </c>
      <c r="K16" s="20">
        <v>104</v>
      </c>
      <c r="L16" s="20">
        <v>122</v>
      </c>
      <c r="M16" s="20">
        <v>134</v>
      </c>
      <c r="N16" s="20">
        <v>102</v>
      </c>
      <c r="O16" s="20">
        <v>89</v>
      </c>
      <c r="P16" s="19"/>
      <c r="Q16" s="20">
        <v>100</v>
      </c>
      <c r="R16" s="20">
        <v>161</v>
      </c>
      <c r="S16" s="20">
        <v>112</v>
      </c>
      <c r="T16" s="20">
        <v>104</v>
      </c>
      <c r="U16" s="20">
        <v>85</v>
      </c>
      <c r="V16" s="20">
        <v>94</v>
      </c>
      <c r="W16" s="12">
        <f t="shared" si="1"/>
        <v>2233</v>
      </c>
      <c r="X16" s="13">
        <f t="shared" si="2"/>
        <v>19</v>
      </c>
      <c r="Y16" s="14">
        <f t="shared" si="3"/>
        <v>117.52631578947368</v>
      </c>
      <c r="Z16" s="15">
        <f t="shared" si="0"/>
        <v>186</v>
      </c>
    </row>
    <row r="17" spans="2:30" x14ac:dyDescent="0.25">
      <c r="B17" s="5" t="s">
        <v>20</v>
      </c>
      <c r="C17" s="20">
        <v>114</v>
      </c>
      <c r="D17" s="20">
        <v>110</v>
      </c>
      <c r="E17" s="20">
        <v>220</v>
      </c>
      <c r="F17" s="20">
        <v>72</v>
      </c>
      <c r="G17" s="20">
        <v>84</v>
      </c>
      <c r="H17" s="20">
        <v>84</v>
      </c>
      <c r="I17" s="20">
        <v>225</v>
      </c>
      <c r="J17" s="20">
        <v>72</v>
      </c>
      <c r="K17" s="20">
        <v>75</v>
      </c>
      <c r="L17" s="20">
        <v>303</v>
      </c>
      <c r="M17" s="20">
        <v>141</v>
      </c>
      <c r="N17" s="20">
        <v>124</v>
      </c>
      <c r="O17" s="20">
        <v>58</v>
      </c>
      <c r="P17" s="20">
        <v>86</v>
      </c>
      <c r="Q17" s="19"/>
      <c r="R17" s="20">
        <v>125</v>
      </c>
      <c r="S17" s="20">
        <v>83</v>
      </c>
      <c r="T17" s="20">
        <v>150</v>
      </c>
      <c r="U17" s="20">
        <v>120</v>
      </c>
      <c r="V17" s="20">
        <v>80</v>
      </c>
      <c r="W17" s="12">
        <f t="shared" si="1"/>
        <v>2326</v>
      </c>
      <c r="X17" s="13">
        <f t="shared" si="2"/>
        <v>19</v>
      </c>
      <c r="Y17" s="14">
        <f t="shared" si="3"/>
        <v>122.42105263157895</v>
      </c>
      <c r="Z17" s="15">
        <f t="shared" si="0"/>
        <v>303</v>
      </c>
    </row>
    <row r="18" spans="2:30" x14ac:dyDescent="0.25">
      <c r="B18" s="6" t="s">
        <v>33</v>
      </c>
      <c r="C18" s="20">
        <v>133</v>
      </c>
      <c r="D18" s="20">
        <v>87</v>
      </c>
      <c r="E18" s="20">
        <v>123</v>
      </c>
      <c r="F18" s="20">
        <v>76</v>
      </c>
      <c r="G18" s="20">
        <v>103</v>
      </c>
      <c r="H18" s="20">
        <v>65</v>
      </c>
      <c r="I18" s="20">
        <v>91</v>
      </c>
      <c r="J18" s="20">
        <v>93</v>
      </c>
      <c r="K18" s="20">
        <v>116</v>
      </c>
      <c r="L18" s="20">
        <v>68</v>
      </c>
      <c r="M18" s="20">
        <v>145</v>
      </c>
      <c r="N18" s="20">
        <v>106</v>
      </c>
      <c r="O18" s="20">
        <v>74</v>
      </c>
      <c r="P18" s="20">
        <v>64</v>
      </c>
      <c r="Q18" s="20">
        <v>53</v>
      </c>
      <c r="R18" s="19"/>
      <c r="S18" s="20">
        <v>44</v>
      </c>
      <c r="T18" s="20">
        <v>92</v>
      </c>
      <c r="U18" s="20">
        <v>52</v>
      </c>
      <c r="V18" s="20">
        <v>57</v>
      </c>
      <c r="W18" s="12">
        <f t="shared" si="1"/>
        <v>1642</v>
      </c>
      <c r="X18" s="13">
        <f t="shared" si="2"/>
        <v>19</v>
      </c>
      <c r="Y18" s="14">
        <f t="shared" si="3"/>
        <v>86.421052631578945</v>
      </c>
      <c r="Z18" s="15">
        <f t="shared" si="0"/>
        <v>145</v>
      </c>
    </row>
    <row r="19" spans="2:30" x14ac:dyDescent="0.25">
      <c r="B19" s="5" t="s">
        <v>22</v>
      </c>
      <c r="C19" s="20">
        <v>208</v>
      </c>
      <c r="D19" s="20">
        <v>225</v>
      </c>
      <c r="E19" s="20">
        <v>177</v>
      </c>
      <c r="F19" s="20">
        <v>164</v>
      </c>
      <c r="G19" s="20">
        <v>178</v>
      </c>
      <c r="H19" s="20">
        <v>205</v>
      </c>
      <c r="I19" s="20">
        <v>195</v>
      </c>
      <c r="J19" s="20">
        <v>130</v>
      </c>
      <c r="K19" s="20">
        <v>130</v>
      </c>
      <c r="L19" s="20">
        <v>175</v>
      </c>
      <c r="M19" s="20">
        <v>171</v>
      </c>
      <c r="N19" s="20">
        <v>201</v>
      </c>
      <c r="O19" s="20">
        <v>210</v>
      </c>
      <c r="P19" s="20">
        <v>182</v>
      </c>
      <c r="Q19" s="20">
        <v>151</v>
      </c>
      <c r="R19" s="20">
        <v>270</v>
      </c>
      <c r="S19" s="19"/>
      <c r="T19" s="20">
        <v>168</v>
      </c>
      <c r="U19" s="20">
        <v>143</v>
      </c>
      <c r="V19" s="20">
        <v>192</v>
      </c>
      <c r="W19" s="12">
        <f t="shared" si="1"/>
        <v>3475</v>
      </c>
      <c r="X19" s="13">
        <f t="shared" si="2"/>
        <v>19</v>
      </c>
      <c r="Y19" s="14">
        <f t="shared" si="3"/>
        <v>182.89473684210526</v>
      </c>
      <c r="Z19" s="15">
        <f t="shared" si="0"/>
        <v>270</v>
      </c>
    </row>
    <row r="20" spans="2:30" x14ac:dyDescent="0.25">
      <c r="B20" s="6" t="s">
        <v>48</v>
      </c>
      <c r="C20" s="20">
        <v>137</v>
      </c>
      <c r="D20" s="20">
        <v>61</v>
      </c>
      <c r="E20" s="20">
        <v>145</v>
      </c>
      <c r="F20" s="20">
        <v>131</v>
      </c>
      <c r="G20" s="20">
        <v>123</v>
      </c>
      <c r="H20" s="20">
        <v>179</v>
      </c>
      <c r="I20" s="20">
        <v>105</v>
      </c>
      <c r="J20" s="20">
        <v>101</v>
      </c>
      <c r="K20" s="20">
        <v>130</v>
      </c>
      <c r="L20" s="20">
        <v>123</v>
      </c>
      <c r="M20" s="20">
        <v>159</v>
      </c>
      <c r="N20" s="20">
        <v>132</v>
      </c>
      <c r="O20" s="20">
        <v>104</v>
      </c>
      <c r="P20" s="20">
        <v>154</v>
      </c>
      <c r="Q20" s="20">
        <v>159</v>
      </c>
      <c r="R20" s="20">
        <v>112</v>
      </c>
      <c r="S20" s="20">
        <v>140</v>
      </c>
      <c r="T20" s="19"/>
      <c r="U20" s="20">
        <v>127</v>
      </c>
      <c r="V20" s="20">
        <v>343</v>
      </c>
      <c r="W20" s="12">
        <f t="shared" si="1"/>
        <v>2665</v>
      </c>
      <c r="X20" s="13">
        <f t="shared" si="2"/>
        <v>19</v>
      </c>
      <c r="Y20" s="14">
        <f t="shared" si="3"/>
        <v>140.26315789473685</v>
      </c>
      <c r="Z20" s="15">
        <f t="shared" si="0"/>
        <v>343</v>
      </c>
    </row>
    <row r="21" spans="2:30" x14ac:dyDescent="0.25">
      <c r="B21" s="5" t="s">
        <v>24</v>
      </c>
      <c r="C21" s="20">
        <v>291</v>
      </c>
      <c r="D21" s="20">
        <v>87</v>
      </c>
      <c r="E21" s="20">
        <v>47</v>
      </c>
      <c r="F21" s="20">
        <v>127</v>
      </c>
      <c r="G21" s="20">
        <v>74</v>
      </c>
      <c r="H21" s="20">
        <v>42</v>
      </c>
      <c r="I21" s="20">
        <v>37</v>
      </c>
      <c r="J21" s="20">
        <v>74</v>
      </c>
      <c r="K21" s="20">
        <v>37</v>
      </c>
      <c r="L21" s="20">
        <v>63</v>
      </c>
      <c r="M21" s="20">
        <v>117</v>
      </c>
      <c r="N21" s="20">
        <v>57</v>
      </c>
      <c r="O21" s="20">
        <v>44</v>
      </c>
      <c r="P21" s="20">
        <v>54</v>
      </c>
      <c r="Q21" s="20">
        <v>51</v>
      </c>
      <c r="R21" s="20">
        <v>47</v>
      </c>
      <c r="S21" s="20">
        <v>47</v>
      </c>
      <c r="T21" s="20">
        <v>47</v>
      </c>
      <c r="U21" s="19"/>
      <c r="V21" s="20">
        <v>41</v>
      </c>
      <c r="W21" s="12">
        <f t="shared" si="1"/>
        <v>1384</v>
      </c>
      <c r="X21" s="13">
        <f t="shared" si="2"/>
        <v>19</v>
      </c>
      <c r="Y21" s="14">
        <f t="shared" si="3"/>
        <v>72.84210526315789</v>
      </c>
      <c r="Z21" s="15">
        <f t="shared" si="0"/>
        <v>291</v>
      </c>
    </row>
    <row r="22" spans="2:30" x14ac:dyDescent="0.25">
      <c r="B22" s="6" t="s">
        <v>58</v>
      </c>
      <c r="C22" s="20">
        <v>118</v>
      </c>
      <c r="D22" s="20">
        <v>83</v>
      </c>
      <c r="E22" s="20">
        <v>164</v>
      </c>
      <c r="F22" s="20">
        <v>91</v>
      </c>
      <c r="G22" s="20">
        <v>74</v>
      </c>
      <c r="H22" s="20">
        <v>88</v>
      </c>
      <c r="I22" s="20">
        <v>82</v>
      </c>
      <c r="J22" s="20">
        <v>80</v>
      </c>
      <c r="K22" s="20">
        <v>62</v>
      </c>
      <c r="L22" s="20">
        <v>78</v>
      </c>
      <c r="M22" s="20">
        <v>130</v>
      </c>
      <c r="N22" s="20">
        <v>66</v>
      </c>
      <c r="O22" s="20">
        <v>124</v>
      </c>
      <c r="P22" s="20">
        <v>66</v>
      </c>
      <c r="Q22" s="20">
        <v>66</v>
      </c>
      <c r="R22" s="20">
        <v>70</v>
      </c>
      <c r="S22" s="20">
        <v>78</v>
      </c>
      <c r="T22" s="20">
        <v>246</v>
      </c>
      <c r="U22" s="20">
        <v>86</v>
      </c>
      <c r="V22" s="19"/>
      <c r="W22" s="12">
        <f t="shared" si="1"/>
        <v>1852</v>
      </c>
      <c r="X22" s="13">
        <f t="shared" si="2"/>
        <v>19</v>
      </c>
      <c r="Y22" s="14">
        <f t="shared" si="3"/>
        <v>97.473684210526315</v>
      </c>
      <c r="Z22" s="15">
        <f t="shared" si="0"/>
        <v>246</v>
      </c>
    </row>
    <row r="23" spans="2:30" x14ac:dyDescent="0.25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12"/>
      <c r="X23" s="13"/>
      <c r="Y23" s="14"/>
      <c r="Z23" s="15"/>
    </row>
    <row r="24" spans="2:30" x14ac:dyDescent="0.25">
      <c r="C24" s="18">
        <f>SUM(C3:C22)</f>
        <v>4818</v>
      </c>
      <c r="D24" s="18">
        <f t="shared" ref="D24:V24" si="5">SUM(D3:D22)</f>
        <v>3250</v>
      </c>
      <c r="E24" s="18">
        <f t="shared" si="5"/>
        <v>2763</v>
      </c>
      <c r="F24" s="18">
        <f t="shared" si="5"/>
        <v>2519</v>
      </c>
      <c r="G24" s="18">
        <f t="shared" si="5"/>
        <v>2689</v>
      </c>
      <c r="H24" s="18">
        <f t="shared" si="5"/>
        <v>2446</v>
      </c>
      <c r="I24" s="18">
        <f t="shared" si="5"/>
        <v>2561</v>
      </c>
      <c r="J24" s="18">
        <f t="shared" si="5"/>
        <v>2450</v>
      </c>
      <c r="K24" s="18">
        <f t="shared" si="5"/>
        <v>1951</v>
      </c>
      <c r="L24" s="18">
        <f t="shared" si="5"/>
        <v>2504</v>
      </c>
      <c r="M24" s="18">
        <f t="shared" si="5"/>
        <v>4438</v>
      </c>
      <c r="N24" s="18">
        <f t="shared" si="5"/>
        <v>2671</v>
      </c>
      <c r="O24" s="18">
        <f t="shared" si="5"/>
        <v>2319</v>
      </c>
      <c r="P24" s="18">
        <f t="shared" si="5"/>
        <v>2331</v>
      </c>
      <c r="Q24" s="18">
        <f t="shared" si="5"/>
        <v>2547</v>
      </c>
      <c r="R24" s="18">
        <f t="shared" si="5"/>
        <v>2971</v>
      </c>
      <c r="S24" s="18">
        <f t="shared" si="5"/>
        <v>2527</v>
      </c>
      <c r="T24" s="18">
        <f t="shared" si="5"/>
        <v>2715</v>
      </c>
      <c r="U24" s="18">
        <f t="shared" si="5"/>
        <v>2134</v>
      </c>
      <c r="V24" s="18">
        <f t="shared" si="5"/>
        <v>2421</v>
      </c>
      <c r="W24" s="16">
        <f>SUM(W3:W22)</f>
        <v>55025</v>
      </c>
      <c r="X24" s="13">
        <f>SUM(X3:X22)</f>
        <v>380</v>
      </c>
      <c r="Y24" s="14">
        <f>W24/X24</f>
        <v>144.80263157894737</v>
      </c>
      <c r="Z24" s="15"/>
    </row>
    <row r="25" spans="2:30" x14ac:dyDescent="0.25">
      <c r="U25" s="17"/>
      <c r="V25" s="13"/>
      <c r="W25" s="14"/>
      <c r="X25" s="15"/>
    </row>
    <row r="26" spans="2:30" x14ac:dyDescent="0.25">
      <c r="X26" s="17"/>
      <c r="Y26" s="13"/>
      <c r="Z26" s="14"/>
      <c r="AA26" s="15"/>
    </row>
    <row r="27" spans="2:30" ht="172.5" customHeight="1" x14ac:dyDescent="0.25">
      <c r="B27" s="1" t="s">
        <v>59</v>
      </c>
      <c r="C27" s="2" t="str">
        <f>B28</f>
        <v>AFC Aldermaston</v>
      </c>
      <c r="D27" s="2" t="str">
        <f>B29</f>
        <v>Alresford Town</v>
      </c>
      <c r="E27" s="2" t="str">
        <f>B30</f>
        <v>Amesbury Town</v>
      </c>
      <c r="F27" s="2" t="str">
        <f>B31</f>
        <v>Ash United</v>
      </c>
      <c r="G27" s="3" t="str">
        <f>B32</f>
        <v>Clanfield</v>
      </c>
      <c r="H27" s="2" t="str">
        <f>B33</f>
        <v>Cove</v>
      </c>
      <c r="I27" s="3" t="str">
        <f>B34</f>
        <v>East Cowes Victoria</v>
      </c>
      <c r="J27" s="3" t="str">
        <f>B35</f>
        <v>Fawley</v>
      </c>
      <c r="K27" s="3" t="str">
        <f>B36</f>
        <v>Fleetlands</v>
      </c>
      <c r="L27" s="3" t="str">
        <f>B37</f>
        <v>Folland Sports</v>
      </c>
      <c r="M27" s="31" t="str">
        <f>B38</f>
        <v>Frimley Green</v>
      </c>
      <c r="N27" s="3" t="str">
        <f>B39</f>
        <v>Hamworthy United</v>
      </c>
      <c r="O27" s="3" t="str">
        <f>B40</f>
        <v>Lymington Town</v>
      </c>
      <c r="P27" s="3" t="str">
        <f>B41</f>
        <v>New Milton Town</v>
      </c>
      <c r="Q27" s="2" t="str">
        <f>B42</f>
        <v>Newport IOW</v>
      </c>
      <c r="R27" s="2" t="str">
        <f>B43</f>
        <v>Ringwood Town</v>
      </c>
      <c r="S27" s="2" t="str">
        <f>B44</f>
        <v>Romsey Town</v>
      </c>
      <c r="T27" s="2" t="str">
        <f>B45</f>
        <v>Totton &amp; Eling</v>
      </c>
      <c r="U27" s="3" t="str">
        <f>B46</f>
        <v>Verwood Town</v>
      </c>
      <c r="V27" s="3" t="str">
        <f>B47</f>
        <v>Whitchurch United</v>
      </c>
      <c r="W27" s="9" t="s">
        <v>0</v>
      </c>
      <c r="X27" s="9" t="s">
        <v>1</v>
      </c>
      <c r="Y27" s="10" t="s">
        <v>2</v>
      </c>
      <c r="Z27" s="11" t="s">
        <v>3</v>
      </c>
      <c r="AB27" s="21"/>
      <c r="AD27" s="11"/>
    </row>
    <row r="28" spans="2:30" x14ac:dyDescent="0.25">
      <c r="B28" s="5" t="s">
        <v>49</v>
      </c>
      <c r="C28" s="19"/>
      <c r="D28" s="20">
        <v>65</v>
      </c>
      <c r="E28" s="20">
        <v>65</v>
      </c>
      <c r="F28" s="20">
        <v>36</v>
      </c>
      <c r="G28" s="20">
        <v>52</v>
      </c>
      <c r="H28" s="20">
        <v>76</v>
      </c>
      <c r="I28" s="20">
        <v>40</v>
      </c>
      <c r="J28" s="20">
        <v>45</v>
      </c>
      <c r="K28" s="20">
        <v>60</v>
      </c>
      <c r="L28" s="20">
        <v>35</v>
      </c>
      <c r="M28" s="20">
        <v>45</v>
      </c>
      <c r="N28" s="20">
        <v>47</v>
      </c>
      <c r="O28" s="20">
        <v>35</v>
      </c>
      <c r="P28" s="20">
        <v>67</v>
      </c>
      <c r="Q28" s="20">
        <v>74</v>
      </c>
      <c r="R28" s="20">
        <v>40</v>
      </c>
      <c r="S28" s="20">
        <v>65</v>
      </c>
      <c r="T28" s="20">
        <v>45</v>
      </c>
      <c r="U28" s="20">
        <v>52</v>
      </c>
      <c r="V28" s="20">
        <v>64</v>
      </c>
      <c r="W28" s="12">
        <f>SUM(C28:V28)</f>
        <v>1008</v>
      </c>
      <c r="X28" s="13">
        <f>COUNT(C28:V28)</f>
        <v>19</v>
      </c>
      <c r="Y28" s="14">
        <f>W28/X28</f>
        <v>53.05263157894737</v>
      </c>
      <c r="Z28" s="15">
        <f>MAX(C28:V28)</f>
        <v>76</v>
      </c>
    </row>
    <row r="29" spans="2:30" x14ac:dyDescent="0.25">
      <c r="B29" s="5" t="s">
        <v>50</v>
      </c>
      <c r="C29" s="20">
        <v>90</v>
      </c>
      <c r="D29" s="19"/>
      <c r="E29" s="20">
        <v>90</v>
      </c>
      <c r="F29" s="20">
        <v>85</v>
      </c>
      <c r="G29" s="20">
        <v>82</v>
      </c>
      <c r="H29" s="20">
        <v>104</v>
      </c>
      <c r="I29" s="20">
        <v>96</v>
      </c>
      <c r="J29" s="20">
        <v>118</v>
      </c>
      <c r="K29" s="20">
        <v>96</v>
      </c>
      <c r="L29" s="20">
        <v>98</v>
      </c>
      <c r="M29" s="20">
        <v>169</v>
      </c>
      <c r="N29" s="20">
        <v>102</v>
      </c>
      <c r="O29" s="20">
        <v>95</v>
      </c>
      <c r="P29" s="20">
        <v>205</v>
      </c>
      <c r="Q29" s="20">
        <v>95</v>
      </c>
      <c r="R29" s="20">
        <v>72</v>
      </c>
      <c r="S29" s="20">
        <v>146</v>
      </c>
      <c r="T29" s="20">
        <v>100</v>
      </c>
      <c r="U29" s="20">
        <v>105</v>
      </c>
      <c r="V29" s="20">
        <v>215</v>
      </c>
      <c r="W29" s="12">
        <f>SUM(C29:V29)</f>
        <v>2163</v>
      </c>
      <c r="X29" s="13">
        <f>COUNT(C29:V29)</f>
        <v>19</v>
      </c>
      <c r="Y29" s="14">
        <f t="shared" ref="Y29:Y47" si="6">W29/X29</f>
        <v>113.84210526315789</v>
      </c>
      <c r="Z29" s="15">
        <f>MAX(C29:V29)</f>
        <v>215</v>
      </c>
    </row>
    <row r="30" spans="2:30" x14ac:dyDescent="0.25">
      <c r="B30" s="5" t="s">
        <v>60</v>
      </c>
      <c r="C30" s="20">
        <v>52</v>
      </c>
      <c r="D30" s="20">
        <v>96</v>
      </c>
      <c r="E30" s="19"/>
      <c r="F30" s="20">
        <v>86</v>
      </c>
      <c r="G30" s="20">
        <v>71</v>
      </c>
      <c r="H30" s="20">
        <v>45</v>
      </c>
      <c r="I30" s="20">
        <v>65</v>
      </c>
      <c r="J30" s="20">
        <v>80</v>
      </c>
      <c r="K30" s="20">
        <v>74</v>
      </c>
      <c r="L30" s="20">
        <v>86</v>
      </c>
      <c r="M30" s="20">
        <v>75</v>
      </c>
      <c r="N30" s="20">
        <v>101</v>
      </c>
      <c r="O30" s="20">
        <v>133</v>
      </c>
      <c r="P30" s="20">
        <v>80</v>
      </c>
      <c r="Q30" s="20">
        <v>130</v>
      </c>
      <c r="R30" s="20">
        <v>73</v>
      </c>
      <c r="S30" s="20">
        <v>70</v>
      </c>
      <c r="T30" s="20">
        <v>83</v>
      </c>
      <c r="U30" s="20">
        <v>70</v>
      </c>
      <c r="V30" s="20">
        <v>98</v>
      </c>
      <c r="W30" s="12">
        <f t="shared" ref="W30:W47" si="7">SUM(C30:V30)</f>
        <v>1568</v>
      </c>
      <c r="X30" s="13">
        <f t="shared" ref="X30:X47" si="8">COUNT(C30:V30)</f>
        <v>19</v>
      </c>
      <c r="Y30" s="14">
        <f t="shared" si="6"/>
        <v>82.526315789473685</v>
      </c>
      <c r="Z30" s="15">
        <f t="shared" ref="Z30:Z47" si="9">MAX(C30:V30)</f>
        <v>133</v>
      </c>
    </row>
    <row r="31" spans="2:30" x14ac:dyDescent="0.25">
      <c r="B31" s="5" t="s">
        <v>27</v>
      </c>
      <c r="C31" s="20">
        <v>76</v>
      </c>
      <c r="D31" s="20">
        <v>71</v>
      </c>
      <c r="E31" s="20">
        <v>61</v>
      </c>
      <c r="F31" s="19"/>
      <c r="G31" s="20">
        <v>63</v>
      </c>
      <c r="H31" s="20">
        <v>70</v>
      </c>
      <c r="I31" s="20">
        <v>67</v>
      </c>
      <c r="J31" s="20">
        <v>64</v>
      </c>
      <c r="K31" s="20">
        <v>63</v>
      </c>
      <c r="L31" s="20">
        <v>126</v>
      </c>
      <c r="M31" s="20">
        <v>187</v>
      </c>
      <c r="N31" s="20">
        <v>164</v>
      </c>
      <c r="O31" s="20">
        <v>83</v>
      </c>
      <c r="P31" s="20">
        <v>52</v>
      </c>
      <c r="Q31" s="20">
        <v>78</v>
      </c>
      <c r="R31" s="20">
        <v>74</v>
      </c>
      <c r="S31" s="20">
        <v>115</v>
      </c>
      <c r="T31" s="20">
        <v>76</v>
      </c>
      <c r="U31" s="20">
        <v>71</v>
      </c>
      <c r="V31" s="20">
        <v>84</v>
      </c>
      <c r="W31" s="12">
        <f t="shared" si="7"/>
        <v>1645</v>
      </c>
      <c r="X31" s="13">
        <f t="shared" si="8"/>
        <v>19</v>
      </c>
      <c r="Y31" s="14">
        <f t="shared" si="6"/>
        <v>86.578947368421055</v>
      </c>
      <c r="Z31" s="15">
        <f t="shared" si="9"/>
        <v>187</v>
      </c>
    </row>
    <row r="32" spans="2:30" x14ac:dyDescent="0.25">
      <c r="B32" s="5" t="s">
        <v>51</v>
      </c>
      <c r="C32" s="20">
        <v>106</v>
      </c>
      <c r="D32" s="20">
        <v>68</v>
      </c>
      <c r="E32" s="20">
        <v>85</v>
      </c>
      <c r="F32" s="20">
        <v>67</v>
      </c>
      <c r="G32" s="19"/>
      <c r="H32" s="20">
        <v>57</v>
      </c>
      <c r="I32" s="20">
        <v>44</v>
      </c>
      <c r="J32" s="20">
        <v>47</v>
      </c>
      <c r="K32" s="20">
        <v>45</v>
      </c>
      <c r="L32" s="20">
        <v>47</v>
      </c>
      <c r="M32" s="20">
        <v>67</v>
      </c>
      <c r="N32" s="20">
        <v>64</v>
      </c>
      <c r="O32" s="20">
        <v>57</v>
      </c>
      <c r="P32" s="20">
        <v>41</v>
      </c>
      <c r="Q32" s="20">
        <v>73</v>
      </c>
      <c r="R32" s="20">
        <v>41</v>
      </c>
      <c r="S32" s="20">
        <v>63</v>
      </c>
      <c r="T32" s="20">
        <v>72</v>
      </c>
      <c r="U32" s="20">
        <v>60</v>
      </c>
      <c r="V32" s="20">
        <v>45</v>
      </c>
      <c r="W32" s="12">
        <f t="shared" si="7"/>
        <v>1149</v>
      </c>
      <c r="X32" s="13">
        <f t="shared" si="8"/>
        <v>19</v>
      </c>
      <c r="Y32" s="14">
        <f t="shared" si="6"/>
        <v>60.473684210526315</v>
      </c>
      <c r="Z32" s="15">
        <f t="shared" si="9"/>
        <v>106</v>
      </c>
    </row>
    <row r="33" spans="2:29" x14ac:dyDescent="0.25">
      <c r="B33" s="5" t="s">
        <v>52</v>
      </c>
      <c r="C33" s="20">
        <v>49</v>
      </c>
      <c r="D33" s="20">
        <v>66</v>
      </c>
      <c r="E33" s="20">
        <v>41</v>
      </c>
      <c r="F33" s="20">
        <v>197</v>
      </c>
      <c r="G33" s="20">
        <v>49</v>
      </c>
      <c r="H33" s="19"/>
      <c r="I33" s="20">
        <v>62</v>
      </c>
      <c r="J33" s="20">
        <v>42</v>
      </c>
      <c r="K33" s="20">
        <v>81</v>
      </c>
      <c r="L33" s="20">
        <v>41</v>
      </c>
      <c r="M33" s="20">
        <v>143</v>
      </c>
      <c r="N33" s="20">
        <v>72</v>
      </c>
      <c r="O33" s="20">
        <v>54</v>
      </c>
      <c r="P33" s="20">
        <v>53</v>
      </c>
      <c r="Q33" s="20">
        <v>54</v>
      </c>
      <c r="R33" s="20">
        <v>57</v>
      </c>
      <c r="S33" s="20">
        <v>49</v>
      </c>
      <c r="T33" s="20">
        <v>54</v>
      </c>
      <c r="U33" s="20">
        <v>86</v>
      </c>
      <c r="V33" s="20">
        <v>71</v>
      </c>
      <c r="W33" s="12">
        <f t="shared" si="7"/>
        <v>1321</v>
      </c>
      <c r="X33" s="13">
        <f t="shared" si="8"/>
        <v>19</v>
      </c>
      <c r="Y33" s="14">
        <f t="shared" si="6"/>
        <v>69.526315789473685</v>
      </c>
      <c r="Z33" s="15">
        <f t="shared" si="9"/>
        <v>197</v>
      </c>
    </row>
    <row r="34" spans="2:29" x14ac:dyDescent="0.25">
      <c r="B34" s="5" t="s">
        <v>29</v>
      </c>
      <c r="C34" s="20">
        <v>181</v>
      </c>
      <c r="D34" s="20">
        <v>177</v>
      </c>
      <c r="E34" s="20">
        <v>102</v>
      </c>
      <c r="F34" s="20">
        <v>197</v>
      </c>
      <c r="G34" s="20">
        <v>193</v>
      </c>
      <c r="H34" s="20">
        <v>178</v>
      </c>
      <c r="I34" s="19"/>
      <c r="J34" s="20">
        <v>164</v>
      </c>
      <c r="K34" s="20">
        <v>164</v>
      </c>
      <c r="L34" s="20">
        <v>121</v>
      </c>
      <c r="M34" s="20">
        <v>132</v>
      </c>
      <c r="N34" s="20">
        <v>153</v>
      </c>
      <c r="O34" s="20">
        <v>184</v>
      </c>
      <c r="P34" s="20">
        <v>233</v>
      </c>
      <c r="Q34" s="20">
        <v>658</v>
      </c>
      <c r="R34" s="20">
        <v>123</v>
      </c>
      <c r="S34" s="20">
        <v>137</v>
      </c>
      <c r="T34" s="20">
        <v>133</v>
      </c>
      <c r="U34" s="20">
        <v>172</v>
      </c>
      <c r="V34" s="20">
        <v>157</v>
      </c>
      <c r="W34" s="12">
        <f t="shared" si="7"/>
        <v>3559</v>
      </c>
      <c r="X34" s="13">
        <f t="shared" si="8"/>
        <v>19</v>
      </c>
      <c r="Y34" s="14">
        <f t="shared" si="6"/>
        <v>187.31578947368422</v>
      </c>
      <c r="Z34" s="15">
        <f t="shared" si="9"/>
        <v>658</v>
      </c>
    </row>
    <row r="35" spans="2:29" x14ac:dyDescent="0.25">
      <c r="B35" s="5" t="s">
        <v>30</v>
      </c>
      <c r="C35" s="20">
        <v>74</v>
      </c>
      <c r="D35" s="20">
        <v>72</v>
      </c>
      <c r="E35" s="20">
        <v>74</v>
      </c>
      <c r="F35" s="20">
        <v>85</v>
      </c>
      <c r="G35" s="20">
        <v>69</v>
      </c>
      <c r="H35" s="20">
        <v>45</v>
      </c>
      <c r="I35" s="20">
        <v>46</v>
      </c>
      <c r="J35" s="19"/>
      <c r="K35" s="20">
        <v>82</v>
      </c>
      <c r="L35" s="20">
        <v>62</v>
      </c>
      <c r="M35" s="20">
        <v>76</v>
      </c>
      <c r="N35" s="20">
        <v>76</v>
      </c>
      <c r="O35" s="20">
        <v>126</v>
      </c>
      <c r="P35" s="20">
        <v>69</v>
      </c>
      <c r="Q35" s="20">
        <v>92</v>
      </c>
      <c r="R35" s="20">
        <v>64</v>
      </c>
      <c r="S35" s="20">
        <v>129</v>
      </c>
      <c r="T35" s="20">
        <v>102</v>
      </c>
      <c r="U35" s="20">
        <v>128</v>
      </c>
      <c r="V35" s="20">
        <v>63</v>
      </c>
      <c r="W35" s="12">
        <f t="shared" si="7"/>
        <v>1534</v>
      </c>
      <c r="X35" s="13">
        <f t="shared" si="8"/>
        <v>19</v>
      </c>
      <c r="Y35" s="14">
        <f t="shared" si="6"/>
        <v>80.736842105263165</v>
      </c>
      <c r="Z35" s="15">
        <f t="shared" si="9"/>
        <v>129</v>
      </c>
    </row>
    <row r="36" spans="2:29" x14ac:dyDescent="0.25">
      <c r="B36" s="5" t="s">
        <v>31</v>
      </c>
      <c r="C36" s="20">
        <v>49</v>
      </c>
      <c r="D36" s="20">
        <v>45</v>
      </c>
      <c r="E36" s="20">
        <v>84</v>
      </c>
      <c r="F36" s="20">
        <v>83</v>
      </c>
      <c r="G36" s="20">
        <v>115</v>
      </c>
      <c r="H36" s="20">
        <v>93</v>
      </c>
      <c r="I36" s="20">
        <v>41</v>
      </c>
      <c r="J36" s="20">
        <v>67</v>
      </c>
      <c r="K36" s="19"/>
      <c r="L36" s="20">
        <v>71</v>
      </c>
      <c r="M36" s="20">
        <v>75</v>
      </c>
      <c r="N36" s="20">
        <v>110</v>
      </c>
      <c r="O36" s="20">
        <v>78</v>
      </c>
      <c r="P36" s="20">
        <v>93</v>
      </c>
      <c r="Q36" s="20">
        <v>75</v>
      </c>
      <c r="R36" s="20">
        <v>69</v>
      </c>
      <c r="S36" s="20">
        <v>70</v>
      </c>
      <c r="T36" s="20">
        <v>62</v>
      </c>
      <c r="U36" s="20">
        <v>70</v>
      </c>
      <c r="V36" s="20">
        <v>57</v>
      </c>
      <c r="W36" s="12">
        <f t="shared" si="7"/>
        <v>1407</v>
      </c>
      <c r="X36" s="13">
        <f t="shared" si="8"/>
        <v>19</v>
      </c>
      <c r="Y36" s="14">
        <f t="shared" si="6"/>
        <v>74.05263157894737</v>
      </c>
      <c r="Z36" s="15">
        <f t="shared" si="9"/>
        <v>115</v>
      </c>
    </row>
    <row r="37" spans="2:29" x14ac:dyDescent="0.25">
      <c r="B37" s="30" t="s">
        <v>44</v>
      </c>
      <c r="C37" s="20">
        <v>46</v>
      </c>
      <c r="D37" s="20">
        <v>47</v>
      </c>
      <c r="E37" s="20">
        <v>146</v>
      </c>
      <c r="F37" s="20">
        <v>78</v>
      </c>
      <c r="G37" s="20">
        <v>65</v>
      </c>
      <c r="H37" s="20">
        <v>86</v>
      </c>
      <c r="I37" s="20">
        <v>44</v>
      </c>
      <c r="J37" s="20">
        <v>121</v>
      </c>
      <c r="K37" s="20">
        <v>67</v>
      </c>
      <c r="L37" s="19"/>
      <c r="M37" s="20">
        <v>66</v>
      </c>
      <c r="N37" s="20">
        <v>42</v>
      </c>
      <c r="O37" s="20">
        <v>36</v>
      </c>
      <c r="P37" s="20">
        <v>75</v>
      </c>
      <c r="Q37" s="20">
        <v>57</v>
      </c>
      <c r="R37" s="20">
        <v>59</v>
      </c>
      <c r="S37" s="20">
        <v>46</v>
      </c>
      <c r="T37" s="20">
        <v>54</v>
      </c>
      <c r="U37" s="20">
        <v>46</v>
      </c>
      <c r="V37" s="20">
        <v>42</v>
      </c>
      <c r="W37" s="12">
        <f t="shared" si="7"/>
        <v>1223</v>
      </c>
      <c r="X37" s="13">
        <f t="shared" si="8"/>
        <v>19</v>
      </c>
      <c r="Y37" s="14">
        <f t="shared" si="6"/>
        <v>64.368421052631575</v>
      </c>
      <c r="Z37" s="15">
        <f t="shared" si="9"/>
        <v>146</v>
      </c>
    </row>
    <row r="38" spans="2:29" x14ac:dyDescent="0.25">
      <c r="B38" s="30" t="s">
        <v>53</v>
      </c>
      <c r="C38" s="20">
        <v>104</v>
      </c>
      <c r="D38" s="20">
        <v>200</v>
      </c>
      <c r="E38" s="20">
        <v>124</v>
      </c>
      <c r="F38" s="20">
        <v>197</v>
      </c>
      <c r="G38" s="20">
        <v>161</v>
      </c>
      <c r="H38" s="20">
        <v>211</v>
      </c>
      <c r="I38" s="20">
        <v>157</v>
      </c>
      <c r="J38" s="20">
        <v>153</v>
      </c>
      <c r="K38" s="20">
        <v>120</v>
      </c>
      <c r="L38" s="20">
        <v>125</v>
      </c>
      <c r="M38" s="19"/>
      <c r="N38" s="20">
        <v>104</v>
      </c>
      <c r="O38" s="20">
        <v>128</v>
      </c>
      <c r="P38" s="20">
        <v>225</v>
      </c>
      <c r="Q38" s="20">
        <v>160</v>
      </c>
      <c r="R38" s="20">
        <v>74</v>
      </c>
      <c r="S38" s="20">
        <v>232</v>
      </c>
      <c r="T38" s="20">
        <v>202</v>
      </c>
      <c r="U38" s="20">
        <v>176</v>
      </c>
      <c r="V38" s="20">
        <v>90</v>
      </c>
      <c r="W38" s="12">
        <f t="shared" si="7"/>
        <v>2943</v>
      </c>
      <c r="X38" s="13">
        <f t="shared" si="8"/>
        <v>19</v>
      </c>
      <c r="Y38" s="14">
        <f t="shared" si="6"/>
        <v>154.89473684210526</v>
      </c>
      <c r="Z38" s="15">
        <f t="shared" si="9"/>
        <v>232</v>
      </c>
    </row>
    <row r="39" spans="2:29" x14ac:dyDescent="0.25">
      <c r="B39" s="6" t="s">
        <v>61</v>
      </c>
      <c r="C39" s="20">
        <v>90</v>
      </c>
      <c r="D39" s="20">
        <v>106</v>
      </c>
      <c r="E39" s="20">
        <v>124</v>
      </c>
      <c r="F39" s="20">
        <v>131</v>
      </c>
      <c r="G39" s="20">
        <v>173</v>
      </c>
      <c r="H39" s="20">
        <v>150</v>
      </c>
      <c r="I39" s="20">
        <v>78</v>
      </c>
      <c r="J39" s="20">
        <v>93</v>
      </c>
      <c r="K39" s="20">
        <v>81</v>
      </c>
      <c r="L39" s="20">
        <v>167</v>
      </c>
      <c r="M39" s="20">
        <v>102</v>
      </c>
      <c r="N39" s="19"/>
      <c r="O39" s="20">
        <v>183</v>
      </c>
      <c r="P39" s="20">
        <v>298</v>
      </c>
      <c r="Q39" s="20">
        <v>108</v>
      </c>
      <c r="R39" s="20">
        <v>102</v>
      </c>
      <c r="S39" s="20">
        <v>102</v>
      </c>
      <c r="T39" s="20">
        <v>98</v>
      </c>
      <c r="U39" s="20">
        <v>150</v>
      </c>
      <c r="V39" s="20">
        <v>99</v>
      </c>
      <c r="W39" s="12">
        <f t="shared" si="7"/>
        <v>2435</v>
      </c>
      <c r="X39" s="13">
        <f t="shared" si="8"/>
        <v>19</v>
      </c>
      <c r="Y39" s="14">
        <f t="shared" si="6"/>
        <v>128.15789473684211</v>
      </c>
      <c r="Z39" s="15">
        <f t="shared" si="9"/>
        <v>298</v>
      </c>
    </row>
    <row r="40" spans="2:29" x14ac:dyDescent="0.25">
      <c r="B40" s="5" t="s">
        <v>47</v>
      </c>
      <c r="C40" s="20">
        <v>87</v>
      </c>
      <c r="D40" s="20">
        <v>248</v>
      </c>
      <c r="E40" s="20">
        <v>174</v>
      </c>
      <c r="F40" s="20">
        <v>85</v>
      </c>
      <c r="G40" s="20">
        <v>88</v>
      </c>
      <c r="H40" s="20">
        <v>85</v>
      </c>
      <c r="I40" s="20">
        <v>75</v>
      </c>
      <c r="J40" s="20">
        <v>155</v>
      </c>
      <c r="K40" s="20">
        <v>103</v>
      </c>
      <c r="L40" s="20">
        <v>103</v>
      </c>
      <c r="M40" s="20">
        <v>57</v>
      </c>
      <c r="N40" s="20">
        <v>103</v>
      </c>
      <c r="O40" s="19"/>
      <c r="P40" s="20">
        <v>305</v>
      </c>
      <c r="Q40" s="20">
        <v>202</v>
      </c>
      <c r="R40" s="20">
        <v>86</v>
      </c>
      <c r="S40" s="20">
        <v>105</v>
      </c>
      <c r="T40" s="20">
        <v>82</v>
      </c>
      <c r="U40" s="20">
        <v>79</v>
      </c>
      <c r="V40" s="20">
        <v>82</v>
      </c>
      <c r="W40" s="12">
        <f t="shared" si="7"/>
        <v>2304</v>
      </c>
      <c r="X40" s="13">
        <f t="shared" si="8"/>
        <v>19</v>
      </c>
      <c r="Y40" s="14">
        <f t="shared" si="6"/>
        <v>121.26315789473684</v>
      </c>
      <c r="Z40" s="15">
        <f t="shared" si="9"/>
        <v>305</v>
      </c>
    </row>
    <row r="41" spans="2:29" x14ac:dyDescent="0.25">
      <c r="B41" s="5" t="s">
        <v>34</v>
      </c>
      <c r="C41" s="20">
        <v>147</v>
      </c>
      <c r="D41" s="20">
        <v>140</v>
      </c>
      <c r="E41" s="20">
        <v>152</v>
      </c>
      <c r="F41" s="20">
        <v>150</v>
      </c>
      <c r="G41" s="20">
        <v>90</v>
      </c>
      <c r="H41" s="20">
        <v>210</v>
      </c>
      <c r="I41" s="20">
        <v>270</v>
      </c>
      <c r="J41" s="20">
        <v>187</v>
      </c>
      <c r="K41" s="20">
        <v>110</v>
      </c>
      <c r="L41" s="20">
        <v>152</v>
      </c>
      <c r="M41" s="20">
        <v>105</v>
      </c>
      <c r="N41" s="20">
        <v>146</v>
      </c>
      <c r="O41" s="20">
        <v>464</v>
      </c>
      <c r="P41" s="19"/>
      <c r="Q41" s="20">
        <v>154</v>
      </c>
      <c r="R41" s="20">
        <v>185</v>
      </c>
      <c r="S41" s="20">
        <v>157</v>
      </c>
      <c r="T41" s="20">
        <v>174</v>
      </c>
      <c r="U41" s="20">
        <v>131</v>
      </c>
      <c r="V41" s="20">
        <v>122</v>
      </c>
      <c r="W41" s="12">
        <f t="shared" si="7"/>
        <v>3246</v>
      </c>
      <c r="X41" s="13">
        <f t="shared" si="8"/>
        <v>19</v>
      </c>
      <c r="Y41" s="14">
        <f t="shared" si="6"/>
        <v>170.84210526315789</v>
      </c>
      <c r="Z41" s="15">
        <f t="shared" si="9"/>
        <v>464</v>
      </c>
    </row>
    <row r="42" spans="2:29" s="43" customFormat="1" x14ac:dyDescent="0.25">
      <c r="B42" s="42" t="s">
        <v>35</v>
      </c>
      <c r="C42" s="20">
        <v>160</v>
      </c>
      <c r="D42" s="20">
        <v>166</v>
      </c>
      <c r="E42" s="20">
        <v>104</v>
      </c>
      <c r="F42" s="20">
        <v>137</v>
      </c>
      <c r="G42" s="20">
        <v>110</v>
      </c>
      <c r="H42" s="20">
        <v>131</v>
      </c>
      <c r="I42" s="20">
        <v>555</v>
      </c>
      <c r="J42" s="20">
        <v>131</v>
      </c>
      <c r="K42" s="20">
        <v>156</v>
      </c>
      <c r="L42" s="20">
        <v>147</v>
      </c>
      <c r="M42" s="20">
        <v>159</v>
      </c>
      <c r="N42" s="20">
        <v>136</v>
      </c>
      <c r="O42" s="20">
        <v>198</v>
      </c>
      <c r="P42" s="20">
        <v>172</v>
      </c>
      <c r="Q42" s="19"/>
      <c r="R42" s="20">
        <v>139</v>
      </c>
      <c r="S42" s="20">
        <v>106</v>
      </c>
      <c r="T42" s="20">
        <v>178</v>
      </c>
      <c r="U42" s="20">
        <v>130</v>
      </c>
      <c r="V42" s="20">
        <v>162</v>
      </c>
      <c r="W42" s="12">
        <f t="shared" si="7"/>
        <v>3177</v>
      </c>
      <c r="X42" s="13">
        <f t="shared" si="8"/>
        <v>19</v>
      </c>
      <c r="Y42" s="14">
        <f t="shared" si="6"/>
        <v>167.21052631578948</v>
      </c>
      <c r="Z42" s="15">
        <f t="shared" si="9"/>
        <v>555</v>
      </c>
    </row>
    <row r="43" spans="2:29" x14ac:dyDescent="0.25">
      <c r="B43" s="5" t="s">
        <v>37</v>
      </c>
      <c r="C43" s="20">
        <v>63</v>
      </c>
      <c r="D43" s="20">
        <v>59</v>
      </c>
      <c r="E43" s="20">
        <v>59</v>
      </c>
      <c r="F43" s="20">
        <v>72</v>
      </c>
      <c r="G43" s="20">
        <v>58</v>
      </c>
      <c r="H43" s="20">
        <v>69</v>
      </c>
      <c r="I43" s="20">
        <v>61</v>
      </c>
      <c r="J43" s="20">
        <v>68</v>
      </c>
      <c r="K43" s="20">
        <v>69</v>
      </c>
      <c r="L43" s="20">
        <v>69</v>
      </c>
      <c r="M43" s="20">
        <v>59</v>
      </c>
      <c r="N43" s="20">
        <v>71</v>
      </c>
      <c r="O43" s="20">
        <v>89</v>
      </c>
      <c r="P43" s="20">
        <v>85</v>
      </c>
      <c r="Q43" s="20">
        <v>65</v>
      </c>
      <c r="R43" s="19"/>
      <c r="S43" s="20">
        <v>64</v>
      </c>
      <c r="T43" s="20">
        <v>69</v>
      </c>
      <c r="U43" s="20">
        <v>65</v>
      </c>
      <c r="V43" s="20">
        <v>58</v>
      </c>
      <c r="W43" s="12">
        <f t="shared" si="7"/>
        <v>1272</v>
      </c>
      <c r="X43" s="13">
        <f t="shared" si="8"/>
        <v>19</v>
      </c>
      <c r="Y43" s="14">
        <f t="shared" si="6"/>
        <v>66.94736842105263</v>
      </c>
      <c r="Z43" s="15">
        <f t="shared" si="9"/>
        <v>89</v>
      </c>
    </row>
    <row r="44" spans="2:29" x14ac:dyDescent="0.25">
      <c r="B44" s="5" t="s">
        <v>38</v>
      </c>
      <c r="C44" s="20">
        <v>78</v>
      </c>
      <c r="D44" s="20">
        <v>215</v>
      </c>
      <c r="E44" s="20">
        <v>117</v>
      </c>
      <c r="F44" s="20">
        <v>90</v>
      </c>
      <c r="G44" s="20">
        <v>84</v>
      </c>
      <c r="H44" s="20">
        <v>80</v>
      </c>
      <c r="I44" s="20">
        <v>136</v>
      </c>
      <c r="J44" s="20">
        <v>115</v>
      </c>
      <c r="K44" s="20">
        <v>110</v>
      </c>
      <c r="L44" s="20">
        <v>112</v>
      </c>
      <c r="M44" s="20">
        <v>114</v>
      </c>
      <c r="N44" s="20">
        <v>105</v>
      </c>
      <c r="O44" s="20">
        <v>132</v>
      </c>
      <c r="P44" s="20">
        <v>149</v>
      </c>
      <c r="Q44" s="20">
        <v>138</v>
      </c>
      <c r="R44" s="20">
        <v>126</v>
      </c>
      <c r="S44" s="19"/>
      <c r="T44" s="20">
        <v>140</v>
      </c>
      <c r="U44" s="20">
        <v>112</v>
      </c>
      <c r="V44" s="20">
        <v>235</v>
      </c>
      <c r="W44" s="12">
        <f t="shared" si="7"/>
        <v>2388</v>
      </c>
      <c r="X44" s="13">
        <f t="shared" si="8"/>
        <v>19</v>
      </c>
      <c r="Y44" s="14">
        <f t="shared" si="6"/>
        <v>125.68421052631579</v>
      </c>
      <c r="Z44" s="15">
        <f t="shared" si="9"/>
        <v>235</v>
      </c>
    </row>
    <row r="45" spans="2:29" x14ac:dyDescent="0.25">
      <c r="B45" s="5" t="s">
        <v>39</v>
      </c>
      <c r="C45" s="20">
        <v>52</v>
      </c>
      <c r="D45" s="20">
        <v>98</v>
      </c>
      <c r="E45" s="20">
        <v>82</v>
      </c>
      <c r="F45" s="20">
        <v>75</v>
      </c>
      <c r="G45" s="20">
        <v>192</v>
      </c>
      <c r="H45" s="20">
        <v>87</v>
      </c>
      <c r="I45" s="20">
        <v>86</v>
      </c>
      <c r="J45" s="20">
        <v>93</v>
      </c>
      <c r="K45" s="20">
        <v>86</v>
      </c>
      <c r="L45" s="20">
        <v>98</v>
      </c>
      <c r="M45" s="20">
        <v>98</v>
      </c>
      <c r="N45" s="20">
        <v>68</v>
      </c>
      <c r="O45" s="20">
        <v>105</v>
      </c>
      <c r="P45" s="20">
        <v>98</v>
      </c>
      <c r="Q45" s="20">
        <v>64</v>
      </c>
      <c r="R45" s="20">
        <v>86</v>
      </c>
      <c r="S45" s="20">
        <v>125</v>
      </c>
      <c r="T45" s="19"/>
      <c r="U45" s="20">
        <v>86</v>
      </c>
      <c r="V45" s="20">
        <v>87</v>
      </c>
      <c r="W45" s="12">
        <f t="shared" si="7"/>
        <v>1766</v>
      </c>
      <c r="X45" s="13">
        <f t="shared" si="8"/>
        <v>19</v>
      </c>
      <c r="Y45" s="14">
        <f t="shared" si="6"/>
        <v>92.94736842105263</v>
      </c>
      <c r="Z45" s="15">
        <f t="shared" si="9"/>
        <v>192</v>
      </c>
    </row>
    <row r="46" spans="2:29" x14ac:dyDescent="0.25">
      <c r="B46" s="5" t="s">
        <v>40</v>
      </c>
      <c r="C46" s="20">
        <v>49</v>
      </c>
      <c r="D46" s="20">
        <v>56</v>
      </c>
      <c r="E46" s="20">
        <v>43</v>
      </c>
      <c r="F46" s="20">
        <v>53</v>
      </c>
      <c r="G46" s="20">
        <v>39</v>
      </c>
      <c r="H46" s="20">
        <v>54</v>
      </c>
      <c r="I46" s="20">
        <v>36</v>
      </c>
      <c r="J46" s="20">
        <v>46</v>
      </c>
      <c r="K46" s="20">
        <v>42</v>
      </c>
      <c r="L46" s="20">
        <v>54</v>
      </c>
      <c r="M46" s="20">
        <v>64</v>
      </c>
      <c r="N46" s="20">
        <v>77</v>
      </c>
      <c r="O46" s="20">
        <v>67</v>
      </c>
      <c r="P46" s="20">
        <v>86</v>
      </c>
      <c r="Q46" s="20">
        <v>51</v>
      </c>
      <c r="R46" s="20">
        <v>103</v>
      </c>
      <c r="S46" s="20">
        <v>89</v>
      </c>
      <c r="T46" s="20">
        <v>55</v>
      </c>
      <c r="U46" s="19"/>
      <c r="V46" s="20">
        <v>35</v>
      </c>
      <c r="W46" s="12">
        <f t="shared" si="7"/>
        <v>1099</v>
      </c>
      <c r="X46" s="13">
        <f t="shared" si="8"/>
        <v>19</v>
      </c>
      <c r="Y46" s="14">
        <f t="shared" si="6"/>
        <v>57.842105263157897</v>
      </c>
      <c r="Z46" s="15">
        <f t="shared" si="9"/>
        <v>103</v>
      </c>
    </row>
    <row r="47" spans="2:29" x14ac:dyDescent="0.25">
      <c r="B47" s="5" t="s">
        <v>41</v>
      </c>
      <c r="C47" s="20">
        <v>175</v>
      </c>
      <c r="D47" s="20">
        <v>60</v>
      </c>
      <c r="E47" s="20">
        <v>45</v>
      </c>
      <c r="F47" s="20">
        <v>98</v>
      </c>
      <c r="G47" s="20">
        <v>38</v>
      </c>
      <c r="H47" s="20">
        <v>101</v>
      </c>
      <c r="I47" s="20">
        <v>66</v>
      </c>
      <c r="J47" s="20">
        <v>75</v>
      </c>
      <c r="K47" s="20">
        <v>70</v>
      </c>
      <c r="L47" s="20">
        <v>86</v>
      </c>
      <c r="M47" s="20">
        <v>52</v>
      </c>
      <c r="N47" s="20">
        <v>72</v>
      </c>
      <c r="O47" s="20">
        <v>38</v>
      </c>
      <c r="P47" s="20">
        <v>43</v>
      </c>
      <c r="Q47" s="20">
        <v>63</v>
      </c>
      <c r="R47" s="20">
        <v>50</v>
      </c>
      <c r="S47" s="20">
        <v>123</v>
      </c>
      <c r="T47" s="20">
        <v>84</v>
      </c>
      <c r="U47" s="20">
        <v>35</v>
      </c>
      <c r="V47" s="19"/>
      <c r="W47" s="12">
        <f t="shared" si="7"/>
        <v>1374</v>
      </c>
      <c r="X47" s="13">
        <f t="shared" si="8"/>
        <v>19</v>
      </c>
      <c r="Y47" s="14">
        <f t="shared" si="6"/>
        <v>72.315789473684205</v>
      </c>
      <c r="Z47" s="15">
        <f t="shared" si="9"/>
        <v>175</v>
      </c>
    </row>
    <row r="48" spans="2:29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N48" s="28"/>
      <c r="O48" s="28"/>
      <c r="P48" s="28"/>
      <c r="Q48" s="28"/>
      <c r="R48" s="28"/>
      <c r="S48" s="28"/>
      <c r="T48" s="28"/>
      <c r="U48" s="28"/>
      <c r="V48" s="28"/>
      <c r="W48" s="12"/>
      <c r="X48" s="13"/>
      <c r="Y48" s="14"/>
      <c r="Z48" s="15"/>
      <c r="AC48" s="28"/>
    </row>
    <row r="49" spans="2:29" x14ac:dyDescent="0.25">
      <c r="C49" s="18">
        <f>SUM(C28:C47)</f>
        <v>1728</v>
      </c>
      <c r="D49" s="18">
        <f t="shared" ref="D49:V49" si="10">SUM(D28:D47)</f>
        <v>2055</v>
      </c>
      <c r="E49" s="18">
        <f t="shared" si="10"/>
        <v>1772</v>
      </c>
      <c r="F49" s="18">
        <f t="shared" si="10"/>
        <v>2002</v>
      </c>
      <c r="G49" s="18">
        <f t="shared" si="10"/>
        <v>1792</v>
      </c>
      <c r="H49" s="18">
        <f t="shared" si="10"/>
        <v>1932</v>
      </c>
      <c r="I49" s="18">
        <f t="shared" si="10"/>
        <v>2025</v>
      </c>
      <c r="J49" s="18">
        <f t="shared" si="10"/>
        <v>1864</v>
      </c>
      <c r="K49" s="18">
        <f t="shared" si="10"/>
        <v>1679</v>
      </c>
      <c r="L49" s="18">
        <f t="shared" si="10"/>
        <v>1800</v>
      </c>
      <c r="M49" s="18">
        <f t="shared" si="10"/>
        <v>1845</v>
      </c>
      <c r="N49" s="18">
        <f t="shared" si="10"/>
        <v>1813</v>
      </c>
      <c r="O49" s="18">
        <f t="shared" si="10"/>
        <v>2285</v>
      </c>
      <c r="P49" s="18">
        <f t="shared" si="10"/>
        <v>2429</v>
      </c>
      <c r="Q49" s="18">
        <f t="shared" si="10"/>
        <v>2391</v>
      </c>
      <c r="R49" s="18">
        <f t="shared" si="10"/>
        <v>1623</v>
      </c>
      <c r="S49" s="18">
        <f t="shared" si="10"/>
        <v>1993</v>
      </c>
      <c r="T49" s="18">
        <f t="shared" si="10"/>
        <v>1863</v>
      </c>
      <c r="U49" s="18">
        <f t="shared" si="10"/>
        <v>1824</v>
      </c>
      <c r="V49" s="18">
        <f t="shared" si="10"/>
        <v>1866</v>
      </c>
      <c r="W49" s="29">
        <f>SUM(W28:W47)</f>
        <v>38581</v>
      </c>
      <c r="X49" s="13">
        <f>SUM(X28:X47)</f>
        <v>380</v>
      </c>
      <c r="Y49" s="14">
        <f>W49/X49</f>
        <v>101.52894736842106</v>
      </c>
      <c r="Z49" s="15"/>
      <c r="AC49" s="18">
        <f>SUM(L25:L47)</f>
        <v>1800</v>
      </c>
    </row>
    <row r="50" spans="2:29" x14ac:dyDescent="0.25">
      <c r="X50" s="8"/>
    </row>
    <row r="51" spans="2:29" x14ac:dyDescent="0.25">
      <c r="W51" s="38"/>
      <c r="X51" s="29">
        <f>SUM(W49,W24)</f>
        <v>93606</v>
      </c>
    </row>
    <row r="53" spans="2:29" x14ac:dyDescent="0.25">
      <c r="X53" s="8"/>
      <c r="Y53" s="8"/>
    </row>
    <row r="54" spans="2:29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X54" s="8"/>
      <c r="Y54" s="8"/>
    </row>
    <row r="55" spans="2:29" x14ac:dyDescent="0.25">
      <c r="X55" s="8"/>
      <c r="Y55" s="8"/>
    </row>
    <row r="56" spans="2:29" x14ac:dyDescent="0.25">
      <c r="X56" s="8"/>
      <c r="Y56" s="8"/>
    </row>
    <row r="57" spans="2:29" x14ac:dyDescent="0.25">
      <c r="X57" s="8"/>
      <c r="Y57" s="8"/>
    </row>
    <row r="58" spans="2:29" x14ac:dyDescent="0.25">
      <c r="X58" s="8"/>
      <c r="Y58" s="8"/>
    </row>
    <row r="59" spans="2:29" x14ac:dyDescent="0.25">
      <c r="X59" s="8"/>
      <c r="Y59" s="8"/>
    </row>
    <row r="60" spans="2:29" x14ac:dyDescent="0.25">
      <c r="X60" s="8"/>
      <c r="Y60" s="8"/>
    </row>
    <row r="61" spans="2:29" x14ac:dyDescent="0.25">
      <c r="X61" s="8"/>
      <c r="Y61" s="8"/>
      <c r="Z61" s="8"/>
    </row>
    <row r="62" spans="2:29" x14ac:dyDescent="0.25">
      <c r="X62" s="8"/>
      <c r="Y62" s="8"/>
      <c r="Z62" s="8"/>
    </row>
    <row r="63" spans="2:29" x14ac:dyDescent="0.25">
      <c r="X63" s="8"/>
      <c r="Y63" s="8"/>
      <c r="Z63" s="8"/>
    </row>
    <row r="64" spans="2:29" x14ac:dyDescent="0.25">
      <c r="X64" s="8"/>
      <c r="Y64" s="8"/>
      <c r="Z64" s="8"/>
    </row>
    <row r="65" spans="24:26" x14ac:dyDescent="0.25">
      <c r="X65" s="8"/>
      <c r="Y65" s="8"/>
      <c r="Z65" s="8"/>
    </row>
    <row r="66" spans="24:26" x14ac:dyDescent="0.25">
      <c r="X66" s="8"/>
      <c r="Y66" s="8"/>
      <c r="Z66" s="8"/>
    </row>
    <row r="67" spans="24:26" x14ac:dyDescent="0.25">
      <c r="X67" s="8"/>
      <c r="Y67" s="8"/>
      <c r="Z67" s="8"/>
    </row>
    <row r="68" spans="24:26" x14ac:dyDescent="0.25">
      <c r="X68" s="8"/>
      <c r="Y68" s="8"/>
      <c r="Z68" s="8"/>
    </row>
    <row r="69" spans="24:26" x14ac:dyDescent="0.25">
      <c r="X69" s="8"/>
      <c r="Y69" s="8"/>
      <c r="Z69" s="8"/>
    </row>
    <row r="70" spans="24:26" x14ac:dyDescent="0.25">
      <c r="X70" s="8"/>
      <c r="Y70" s="8"/>
      <c r="Z70" s="8"/>
    </row>
    <row r="71" spans="24:26" x14ac:dyDescent="0.25">
      <c r="X71" s="8"/>
      <c r="Y71" s="8"/>
      <c r="Z71" s="8"/>
    </row>
    <row r="72" spans="24:26" x14ac:dyDescent="0.25">
      <c r="X72" s="8"/>
      <c r="Y72" s="8"/>
      <c r="Z72" s="8"/>
    </row>
    <row r="73" spans="24:26" x14ac:dyDescent="0.25">
      <c r="X73" s="8"/>
      <c r="Y73" s="8"/>
      <c r="Z73" s="8"/>
    </row>
    <row r="74" spans="24:26" x14ac:dyDescent="0.25">
      <c r="X74" s="8"/>
      <c r="Y74" s="8"/>
      <c r="Z74" s="8"/>
    </row>
    <row r="75" spans="24:26" x14ac:dyDescent="0.25">
      <c r="X75" s="8"/>
      <c r="Y75" s="8"/>
      <c r="Z75" s="8"/>
    </row>
    <row r="76" spans="24:26" x14ac:dyDescent="0.25">
      <c r="X76" s="8"/>
      <c r="Y76" s="8"/>
      <c r="Z76" s="8"/>
    </row>
    <row r="77" spans="24:26" x14ac:dyDescent="0.25">
      <c r="X77" s="8"/>
      <c r="Y77" s="8"/>
      <c r="Z77" s="8"/>
    </row>
    <row r="78" spans="24:26" x14ac:dyDescent="0.25">
      <c r="X78" s="8"/>
      <c r="Y78" s="8"/>
      <c r="Z78" s="8"/>
    </row>
    <row r="79" spans="24:26" x14ac:dyDescent="0.25">
      <c r="X79" s="8"/>
      <c r="Y79" s="8"/>
      <c r="Z79" s="8"/>
    </row>
    <row r="80" spans="24:26" x14ac:dyDescent="0.25">
      <c r="X80" s="8"/>
      <c r="Y80" s="8"/>
      <c r="Z80" s="8"/>
    </row>
    <row r="81" spans="24:26" x14ac:dyDescent="0.25">
      <c r="X81" s="8"/>
      <c r="Y81" s="8"/>
      <c r="Z81" s="8"/>
    </row>
    <row r="82" spans="24:26" x14ac:dyDescent="0.25">
      <c r="X82" s="8"/>
      <c r="Y82" s="8"/>
      <c r="Z82" s="8"/>
    </row>
    <row r="83" spans="24:26" x14ac:dyDescent="0.25">
      <c r="X83" s="8"/>
      <c r="Y83" s="8"/>
      <c r="Z83" s="8"/>
    </row>
    <row r="84" spans="24:26" x14ac:dyDescent="0.25">
      <c r="X84" s="8"/>
      <c r="Y84" s="8"/>
      <c r="Z84" s="8"/>
    </row>
    <row r="85" spans="24:26" x14ac:dyDescent="0.25">
      <c r="X85" s="8"/>
      <c r="Y85" s="8"/>
      <c r="Z85" s="8"/>
    </row>
    <row r="86" spans="24:26" x14ac:dyDescent="0.25">
      <c r="X86" s="8"/>
      <c r="Y86" s="8"/>
      <c r="Z86" s="8"/>
    </row>
    <row r="87" spans="24:26" x14ac:dyDescent="0.25">
      <c r="X87" s="8"/>
      <c r="Y87" s="8"/>
      <c r="Z87" s="8"/>
    </row>
    <row r="88" spans="24:26" x14ac:dyDescent="0.25">
      <c r="X88" s="8"/>
      <c r="Y88" s="8"/>
      <c r="Z88" s="8"/>
    </row>
    <row r="89" spans="24:26" x14ac:dyDescent="0.25">
      <c r="X89" s="8"/>
      <c r="Y89" s="8"/>
      <c r="Z89" s="8"/>
    </row>
    <row r="90" spans="24:26" x14ac:dyDescent="0.25">
      <c r="X90" s="8"/>
      <c r="Y90" s="8"/>
      <c r="Z90" s="8"/>
    </row>
    <row r="91" spans="24:26" x14ac:dyDescent="0.25">
      <c r="X91" s="8"/>
      <c r="Y91" s="8"/>
      <c r="Z91" s="8"/>
    </row>
    <row r="92" spans="24:26" x14ac:dyDescent="0.25">
      <c r="X92" s="8"/>
      <c r="Y92" s="8"/>
      <c r="Z92" s="8"/>
    </row>
    <row r="93" spans="24:26" x14ac:dyDescent="0.25">
      <c r="X93" s="8"/>
      <c r="Y93" s="8"/>
      <c r="Z93" s="8"/>
    </row>
    <row r="94" spans="24:26" x14ac:dyDescent="0.25">
      <c r="X94" s="8"/>
      <c r="Y94" s="8"/>
      <c r="Z94" s="8"/>
    </row>
    <row r="95" spans="24:26" x14ac:dyDescent="0.25">
      <c r="X95" s="8"/>
      <c r="Y95" s="8"/>
      <c r="Z95" s="8"/>
    </row>
    <row r="96" spans="24:26" x14ac:dyDescent="0.25">
      <c r="X96" s="8"/>
      <c r="Y96" s="8"/>
      <c r="Z96" s="8"/>
    </row>
    <row r="97" spans="24:26" x14ac:dyDescent="0.25">
      <c r="X97" s="8"/>
      <c r="Y97" s="8"/>
      <c r="Z97" s="8"/>
    </row>
    <row r="98" spans="24:26" x14ac:dyDescent="0.25">
      <c r="X98" s="8"/>
      <c r="Y98" s="8"/>
      <c r="Z98" s="8"/>
    </row>
    <row r="99" spans="24:26" x14ac:dyDescent="0.25">
      <c r="X99" s="8"/>
      <c r="Y99" s="8"/>
      <c r="Z99" s="8"/>
    </row>
    <row r="100" spans="24:26" x14ac:dyDescent="0.25">
      <c r="X100" s="8"/>
      <c r="Y100" s="8"/>
      <c r="Z100" s="8"/>
    </row>
    <row r="101" spans="24:26" x14ac:dyDescent="0.25">
      <c r="X101" s="8"/>
      <c r="Y101" s="8"/>
      <c r="Z101" s="8"/>
    </row>
    <row r="102" spans="24:26" x14ac:dyDescent="0.25">
      <c r="X102" s="8"/>
      <c r="Y102" s="8"/>
      <c r="Z102" s="8"/>
    </row>
    <row r="103" spans="24:26" x14ac:dyDescent="0.25">
      <c r="X103" s="8"/>
      <c r="Y103" s="8"/>
      <c r="Z103" s="8"/>
    </row>
    <row r="104" spans="24:26" x14ac:dyDescent="0.25">
      <c r="X104" s="8"/>
      <c r="Y104" s="8"/>
      <c r="Z104" s="8"/>
    </row>
    <row r="105" spans="24:26" x14ac:dyDescent="0.25">
      <c r="X105" s="8"/>
      <c r="Y105" s="8"/>
      <c r="Z105" s="8"/>
    </row>
    <row r="106" spans="24:26" x14ac:dyDescent="0.25">
      <c r="X106" s="8"/>
      <c r="Y106" s="8"/>
      <c r="Z106" s="8"/>
    </row>
    <row r="107" spans="24:26" x14ac:dyDescent="0.25">
      <c r="X107" s="8"/>
      <c r="Y107" s="8"/>
      <c r="Z107" s="8"/>
    </row>
    <row r="108" spans="24:26" x14ac:dyDescent="0.25">
      <c r="X108" s="8"/>
      <c r="Y108" s="8"/>
      <c r="Z108" s="8"/>
    </row>
    <row r="109" spans="24:26" x14ac:dyDescent="0.25">
      <c r="X109" s="8"/>
      <c r="Y109" s="8"/>
      <c r="Z109" s="8"/>
    </row>
    <row r="110" spans="24:26" x14ac:dyDescent="0.25">
      <c r="X110" s="8"/>
      <c r="Y110" s="8"/>
      <c r="Z110" s="8"/>
    </row>
    <row r="111" spans="24:26" x14ac:dyDescent="0.25">
      <c r="X111" s="8"/>
      <c r="Y111" s="8"/>
      <c r="Z111" s="8"/>
    </row>
    <row r="112" spans="24:26" x14ac:dyDescent="0.25">
      <c r="X112" s="8"/>
      <c r="Y112" s="8"/>
      <c r="Z112" s="8"/>
    </row>
    <row r="113" spans="24:26" x14ac:dyDescent="0.25">
      <c r="X113" s="8"/>
      <c r="Y113" s="8"/>
      <c r="Z113" s="8"/>
    </row>
    <row r="114" spans="24:26" x14ac:dyDescent="0.25">
      <c r="X114" s="8"/>
      <c r="Y114" s="8"/>
      <c r="Z114" s="8"/>
    </row>
    <row r="115" spans="24:26" x14ac:dyDescent="0.25">
      <c r="X115" s="8"/>
      <c r="Y115" s="8"/>
      <c r="Z115" s="8"/>
    </row>
    <row r="116" spans="24:26" x14ac:dyDescent="0.25">
      <c r="X116" s="8"/>
      <c r="Y116" s="8"/>
      <c r="Z116" s="8"/>
    </row>
    <row r="117" spans="24:26" x14ac:dyDescent="0.25">
      <c r="X117" s="8"/>
      <c r="Y117" s="8"/>
      <c r="Z117" s="8"/>
    </row>
    <row r="118" spans="24:26" x14ac:dyDescent="0.25">
      <c r="X118" s="8"/>
      <c r="Y118" s="8"/>
      <c r="Z118" s="8"/>
    </row>
    <row r="119" spans="24:26" x14ac:dyDescent="0.25">
      <c r="X119" s="8"/>
      <c r="Y119" s="8"/>
      <c r="Z119" s="8"/>
    </row>
    <row r="120" spans="24:26" x14ac:dyDescent="0.25">
      <c r="X120" s="8"/>
      <c r="Y120" s="8"/>
      <c r="Z120" s="8"/>
    </row>
    <row r="121" spans="24:26" x14ac:dyDescent="0.25">
      <c r="X121" s="8"/>
      <c r="Y121" s="8"/>
      <c r="Z121" s="8"/>
    </row>
  </sheetData>
  <conditionalFormatting sqref="C3:V23">
    <cfRule type="top10" dxfId="5" priority="4" rank="5"/>
    <cfRule type="top10" dxfId="4" priority="5" rank="10"/>
  </conditionalFormatting>
  <conditionalFormatting sqref="C28:V47">
    <cfRule type="top10" dxfId="3" priority="1" rank="5"/>
    <cfRule type="top10" dxfId="2" priority="2" rank="10"/>
  </conditionalFormatting>
  <conditionalFormatting sqref="Y3:Y23">
    <cfRule type="top10" dxfId="1" priority="3" rank="1"/>
  </conditionalFormatting>
  <conditionalFormatting sqref="Y28:Y49">
    <cfRule type="top10" dxfId="0" priority="6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6964-42D0-46E4-BA92-B6F1CD0B91D1}">
  <dimension ref="A1:G44"/>
  <sheetViews>
    <sheetView workbookViewId="0">
      <selection activeCell="F32" sqref="F32"/>
    </sheetView>
  </sheetViews>
  <sheetFormatPr defaultColWidth="9.140625" defaultRowHeight="15" x14ac:dyDescent="0.25"/>
  <cols>
    <col min="1" max="1" width="15.85546875" style="58" bestFit="1" customWidth="1"/>
    <col min="2" max="2" width="38.28515625" style="7" bestFit="1" customWidth="1"/>
    <col min="3" max="4" width="11.28515625" style="64" bestFit="1" customWidth="1"/>
    <col min="5" max="5" width="9.28515625" style="64" bestFit="1" customWidth="1"/>
    <col min="6" max="6" width="10" style="64" bestFit="1" customWidth="1"/>
    <col min="7" max="7" width="10.85546875" style="61" bestFit="1" customWidth="1"/>
    <col min="8" max="16384" width="9.140625" style="58"/>
  </cols>
  <sheetData>
    <row r="1" spans="1:7" s="23" customFormat="1" x14ac:dyDescent="0.25">
      <c r="A1" s="23" t="s">
        <v>43</v>
      </c>
      <c r="B1" s="34" t="s">
        <v>4</v>
      </c>
      <c r="C1" s="36" t="s">
        <v>45</v>
      </c>
      <c r="D1" s="36" t="s">
        <v>62</v>
      </c>
      <c r="E1" s="22" t="s">
        <v>5</v>
      </c>
      <c r="F1" s="22" t="s">
        <v>6</v>
      </c>
      <c r="G1" s="39" t="s">
        <v>63</v>
      </c>
    </row>
    <row r="2" spans="1:7" x14ac:dyDescent="0.25">
      <c r="A2" s="33" t="s">
        <v>8</v>
      </c>
      <c r="B2" s="7" t="s">
        <v>49</v>
      </c>
      <c r="C2" s="55">
        <v>41.5</v>
      </c>
      <c r="D2" s="56">
        <f>'[1]2425'!Y28</f>
        <v>53.05263157894737</v>
      </c>
      <c r="E2" s="55">
        <f>D2-C2</f>
        <v>11.55263157894737</v>
      </c>
      <c r="F2" s="57">
        <f>IF(ISERR(E2/C2),0,(E2/C2))</f>
        <v>0.27837666455294868</v>
      </c>
      <c r="G2" s="40">
        <f>'[1]2425'!Z28</f>
        <v>76</v>
      </c>
    </row>
    <row r="3" spans="1:7" x14ac:dyDescent="0.25">
      <c r="A3" s="32" t="s">
        <v>7</v>
      </c>
      <c r="B3" s="7" t="s">
        <v>9</v>
      </c>
      <c r="C3" s="55">
        <v>373.84210526315792</v>
      </c>
      <c r="D3" s="56">
        <f>'[1]2425'!Y3</f>
        <v>438.89473684210526</v>
      </c>
      <c r="E3" s="55">
        <f t="shared" ref="E3:E41" si="0">D3-C3</f>
        <v>65.052631578947341</v>
      </c>
      <c r="F3" s="57">
        <f t="shared" ref="F3:F41" si="1">IF(ISERR(E3/C3),0,(E3/C3))</f>
        <v>0.17401098127551731</v>
      </c>
      <c r="G3" s="40">
        <f>'[1]2425'!Z3</f>
        <v>1630</v>
      </c>
    </row>
    <row r="4" spans="1:7" x14ac:dyDescent="0.25">
      <c r="A4" s="32" t="s">
        <v>7</v>
      </c>
      <c r="B4" s="7" t="s">
        <v>10</v>
      </c>
      <c r="C4" s="55">
        <v>101.78947368421052</v>
      </c>
      <c r="D4" s="56">
        <f>'[1]2425'!Y4</f>
        <v>113.63157894736842</v>
      </c>
      <c r="E4" s="55">
        <f t="shared" si="0"/>
        <v>11.842105263157904</v>
      </c>
      <c r="F4" s="57">
        <f t="shared" si="1"/>
        <v>0.11633919338159265</v>
      </c>
      <c r="G4" s="40">
        <f>'[1]2425'!Z4</f>
        <v>185</v>
      </c>
    </row>
    <row r="5" spans="1:7" x14ac:dyDescent="0.25">
      <c r="A5" s="33" t="s">
        <v>8</v>
      </c>
      <c r="B5" s="7" t="s">
        <v>50</v>
      </c>
      <c r="C5" s="55">
        <v>87.35</v>
      </c>
      <c r="D5" s="56">
        <f>'[1]2425'!Y29</f>
        <v>113.84210526315789</v>
      </c>
      <c r="E5" s="55">
        <f t="shared" si="0"/>
        <v>26.492105263157896</v>
      </c>
      <c r="F5" s="57">
        <f t="shared" si="1"/>
        <v>0.30328683758623809</v>
      </c>
      <c r="G5" s="40">
        <f>'[1]2425'!Z29</f>
        <v>215</v>
      </c>
    </row>
    <row r="6" spans="1:7" x14ac:dyDescent="0.25">
      <c r="A6" s="33" t="s">
        <v>8</v>
      </c>
      <c r="B6" s="7" t="s">
        <v>60</v>
      </c>
      <c r="C6" s="55">
        <v>0</v>
      </c>
      <c r="D6" s="56">
        <f>'[1]2425'!Y30</f>
        <v>82.526315789473685</v>
      </c>
      <c r="E6" s="55">
        <f t="shared" si="0"/>
        <v>82.526315789473685</v>
      </c>
      <c r="F6" s="57">
        <f t="shared" si="1"/>
        <v>0</v>
      </c>
      <c r="G6" s="40">
        <f>'[1]2425'!Z30</f>
        <v>133</v>
      </c>
    </row>
    <row r="7" spans="1:7" x14ac:dyDescent="0.25">
      <c r="A7" s="32" t="s">
        <v>7</v>
      </c>
      <c r="B7" s="7" t="s">
        <v>25</v>
      </c>
      <c r="C7" s="55">
        <v>134.42105263157896</v>
      </c>
      <c r="D7" s="56">
        <f>'[1]2425'!Y5</f>
        <v>166.05263157894737</v>
      </c>
      <c r="E7" s="55">
        <f t="shared" si="0"/>
        <v>31.631578947368411</v>
      </c>
      <c r="F7" s="57">
        <f t="shared" si="1"/>
        <v>0.23531714956930294</v>
      </c>
      <c r="G7" s="40">
        <f>'[1]2425'!Z5</f>
        <v>320</v>
      </c>
    </row>
    <row r="8" spans="1:7" x14ac:dyDescent="0.25">
      <c r="A8" s="33" t="s">
        <v>8</v>
      </c>
      <c r="B8" s="7" t="s">
        <v>27</v>
      </c>
      <c r="C8" s="55">
        <v>86.1</v>
      </c>
      <c r="D8" s="56">
        <f>'[1]2425'!Y31</f>
        <v>86.578947368421055</v>
      </c>
      <c r="E8" s="55">
        <f t="shared" si="0"/>
        <v>0.47894736842106056</v>
      </c>
      <c r="F8" s="57">
        <f t="shared" si="1"/>
        <v>5.5626872058195187E-3</v>
      </c>
      <c r="G8" s="40">
        <f>'[1]2425'!Z31</f>
        <v>187</v>
      </c>
    </row>
    <row r="9" spans="1:7" x14ac:dyDescent="0.25">
      <c r="A9" s="32" t="s">
        <v>7</v>
      </c>
      <c r="B9" s="7" t="s">
        <v>11</v>
      </c>
      <c r="C9" s="55">
        <v>90.473684210526315</v>
      </c>
      <c r="D9" s="56">
        <f>'[1]2425'!Y6</f>
        <v>132.42105263157896</v>
      </c>
      <c r="E9" s="55">
        <f t="shared" si="0"/>
        <v>41.947368421052644</v>
      </c>
      <c r="F9" s="57">
        <f t="shared" si="1"/>
        <v>0.46364165212332764</v>
      </c>
      <c r="G9" s="40">
        <f>'[1]2425'!Z6</f>
        <v>465</v>
      </c>
    </row>
    <row r="10" spans="1:7" x14ac:dyDescent="0.25">
      <c r="A10" s="32" t="s">
        <v>7</v>
      </c>
      <c r="B10" s="7" t="s">
        <v>12</v>
      </c>
      <c r="C10" s="55">
        <v>89.421052631578945</v>
      </c>
      <c r="D10" s="56">
        <f>'[1]2425'!Y7</f>
        <v>88.84210526315789</v>
      </c>
      <c r="E10" s="55">
        <f t="shared" si="0"/>
        <v>-0.57894736842105488</v>
      </c>
      <c r="F10" s="57">
        <f t="shared" si="1"/>
        <v>-6.4743967039435218E-3</v>
      </c>
      <c r="G10" s="40">
        <f>'[1]2425'!Z7</f>
        <v>143</v>
      </c>
    </row>
    <row r="11" spans="1:7" x14ac:dyDescent="0.25">
      <c r="A11" s="32" t="s">
        <v>7</v>
      </c>
      <c r="B11" s="7" t="s">
        <v>13</v>
      </c>
      <c r="C11" s="55">
        <v>65.89473684210526</v>
      </c>
      <c r="D11" s="56">
        <f>'[1]2425'!Y8</f>
        <v>72.10526315789474</v>
      </c>
      <c r="E11" s="55">
        <f t="shared" si="0"/>
        <v>6.2105263157894797</v>
      </c>
      <c r="F11" s="57">
        <f t="shared" si="1"/>
        <v>9.4249201277955372E-2</v>
      </c>
      <c r="G11" s="40">
        <f>'[1]2425'!Z8</f>
        <v>126</v>
      </c>
    </row>
    <row r="12" spans="1:7" x14ac:dyDescent="0.25">
      <c r="A12" s="32" t="s">
        <v>7</v>
      </c>
      <c r="B12" s="7" t="s">
        <v>14</v>
      </c>
      <c r="C12" s="55">
        <v>147</v>
      </c>
      <c r="D12" s="56">
        <f>'[1]2425'!Y9</f>
        <v>161.47368421052633</v>
      </c>
      <c r="E12" s="55">
        <f t="shared" si="0"/>
        <v>14.473684210526329</v>
      </c>
      <c r="F12" s="57">
        <f t="shared" si="1"/>
        <v>9.8460436806301566E-2</v>
      </c>
      <c r="G12" s="40">
        <f>'[1]2425'!Z9</f>
        <v>285</v>
      </c>
    </row>
    <row r="13" spans="1:7" x14ac:dyDescent="0.25">
      <c r="A13" s="32" t="s">
        <v>7</v>
      </c>
      <c r="B13" s="7" t="s">
        <v>15</v>
      </c>
      <c r="C13" s="55">
        <v>103.42105263157895</v>
      </c>
      <c r="D13" s="56">
        <f>'[1]2425'!Y10</f>
        <v>75.94736842105263</v>
      </c>
      <c r="E13" s="55">
        <f t="shared" si="0"/>
        <v>-27.473684210526315</v>
      </c>
      <c r="F13" s="57">
        <f t="shared" si="1"/>
        <v>-0.26564885496183205</v>
      </c>
      <c r="G13" s="40">
        <f>'[1]2425'!Z10</f>
        <v>111</v>
      </c>
    </row>
    <row r="14" spans="1:7" x14ac:dyDescent="0.25">
      <c r="A14" s="33" t="s">
        <v>8</v>
      </c>
      <c r="B14" s="7" t="s">
        <v>51</v>
      </c>
      <c r="C14" s="55">
        <v>56.3</v>
      </c>
      <c r="D14" s="56">
        <f>'[1]2425'!Y32</f>
        <v>60.473684210526315</v>
      </c>
      <c r="E14" s="55">
        <f t="shared" si="0"/>
        <v>4.1736842105263179</v>
      </c>
      <c r="F14" s="57">
        <f t="shared" si="1"/>
        <v>7.4132934467607783E-2</v>
      </c>
      <c r="G14" s="40">
        <f>'[1]2425'!Z32</f>
        <v>106</v>
      </c>
    </row>
    <row r="15" spans="1:7" x14ac:dyDescent="0.25">
      <c r="A15" s="33" t="s">
        <v>8</v>
      </c>
      <c r="B15" s="7" t="s">
        <v>52</v>
      </c>
      <c r="C15" s="55">
        <v>51.65</v>
      </c>
      <c r="D15" s="56">
        <f>'[1]2425'!Y33</f>
        <v>69.526315789473685</v>
      </c>
      <c r="E15" s="55">
        <f t="shared" si="0"/>
        <v>17.876315789473686</v>
      </c>
      <c r="F15" s="57">
        <f t="shared" si="1"/>
        <v>0.34610485555612169</v>
      </c>
      <c r="G15" s="40">
        <f>'[1]2425'!Z33</f>
        <v>197</v>
      </c>
    </row>
    <row r="16" spans="1:7" x14ac:dyDescent="0.25">
      <c r="A16" s="32" t="s">
        <v>7</v>
      </c>
      <c r="B16" s="7" t="s">
        <v>16</v>
      </c>
      <c r="C16" s="55">
        <v>172.15789473684211</v>
      </c>
      <c r="D16" s="56">
        <f>'[1]2425'!Y11</f>
        <v>178.21052631578948</v>
      </c>
      <c r="E16" s="55">
        <f t="shared" si="0"/>
        <v>6.0526315789473699</v>
      </c>
      <c r="F16" s="57">
        <f t="shared" si="1"/>
        <v>3.515744420666464E-2</v>
      </c>
      <c r="G16" s="40">
        <f>'[1]2425'!Z11</f>
        <v>284</v>
      </c>
    </row>
    <row r="17" spans="1:7" x14ac:dyDescent="0.25">
      <c r="A17" s="32" t="s">
        <v>7</v>
      </c>
      <c r="B17" s="7" t="s">
        <v>28</v>
      </c>
      <c r="C17" s="55">
        <v>127.7</v>
      </c>
      <c r="D17" s="56">
        <f>'[1]2425'!Y12</f>
        <v>135.84210526315789</v>
      </c>
      <c r="E17" s="55">
        <f t="shared" si="0"/>
        <v>8.1421052631578874</v>
      </c>
      <c r="F17" s="57">
        <f t="shared" si="1"/>
        <v>6.375963401063342E-2</v>
      </c>
      <c r="G17" s="40">
        <f>'[1]2425'!Z12</f>
        <v>205</v>
      </c>
    </row>
    <row r="18" spans="1:7" x14ac:dyDescent="0.25">
      <c r="A18" s="33" t="s">
        <v>8</v>
      </c>
      <c r="B18" s="7" t="s">
        <v>29</v>
      </c>
      <c r="C18" s="55">
        <v>151.35</v>
      </c>
      <c r="D18" s="56">
        <f>'[1]2425'!Y34</f>
        <v>187.31578947368422</v>
      </c>
      <c r="E18" s="55">
        <f t="shared" si="0"/>
        <v>35.965789473684225</v>
      </c>
      <c r="F18" s="57">
        <f t="shared" si="1"/>
        <v>0.23763323074783102</v>
      </c>
      <c r="G18" s="40">
        <f>'[1]2425'!Z34</f>
        <v>658</v>
      </c>
    </row>
    <row r="19" spans="1:7" x14ac:dyDescent="0.25">
      <c r="A19" s="32" t="s">
        <v>7</v>
      </c>
      <c r="B19" s="7" t="s">
        <v>17</v>
      </c>
      <c r="C19" s="55">
        <v>203.26315789473685</v>
      </c>
      <c r="D19" s="56">
        <f>'[1]2425'!Y13</f>
        <v>341.68421052631578</v>
      </c>
      <c r="E19" s="55">
        <f t="shared" si="0"/>
        <v>138.42105263157893</v>
      </c>
      <c r="F19" s="57">
        <f t="shared" si="1"/>
        <v>0.68099430346970469</v>
      </c>
      <c r="G19" s="40">
        <f>'[1]2425'!Z13</f>
        <v>1388</v>
      </c>
    </row>
    <row r="20" spans="1:7" x14ac:dyDescent="0.25">
      <c r="A20" s="33" t="s">
        <v>8</v>
      </c>
      <c r="B20" s="7" t="s">
        <v>30</v>
      </c>
      <c r="C20" s="55">
        <v>56.2</v>
      </c>
      <c r="D20" s="56">
        <f>'[1]2425'!Y35</f>
        <v>80.736842105263165</v>
      </c>
      <c r="E20" s="55">
        <f t="shared" si="0"/>
        <v>24.536842105263162</v>
      </c>
      <c r="F20" s="57">
        <f t="shared" si="1"/>
        <v>0.43659861397265409</v>
      </c>
      <c r="G20" s="40">
        <f>'[1]2425'!Z35</f>
        <v>129</v>
      </c>
    </row>
    <row r="21" spans="1:7" x14ac:dyDescent="0.25">
      <c r="A21" s="33" t="s">
        <v>8</v>
      </c>
      <c r="B21" s="7" t="s">
        <v>31</v>
      </c>
      <c r="C21" s="55">
        <v>69.599999999999994</v>
      </c>
      <c r="D21" s="56">
        <f>'[1]2425'!Y36</f>
        <v>74.05263157894737</v>
      </c>
      <c r="E21" s="55">
        <f t="shared" si="0"/>
        <v>4.4526315789473756</v>
      </c>
      <c r="F21" s="57">
        <f t="shared" si="1"/>
        <v>6.3974591651542762E-2</v>
      </c>
      <c r="G21" s="40">
        <f>'[1]2425'!Z36</f>
        <v>115</v>
      </c>
    </row>
    <row r="22" spans="1:7" x14ac:dyDescent="0.25">
      <c r="A22" s="33" t="s">
        <v>8</v>
      </c>
      <c r="B22" s="7" t="s">
        <v>44</v>
      </c>
      <c r="C22" s="55">
        <v>40.5</v>
      </c>
      <c r="D22" s="56">
        <f>'[1]2425'!Y37</f>
        <v>64.368421052631575</v>
      </c>
      <c r="E22" s="55">
        <f t="shared" si="0"/>
        <v>23.868421052631575</v>
      </c>
      <c r="F22" s="57">
        <f t="shared" si="1"/>
        <v>0.5893437296946068</v>
      </c>
      <c r="G22" s="40">
        <f>'[1]2425'!Z37</f>
        <v>146</v>
      </c>
    </row>
    <row r="23" spans="1:7" x14ac:dyDescent="0.25">
      <c r="A23" s="33" t="s">
        <v>8</v>
      </c>
      <c r="B23" s="7" t="s">
        <v>53</v>
      </c>
      <c r="C23" s="55">
        <v>97.55</v>
      </c>
      <c r="D23" s="56">
        <f>'[1]2425'!Y38</f>
        <v>154.89473684210526</v>
      </c>
      <c r="E23" s="55">
        <f t="shared" si="0"/>
        <v>57.344736842105263</v>
      </c>
      <c r="F23" s="57">
        <f t="shared" si="1"/>
        <v>0.58784968572122265</v>
      </c>
      <c r="G23" s="40">
        <f>'[1]2425'!Z38</f>
        <v>232</v>
      </c>
    </row>
    <row r="24" spans="1:7" x14ac:dyDescent="0.25">
      <c r="A24" s="32" t="s">
        <v>7</v>
      </c>
      <c r="B24" s="7" t="s">
        <v>18</v>
      </c>
      <c r="C24" s="55">
        <v>91.368421052631575</v>
      </c>
      <c r="D24" s="56">
        <f>'[1]2425'!Y14</f>
        <v>113.05263157894737</v>
      </c>
      <c r="E24" s="55">
        <f t="shared" si="0"/>
        <v>21.684210526315795</v>
      </c>
      <c r="F24" s="57">
        <f t="shared" si="1"/>
        <v>0.23732718894009222</v>
      </c>
      <c r="G24" s="40">
        <f>'[1]2425'!Z14</f>
        <v>280</v>
      </c>
    </row>
    <row r="25" spans="1:7" x14ac:dyDescent="0.25">
      <c r="A25" s="32" t="s">
        <v>7</v>
      </c>
      <c r="B25" s="7" t="s">
        <v>32</v>
      </c>
      <c r="C25" s="55">
        <v>65</v>
      </c>
      <c r="D25" s="56">
        <f>'[1]2425'!Y15</f>
        <v>58.05263157894737</v>
      </c>
      <c r="E25" s="55">
        <f t="shared" si="0"/>
        <v>-6.9473684210526301</v>
      </c>
      <c r="F25" s="57">
        <f t="shared" si="1"/>
        <v>-0.10688259109311739</v>
      </c>
      <c r="G25" s="40">
        <f>'[1]2425'!Z15</f>
        <v>96</v>
      </c>
    </row>
    <row r="26" spans="1:7" x14ac:dyDescent="0.25">
      <c r="A26" s="33" t="s">
        <v>8</v>
      </c>
      <c r="B26" s="7" t="s">
        <v>61</v>
      </c>
      <c r="C26" s="55">
        <v>0</v>
      </c>
      <c r="D26" s="56">
        <f>'[1]2425'!Y39</f>
        <v>128.15789473684211</v>
      </c>
      <c r="E26" s="55">
        <f t="shared" si="0"/>
        <v>128.15789473684211</v>
      </c>
      <c r="F26" s="57">
        <f t="shared" si="1"/>
        <v>0</v>
      </c>
      <c r="G26" s="40">
        <f>'[1]2425'!Z39</f>
        <v>298</v>
      </c>
    </row>
    <row r="27" spans="1:7" x14ac:dyDescent="0.25">
      <c r="A27" s="32" t="s">
        <v>7</v>
      </c>
      <c r="B27" s="7" t="s">
        <v>19</v>
      </c>
      <c r="C27" s="55">
        <v>90.15789473684211</v>
      </c>
      <c r="D27" s="56">
        <f>'[1]2425'!Y16</f>
        <v>117.52631578947368</v>
      </c>
      <c r="E27" s="55">
        <f t="shared" si="0"/>
        <v>27.368421052631575</v>
      </c>
      <c r="F27" s="57">
        <f t="shared" si="1"/>
        <v>0.30356100408639808</v>
      </c>
      <c r="G27" s="40">
        <f>'[1]2425'!Z16</f>
        <v>186</v>
      </c>
    </row>
    <row r="28" spans="1:7" x14ac:dyDescent="0.25">
      <c r="A28" s="32" t="s">
        <v>7</v>
      </c>
      <c r="B28" s="7" t="s">
        <v>20</v>
      </c>
      <c r="C28" s="55">
        <v>100.78947368421052</v>
      </c>
      <c r="D28" s="56">
        <f>'[1]2425'!Y17</f>
        <v>122.42105263157895</v>
      </c>
      <c r="E28" s="55">
        <f t="shared" si="0"/>
        <v>21.631578947368425</v>
      </c>
      <c r="F28" s="57">
        <f t="shared" si="1"/>
        <v>0.21462140992167106</v>
      </c>
      <c r="G28" s="40">
        <f>'[1]2425'!Z17</f>
        <v>303</v>
      </c>
    </row>
    <row r="29" spans="1:7" x14ac:dyDescent="0.25">
      <c r="A29" s="33" t="s">
        <v>8</v>
      </c>
      <c r="B29" s="7" t="s">
        <v>47</v>
      </c>
      <c r="C29" s="55">
        <v>94.10526315789474</v>
      </c>
      <c r="D29" s="56">
        <f>'[1]2425'!Y40</f>
        <v>121.26315789473684</v>
      </c>
      <c r="E29" s="55">
        <f t="shared" si="0"/>
        <v>27.157894736842096</v>
      </c>
      <c r="F29" s="57">
        <f t="shared" si="1"/>
        <v>0.2885906040268455</v>
      </c>
      <c r="G29" s="40">
        <f>'[1]2425'!Z40</f>
        <v>305</v>
      </c>
    </row>
    <row r="30" spans="1:7" x14ac:dyDescent="0.25">
      <c r="A30" s="59" t="s">
        <v>7</v>
      </c>
      <c r="B30" s="7" t="s">
        <v>33</v>
      </c>
      <c r="C30" s="55">
        <v>66.900000000000006</v>
      </c>
      <c r="D30" s="56">
        <f>'[1]2425'!Y18</f>
        <v>86.421052631578945</v>
      </c>
      <c r="E30" s="55">
        <f t="shared" si="0"/>
        <v>19.521052631578939</v>
      </c>
      <c r="F30" s="57">
        <f t="shared" si="1"/>
        <v>0.29179450869325768</v>
      </c>
      <c r="G30" s="40">
        <f>'[1]2425'!Z18</f>
        <v>145</v>
      </c>
    </row>
    <row r="31" spans="1:7" x14ac:dyDescent="0.25">
      <c r="A31" s="33" t="s">
        <v>8</v>
      </c>
      <c r="B31" s="7" t="s">
        <v>34</v>
      </c>
      <c r="C31" s="55">
        <v>101.65</v>
      </c>
      <c r="D31" s="56">
        <f>'[1]2425'!Y41</f>
        <v>170.84210526315789</v>
      </c>
      <c r="E31" s="55">
        <f t="shared" si="0"/>
        <v>69.192105263157885</v>
      </c>
      <c r="F31" s="57">
        <f t="shared" si="1"/>
        <v>0.6806896730266393</v>
      </c>
      <c r="G31" s="40">
        <f>'[1]2425'!Z41</f>
        <v>464</v>
      </c>
    </row>
    <row r="32" spans="1:7" x14ac:dyDescent="0.25">
      <c r="A32" s="33" t="s">
        <v>8</v>
      </c>
      <c r="B32" s="7" t="s">
        <v>35</v>
      </c>
      <c r="C32" s="55">
        <v>137.69999999999999</v>
      </c>
      <c r="D32" s="56">
        <f>'[1]2425'!Y42</f>
        <v>167.21052631578948</v>
      </c>
      <c r="E32" s="55">
        <f t="shared" si="0"/>
        <v>29.510526315789491</v>
      </c>
      <c r="F32" s="57">
        <f t="shared" si="1"/>
        <v>0.214310285517716</v>
      </c>
      <c r="G32" s="40">
        <f>'[1]2425'!Z42</f>
        <v>555</v>
      </c>
    </row>
    <row r="33" spans="1:7" x14ac:dyDescent="0.25">
      <c r="A33" s="59" t="s">
        <v>7</v>
      </c>
      <c r="B33" s="7" t="s">
        <v>22</v>
      </c>
      <c r="C33" s="55">
        <v>204.26315789473685</v>
      </c>
      <c r="D33" s="56">
        <f>'[1]2425'!Y19</f>
        <v>182.89473684210526</v>
      </c>
      <c r="E33" s="55">
        <f t="shared" si="0"/>
        <v>-21.368421052631589</v>
      </c>
      <c r="F33" s="57">
        <f t="shared" si="1"/>
        <v>-0.10461221334707554</v>
      </c>
      <c r="G33" s="40">
        <f>'[1]2425'!Z19</f>
        <v>270</v>
      </c>
    </row>
    <row r="34" spans="1:7" x14ac:dyDescent="0.25">
      <c r="A34" s="33" t="s">
        <v>8</v>
      </c>
      <c r="B34" s="7" t="s">
        <v>37</v>
      </c>
      <c r="C34" s="55">
        <v>53.1</v>
      </c>
      <c r="D34" s="56">
        <f>'[1]2425'!Y43</f>
        <v>66.94736842105263</v>
      </c>
      <c r="E34" s="55">
        <f t="shared" si="0"/>
        <v>13.847368421052629</v>
      </c>
      <c r="F34" s="57">
        <f t="shared" si="1"/>
        <v>0.26077906630984232</v>
      </c>
      <c r="G34" s="40">
        <f>'[1]2425'!Z43</f>
        <v>89</v>
      </c>
    </row>
    <row r="35" spans="1:7" x14ac:dyDescent="0.25">
      <c r="A35" s="33" t="s">
        <v>8</v>
      </c>
      <c r="B35" s="7" t="s">
        <v>38</v>
      </c>
      <c r="C35" s="55">
        <v>122.05</v>
      </c>
      <c r="D35" s="56">
        <f>'[1]2425'!Y44</f>
        <v>125.68421052631579</v>
      </c>
      <c r="E35" s="55">
        <f t="shared" si="0"/>
        <v>3.6342105263157976</v>
      </c>
      <c r="F35" s="57">
        <f t="shared" si="1"/>
        <v>2.9776407425774663E-2</v>
      </c>
      <c r="G35" s="40">
        <f>'[1]2425'!Z44</f>
        <v>235</v>
      </c>
    </row>
    <row r="36" spans="1:7" x14ac:dyDescent="0.25">
      <c r="A36" s="59" t="s">
        <v>7</v>
      </c>
      <c r="B36" s="7" t="s">
        <v>48</v>
      </c>
      <c r="C36" s="55">
        <v>136</v>
      </c>
      <c r="D36" s="56">
        <f>'[1]2425'!Y20</f>
        <v>140.26315789473685</v>
      </c>
      <c r="E36" s="55">
        <f t="shared" si="0"/>
        <v>4.2631578947368496</v>
      </c>
      <c r="F36" s="57">
        <f t="shared" si="1"/>
        <v>3.1346749226006249E-2</v>
      </c>
      <c r="G36" s="40">
        <f>'[1]2425'!Z20</f>
        <v>343</v>
      </c>
    </row>
    <row r="37" spans="1:7" x14ac:dyDescent="0.25">
      <c r="A37" s="33" t="s">
        <v>8</v>
      </c>
      <c r="B37" s="7" t="s">
        <v>39</v>
      </c>
      <c r="C37" s="55">
        <v>85.7</v>
      </c>
      <c r="D37" s="56">
        <f>'[1]2425'!Y45</f>
        <v>92.94736842105263</v>
      </c>
      <c r="E37" s="55">
        <f t="shared" si="0"/>
        <v>7.2473684210526272</v>
      </c>
      <c r="F37" s="57">
        <f t="shared" si="1"/>
        <v>8.4566726033286202E-2</v>
      </c>
      <c r="G37" s="40">
        <f>'[1]2425'!Z45</f>
        <v>192</v>
      </c>
    </row>
    <row r="38" spans="1:7" x14ac:dyDescent="0.25">
      <c r="A38" s="59" t="s">
        <v>7</v>
      </c>
      <c r="B38" s="7" t="s">
        <v>24</v>
      </c>
      <c r="C38" s="55">
        <v>56.578947368421055</v>
      </c>
      <c r="D38" s="56">
        <f>'[1]2425'!Y21</f>
        <v>72.84210526315789</v>
      </c>
      <c r="E38" s="55">
        <f t="shared" si="0"/>
        <v>16.263157894736835</v>
      </c>
      <c r="F38" s="57">
        <f t="shared" si="1"/>
        <v>0.28744186046511616</v>
      </c>
      <c r="G38" s="40">
        <f>'[1]2425'!Z21</f>
        <v>291</v>
      </c>
    </row>
    <row r="39" spans="1:7" x14ac:dyDescent="0.25">
      <c r="A39" s="60" t="s">
        <v>8</v>
      </c>
      <c r="B39" s="7" t="s">
        <v>40</v>
      </c>
      <c r="C39" s="55">
        <v>65.7</v>
      </c>
      <c r="D39" s="56">
        <f>'[1]2425'!Y46</f>
        <v>57.842105263157897</v>
      </c>
      <c r="E39" s="55">
        <f t="shared" si="0"/>
        <v>-7.8578947368421055</v>
      </c>
      <c r="F39" s="57">
        <f t="shared" si="1"/>
        <v>-0.11960265961707922</v>
      </c>
      <c r="G39" s="40">
        <f>'[1]2425'!Z46</f>
        <v>103</v>
      </c>
    </row>
    <row r="40" spans="1:7" x14ac:dyDescent="0.25">
      <c r="A40" s="33" t="s">
        <v>8</v>
      </c>
      <c r="B40" s="7" t="s">
        <v>41</v>
      </c>
      <c r="C40" s="55">
        <v>55.65</v>
      </c>
      <c r="D40" s="56">
        <f>'[1]2425'!Y47</f>
        <v>72.315789473684205</v>
      </c>
      <c r="E40" s="55">
        <f t="shared" si="0"/>
        <v>16.665789473684207</v>
      </c>
      <c r="F40" s="57">
        <f t="shared" si="1"/>
        <v>0.29947510285146822</v>
      </c>
      <c r="G40" s="40">
        <f>'[1]2425'!Z47</f>
        <v>175</v>
      </c>
    </row>
    <row r="41" spans="1:7" x14ac:dyDescent="0.25">
      <c r="A41" s="32" t="s">
        <v>7</v>
      </c>
      <c r="B41" s="7" t="s">
        <v>58</v>
      </c>
      <c r="C41" s="55">
        <v>0</v>
      </c>
      <c r="D41" s="56">
        <f>'[1]2425'!Y22</f>
        <v>97.473684210526315</v>
      </c>
      <c r="E41" s="55">
        <f t="shared" si="0"/>
        <v>97.473684210526315</v>
      </c>
      <c r="F41" s="57">
        <f t="shared" si="1"/>
        <v>0</v>
      </c>
      <c r="G41" s="40">
        <f>'[1]2425'!Z22</f>
        <v>246</v>
      </c>
    </row>
    <row r="43" spans="1:7" x14ac:dyDescent="0.25">
      <c r="B43" s="7" t="s">
        <v>64</v>
      </c>
      <c r="C43" s="61">
        <f>'[1]2425'!W24</f>
        <v>55025</v>
      </c>
      <c r="D43" s="62" t="s">
        <v>65</v>
      </c>
      <c r="E43" s="63">
        <f>'[1]2425'!Y24</f>
        <v>144.80263157894737</v>
      </c>
    </row>
    <row r="44" spans="1:7" x14ac:dyDescent="0.25">
      <c r="B44" s="7" t="s">
        <v>66</v>
      </c>
      <c r="C44" s="61">
        <f>'[1]2425'!W49</f>
        <v>38581</v>
      </c>
      <c r="D44" s="62" t="s">
        <v>65</v>
      </c>
      <c r="E44" s="63">
        <f>'[1]2425'!Y49</f>
        <v>101.52894736842106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8DF2-2B1D-40E1-88B0-0981C32CED2D}">
  <sheetPr>
    <pageSetUpPr fitToPage="1"/>
  </sheetPr>
  <dimension ref="B2:AE122"/>
  <sheetViews>
    <sheetView topLeftCell="A30" zoomScaleNormal="100" workbookViewId="0">
      <selection activeCell="B62" sqref="B62"/>
    </sheetView>
  </sheetViews>
  <sheetFormatPr defaultColWidth="9.140625" defaultRowHeight="15" x14ac:dyDescent="0.25"/>
  <cols>
    <col min="1" max="1" width="9.140625" style="4"/>
    <col min="2" max="2" width="24.7109375" style="7" bestFit="1" customWidth="1"/>
    <col min="3" max="22" width="6.85546875" style="8" customWidth="1"/>
    <col min="23" max="23" width="6.7109375" style="8" customWidth="1"/>
    <col min="24" max="24" width="7.7109375" style="4" bestFit="1" customWidth="1"/>
    <col min="25" max="25" width="9.140625" style="4" customWidth="1"/>
    <col min="26" max="16384" width="9.140625" style="4"/>
  </cols>
  <sheetData>
    <row r="2" spans="2:28" ht="160.5" customHeight="1" x14ac:dyDescent="0.25">
      <c r="B2" s="1" t="s">
        <v>54</v>
      </c>
      <c r="C2" s="2" t="str">
        <f>B3</f>
        <v>AFC Portchester</v>
      </c>
      <c r="D2" s="2" t="str">
        <f>B4</f>
        <v>AFC Stoneham</v>
      </c>
      <c r="E2" s="2" t="str">
        <f>B5</f>
        <v>Andover New Street</v>
      </c>
      <c r="F2" s="2" t="str">
        <f>B6</f>
        <v>Baffins Milton Rovers</v>
      </c>
      <c r="G2" s="2" t="str">
        <f>B7</f>
        <v>Blackfield &amp; Langley</v>
      </c>
      <c r="H2" s="3" t="str">
        <f>B8</f>
        <v>Bournemouth</v>
      </c>
      <c r="I2" s="3" t="str">
        <f>B9</f>
        <v>Brockenhurst</v>
      </c>
      <c r="J2" s="3" t="str">
        <f>B10</f>
        <v>Christchurch</v>
      </c>
      <c r="K2" s="3" t="str">
        <f>B11</f>
        <v>Cowes Sports</v>
      </c>
      <c r="L2" s="3" t="str">
        <f>B12</f>
        <v>Fareham Town</v>
      </c>
      <c r="M2" s="3" t="str">
        <f>B13</f>
        <v>Hamble Club</v>
      </c>
      <c r="N2" s="2" t="str">
        <f>B14</f>
        <v>Hythe &amp; Dibden</v>
      </c>
      <c r="O2" s="2" t="str">
        <f>B15</f>
        <v>Laverstock &amp; Ford</v>
      </c>
      <c r="P2" s="2" t="str">
        <f>B16</f>
        <v>Lymington Town</v>
      </c>
      <c r="Q2" s="3" t="str">
        <f>B17</f>
        <v>Moneyfields</v>
      </c>
      <c r="R2" s="3" t="str">
        <f>B18</f>
        <v>Petersfield Town</v>
      </c>
      <c r="S2" s="3" t="str">
        <f>B19</f>
        <v>Portland United</v>
      </c>
      <c r="T2" s="3" t="str">
        <f>B20</f>
        <v>Shaftesbury</v>
      </c>
      <c r="U2" s="2" t="str">
        <f>B21</f>
        <v>Sherborne Town</v>
      </c>
      <c r="V2" s="2" t="str">
        <f>B22</f>
        <v>United Services Portsmouth</v>
      </c>
      <c r="W2" s="9" t="s">
        <v>0</v>
      </c>
      <c r="X2" s="9" t="s">
        <v>1</v>
      </c>
      <c r="Y2" s="10" t="s">
        <v>2</v>
      </c>
      <c r="Z2" s="11" t="s">
        <v>3</v>
      </c>
    </row>
    <row r="3" spans="2:28" x14ac:dyDescent="0.25">
      <c r="B3" s="5" t="s">
        <v>9</v>
      </c>
      <c r="C3" s="19"/>
      <c r="D3" s="20">
        <v>392</v>
      </c>
      <c r="E3" s="20">
        <v>231</v>
      </c>
      <c r="F3" s="20">
        <v>576</v>
      </c>
      <c r="G3" s="20">
        <v>215</v>
      </c>
      <c r="H3" s="20">
        <v>205</v>
      </c>
      <c r="I3" s="20">
        <v>504</v>
      </c>
      <c r="J3" s="20">
        <v>288</v>
      </c>
      <c r="K3" s="20">
        <v>376</v>
      </c>
      <c r="L3" s="20">
        <v>821</v>
      </c>
      <c r="M3" s="20">
        <v>394</v>
      </c>
      <c r="N3" s="20">
        <v>256</v>
      </c>
      <c r="O3" s="20">
        <v>248</v>
      </c>
      <c r="P3" s="20">
        <v>258</v>
      </c>
      <c r="Q3" s="20">
        <v>400</v>
      </c>
      <c r="R3" s="20">
        <v>384</v>
      </c>
      <c r="S3" s="20">
        <v>240</v>
      </c>
      <c r="T3" s="20">
        <v>648</v>
      </c>
      <c r="U3" s="20">
        <v>331</v>
      </c>
      <c r="V3" s="20">
        <v>336</v>
      </c>
      <c r="W3" s="12">
        <f>SUM(C3:V3)</f>
        <v>7103</v>
      </c>
      <c r="X3" s="13">
        <f>COUNT(C3:V3)</f>
        <v>19</v>
      </c>
      <c r="Y3" s="14">
        <f>W3/X3</f>
        <v>373.84210526315792</v>
      </c>
      <c r="Z3" s="15">
        <f t="shared" ref="Z3:Z22" si="0">MAX(C3:V3)</f>
        <v>821</v>
      </c>
    </row>
    <row r="4" spans="2:28" x14ac:dyDescent="0.25">
      <c r="B4" s="5" t="s">
        <v>10</v>
      </c>
      <c r="C4" s="20">
        <v>170</v>
      </c>
      <c r="D4" s="19"/>
      <c r="E4" s="20">
        <v>101</v>
      </c>
      <c r="F4" s="20">
        <v>114</v>
      </c>
      <c r="G4" s="20">
        <v>128</v>
      </c>
      <c r="H4" s="20">
        <v>102</v>
      </c>
      <c r="I4" s="20">
        <v>115</v>
      </c>
      <c r="J4" s="20">
        <v>114</v>
      </c>
      <c r="K4" s="20">
        <v>83</v>
      </c>
      <c r="L4" s="20">
        <v>112</v>
      </c>
      <c r="M4" s="20">
        <v>81</v>
      </c>
      <c r="N4" s="20">
        <v>92</v>
      </c>
      <c r="O4" s="20">
        <v>102</v>
      </c>
      <c r="P4" s="20">
        <v>81</v>
      </c>
      <c r="Q4" s="20">
        <v>63</v>
      </c>
      <c r="R4" s="20">
        <v>78</v>
      </c>
      <c r="S4" s="20">
        <v>62</v>
      </c>
      <c r="T4" s="20">
        <v>111</v>
      </c>
      <c r="U4" s="20">
        <v>125</v>
      </c>
      <c r="V4" s="20">
        <v>100</v>
      </c>
      <c r="W4" s="12">
        <f t="shared" ref="W4:W22" si="1">SUM(C4:V4)</f>
        <v>1934</v>
      </c>
      <c r="X4" s="13">
        <f t="shared" ref="X4:X22" si="2">COUNT(C4:V4)</f>
        <v>19</v>
      </c>
      <c r="Y4" s="14">
        <f t="shared" ref="Y4:Y10" si="3">W4/X4</f>
        <v>101.78947368421052</v>
      </c>
      <c r="Z4" s="15">
        <f t="shared" si="0"/>
        <v>170</v>
      </c>
    </row>
    <row r="5" spans="2:28" x14ac:dyDescent="0.25">
      <c r="B5" s="5" t="s">
        <v>25</v>
      </c>
      <c r="C5" s="20">
        <v>142</v>
      </c>
      <c r="D5" s="20">
        <v>107</v>
      </c>
      <c r="E5" s="19"/>
      <c r="F5" s="20">
        <v>176</v>
      </c>
      <c r="G5" s="20">
        <v>70</v>
      </c>
      <c r="H5" s="20">
        <v>120</v>
      </c>
      <c r="I5" s="20">
        <v>105</v>
      </c>
      <c r="J5" s="20">
        <v>161</v>
      </c>
      <c r="K5" s="20">
        <v>112</v>
      </c>
      <c r="L5" s="20">
        <v>154</v>
      </c>
      <c r="M5" s="20">
        <v>165</v>
      </c>
      <c r="N5" s="20">
        <v>144</v>
      </c>
      <c r="O5" s="20">
        <v>243</v>
      </c>
      <c r="P5" s="20">
        <v>141</v>
      </c>
      <c r="Q5" s="20">
        <v>102</v>
      </c>
      <c r="R5" s="20">
        <v>156</v>
      </c>
      <c r="S5" s="20">
        <v>121</v>
      </c>
      <c r="T5" s="20">
        <v>118</v>
      </c>
      <c r="U5" s="20">
        <v>121</v>
      </c>
      <c r="V5" s="20">
        <v>96</v>
      </c>
      <c r="W5" s="12">
        <f t="shared" si="1"/>
        <v>2554</v>
      </c>
      <c r="X5" s="13">
        <f t="shared" si="2"/>
        <v>19</v>
      </c>
      <c r="Y5" s="14">
        <f t="shared" si="3"/>
        <v>134.42105263157896</v>
      </c>
      <c r="Z5" s="15">
        <f t="shared" si="0"/>
        <v>243</v>
      </c>
    </row>
    <row r="6" spans="2:28" x14ac:dyDescent="0.25">
      <c r="B6" s="5" t="s">
        <v>11</v>
      </c>
      <c r="C6" s="20">
        <v>157</v>
      </c>
      <c r="D6" s="20">
        <v>102</v>
      </c>
      <c r="E6" s="20">
        <v>75</v>
      </c>
      <c r="F6" s="19"/>
      <c r="G6" s="20">
        <v>94</v>
      </c>
      <c r="H6" s="20">
        <v>70</v>
      </c>
      <c r="I6" s="20">
        <v>77</v>
      </c>
      <c r="J6" s="20">
        <v>53</v>
      </c>
      <c r="K6" s="20">
        <v>66</v>
      </c>
      <c r="L6" s="20">
        <v>101</v>
      </c>
      <c r="M6" s="20">
        <v>54</v>
      </c>
      <c r="N6" s="20">
        <v>67</v>
      </c>
      <c r="O6" s="20">
        <v>60</v>
      </c>
      <c r="P6" s="20">
        <v>53</v>
      </c>
      <c r="Q6" s="20">
        <v>206</v>
      </c>
      <c r="R6" s="20">
        <v>158</v>
      </c>
      <c r="S6" s="20">
        <v>75</v>
      </c>
      <c r="T6" s="20">
        <v>56</v>
      </c>
      <c r="U6" s="20">
        <v>100</v>
      </c>
      <c r="V6" s="20">
        <v>95</v>
      </c>
      <c r="W6" s="12">
        <f t="shared" si="1"/>
        <v>1719</v>
      </c>
      <c r="X6" s="13">
        <f t="shared" si="2"/>
        <v>19</v>
      </c>
      <c r="Y6" s="14">
        <f>W6/X6</f>
        <v>90.473684210526315</v>
      </c>
      <c r="Z6" s="15">
        <f t="shared" si="0"/>
        <v>206</v>
      </c>
    </row>
    <row r="7" spans="2:28" x14ac:dyDescent="0.25">
      <c r="B7" s="5" t="s">
        <v>12</v>
      </c>
      <c r="C7" s="20">
        <v>122</v>
      </c>
      <c r="D7" s="20">
        <v>85</v>
      </c>
      <c r="E7" s="20">
        <v>92</v>
      </c>
      <c r="F7" s="20">
        <v>105</v>
      </c>
      <c r="G7" s="19"/>
      <c r="H7" s="20">
        <v>84</v>
      </c>
      <c r="I7" s="20">
        <v>104</v>
      </c>
      <c r="J7" s="20">
        <v>63</v>
      </c>
      <c r="K7" s="20">
        <v>68</v>
      </c>
      <c r="L7" s="20">
        <v>115</v>
      </c>
      <c r="M7" s="20">
        <v>64</v>
      </c>
      <c r="N7" s="20">
        <v>166</v>
      </c>
      <c r="O7" s="20">
        <v>53</v>
      </c>
      <c r="P7" s="20">
        <v>93</v>
      </c>
      <c r="Q7" s="20">
        <v>120</v>
      </c>
      <c r="R7" s="20">
        <v>91</v>
      </c>
      <c r="S7" s="20">
        <v>64</v>
      </c>
      <c r="T7" s="20">
        <v>70</v>
      </c>
      <c r="U7" s="20">
        <v>70</v>
      </c>
      <c r="V7" s="20">
        <v>70</v>
      </c>
      <c r="W7" s="12">
        <f t="shared" si="1"/>
        <v>1699</v>
      </c>
      <c r="X7" s="13">
        <f t="shared" si="2"/>
        <v>19</v>
      </c>
      <c r="Y7" s="14">
        <f t="shared" ref="Y7" si="4">W7/X7</f>
        <v>89.421052631578945</v>
      </c>
      <c r="Z7" s="15">
        <f t="shared" si="0"/>
        <v>166</v>
      </c>
    </row>
    <row r="8" spans="2:28" x14ac:dyDescent="0.25">
      <c r="B8" s="6" t="s">
        <v>13</v>
      </c>
      <c r="C8" s="20">
        <v>73</v>
      </c>
      <c r="D8" s="20">
        <v>58</v>
      </c>
      <c r="E8" s="20">
        <v>78</v>
      </c>
      <c r="F8" s="20">
        <v>58</v>
      </c>
      <c r="G8" s="20">
        <v>44</v>
      </c>
      <c r="H8" s="19"/>
      <c r="I8" s="20">
        <v>65</v>
      </c>
      <c r="J8" s="20">
        <v>143</v>
      </c>
      <c r="K8" s="20">
        <v>40</v>
      </c>
      <c r="L8" s="20">
        <v>63</v>
      </c>
      <c r="M8" s="20">
        <v>71</v>
      </c>
      <c r="N8" s="20">
        <v>53</v>
      </c>
      <c r="O8" s="20">
        <v>48</v>
      </c>
      <c r="P8" s="20">
        <v>83</v>
      </c>
      <c r="Q8" s="20">
        <v>53</v>
      </c>
      <c r="R8" s="20">
        <v>35</v>
      </c>
      <c r="S8" s="20">
        <v>87</v>
      </c>
      <c r="T8" s="20">
        <v>73</v>
      </c>
      <c r="U8" s="20">
        <v>82</v>
      </c>
      <c r="V8" s="20">
        <v>45</v>
      </c>
      <c r="W8" s="12">
        <f t="shared" si="1"/>
        <v>1252</v>
      </c>
      <c r="X8" s="13">
        <f t="shared" si="2"/>
        <v>19</v>
      </c>
      <c r="Y8" s="14">
        <f>W8/X8</f>
        <v>65.89473684210526</v>
      </c>
      <c r="Z8" s="15">
        <f t="shared" si="0"/>
        <v>143</v>
      </c>
    </row>
    <row r="9" spans="2:28" x14ac:dyDescent="0.25">
      <c r="B9" s="5" t="s">
        <v>14</v>
      </c>
      <c r="C9" s="20">
        <v>134</v>
      </c>
      <c r="D9" s="20">
        <v>100</v>
      </c>
      <c r="E9" s="20">
        <v>154</v>
      </c>
      <c r="F9" s="20">
        <v>192</v>
      </c>
      <c r="G9" s="20">
        <v>197</v>
      </c>
      <c r="H9" s="20">
        <v>135</v>
      </c>
      <c r="I9" s="19"/>
      <c r="J9" s="20">
        <v>140</v>
      </c>
      <c r="K9" s="20">
        <v>77</v>
      </c>
      <c r="L9" s="20">
        <v>146</v>
      </c>
      <c r="M9" s="20">
        <v>139</v>
      </c>
      <c r="N9" s="20">
        <v>152</v>
      </c>
      <c r="O9" s="20">
        <v>150</v>
      </c>
      <c r="P9" s="20">
        <v>193</v>
      </c>
      <c r="Q9" s="20">
        <v>137</v>
      </c>
      <c r="R9" s="20">
        <v>165</v>
      </c>
      <c r="S9" s="20">
        <v>125</v>
      </c>
      <c r="T9" s="20">
        <v>134</v>
      </c>
      <c r="U9" s="20">
        <v>168</v>
      </c>
      <c r="V9" s="20">
        <v>155</v>
      </c>
      <c r="W9" s="12">
        <f t="shared" si="1"/>
        <v>2793</v>
      </c>
      <c r="X9" s="13">
        <f t="shared" si="2"/>
        <v>19</v>
      </c>
      <c r="Y9" s="14">
        <f t="shared" si="3"/>
        <v>147</v>
      </c>
      <c r="Z9" s="15">
        <f t="shared" si="0"/>
        <v>197</v>
      </c>
    </row>
    <row r="10" spans="2:28" x14ac:dyDescent="0.25">
      <c r="B10" s="5" t="s">
        <v>15</v>
      </c>
      <c r="C10" s="20">
        <v>165</v>
      </c>
      <c r="D10" s="20">
        <v>102</v>
      </c>
      <c r="E10" s="20">
        <v>106</v>
      </c>
      <c r="F10" s="20">
        <v>88</v>
      </c>
      <c r="G10" s="20">
        <v>110</v>
      </c>
      <c r="H10" s="20">
        <v>144</v>
      </c>
      <c r="I10" s="20">
        <v>140</v>
      </c>
      <c r="J10" s="19"/>
      <c r="K10" s="20">
        <v>66</v>
      </c>
      <c r="L10" s="20">
        <v>147</v>
      </c>
      <c r="M10" s="20">
        <v>117</v>
      </c>
      <c r="N10" s="20">
        <v>69</v>
      </c>
      <c r="O10" s="20">
        <v>84</v>
      </c>
      <c r="P10" s="20">
        <v>26</v>
      </c>
      <c r="Q10" s="20">
        <v>120</v>
      </c>
      <c r="R10" s="20">
        <v>75</v>
      </c>
      <c r="S10" s="20">
        <v>98</v>
      </c>
      <c r="T10" s="20">
        <v>116</v>
      </c>
      <c r="U10" s="20">
        <v>74</v>
      </c>
      <c r="V10" s="20">
        <v>118</v>
      </c>
      <c r="W10" s="12">
        <f t="shared" si="1"/>
        <v>1965</v>
      </c>
      <c r="X10" s="13">
        <f t="shared" si="2"/>
        <v>19</v>
      </c>
      <c r="Y10" s="14">
        <f t="shared" si="3"/>
        <v>103.42105263157895</v>
      </c>
      <c r="Z10" s="15">
        <f t="shared" si="0"/>
        <v>165</v>
      </c>
    </row>
    <row r="11" spans="2:28" x14ac:dyDescent="0.25">
      <c r="B11" s="5" t="s">
        <v>16</v>
      </c>
      <c r="C11" s="20">
        <v>216</v>
      </c>
      <c r="D11" s="20">
        <v>145</v>
      </c>
      <c r="E11" s="20">
        <v>192</v>
      </c>
      <c r="F11" s="20">
        <v>151</v>
      </c>
      <c r="G11" s="20">
        <v>145</v>
      </c>
      <c r="H11" s="20">
        <v>110</v>
      </c>
      <c r="I11" s="20">
        <v>149</v>
      </c>
      <c r="J11" s="20">
        <v>120</v>
      </c>
      <c r="K11" s="19"/>
      <c r="L11" s="20">
        <v>257</v>
      </c>
      <c r="M11" s="20">
        <v>153</v>
      </c>
      <c r="N11" s="20">
        <v>202</v>
      </c>
      <c r="O11" s="20">
        <v>207</v>
      </c>
      <c r="P11" s="20">
        <v>150</v>
      </c>
      <c r="Q11" s="20">
        <v>156</v>
      </c>
      <c r="R11" s="20">
        <v>164</v>
      </c>
      <c r="S11" s="20">
        <v>159</v>
      </c>
      <c r="T11" s="20">
        <v>235</v>
      </c>
      <c r="U11" s="20">
        <v>214</v>
      </c>
      <c r="V11" s="20">
        <v>146</v>
      </c>
      <c r="W11" s="12">
        <f t="shared" si="1"/>
        <v>3271</v>
      </c>
      <c r="X11" s="13">
        <f t="shared" si="2"/>
        <v>19</v>
      </c>
      <c r="Y11" s="14">
        <f t="shared" ref="Y11:Y22" si="5">W11/X11</f>
        <v>172.15789473684211</v>
      </c>
      <c r="Z11" s="15">
        <f t="shared" si="0"/>
        <v>257</v>
      </c>
    </row>
    <row r="12" spans="2:28" x14ac:dyDescent="0.25">
      <c r="B12" s="5" t="s">
        <v>17</v>
      </c>
      <c r="C12" s="20">
        <v>690</v>
      </c>
      <c r="D12" s="20">
        <v>109</v>
      </c>
      <c r="E12" s="20">
        <v>181</v>
      </c>
      <c r="F12" s="20">
        <v>196</v>
      </c>
      <c r="G12" s="20">
        <v>67</v>
      </c>
      <c r="H12" s="20">
        <v>67</v>
      </c>
      <c r="I12" s="20">
        <v>120</v>
      </c>
      <c r="J12" s="20">
        <v>242</v>
      </c>
      <c r="K12" s="20">
        <v>211</v>
      </c>
      <c r="L12" s="19"/>
      <c r="M12" s="20">
        <v>314</v>
      </c>
      <c r="N12" s="20">
        <v>228</v>
      </c>
      <c r="O12" s="20">
        <v>260</v>
      </c>
      <c r="P12" s="20">
        <v>163</v>
      </c>
      <c r="Q12" s="20">
        <v>118</v>
      </c>
      <c r="R12" s="20">
        <v>175</v>
      </c>
      <c r="S12" s="20">
        <v>110</v>
      </c>
      <c r="T12" s="20">
        <v>178</v>
      </c>
      <c r="U12" s="20">
        <v>221</v>
      </c>
      <c r="V12" s="20">
        <v>212</v>
      </c>
      <c r="W12" s="12">
        <f t="shared" si="1"/>
        <v>3862</v>
      </c>
      <c r="X12" s="13">
        <f t="shared" si="2"/>
        <v>19</v>
      </c>
      <c r="Y12" s="14">
        <f t="shared" si="5"/>
        <v>203.26315789473685</v>
      </c>
      <c r="Z12" s="15">
        <f t="shared" si="0"/>
        <v>690</v>
      </c>
    </row>
    <row r="13" spans="2:28" x14ac:dyDescent="0.25">
      <c r="B13" s="5" t="s">
        <v>18</v>
      </c>
      <c r="C13" s="20">
        <v>135</v>
      </c>
      <c r="D13" s="20">
        <v>113</v>
      </c>
      <c r="E13" s="20">
        <v>114</v>
      </c>
      <c r="F13" s="20">
        <v>105</v>
      </c>
      <c r="G13" s="20">
        <v>83</v>
      </c>
      <c r="H13" s="20">
        <v>63</v>
      </c>
      <c r="I13" s="20">
        <v>95</v>
      </c>
      <c r="J13" s="20">
        <v>60</v>
      </c>
      <c r="K13" s="20">
        <v>106</v>
      </c>
      <c r="L13" s="20">
        <v>115</v>
      </c>
      <c r="M13" s="19"/>
      <c r="N13" s="20">
        <v>79</v>
      </c>
      <c r="O13" s="20">
        <v>70</v>
      </c>
      <c r="P13" s="20">
        <v>86</v>
      </c>
      <c r="Q13" s="20">
        <v>103</v>
      </c>
      <c r="R13" s="20">
        <v>113</v>
      </c>
      <c r="S13" s="20">
        <v>87</v>
      </c>
      <c r="T13" s="20">
        <v>81</v>
      </c>
      <c r="U13" s="20">
        <v>55</v>
      </c>
      <c r="V13" s="20">
        <v>73</v>
      </c>
      <c r="W13" s="12">
        <f t="shared" si="1"/>
        <v>1736</v>
      </c>
      <c r="X13" s="13">
        <f t="shared" si="2"/>
        <v>19</v>
      </c>
      <c r="Y13" s="14">
        <f t="shared" si="5"/>
        <v>91.368421052631575</v>
      </c>
      <c r="Z13" s="15">
        <f t="shared" si="0"/>
        <v>135</v>
      </c>
    </row>
    <row r="14" spans="2:28" x14ac:dyDescent="0.25">
      <c r="B14" s="5" t="s">
        <v>19</v>
      </c>
      <c r="C14" s="20">
        <v>112</v>
      </c>
      <c r="D14" s="20">
        <v>50</v>
      </c>
      <c r="E14" s="20">
        <v>95</v>
      </c>
      <c r="F14" s="20">
        <v>45</v>
      </c>
      <c r="G14" s="20">
        <v>159</v>
      </c>
      <c r="H14" s="20">
        <v>84</v>
      </c>
      <c r="I14" s="20">
        <v>114</v>
      </c>
      <c r="J14" s="20">
        <v>65</v>
      </c>
      <c r="K14" s="20">
        <v>22</v>
      </c>
      <c r="L14" s="20">
        <v>153</v>
      </c>
      <c r="M14" s="20">
        <v>101</v>
      </c>
      <c r="N14" s="19"/>
      <c r="O14" s="20">
        <v>45</v>
      </c>
      <c r="P14" s="20">
        <v>65</v>
      </c>
      <c r="Q14" s="20">
        <v>136</v>
      </c>
      <c r="R14" s="20">
        <v>98</v>
      </c>
      <c r="S14" s="20">
        <v>111</v>
      </c>
      <c r="T14" s="20">
        <v>94</v>
      </c>
      <c r="U14" s="20">
        <v>84</v>
      </c>
      <c r="V14" s="20">
        <v>80</v>
      </c>
      <c r="W14" s="12">
        <f t="shared" si="1"/>
        <v>1713</v>
      </c>
      <c r="X14" s="13">
        <f t="shared" si="2"/>
        <v>19</v>
      </c>
      <c r="Y14" s="14">
        <f t="shared" si="5"/>
        <v>90.15789473684211</v>
      </c>
      <c r="Z14" s="15">
        <f t="shared" si="0"/>
        <v>159</v>
      </c>
      <c r="AB14" s="4" t="s">
        <v>56</v>
      </c>
    </row>
    <row r="15" spans="2:28" x14ac:dyDescent="0.25">
      <c r="B15" s="5" t="s">
        <v>20</v>
      </c>
      <c r="C15" s="20">
        <v>110</v>
      </c>
      <c r="D15" s="20">
        <v>100</v>
      </c>
      <c r="E15" s="20">
        <v>140</v>
      </c>
      <c r="F15" s="20">
        <v>80</v>
      </c>
      <c r="G15" s="20">
        <v>90</v>
      </c>
      <c r="H15" s="20">
        <v>113</v>
      </c>
      <c r="I15" s="20">
        <v>108</v>
      </c>
      <c r="J15" s="20">
        <v>75</v>
      </c>
      <c r="K15" s="20">
        <v>75</v>
      </c>
      <c r="L15" s="20">
        <v>113</v>
      </c>
      <c r="M15" s="20">
        <v>75</v>
      </c>
      <c r="N15" s="20">
        <v>100</v>
      </c>
      <c r="O15" s="19"/>
      <c r="P15" s="20">
        <v>86</v>
      </c>
      <c r="Q15" s="20">
        <v>126</v>
      </c>
      <c r="R15" s="20">
        <v>104</v>
      </c>
      <c r="S15" s="20">
        <v>165</v>
      </c>
      <c r="T15" s="20">
        <v>85</v>
      </c>
      <c r="U15" s="20">
        <v>85</v>
      </c>
      <c r="V15" s="20">
        <v>85</v>
      </c>
      <c r="W15" s="12">
        <f t="shared" si="1"/>
        <v>1915</v>
      </c>
      <c r="X15" s="13">
        <f t="shared" si="2"/>
        <v>19</v>
      </c>
      <c r="Y15" s="14">
        <f t="shared" si="5"/>
        <v>100.78947368421052</v>
      </c>
      <c r="Z15" s="15">
        <f t="shared" si="0"/>
        <v>165</v>
      </c>
    </row>
    <row r="16" spans="2:28" x14ac:dyDescent="0.25">
      <c r="B16" s="5" t="s">
        <v>47</v>
      </c>
      <c r="C16" s="20">
        <v>85</v>
      </c>
      <c r="D16" s="20">
        <v>101</v>
      </c>
      <c r="E16" s="20">
        <v>78</v>
      </c>
      <c r="F16" s="20">
        <v>51</v>
      </c>
      <c r="G16" s="20">
        <v>122</v>
      </c>
      <c r="H16" s="20">
        <v>91</v>
      </c>
      <c r="I16" s="20">
        <v>260</v>
      </c>
      <c r="J16" s="20">
        <v>85</v>
      </c>
      <c r="K16" s="20">
        <v>61</v>
      </c>
      <c r="L16" s="20">
        <v>109</v>
      </c>
      <c r="M16" s="20">
        <v>45</v>
      </c>
      <c r="N16" s="20">
        <v>108</v>
      </c>
      <c r="O16" s="20">
        <v>79</v>
      </c>
      <c r="P16" s="19"/>
      <c r="Q16" s="20">
        <v>126</v>
      </c>
      <c r="R16" s="20">
        <v>117</v>
      </c>
      <c r="S16" s="20">
        <v>85</v>
      </c>
      <c r="T16" s="20">
        <v>72</v>
      </c>
      <c r="U16" s="20">
        <v>40</v>
      </c>
      <c r="V16" s="20">
        <v>73</v>
      </c>
      <c r="W16" s="12">
        <f t="shared" si="1"/>
        <v>1788</v>
      </c>
      <c r="X16" s="13">
        <f t="shared" si="2"/>
        <v>19</v>
      </c>
      <c r="Y16" s="14">
        <f t="shared" si="5"/>
        <v>94.10526315789474</v>
      </c>
      <c r="Z16" s="15">
        <f t="shared" si="0"/>
        <v>260</v>
      </c>
    </row>
    <row r="17" spans="2:31" x14ac:dyDescent="0.25">
      <c r="B17" s="5" t="s">
        <v>21</v>
      </c>
      <c r="C17" s="20">
        <v>383</v>
      </c>
      <c r="D17" s="20">
        <v>222</v>
      </c>
      <c r="E17" s="20">
        <v>84</v>
      </c>
      <c r="F17" s="20">
        <v>207</v>
      </c>
      <c r="G17" s="20">
        <v>81</v>
      </c>
      <c r="H17" s="20">
        <v>106</v>
      </c>
      <c r="I17" s="20">
        <v>198</v>
      </c>
      <c r="J17" s="20">
        <v>120</v>
      </c>
      <c r="K17" s="20">
        <v>64</v>
      </c>
      <c r="L17" s="20">
        <v>211</v>
      </c>
      <c r="M17" s="20">
        <v>104</v>
      </c>
      <c r="N17" s="20">
        <v>66</v>
      </c>
      <c r="O17" s="20">
        <v>100</v>
      </c>
      <c r="P17" s="20">
        <v>79</v>
      </c>
      <c r="Q17" s="19"/>
      <c r="R17" s="20">
        <v>190</v>
      </c>
      <c r="S17" s="20">
        <v>164</v>
      </c>
      <c r="T17" s="20">
        <v>144</v>
      </c>
      <c r="U17" s="20">
        <v>278</v>
      </c>
      <c r="V17" s="20">
        <v>234</v>
      </c>
      <c r="W17" s="12">
        <f t="shared" si="1"/>
        <v>3035</v>
      </c>
      <c r="X17" s="13">
        <f t="shared" si="2"/>
        <v>19</v>
      </c>
      <c r="Y17" s="14">
        <f t="shared" si="5"/>
        <v>159.73684210526315</v>
      </c>
      <c r="Z17" s="15">
        <f t="shared" si="0"/>
        <v>383</v>
      </c>
    </row>
    <row r="18" spans="2:31" x14ac:dyDescent="0.25">
      <c r="B18" s="6" t="s">
        <v>36</v>
      </c>
      <c r="C18" s="20">
        <v>340</v>
      </c>
      <c r="D18" s="20">
        <v>173</v>
      </c>
      <c r="E18" s="20">
        <v>151</v>
      </c>
      <c r="F18" s="20">
        <v>262</v>
      </c>
      <c r="G18" s="20">
        <v>226</v>
      </c>
      <c r="H18" s="20">
        <v>212</v>
      </c>
      <c r="I18" s="20">
        <v>144</v>
      </c>
      <c r="J18" s="20">
        <v>193</v>
      </c>
      <c r="K18" s="20">
        <v>420</v>
      </c>
      <c r="L18" s="20">
        <v>208</v>
      </c>
      <c r="M18" s="20">
        <v>158</v>
      </c>
      <c r="N18" s="20">
        <v>212</v>
      </c>
      <c r="O18" s="20">
        <v>130</v>
      </c>
      <c r="P18" s="20">
        <v>185</v>
      </c>
      <c r="Q18" s="20">
        <v>210</v>
      </c>
      <c r="R18" s="19"/>
      <c r="S18" s="20">
        <v>208</v>
      </c>
      <c r="T18" s="20">
        <v>153</v>
      </c>
      <c r="U18" s="20">
        <v>238</v>
      </c>
      <c r="V18" s="20">
        <v>254</v>
      </c>
      <c r="W18" s="12">
        <f t="shared" si="1"/>
        <v>4077</v>
      </c>
      <c r="X18" s="13">
        <f t="shared" si="2"/>
        <v>19</v>
      </c>
      <c r="Y18" s="14">
        <f t="shared" si="5"/>
        <v>214.57894736842104</v>
      </c>
      <c r="Z18" s="15">
        <f t="shared" si="0"/>
        <v>420</v>
      </c>
    </row>
    <row r="19" spans="2:31" x14ac:dyDescent="0.25">
      <c r="B19" s="5" t="s">
        <v>22</v>
      </c>
      <c r="C19" s="20">
        <v>235</v>
      </c>
      <c r="D19" s="20">
        <v>205</v>
      </c>
      <c r="E19" s="20">
        <v>184</v>
      </c>
      <c r="F19" s="20">
        <v>197</v>
      </c>
      <c r="G19" s="20">
        <v>190</v>
      </c>
      <c r="H19" s="20">
        <v>180</v>
      </c>
      <c r="I19" s="20">
        <v>440</v>
      </c>
      <c r="J19" s="20">
        <v>205</v>
      </c>
      <c r="K19" s="20">
        <v>212</v>
      </c>
      <c r="L19" s="20">
        <v>238</v>
      </c>
      <c r="M19" s="20">
        <v>253</v>
      </c>
      <c r="N19" s="20">
        <v>182</v>
      </c>
      <c r="O19" s="20">
        <v>110</v>
      </c>
      <c r="P19" s="20">
        <v>151</v>
      </c>
      <c r="Q19" s="20">
        <v>160</v>
      </c>
      <c r="R19" s="20">
        <v>211</v>
      </c>
      <c r="S19" s="19"/>
      <c r="T19" s="20">
        <v>181</v>
      </c>
      <c r="U19" s="20">
        <v>185</v>
      </c>
      <c r="V19" s="20">
        <v>162</v>
      </c>
      <c r="W19" s="12">
        <f t="shared" si="1"/>
        <v>3881</v>
      </c>
      <c r="X19" s="13">
        <f t="shared" si="2"/>
        <v>19</v>
      </c>
      <c r="Y19" s="14">
        <f t="shared" si="5"/>
        <v>204.26315789473685</v>
      </c>
      <c r="Z19" s="15">
        <f t="shared" si="0"/>
        <v>440</v>
      </c>
    </row>
    <row r="20" spans="2:31" x14ac:dyDescent="0.25">
      <c r="B20" s="6" t="s">
        <v>23</v>
      </c>
      <c r="C20" s="20">
        <v>264</v>
      </c>
      <c r="D20" s="20">
        <v>224</v>
      </c>
      <c r="E20" s="20">
        <v>264</v>
      </c>
      <c r="F20" s="20">
        <v>153</v>
      </c>
      <c r="G20" s="20">
        <v>135</v>
      </c>
      <c r="H20" s="20">
        <v>135</v>
      </c>
      <c r="I20" s="20">
        <v>225</v>
      </c>
      <c r="J20" s="20">
        <v>146</v>
      </c>
      <c r="K20" s="20">
        <v>145</v>
      </c>
      <c r="L20" s="20">
        <v>220</v>
      </c>
      <c r="M20" s="20">
        <v>103</v>
      </c>
      <c r="N20" s="20">
        <v>102</v>
      </c>
      <c r="O20" s="20">
        <v>140</v>
      </c>
      <c r="P20" s="20">
        <v>134</v>
      </c>
      <c r="Q20" s="20">
        <v>187</v>
      </c>
      <c r="R20" s="20">
        <v>125</v>
      </c>
      <c r="S20" s="20">
        <v>139</v>
      </c>
      <c r="T20" s="19"/>
      <c r="U20" s="20">
        <v>245</v>
      </c>
      <c r="V20" s="20">
        <v>85</v>
      </c>
      <c r="W20" s="12">
        <f t="shared" si="1"/>
        <v>3171</v>
      </c>
      <c r="X20" s="13">
        <f t="shared" si="2"/>
        <v>19</v>
      </c>
      <c r="Y20" s="14">
        <f t="shared" si="5"/>
        <v>166.89473684210526</v>
      </c>
      <c r="Z20" s="15">
        <f t="shared" si="0"/>
        <v>264</v>
      </c>
    </row>
    <row r="21" spans="2:31" x14ac:dyDescent="0.25">
      <c r="B21" s="5" t="s">
        <v>48</v>
      </c>
      <c r="C21" s="20">
        <v>143</v>
      </c>
      <c r="D21" s="20">
        <v>143</v>
      </c>
      <c r="E21" s="20">
        <v>122</v>
      </c>
      <c r="F21" s="20">
        <v>76</v>
      </c>
      <c r="G21" s="20">
        <v>104</v>
      </c>
      <c r="H21" s="20">
        <v>252</v>
      </c>
      <c r="I21" s="20">
        <v>114</v>
      </c>
      <c r="J21" s="20">
        <v>177</v>
      </c>
      <c r="K21" s="20">
        <v>118</v>
      </c>
      <c r="L21" s="20">
        <v>148</v>
      </c>
      <c r="M21" s="20">
        <v>101</v>
      </c>
      <c r="N21" s="20">
        <v>89</v>
      </c>
      <c r="O21" s="20">
        <v>102</v>
      </c>
      <c r="P21" s="20">
        <v>102</v>
      </c>
      <c r="Q21" s="20">
        <v>101</v>
      </c>
      <c r="R21" s="20">
        <v>101</v>
      </c>
      <c r="S21" s="20">
        <v>218</v>
      </c>
      <c r="T21" s="20">
        <v>275</v>
      </c>
      <c r="U21" s="19"/>
      <c r="V21" s="20">
        <v>98</v>
      </c>
      <c r="W21" s="12">
        <f t="shared" si="1"/>
        <v>2584</v>
      </c>
      <c r="X21" s="13">
        <f t="shared" si="2"/>
        <v>19</v>
      </c>
      <c r="Y21" s="14">
        <f t="shared" si="5"/>
        <v>136</v>
      </c>
      <c r="Z21" s="15">
        <f t="shared" si="0"/>
        <v>275</v>
      </c>
    </row>
    <row r="22" spans="2:31" x14ac:dyDescent="0.25">
      <c r="B22" s="6" t="s">
        <v>24</v>
      </c>
      <c r="C22" s="20">
        <v>89</v>
      </c>
      <c r="D22" s="20">
        <v>34</v>
      </c>
      <c r="E22" s="20">
        <v>47</v>
      </c>
      <c r="F22" s="20">
        <v>51</v>
      </c>
      <c r="G22" s="20">
        <v>43</v>
      </c>
      <c r="H22" s="20">
        <v>47</v>
      </c>
      <c r="I22" s="20">
        <v>54</v>
      </c>
      <c r="J22" s="20">
        <v>33</v>
      </c>
      <c r="K22" s="20">
        <v>63</v>
      </c>
      <c r="L22" s="20">
        <v>107</v>
      </c>
      <c r="M22" s="20">
        <v>47</v>
      </c>
      <c r="N22" s="20">
        <v>31</v>
      </c>
      <c r="O22" s="20">
        <v>53</v>
      </c>
      <c r="P22" s="20">
        <v>53</v>
      </c>
      <c r="Q22" s="20">
        <v>114</v>
      </c>
      <c r="R22" s="20">
        <v>57</v>
      </c>
      <c r="S22" s="20">
        <v>62</v>
      </c>
      <c r="T22" s="20">
        <v>47</v>
      </c>
      <c r="U22" s="20">
        <v>43</v>
      </c>
      <c r="V22" s="19"/>
      <c r="W22" s="12">
        <f t="shared" si="1"/>
        <v>1075</v>
      </c>
      <c r="X22" s="13">
        <f t="shared" si="2"/>
        <v>19</v>
      </c>
      <c r="Y22" s="14">
        <f t="shared" si="5"/>
        <v>56.578947368421055</v>
      </c>
      <c r="Z22" s="15">
        <f t="shared" si="0"/>
        <v>114</v>
      </c>
    </row>
    <row r="23" spans="2:31" x14ac:dyDescent="0.25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12"/>
      <c r="X23" s="13"/>
      <c r="Y23" s="14"/>
      <c r="Z23" s="15"/>
    </row>
    <row r="24" spans="2:31" x14ac:dyDescent="0.25">
      <c r="C24" s="18">
        <f>SUM(C3:C22)</f>
        <v>3765</v>
      </c>
      <c r="D24" s="18">
        <f t="shared" ref="D24:V24" si="6">SUM(D3:D22)</f>
        <v>2565</v>
      </c>
      <c r="E24" s="18">
        <f t="shared" si="6"/>
        <v>2489</v>
      </c>
      <c r="F24" s="18">
        <f t="shared" si="6"/>
        <v>2883</v>
      </c>
      <c r="G24" s="18">
        <f t="shared" si="6"/>
        <v>2303</v>
      </c>
      <c r="H24" s="18">
        <f t="shared" si="6"/>
        <v>2320</v>
      </c>
      <c r="I24" s="18">
        <f t="shared" si="6"/>
        <v>3131</v>
      </c>
      <c r="J24" s="18">
        <f t="shared" si="6"/>
        <v>2483</v>
      </c>
      <c r="K24" s="18">
        <f t="shared" si="6"/>
        <v>2385</v>
      </c>
      <c r="L24" s="18">
        <f t="shared" si="6"/>
        <v>3538</v>
      </c>
      <c r="M24" s="18">
        <f t="shared" si="6"/>
        <v>2539</v>
      </c>
      <c r="N24" s="18">
        <f t="shared" si="6"/>
        <v>2398</v>
      </c>
      <c r="O24" s="18">
        <f t="shared" si="6"/>
        <v>2284</v>
      </c>
      <c r="P24" s="18">
        <f t="shared" si="6"/>
        <v>2182</v>
      </c>
      <c r="Q24" s="18">
        <f t="shared" si="6"/>
        <v>2738</v>
      </c>
      <c r="R24" s="18">
        <f t="shared" si="6"/>
        <v>2597</v>
      </c>
      <c r="S24" s="18">
        <f t="shared" si="6"/>
        <v>2380</v>
      </c>
      <c r="T24" s="18">
        <f t="shared" si="6"/>
        <v>2871</v>
      </c>
      <c r="U24" s="18">
        <f t="shared" si="6"/>
        <v>2759</v>
      </c>
      <c r="V24" s="18">
        <f t="shared" si="6"/>
        <v>2517</v>
      </c>
      <c r="W24" s="16">
        <f>SUM(W3:W22)</f>
        <v>53127</v>
      </c>
      <c r="X24" s="13">
        <f>SUM(X3:X22)</f>
        <v>380</v>
      </c>
      <c r="Y24" s="14">
        <f>W24/X24</f>
        <v>139.80789473684212</v>
      </c>
      <c r="Z24" s="15"/>
    </row>
    <row r="25" spans="2:31" x14ac:dyDescent="0.25">
      <c r="U25" s="17"/>
      <c r="V25" s="13"/>
      <c r="W25" s="14"/>
      <c r="X25" s="15"/>
    </row>
    <row r="26" spans="2:31" x14ac:dyDescent="0.25">
      <c r="X26" s="17"/>
      <c r="Y26" s="13"/>
      <c r="Z26" s="14"/>
      <c r="AA26" s="15"/>
    </row>
    <row r="27" spans="2:31" ht="172.5" customHeight="1" x14ac:dyDescent="0.25">
      <c r="B27" s="1" t="s">
        <v>55</v>
      </c>
      <c r="C27" s="2" t="str">
        <f>B28</f>
        <v>AFC Aldermaston</v>
      </c>
      <c r="D27" s="2" t="str">
        <f>B29</f>
        <v>Alresford Town</v>
      </c>
      <c r="E27" s="2" t="str">
        <f>B30</f>
        <v>Andover Town</v>
      </c>
      <c r="F27" s="3" t="str">
        <f>B31</f>
        <v>Ash United</v>
      </c>
      <c r="G27" s="2" t="str">
        <f>B32</f>
        <v>Clanfield</v>
      </c>
      <c r="H27" s="3" t="str">
        <f>B33</f>
        <v>Cove</v>
      </c>
      <c r="I27" s="3" t="str">
        <f>B34</f>
        <v>Downton</v>
      </c>
      <c r="J27" s="3" t="str">
        <f>B35</f>
        <v>East Cowes Victoria</v>
      </c>
      <c r="K27" s="3" t="str">
        <f>B36</f>
        <v>Fawley</v>
      </c>
      <c r="L27" s="31" t="str">
        <f>B37</f>
        <v>Fleetlands</v>
      </c>
      <c r="M27" s="3" t="str">
        <f>B38</f>
        <v>Folland Sports</v>
      </c>
      <c r="N27" s="3" t="str">
        <f>B39</f>
        <v>Frimley Green</v>
      </c>
      <c r="O27" s="3" t="str">
        <f>B40</f>
        <v>Hamworthy Recreation</v>
      </c>
      <c r="P27" s="2" t="str">
        <f>B41</f>
        <v>Millbrook</v>
      </c>
      <c r="Q27" s="2" t="str">
        <f>B42</f>
        <v>New Milton Town</v>
      </c>
      <c r="R27" s="2" t="str">
        <f>B43</f>
        <v>Newport IOW</v>
      </c>
      <c r="S27" s="2" t="str">
        <f>B44</f>
        <v>Ringwood Town</v>
      </c>
      <c r="T27" s="3" t="str">
        <f>B45</f>
        <v>Romsey Town</v>
      </c>
      <c r="U27" s="3" t="str">
        <f>B46</f>
        <v>Totton &amp; Eling</v>
      </c>
      <c r="V27" s="2" t="str">
        <f>B47</f>
        <v>Verwood Town</v>
      </c>
      <c r="W27" s="3" t="str">
        <f>B48</f>
        <v>Whitchurch United</v>
      </c>
      <c r="X27" s="9" t="s">
        <v>0</v>
      </c>
      <c r="Y27" s="9" t="s">
        <v>1</v>
      </c>
      <c r="Z27" s="10" t="s">
        <v>2</v>
      </c>
      <c r="AA27" s="11" t="s">
        <v>3</v>
      </c>
      <c r="AC27" s="21"/>
      <c r="AE27" s="11"/>
    </row>
    <row r="28" spans="2:31" x14ac:dyDescent="0.25">
      <c r="B28" s="5" t="s">
        <v>49</v>
      </c>
      <c r="C28" s="44"/>
      <c r="D28" s="45">
        <v>40</v>
      </c>
      <c r="E28" s="45">
        <v>35</v>
      </c>
      <c r="F28" s="45">
        <v>45</v>
      </c>
      <c r="G28" s="45">
        <v>35</v>
      </c>
      <c r="H28" s="45">
        <v>45</v>
      </c>
      <c r="I28" s="45">
        <v>45</v>
      </c>
      <c r="J28" s="45">
        <v>35</v>
      </c>
      <c r="K28" s="45">
        <v>45</v>
      </c>
      <c r="L28" s="45">
        <v>35</v>
      </c>
      <c r="M28" s="45">
        <v>35</v>
      </c>
      <c r="N28" s="45">
        <v>50</v>
      </c>
      <c r="O28" s="45">
        <v>35</v>
      </c>
      <c r="P28" s="45">
        <v>65</v>
      </c>
      <c r="Q28" s="45">
        <v>45</v>
      </c>
      <c r="R28" s="45">
        <v>35</v>
      </c>
      <c r="S28" s="45">
        <v>35</v>
      </c>
      <c r="T28" s="45">
        <v>55</v>
      </c>
      <c r="U28" s="45">
        <v>45</v>
      </c>
      <c r="V28" s="45">
        <v>35</v>
      </c>
      <c r="W28" s="46">
        <v>35</v>
      </c>
      <c r="X28" s="12">
        <f>SUM(C28:W28)</f>
        <v>830</v>
      </c>
      <c r="Y28" s="13">
        <f>COUNT(C28:W28)</f>
        <v>20</v>
      </c>
      <c r="Z28" s="14">
        <f>X28/Y28</f>
        <v>41.5</v>
      </c>
      <c r="AA28" s="15">
        <f>MAX(C28:W28)</f>
        <v>65</v>
      </c>
    </row>
    <row r="29" spans="2:31" x14ac:dyDescent="0.25">
      <c r="B29" s="5" t="s">
        <v>50</v>
      </c>
      <c r="C29" s="45">
        <v>60</v>
      </c>
      <c r="D29" s="47"/>
      <c r="E29" s="45">
        <v>85</v>
      </c>
      <c r="F29" s="45">
        <v>102</v>
      </c>
      <c r="G29" s="45">
        <v>102</v>
      </c>
      <c r="H29" s="45">
        <v>87</v>
      </c>
      <c r="I29" s="45">
        <v>110</v>
      </c>
      <c r="J29" s="45">
        <v>101</v>
      </c>
      <c r="K29" s="45">
        <v>79</v>
      </c>
      <c r="L29" s="45">
        <v>114</v>
      </c>
      <c r="M29" s="45">
        <v>77</v>
      </c>
      <c r="N29" s="45">
        <v>92</v>
      </c>
      <c r="O29" s="45">
        <v>75</v>
      </c>
      <c r="P29" s="45">
        <v>81</v>
      </c>
      <c r="Q29" s="45">
        <v>70</v>
      </c>
      <c r="R29" s="45">
        <v>85</v>
      </c>
      <c r="S29" s="45">
        <v>76</v>
      </c>
      <c r="T29" s="45">
        <v>107</v>
      </c>
      <c r="U29" s="45">
        <v>60</v>
      </c>
      <c r="V29" s="45">
        <v>85</v>
      </c>
      <c r="W29" s="46">
        <v>99</v>
      </c>
      <c r="X29" s="12">
        <f t="shared" ref="X29:X48" si="7">SUM(C29:W29)</f>
        <v>1747</v>
      </c>
      <c r="Y29" s="13">
        <f t="shared" ref="Y29:Y48" si="8">COUNT(C29:W29)</f>
        <v>20</v>
      </c>
      <c r="Z29" s="14">
        <f t="shared" ref="Z29:Z48" si="9">X29/Y29</f>
        <v>87.35</v>
      </c>
      <c r="AA29" s="15">
        <f t="shared" ref="AA29:AA48" si="10">MAX(C29:W29)</f>
        <v>114</v>
      </c>
    </row>
    <row r="30" spans="2:31" x14ac:dyDescent="0.25">
      <c r="B30" s="5" t="s">
        <v>26</v>
      </c>
      <c r="C30" s="45">
        <v>52</v>
      </c>
      <c r="D30" s="45">
        <v>132</v>
      </c>
      <c r="E30" s="47"/>
      <c r="F30" s="45">
        <v>77</v>
      </c>
      <c r="G30" s="45">
        <v>86</v>
      </c>
      <c r="H30" s="45">
        <v>76</v>
      </c>
      <c r="I30" s="45">
        <v>84</v>
      </c>
      <c r="J30" s="45">
        <v>75</v>
      </c>
      <c r="K30" s="45">
        <v>52</v>
      </c>
      <c r="L30" s="45">
        <v>65</v>
      </c>
      <c r="M30" s="45">
        <v>104</v>
      </c>
      <c r="N30" s="45">
        <v>82</v>
      </c>
      <c r="O30" s="45">
        <v>111</v>
      </c>
      <c r="P30" s="45">
        <v>64</v>
      </c>
      <c r="Q30" s="45">
        <v>51</v>
      </c>
      <c r="R30" s="45">
        <v>110</v>
      </c>
      <c r="S30" s="45">
        <v>97</v>
      </c>
      <c r="T30" s="45">
        <v>97</v>
      </c>
      <c r="U30" s="45">
        <v>100</v>
      </c>
      <c r="V30" s="45">
        <v>102</v>
      </c>
      <c r="W30" s="46">
        <v>120</v>
      </c>
      <c r="X30" s="12">
        <f t="shared" si="7"/>
        <v>1737</v>
      </c>
      <c r="Y30" s="13">
        <f t="shared" si="8"/>
        <v>20</v>
      </c>
      <c r="Z30" s="14">
        <f t="shared" si="9"/>
        <v>86.85</v>
      </c>
      <c r="AA30" s="15">
        <f t="shared" si="10"/>
        <v>132</v>
      </c>
    </row>
    <row r="31" spans="2:31" x14ac:dyDescent="0.25">
      <c r="B31" s="5" t="s">
        <v>27</v>
      </c>
      <c r="C31" s="45">
        <v>143</v>
      </c>
      <c r="D31" s="45">
        <v>86</v>
      </c>
      <c r="E31" s="45">
        <v>81</v>
      </c>
      <c r="F31" s="47"/>
      <c r="G31" s="45">
        <v>114</v>
      </c>
      <c r="H31" s="45">
        <v>143</v>
      </c>
      <c r="I31" s="45">
        <v>73</v>
      </c>
      <c r="J31" s="45">
        <v>51</v>
      </c>
      <c r="K31" s="45">
        <v>54</v>
      </c>
      <c r="L31" s="45">
        <v>66</v>
      </c>
      <c r="M31" s="45">
        <v>51</v>
      </c>
      <c r="N31" s="45">
        <v>147</v>
      </c>
      <c r="O31" s="45">
        <v>72</v>
      </c>
      <c r="P31" s="45">
        <v>74</v>
      </c>
      <c r="Q31" s="45">
        <v>43</v>
      </c>
      <c r="R31" s="45">
        <v>78</v>
      </c>
      <c r="S31" s="45">
        <v>105</v>
      </c>
      <c r="T31" s="45">
        <v>64</v>
      </c>
      <c r="U31" s="45">
        <v>90</v>
      </c>
      <c r="V31" s="45">
        <v>89</v>
      </c>
      <c r="W31" s="46">
        <v>98</v>
      </c>
      <c r="X31" s="12">
        <f t="shared" si="7"/>
        <v>1722</v>
      </c>
      <c r="Y31" s="13">
        <f t="shared" si="8"/>
        <v>20</v>
      </c>
      <c r="Z31" s="14">
        <f t="shared" si="9"/>
        <v>86.1</v>
      </c>
      <c r="AA31" s="15">
        <f t="shared" si="10"/>
        <v>147</v>
      </c>
    </row>
    <row r="32" spans="2:31" x14ac:dyDescent="0.25">
      <c r="B32" s="5" t="s">
        <v>51</v>
      </c>
      <c r="C32" s="45">
        <v>52</v>
      </c>
      <c r="D32" s="45">
        <v>52</v>
      </c>
      <c r="E32" s="45">
        <v>62</v>
      </c>
      <c r="F32" s="45">
        <v>57</v>
      </c>
      <c r="G32" s="47"/>
      <c r="H32" s="45">
        <v>57</v>
      </c>
      <c r="I32" s="45">
        <v>54</v>
      </c>
      <c r="J32" s="45">
        <v>37</v>
      </c>
      <c r="K32" s="45">
        <v>55</v>
      </c>
      <c r="L32" s="45">
        <v>91</v>
      </c>
      <c r="M32" s="45">
        <v>63</v>
      </c>
      <c r="N32" s="45">
        <v>57</v>
      </c>
      <c r="O32" s="45">
        <v>46</v>
      </c>
      <c r="P32" s="45">
        <v>71</v>
      </c>
      <c r="Q32" s="45">
        <v>50</v>
      </c>
      <c r="R32" s="45">
        <v>81</v>
      </c>
      <c r="S32" s="45">
        <v>54</v>
      </c>
      <c r="T32" s="45">
        <v>51</v>
      </c>
      <c r="U32" s="45">
        <v>41</v>
      </c>
      <c r="V32" s="45">
        <v>46</v>
      </c>
      <c r="W32" s="46">
        <v>49</v>
      </c>
      <c r="X32" s="12">
        <f t="shared" si="7"/>
        <v>1126</v>
      </c>
      <c r="Y32" s="13">
        <f t="shared" si="8"/>
        <v>20</v>
      </c>
      <c r="Z32" s="14">
        <f t="shared" si="9"/>
        <v>56.3</v>
      </c>
      <c r="AA32" s="15">
        <f t="shared" si="10"/>
        <v>91</v>
      </c>
    </row>
    <row r="33" spans="2:27" x14ac:dyDescent="0.25">
      <c r="B33" s="5" t="s">
        <v>52</v>
      </c>
      <c r="C33" s="45">
        <v>25</v>
      </c>
      <c r="D33" s="45">
        <v>47</v>
      </c>
      <c r="E33" s="45">
        <v>55</v>
      </c>
      <c r="F33" s="45">
        <v>61</v>
      </c>
      <c r="G33" s="45">
        <v>62</v>
      </c>
      <c r="H33" s="47"/>
      <c r="I33" s="45">
        <v>55</v>
      </c>
      <c r="J33" s="45">
        <v>47</v>
      </c>
      <c r="K33" s="45">
        <v>36</v>
      </c>
      <c r="L33" s="45">
        <v>62</v>
      </c>
      <c r="M33" s="45">
        <v>55</v>
      </c>
      <c r="N33" s="45">
        <v>105</v>
      </c>
      <c r="O33" s="45">
        <v>55</v>
      </c>
      <c r="P33" s="45">
        <v>36</v>
      </c>
      <c r="Q33" s="45">
        <v>47</v>
      </c>
      <c r="R33" s="45">
        <v>45</v>
      </c>
      <c r="S33" s="45">
        <v>53</v>
      </c>
      <c r="T33" s="45">
        <v>57</v>
      </c>
      <c r="U33" s="45">
        <v>43</v>
      </c>
      <c r="V33" s="45">
        <v>51</v>
      </c>
      <c r="W33" s="46">
        <v>36</v>
      </c>
      <c r="X33" s="12">
        <f t="shared" si="7"/>
        <v>1033</v>
      </c>
      <c r="Y33" s="13">
        <f t="shared" si="8"/>
        <v>20</v>
      </c>
      <c r="Z33" s="14">
        <f t="shared" si="9"/>
        <v>51.65</v>
      </c>
      <c r="AA33" s="15">
        <f t="shared" si="10"/>
        <v>105</v>
      </c>
    </row>
    <row r="34" spans="2:27" x14ac:dyDescent="0.25">
      <c r="B34" s="5" t="s">
        <v>28</v>
      </c>
      <c r="C34" s="45">
        <v>88</v>
      </c>
      <c r="D34" s="45">
        <v>140</v>
      </c>
      <c r="E34" s="45">
        <v>108</v>
      </c>
      <c r="F34" s="45">
        <v>94</v>
      </c>
      <c r="G34" s="45">
        <v>108</v>
      </c>
      <c r="H34" s="45">
        <v>114</v>
      </c>
      <c r="I34" s="47"/>
      <c r="J34" s="45">
        <v>106</v>
      </c>
      <c r="K34" s="45">
        <v>123</v>
      </c>
      <c r="L34" s="45">
        <v>124</v>
      </c>
      <c r="M34" s="45">
        <v>110</v>
      </c>
      <c r="N34" s="45">
        <v>103</v>
      </c>
      <c r="O34" s="45">
        <v>128</v>
      </c>
      <c r="P34" s="45">
        <v>208</v>
      </c>
      <c r="Q34" s="45">
        <v>125</v>
      </c>
      <c r="R34" s="45">
        <v>86</v>
      </c>
      <c r="S34" s="45">
        <v>224</v>
      </c>
      <c r="T34" s="45">
        <v>149</v>
      </c>
      <c r="U34" s="45">
        <v>143</v>
      </c>
      <c r="V34" s="45">
        <v>135</v>
      </c>
      <c r="W34" s="46">
        <v>138</v>
      </c>
      <c r="X34" s="12">
        <f t="shared" si="7"/>
        <v>2554</v>
      </c>
      <c r="Y34" s="13">
        <f t="shared" si="8"/>
        <v>20</v>
      </c>
      <c r="Z34" s="14">
        <f t="shared" si="9"/>
        <v>127.7</v>
      </c>
      <c r="AA34" s="15">
        <f t="shared" si="10"/>
        <v>224</v>
      </c>
    </row>
    <row r="35" spans="2:27" x14ac:dyDescent="0.25">
      <c r="B35" s="5" t="s">
        <v>29</v>
      </c>
      <c r="C35" s="45">
        <v>121</v>
      </c>
      <c r="D35" s="45">
        <v>170</v>
      </c>
      <c r="E35" s="45">
        <v>76</v>
      </c>
      <c r="F35" s="45">
        <v>136</v>
      </c>
      <c r="G35" s="45">
        <v>126</v>
      </c>
      <c r="H35" s="45">
        <v>120</v>
      </c>
      <c r="I35" s="45">
        <v>182</v>
      </c>
      <c r="J35" s="47"/>
      <c r="K35" s="45">
        <v>117</v>
      </c>
      <c r="L35" s="45">
        <v>104</v>
      </c>
      <c r="M35" s="45">
        <v>88</v>
      </c>
      <c r="N35" s="45">
        <v>231</v>
      </c>
      <c r="O35" s="45">
        <v>127</v>
      </c>
      <c r="P35" s="45">
        <v>127</v>
      </c>
      <c r="Q35" s="45">
        <v>130</v>
      </c>
      <c r="R35" s="45">
        <v>565</v>
      </c>
      <c r="S35" s="45">
        <v>154</v>
      </c>
      <c r="T35" s="45">
        <v>136</v>
      </c>
      <c r="U35" s="45">
        <v>108</v>
      </c>
      <c r="V35" s="45">
        <v>132</v>
      </c>
      <c r="W35" s="46">
        <v>77</v>
      </c>
      <c r="X35" s="12">
        <f t="shared" si="7"/>
        <v>3027</v>
      </c>
      <c r="Y35" s="13">
        <f t="shared" si="8"/>
        <v>20</v>
      </c>
      <c r="Z35" s="14">
        <f t="shared" si="9"/>
        <v>151.35</v>
      </c>
      <c r="AA35" s="15">
        <f t="shared" si="10"/>
        <v>565</v>
      </c>
    </row>
    <row r="36" spans="2:27" x14ac:dyDescent="0.25">
      <c r="B36" s="30" t="s">
        <v>30</v>
      </c>
      <c r="C36" s="45">
        <v>52</v>
      </c>
      <c r="D36" s="45">
        <v>46</v>
      </c>
      <c r="E36" s="45">
        <v>72</v>
      </c>
      <c r="F36" s="45">
        <v>59</v>
      </c>
      <c r="G36" s="45">
        <v>127</v>
      </c>
      <c r="H36" s="45">
        <v>66</v>
      </c>
      <c r="I36" s="45">
        <v>79</v>
      </c>
      <c r="J36" s="45">
        <v>35</v>
      </c>
      <c r="K36" s="47"/>
      <c r="L36" s="45">
        <v>39</v>
      </c>
      <c r="M36" s="45">
        <v>64</v>
      </c>
      <c r="N36" s="45">
        <v>47</v>
      </c>
      <c r="O36" s="45">
        <v>68</v>
      </c>
      <c r="P36" s="45">
        <v>54</v>
      </c>
      <c r="Q36" s="45">
        <v>43</v>
      </c>
      <c r="R36" s="45">
        <v>44</v>
      </c>
      <c r="S36" s="45">
        <v>29</v>
      </c>
      <c r="T36" s="45">
        <v>52</v>
      </c>
      <c r="U36" s="45">
        <v>29</v>
      </c>
      <c r="V36" s="45">
        <v>55</v>
      </c>
      <c r="W36" s="46">
        <v>64</v>
      </c>
      <c r="X36" s="12">
        <f t="shared" si="7"/>
        <v>1124</v>
      </c>
      <c r="Y36" s="13">
        <f t="shared" si="8"/>
        <v>20</v>
      </c>
      <c r="Z36" s="14">
        <f t="shared" si="9"/>
        <v>56.2</v>
      </c>
      <c r="AA36" s="15">
        <f t="shared" si="10"/>
        <v>127</v>
      </c>
    </row>
    <row r="37" spans="2:27" x14ac:dyDescent="0.25">
      <c r="B37" s="30" t="s">
        <v>31</v>
      </c>
      <c r="C37" s="45">
        <v>55</v>
      </c>
      <c r="D37" s="45">
        <v>95</v>
      </c>
      <c r="E37" s="45">
        <v>46</v>
      </c>
      <c r="F37" s="45">
        <v>45</v>
      </c>
      <c r="G37" s="45">
        <v>62</v>
      </c>
      <c r="H37" s="45">
        <v>65</v>
      </c>
      <c r="I37" s="45">
        <v>52</v>
      </c>
      <c r="J37" s="45">
        <v>81</v>
      </c>
      <c r="K37" s="45">
        <v>73</v>
      </c>
      <c r="L37" s="48"/>
      <c r="M37" s="45">
        <v>55</v>
      </c>
      <c r="N37" s="45">
        <v>63</v>
      </c>
      <c r="O37" s="45">
        <v>75</v>
      </c>
      <c r="P37" s="45">
        <v>77</v>
      </c>
      <c r="Q37" s="45">
        <v>176</v>
      </c>
      <c r="R37" s="45">
        <v>57</v>
      </c>
      <c r="S37" s="45">
        <v>56</v>
      </c>
      <c r="T37" s="45">
        <v>104</v>
      </c>
      <c r="U37" s="45">
        <v>50</v>
      </c>
      <c r="V37" s="45">
        <v>55</v>
      </c>
      <c r="W37" s="46">
        <v>50</v>
      </c>
      <c r="X37" s="12">
        <f t="shared" si="7"/>
        <v>1392</v>
      </c>
      <c r="Y37" s="13">
        <f t="shared" si="8"/>
        <v>20</v>
      </c>
      <c r="Z37" s="14">
        <f t="shared" si="9"/>
        <v>69.599999999999994</v>
      </c>
      <c r="AA37" s="15">
        <f t="shared" si="10"/>
        <v>176</v>
      </c>
    </row>
    <row r="38" spans="2:27" x14ac:dyDescent="0.25">
      <c r="B38" s="6" t="s">
        <v>44</v>
      </c>
      <c r="C38" s="45">
        <v>44</v>
      </c>
      <c r="D38" s="45">
        <v>31</v>
      </c>
      <c r="E38" s="45">
        <v>44</v>
      </c>
      <c r="F38" s="45">
        <v>45</v>
      </c>
      <c r="G38" s="45">
        <v>42</v>
      </c>
      <c r="H38" s="45">
        <v>26</v>
      </c>
      <c r="I38" s="45">
        <v>65</v>
      </c>
      <c r="J38" s="45">
        <v>37</v>
      </c>
      <c r="K38" s="45">
        <v>44</v>
      </c>
      <c r="L38" s="45">
        <v>42</v>
      </c>
      <c r="M38" s="47"/>
      <c r="N38" s="45">
        <v>42</v>
      </c>
      <c r="O38" s="45">
        <v>28</v>
      </c>
      <c r="P38" s="45">
        <v>36</v>
      </c>
      <c r="Q38" s="45">
        <v>30</v>
      </c>
      <c r="R38" s="45">
        <v>48</v>
      </c>
      <c r="S38" s="45">
        <v>44</v>
      </c>
      <c r="T38" s="45">
        <v>42</v>
      </c>
      <c r="U38" s="45">
        <v>52</v>
      </c>
      <c r="V38" s="45">
        <v>38</v>
      </c>
      <c r="W38" s="46">
        <v>30</v>
      </c>
      <c r="X38" s="12">
        <f t="shared" si="7"/>
        <v>810</v>
      </c>
      <c r="Y38" s="13">
        <f t="shared" si="8"/>
        <v>20</v>
      </c>
      <c r="Z38" s="14">
        <f t="shared" si="9"/>
        <v>40.5</v>
      </c>
      <c r="AA38" s="15">
        <f t="shared" si="10"/>
        <v>65</v>
      </c>
    </row>
    <row r="39" spans="2:27" x14ac:dyDescent="0.25">
      <c r="B39" s="5" t="s">
        <v>53</v>
      </c>
      <c r="C39" s="45">
        <v>114</v>
      </c>
      <c r="D39" s="45">
        <v>105</v>
      </c>
      <c r="E39" s="45">
        <v>102</v>
      </c>
      <c r="F39" s="45">
        <v>113</v>
      </c>
      <c r="G39" s="45">
        <v>73</v>
      </c>
      <c r="H39" s="45">
        <v>125</v>
      </c>
      <c r="I39" s="45">
        <v>68</v>
      </c>
      <c r="J39" s="45">
        <v>85</v>
      </c>
      <c r="K39" s="45">
        <v>105</v>
      </c>
      <c r="L39" s="45">
        <v>110</v>
      </c>
      <c r="M39" s="45">
        <v>73</v>
      </c>
      <c r="N39" s="47"/>
      <c r="O39" s="45">
        <v>95</v>
      </c>
      <c r="P39" s="45">
        <v>121</v>
      </c>
      <c r="Q39" s="45">
        <v>103</v>
      </c>
      <c r="R39" s="45">
        <v>90</v>
      </c>
      <c r="S39" s="45">
        <v>77</v>
      </c>
      <c r="T39" s="45">
        <v>70</v>
      </c>
      <c r="U39" s="45">
        <v>108</v>
      </c>
      <c r="V39" s="45">
        <v>142</v>
      </c>
      <c r="W39" s="46">
        <v>72</v>
      </c>
      <c r="X39" s="12">
        <f t="shared" si="7"/>
        <v>1951</v>
      </c>
      <c r="Y39" s="13">
        <f t="shared" si="8"/>
        <v>20</v>
      </c>
      <c r="Z39" s="14">
        <f t="shared" si="9"/>
        <v>97.55</v>
      </c>
      <c r="AA39" s="15">
        <f t="shared" si="10"/>
        <v>142</v>
      </c>
    </row>
    <row r="40" spans="2:27" x14ac:dyDescent="0.25">
      <c r="B40" s="5" t="s">
        <v>32</v>
      </c>
      <c r="C40" s="45">
        <v>100</v>
      </c>
      <c r="D40" s="45">
        <v>73</v>
      </c>
      <c r="E40" s="45">
        <v>56</v>
      </c>
      <c r="F40" s="45">
        <v>53</v>
      </c>
      <c r="G40" s="45">
        <v>95</v>
      </c>
      <c r="H40" s="45">
        <v>66</v>
      </c>
      <c r="I40" s="45">
        <v>76</v>
      </c>
      <c r="J40" s="45">
        <v>60</v>
      </c>
      <c r="K40" s="45">
        <v>58</v>
      </c>
      <c r="L40" s="45">
        <v>39</v>
      </c>
      <c r="M40" s="45">
        <v>59</v>
      </c>
      <c r="N40" s="45">
        <v>70</v>
      </c>
      <c r="O40" s="47"/>
      <c r="P40" s="45">
        <v>42</v>
      </c>
      <c r="Q40" s="45">
        <v>78</v>
      </c>
      <c r="R40" s="45">
        <v>75</v>
      </c>
      <c r="S40" s="45">
        <v>46</v>
      </c>
      <c r="T40" s="45">
        <v>58</v>
      </c>
      <c r="U40" s="45">
        <v>57</v>
      </c>
      <c r="V40" s="45">
        <v>81</v>
      </c>
      <c r="W40" s="46">
        <v>58</v>
      </c>
      <c r="X40" s="12">
        <f t="shared" si="7"/>
        <v>1300</v>
      </c>
      <c r="Y40" s="13">
        <f t="shared" si="8"/>
        <v>20</v>
      </c>
      <c r="Z40" s="14">
        <f t="shared" si="9"/>
        <v>65</v>
      </c>
      <c r="AA40" s="15">
        <f t="shared" si="10"/>
        <v>100</v>
      </c>
    </row>
    <row r="41" spans="2:27" s="43" customFormat="1" x14ac:dyDescent="0.25">
      <c r="B41" s="42" t="s">
        <v>33</v>
      </c>
      <c r="C41" s="49">
        <v>50</v>
      </c>
      <c r="D41" s="49">
        <v>84</v>
      </c>
      <c r="E41" s="49">
        <v>29</v>
      </c>
      <c r="F41" s="49">
        <v>89</v>
      </c>
      <c r="G41" s="49">
        <v>46</v>
      </c>
      <c r="H41" s="49">
        <v>68</v>
      </c>
      <c r="I41" s="49">
        <v>112</v>
      </c>
      <c r="J41" s="49">
        <v>27</v>
      </c>
      <c r="K41" s="49">
        <v>75</v>
      </c>
      <c r="L41" s="49">
        <v>71</v>
      </c>
      <c r="M41" s="49">
        <v>100</v>
      </c>
      <c r="N41" s="49">
        <v>47</v>
      </c>
      <c r="O41" s="49">
        <v>65</v>
      </c>
      <c r="P41" s="50"/>
      <c r="Q41" s="49">
        <v>53</v>
      </c>
      <c r="R41" s="49">
        <v>62</v>
      </c>
      <c r="S41" s="49">
        <v>40</v>
      </c>
      <c r="T41" s="49">
        <v>93</v>
      </c>
      <c r="U41" s="49">
        <v>123</v>
      </c>
      <c r="V41" s="49">
        <v>56</v>
      </c>
      <c r="W41" s="51">
        <v>48</v>
      </c>
      <c r="X41" s="12">
        <f t="shared" si="7"/>
        <v>1338</v>
      </c>
      <c r="Y41" s="13">
        <f t="shared" si="8"/>
        <v>20</v>
      </c>
      <c r="Z41" s="14">
        <f t="shared" si="9"/>
        <v>66.900000000000006</v>
      </c>
      <c r="AA41" s="15">
        <f t="shared" si="10"/>
        <v>123</v>
      </c>
    </row>
    <row r="42" spans="2:27" x14ac:dyDescent="0.25">
      <c r="B42" s="5" t="s">
        <v>34</v>
      </c>
      <c r="C42" s="45">
        <v>51</v>
      </c>
      <c r="D42" s="45">
        <v>71</v>
      </c>
      <c r="E42" s="45">
        <v>190</v>
      </c>
      <c r="F42" s="45">
        <v>94</v>
      </c>
      <c r="G42" s="45">
        <v>60</v>
      </c>
      <c r="H42" s="45">
        <v>69</v>
      </c>
      <c r="I42" s="45">
        <v>142</v>
      </c>
      <c r="J42" s="45">
        <v>88</v>
      </c>
      <c r="K42" s="45">
        <v>103</v>
      </c>
      <c r="L42" s="45">
        <v>132</v>
      </c>
      <c r="M42" s="45">
        <v>107</v>
      </c>
      <c r="N42" s="45">
        <v>99</v>
      </c>
      <c r="O42" s="45">
        <v>116</v>
      </c>
      <c r="P42" s="45">
        <v>79</v>
      </c>
      <c r="Q42" s="47"/>
      <c r="R42" s="45">
        <v>109</v>
      </c>
      <c r="S42" s="45">
        <v>124</v>
      </c>
      <c r="T42" s="45">
        <v>134</v>
      </c>
      <c r="U42" s="45">
        <v>102</v>
      </c>
      <c r="V42" s="45">
        <v>87</v>
      </c>
      <c r="W42" s="46">
        <v>76</v>
      </c>
      <c r="X42" s="12">
        <f t="shared" si="7"/>
        <v>2033</v>
      </c>
      <c r="Y42" s="13">
        <f t="shared" si="8"/>
        <v>20</v>
      </c>
      <c r="Z42" s="14">
        <f t="shared" si="9"/>
        <v>101.65</v>
      </c>
      <c r="AA42" s="15">
        <f t="shared" si="10"/>
        <v>190</v>
      </c>
    </row>
    <row r="43" spans="2:27" x14ac:dyDescent="0.25">
      <c r="B43" s="5" t="s">
        <v>35</v>
      </c>
      <c r="C43" s="45">
        <v>140</v>
      </c>
      <c r="D43" s="45">
        <v>126</v>
      </c>
      <c r="E43" s="45">
        <v>78</v>
      </c>
      <c r="F43" s="45">
        <v>94</v>
      </c>
      <c r="G43" s="45">
        <v>106</v>
      </c>
      <c r="H43" s="45">
        <v>117</v>
      </c>
      <c r="I43" s="45">
        <v>132</v>
      </c>
      <c r="J43" s="45">
        <v>523</v>
      </c>
      <c r="K43" s="45">
        <v>129</v>
      </c>
      <c r="L43" s="45">
        <v>87</v>
      </c>
      <c r="M43" s="45">
        <v>108</v>
      </c>
      <c r="N43" s="45">
        <v>114</v>
      </c>
      <c r="O43" s="45">
        <v>122</v>
      </c>
      <c r="P43" s="45">
        <v>109</v>
      </c>
      <c r="Q43" s="45">
        <v>105</v>
      </c>
      <c r="R43" s="47"/>
      <c r="S43" s="45">
        <v>110</v>
      </c>
      <c r="T43" s="45">
        <v>141</v>
      </c>
      <c r="U43" s="45">
        <v>114</v>
      </c>
      <c r="V43" s="45">
        <v>205</v>
      </c>
      <c r="W43" s="46">
        <v>94</v>
      </c>
      <c r="X43" s="12">
        <f t="shared" si="7"/>
        <v>2754</v>
      </c>
      <c r="Y43" s="13">
        <f t="shared" si="8"/>
        <v>20</v>
      </c>
      <c r="Z43" s="14">
        <f t="shared" si="9"/>
        <v>137.69999999999999</v>
      </c>
      <c r="AA43" s="15">
        <f t="shared" si="10"/>
        <v>523</v>
      </c>
    </row>
    <row r="44" spans="2:27" x14ac:dyDescent="0.25">
      <c r="B44" s="5" t="s">
        <v>37</v>
      </c>
      <c r="C44" s="45">
        <v>39</v>
      </c>
      <c r="D44" s="45">
        <v>39</v>
      </c>
      <c r="E44" s="45">
        <v>53</v>
      </c>
      <c r="F44" s="45">
        <v>49</v>
      </c>
      <c r="G44" s="45">
        <v>39</v>
      </c>
      <c r="H44" s="45">
        <v>45</v>
      </c>
      <c r="I44" s="45">
        <v>89</v>
      </c>
      <c r="J44" s="45">
        <v>40</v>
      </c>
      <c r="K44" s="45">
        <v>51</v>
      </c>
      <c r="L44" s="45">
        <v>49</v>
      </c>
      <c r="M44" s="45">
        <v>53</v>
      </c>
      <c r="N44" s="45">
        <v>48</v>
      </c>
      <c r="O44" s="45">
        <v>102</v>
      </c>
      <c r="P44" s="45">
        <v>29</v>
      </c>
      <c r="Q44" s="45">
        <v>49</v>
      </c>
      <c r="R44" s="45">
        <v>41</v>
      </c>
      <c r="S44" s="47"/>
      <c r="T44" s="45">
        <v>62</v>
      </c>
      <c r="U44" s="45">
        <v>35</v>
      </c>
      <c r="V44" s="45">
        <v>98</v>
      </c>
      <c r="W44" s="46">
        <v>52</v>
      </c>
      <c r="X44" s="12">
        <f t="shared" si="7"/>
        <v>1062</v>
      </c>
      <c r="Y44" s="13">
        <f t="shared" si="8"/>
        <v>20</v>
      </c>
      <c r="Z44" s="14">
        <f t="shared" si="9"/>
        <v>53.1</v>
      </c>
      <c r="AA44" s="15">
        <f t="shared" si="10"/>
        <v>102</v>
      </c>
    </row>
    <row r="45" spans="2:27" x14ac:dyDescent="0.25">
      <c r="B45" s="5" t="s">
        <v>38</v>
      </c>
      <c r="C45" s="45">
        <v>105</v>
      </c>
      <c r="D45" s="45">
        <v>150</v>
      </c>
      <c r="E45" s="45">
        <v>99</v>
      </c>
      <c r="F45" s="45">
        <v>86</v>
      </c>
      <c r="G45" s="45">
        <v>133</v>
      </c>
      <c r="H45" s="45">
        <v>120</v>
      </c>
      <c r="I45" s="45">
        <v>165</v>
      </c>
      <c r="J45" s="45">
        <v>198</v>
      </c>
      <c r="K45" s="45">
        <v>77</v>
      </c>
      <c r="L45" s="45">
        <v>98</v>
      </c>
      <c r="M45" s="45">
        <v>154</v>
      </c>
      <c r="N45" s="45">
        <v>181</v>
      </c>
      <c r="O45" s="45">
        <v>78</v>
      </c>
      <c r="P45" s="45">
        <v>137</v>
      </c>
      <c r="Q45" s="45">
        <v>130</v>
      </c>
      <c r="R45" s="45">
        <v>90</v>
      </c>
      <c r="S45" s="45">
        <v>71</v>
      </c>
      <c r="T45" s="47"/>
      <c r="U45" s="45">
        <v>116</v>
      </c>
      <c r="V45" s="45">
        <v>132</v>
      </c>
      <c r="W45" s="46">
        <v>121</v>
      </c>
      <c r="X45" s="12">
        <f t="shared" si="7"/>
        <v>2441</v>
      </c>
      <c r="Y45" s="13">
        <f t="shared" si="8"/>
        <v>20</v>
      </c>
      <c r="Z45" s="14">
        <f t="shared" si="9"/>
        <v>122.05</v>
      </c>
      <c r="AA45" s="15">
        <f t="shared" si="10"/>
        <v>198</v>
      </c>
    </row>
    <row r="46" spans="2:27" x14ac:dyDescent="0.25">
      <c r="B46" s="5" t="s">
        <v>39</v>
      </c>
      <c r="C46" s="45">
        <v>84</v>
      </c>
      <c r="D46" s="45">
        <v>76</v>
      </c>
      <c r="E46" s="45">
        <v>68</v>
      </c>
      <c r="F46" s="45">
        <v>89</v>
      </c>
      <c r="G46" s="45">
        <v>86</v>
      </c>
      <c r="H46" s="45">
        <v>76</v>
      </c>
      <c r="I46" s="45">
        <v>98</v>
      </c>
      <c r="J46" s="45">
        <v>78</v>
      </c>
      <c r="K46" s="45">
        <v>86</v>
      </c>
      <c r="L46" s="45">
        <v>97</v>
      </c>
      <c r="M46" s="45">
        <v>73</v>
      </c>
      <c r="N46" s="45">
        <v>71</v>
      </c>
      <c r="O46" s="45">
        <v>109</v>
      </c>
      <c r="P46" s="45">
        <v>98</v>
      </c>
      <c r="Q46" s="45">
        <v>84</v>
      </c>
      <c r="R46" s="45">
        <v>96</v>
      </c>
      <c r="S46" s="45">
        <v>82</v>
      </c>
      <c r="T46" s="45">
        <v>102</v>
      </c>
      <c r="U46" s="47"/>
      <c r="V46" s="45">
        <v>79</v>
      </c>
      <c r="W46" s="46">
        <v>82</v>
      </c>
      <c r="X46" s="12">
        <f t="shared" si="7"/>
        <v>1714</v>
      </c>
      <c r="Y46" s="13">
        <f t="shared" si="8"/>
        <v>20</v>
      </c>
      <c r="Z46" s="14">
        <f t="shared" si="9"/>
        <v>85.7</v>
      </c>
      <c r="AA46" s="15">
        <f t="shared" si="10"/>
        <v>109</v>
      </c>
    </row>
    <row r="47" spans="2:27" x14ac:dyDescent="0.25">
      <c r="B47" s="6" t="s">
        <v>40</v>
      </c>
      <c r="C47" s="52">
        <v>49</v>
      </c>
      <c r="D47" s="45">
        <v>37</v>
      </c>
      <c r="E47" s="45">
        <v>56</v>
      </c>
      <c r="F47" s="45">
        <v>45</v>
      </c>
      <c r="G47" s="45">
        <v>83</v>
      </c>
      <c r="H47" s="45">
        <v>41</v>
      </c>
      <c r="I47" s="45">
        <v>152</v>
      </c>
      <c r="J47" s="45">
        <v>37</v>
      </c>
      <c r="K47" s="45">
        <v>50</v>
      </c>
      <c r="L47" s="45">
        <v>43</v>
      </c>
      <c r="M47" s="45">
        <v>42</v>
      </c>
      <c r="N47" s="45">
        <v>96</v>
      </c>
      <c r="O47" s="45">
        <v>87</v>
      </c>
      <c r="P47" s="45">
        <v>43</v>
      </c>
      <c r="Q47" s="45">
        <v>56</v>
      </c>
      <c r="R47" s="45">
        <v>45</v>
      </c>
      <c r="S47" s="45">
        <v>67</v>
      </c>
      <c r="T47" s="45">
        <v>72</v>
      </c>
      <c r="U47" s="45">
        <v>67</v>
      </c>
      <c r="V47" s="47"/>
      <c r="W47" s="46">
        <v>146</v>
      </c>
      <c r="X47" s="12">
        <f t="shared" si="7"/>
        <v>1314</v>
      </c>
      <c r="Y47" s="13">
        <f t="shared" si="8"/>
        <v>20</v>
      </c>
      <c r="Z47" s="14">
        <f t="shared" si="9"/>
        <v>65.7</v>
      </c>
      <c r="AA47" s="15">
        <f>MAX(D47:W47)</f>
        <v>152</v>
      </c>
    </row>
    <row r="48" spans="2:27" x14ac:dyDescent="0.25">
      <c r="B48" s="5" t="s">
        <v>41</v>
      </c>
      <c r="C48" s="46">
        <v>44</v>
      </c>
      <c r="D48" s="46">
        <v>37</v>
      </c>
      <c r="E48" s="46">
        <v>136</v>
      </c>
      <c r="F48" s="46">
        <v>38</v>
      </c>
      <c r="G48" s="46">
        <v>53</v>
      </c>
      <c r="H48" s="46">
        <v>85</v>
      </c>
      <c r="I48" s="46">
        <v>69</v>
      </c>
      <c r="J48" s="46">
        <v>42</v>
      </c>
      <c r="K48" s="46">
        <v>51</v>
      </c>
      <c r="L48" s="46">
        <v>37</v>
      </c>
      <c r="M48" s="46">
        <v>55</v>
      </c>
      <c r="N48" s="46">
        <v>45</v>
      </c>
      <c r="O48" s="46">
        <v>75</v>
      </c>
      <c r="P48" s="46">
        <v>46</v>
      </c>
      <c r="Q48" s="46">
        <v>50</v>
      </c>
      <c r="R48" s="46">
        <v>45</v>
      </c>
      <c r="S48" s="46">
        <v>55</v>
      </c>
      <c r="T48" s="46">
        <v>65</v>
      </c>
      <c r="U48" s="46">
        <v>32</v>
      </c>
      <c r="V48" s="46">
        <v>53</v>
      </c>
      <c r="W48" s="53"/>
      <c r="X48" s="12">
        <f t="shared" si="7"/>
        <v>1113</v>
      </c>
      <c r="Y48" s="13">
        <f t="shared" si="8"/>
        <v>20</v>
      </c>
      <c r="Z48" s="14">
        <f t="shared" si="9"/>
        <v>55.65</v>
      </c>
      <c r="AA48" s="15">
        <f t="shared" si="10"/>
        <v>136</v>
      </c>
    </row>
    <row r="49" spans="2:30" x14ac:dyDescent="0.25">
      <c r="C49" s="28"/>
      <c r="D49" s="28"/>
      <c r="E49" s="28"/>
      <c r="F49" s="28"/>
      <c r="G49" s="28"/>
      <c r="H49" s="28"/>
      <c r="I49" s="28"/>
      <c r="J49" s="28"/>
      <c r="K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12"/>
      <c r="Y49" s="13"/>
      <c r="Z49" s="14"/>
      <c r="AA49" s="15"/>
      <c r="AD49" s="28"/>
    </row>
    <row r="50" spans="2:30" x14ac:dyDescent="0.25">
      <c r="C50" s="18">
        <f>SUM(C28:C48)</f>
        <v>1468</v>
      </c>
      <c r="D50" s="18">
        <f t="shared" ref="D50:X50" si="11">SUM(D28:D48)</f>
        <v>1637</v>
      </c>
      <c r="E50" s="18">
        <f t="shared" si="11"/>
        <v>1531</v>
      </c>
      <c r="F50" s="18">
        <f t="shared" si="11"/>
        <v>1471</v>
      </c>
      <c r="G50" s="18">
        <f t="shared" si="11"/>
        <v>1638</v>
      </c>
      <c r="H50" s="18">
        <f t="shared" si="11"/>
        <v>1611</v>
      </c>
      <c r="I50" s="18">
        <f t="shared" si="11"/>
        <v>1902</v>
      </c>
      <c r="J50" s="18">
        <f t="shared" si="11"/>
        <v>1783</v>
      </c>
      <c r="K50" s="18">
        <f t="shared" si="11"/>
        <v>1463</v>
      </c>
      <c r="L50" s="18">
        <f t="shared" si="11"/>
        <v>1505</v>
      </c>
      <c r="M50" s="18">
        <f t="shared" si="11"/>
        <v>1526</v>
      </c>
      <c r="N50" s="18">
        <f t="shared" si="11"/>
        <v>1790</v>
      </c>
      <c r="O50" s="18">
        <f t="shared" si="11"/>
        <v>1669</v>
      </c>
      <c r="P50" s="18">
        <f t="shared" si="11"/>
        <v>1597</v>
      </c>
      <c r="Q50" s="18">
        <f t="shared" si="11"/>
        <v>1518</v>
      </c>
      <c r="R50" s="18">
        <f t="shared" si="11"/>
        <v>1887</v>
      </c>
      <c r="S50" s="18">
        <f t="shared" si="11"/>
        <v>1599</v>
      </c>
      <c r="T50" s="18">
        <f t="shared" si="11"/>
        <v>1711</v>
      </c>
      <c r="U50" s="18">
        <f t="shared" si="11"/>
        <v>1515</v>
      </c>
      <c r="V50" s="18">
        <f t="shared" si="11"/>
        <v>1756</v>
      </c>
      <c r="W50" s="18">
        <f t="shared" si="11"/>
        <v>1545</v>
      </c>
      <c r="X50" s="29">
        <f t="shared" si="11"/>
        <v>34122</v>
      </c>
      <c r="Y50" s="13">
        <f>SUM(Y28:Y48)</f>
        <v>420</v>
      </c>
      <c r="Z50" s="14">
        <f>X50/Y50</f>
        <v>81.242857142857147</v>
      </c>
      <c r="AA50" s="15"/>
      <c r="AD50" s="18">
        <f>SUM(L25:L48)</f>
        <v>1505</v>
      </c>
    </row>
    <row r="51" spans="2:30" x14ac:dyDescent="0.25">
      <c r="X51" s="8"/>
    </row>
    <row r="52" spans="2:30" x14ac:dyDescent="0.25">
      <c r="W52" s="38"/>
      <c r="X52" s="29">
        <f>SUM(X50,W24)</f>
        <v>87249</v>
      </c>
    </row>
    <row r="54" spans="2:30" x14ac:dyDescent="0.25">
      <c r="X54" s="8"/>
      <c r="Y54" s="8"/>
    </row>
    <row r="55" spans="2:30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X55" s="8"/>
      <c r="Y55" s="8"/>
    </row>
    <row r="56" spans="2:30" x14ac:dyDescent="0.25">
      <c r="X56" s="8"/>
      <c r="Y56" s="8"/>
    </row>
    <row r="57" spans="2:30" x14ac:dyDescent="0.25">
      <c r="X57" s="8"/>
      <c r="Y57" s="8"/>
    </row>
    <row r="58" spans="2:30" x14ac:dyDescent="0.25">
      <c r="X58" s="8"/>
      <c r="Y58" s="8"/>
    </row>
    <row r="59" spans="2:30" x14ac:dyDescent="0.25">
      <c r="X59" s="8"/>
      <c r="Y59" s="8"/>
    </row>
    <row r="60" spans="2:30" x14ac:dyDescent="0.25">
      <c r="X60" s="8"/>
      <c r="Y60" s="8"/>
    </row>
    <row r="61" spans="2:30" x14ac:dyDescent="0.25">
      <c r="X61" s="8"/>
      <c r="Y61" s="8"/>
    </row>
    <row r="62" spans="2:30" x14ac:dyDescent="0.25">
      <c r="X62" s="8"/>
      <c r="Y62" s="8"/>
      <c r="Z62" s="8"/>
    </row>
    <row r="63" spans="2:30" x14ac:dyDescent="0.25">
      <c r="X63" s="8"/>
      <c r="Y63" s="8"/>
      <c r="Z63" s="8"/>
    </row>
    <row r="64" spans="2:30" x14ac:dyDescent="0.25">
      <c r="X64" s="8"/>
      <c r="Y64" s="8"/>
      <c r="Z64" s="8"/>
    </row>
    <row r="65" spans="24:26" x14ac:dyDescent="0.25">
      <c r="X65" s="8"/>
      <c r="Y65" s="8"/>
      <c r="Z65" s="8"/>
    </row>
    <row r="66" spans="24:26" x14ac:dyDescent="0.25">
      <c r="X66" s="8"/>
      <c r="Y66" s="8"/>
      <c r="Z66" s="8"/>
    </row>
    <row r="67" spans="24:26" x14ac:dyDescent="0.25">
      <c r="X67" s="8"/>
      <c r="Y67" s="8"/>
      <c r="Z67" s="8"/>
    </row>
    <row r="68" spans="24:26" x14ac:dyDescent="0.25">
      <c r="X68" s="8"/>
      <c r="Y68" s="8"/>
      <c r="Z68" s="8"/>
    </row>
    <row r="69" spans="24:26" x14ac:dyDescent="0.25">
      <c r="X69" s="8"/>
      <c r="Y69" s="8"/>
      <c r="Z69" s="8"/>
    </row>
    <row r="70" spans="24:26" x14ac:dyDescent="0.25">
      <c r="X70" s="8"/>
      <c r="Y70" s="8"/>
      <c r="Z70" s="8"/>
    </row>
    <row r="71" spans="24:26" x14ac:dyDescent="0.25">
      <c r="X71" s="8"/>
      <c r="Y71" s="8"/>
      <c r="Z71" s="8"/>
    </row>
    <row r="72" spans="24:26" x14ac:dyDescent="0.25">
      <c r="X72" s="8"/>
      <c r="Y72" s="8"/>
      <c r="Z72" s="8"/>
    </row>
    <row r="73" spans="24:26" x14ac:dyDescent="0.25">
      <c r="X73" s="8"/>
      <c r="Y73" s="8"/>
      <c r="Z73" s="8"/>
    </row>
    <row r="74" spans="24:26" x14ac:dyDescent="0.25">
      <c r="X74" s="8"/>
      <c r="Y74" s="8"/>
      <c r="Z74" s="8"/>
    </row>
    <row r="75" spans="24:26" x14ac:dyDescent="0.25">
      <c r="X75" s="8"/>
      <c r="Y75" s="8"/>
      <c r="Z75" s="8"/>
    </row>
    <row r="76" spans="24:26" x14ac:dyDescent="0.25">
      <c r="X76" s="8"/>
      <c r="Y76" s="8"/>
      <c r="Z76" s="8"/>
    </row>
    <row r="77" spans="24:26" x14ac:dyDescent="0.25">
      <c r="X77" s="8"/>
      <c r="Y77" s="8"/>
      <c r="Z77" s="8"/>
    </row>
    <row r="78" spans="24:26" x14ac:dyDescent="0.25">
      <c r="X78" s="8"/>
      <c r="Y78" s="8"/>
      <c r="Z78" s="8"/>
    </row>
    <row r="79" spans="24:26" x14ac:dyDescent="0.25">
      <c r="X79" s="8"/>
      <c r="Y79" s="8"/>
      <c r="Z79" s="8"/>
    </row>
    <row r="80" spans="24:26" x14ac:dyDescent="0.25">
      <c r="X80" s="8"/>
      <c r="Y80" s="8"/>
      <c r="Z80" s="8"/>
    </row>
    <row r="81" spans="24:26" x14ac:dyDescent="0.25">
      <c r="X81" s="8"/>
      <c r="Y81" s="8"/>
      <c r="Z81" s="8"/>
    </row>
    <row r="82" spans="24:26" x14ac:dyDescent="0.25">
      <c r="X82" s="8"/>
      <c r="Y82" s="8"/>
      <c r="Z82" s="8"/>
    </row>
    <row r="83" spans="24:26" x14ac:dyDescent="0.25">
      <c r="X83" s="8"/>
      <c r="Y83" s="8"/>
      <c r="Z83" s="8"/>
    </row>
    <row r="84" spans="24:26" x14ac:dyDescent="0.25">
      <c r="X84" s="8"/>
      <c r="Y84" s="8"/>
      <c r="Z84" s="8"/>
    </row>
    <row r="85" spans="24:26" x14ac:dyDescent="0.25">
      <c r="X85" s="8"/>
      <c r="Y85" s="8"/>
      <c r="Z85" s="8"/>
    </row>
    <row r="86" spans="24:26" x14ac:dyDescent="0.25">
      <c r="X86" s="8"/>
      <c r="Y86" s="8"/>
      <c r="Z86" s="8"/>
    </row>
    <row r="87" spans="24:26" x14ac:dyDescent="0.25">
      <c r="X87" s="8"/>
      <c r="Y87" s="8"/>
      <c r="Z87" s="8"/>
    </row>
    <row r="88" spans="24:26" x14ac:dyDescent="0.25">
      <c r="X88" s="8"/>
      <c r="Y88" s="8"/>
      <c r="Z88" s="8"/>
    </row>
    <row r="89" spans="24:26" x14ac:dyDescent="0.25">
      <c r="X89" s="8"/>
      <c r="Y89" s="8"/>
      <c r="Z89" s="8"/>
    </row>
    <row r="90" spans="24:26" x14ac:dyDescent="0.25">
      <c r="X90" s="8"/>
      <c r="Y90" s="8"/>
      <c r="Z90" s="8"/>
    </row>
    <row r="91" spans="24:26" x14ac:dyDescent="0.25">
      <c r="X91" s="8"/>
      <c r="Y91" s="8"/>
      <c r="Z91" s="8"/>
    </row>
    <row r="92" spans="24:26" x14ac:dyDescent="0.25">
      <c r="X92" s="8"/>
      <c r="Y92" s="8"/>
      <c r="Z92" s="8"/>
    </row>
    <row r="93" spans="24:26" x14ac:dyDescent="0.25">
      <c r="X93" s="8"/>
      <c r="Y93" s="8"/>
      <c r="Z93" s="8"/>
    </row>
    <row r="94" spans="24:26" x14ac:dyDescent="0.25">
      <c r="X94" s="8"/>
      <c r="Y94" s="8"/>
      <c r="Z94" s="8"/>
    </row>
    <row r="95" spans="24:26" x14ac:dyDescent="0.25">
      <c r="X95" s="8"/>
      <c r="Y95" s="8"/>
      <c r="Z95" s="8"/>
    </row>
    <row r="96" spans="24:26" x14ac:dyDescent="0.25">
      <c r="X96" s="8"/>
      <c r="Y96" s="8"/>
      <c r="Z96" s="8"/>
    </row>
    <row r="97" spans="24:26" x14ac:dyDescent="0.25">
      <c r="X97" s="8"/>
      <c r="Y97" s="8"/>
      <c r="Z97" s="8"/>
    </row>
    <row r="98" spans="24:26" x14ac:dyDescent="0.25">
      <c r="X98" s="8"/>
      <c r="Y98" s="8"/>
      <c r="Z98" s="8"/>
    </row>
    <row r="99" spans="24:26" x14ac:dyDescent="0.25">
      <c r="X99" s="8"/>
      <c r="Y99" s="8"/>
      <c r="Z99" s="8"/>
    </row>
    <row r="100" spans="24:26" x14ac:dyDescent="0.25">
      <c r="X100" s="8"/>
      <c r="Y100" s="8"/>
      <c r="Z100" s="8"/>
    </row>
    <row r="101" spans="24:26" x14ac:dyDescent="0.25">
      <c r="X101" s="8"/>
      <c r="Y101" s="8"/>
      <c r="Z101" s="8"/>
    </row>
    <row r="102" spans="24:26" x14ac:dyDescent="0.25">
      <c r="X102" s="8"/>
      <c r="Y102" s="8"/>
      <c r="Z102" s="8"/>
    </row>
    <row r="103" spans="24:26" x14ac:dyDescent="0.25">
      <c r="X103" s="8"/>
      <c r="Y103" s="8"/>
      <c r="Z103" s="8"/>
    </row>
    <row r="104" spans="24:26" x14ac:dyDescent="0.25">
      <c r="X104" s="8"/>
      <c r="Y104" s="8"/>
      <c r="Z104" s="8"/>
    </row>
    <row r="105" spans="24:26" x14ac:dyDescent="0.25">
      <c r="X105" s="8"/>
      <c r="Y105" s="8"/>
      <c r="Z105" s="8"/>
    </row>
    <row r="106" spans="24:26" x14ac:dyDescent="0.25">
      <c r="X106" s="8"/>
      <c r="Y106" s="8"/>
      <c r="Z106" s="8"/>
    </row>
    <row r="107" spans="24:26" x14ac:dyDescent="0.25">
      <c r="X107" s="8"/>
      <c r="Y107" s="8"/>
      <c r="Z107" s="8"/>
    </row>
    <row r="108" spans="24:26" x14ac:dyDescent="0.25">
      <c r="X108" s="8"/>
      <c r="Y108" s="8"/>
      <c r="Z108" s="8"/>
    </row>
    <row r="109" spans="24:26" x14ac:dyDescent="0.25">
      <c r="X109" s="8"/>
      <c r="Y109" s="8"/>
      <c r="Z109" s="8"/>
    </row>
    <row r="110" spans="24:26" x14ac:dyDescent="0.25">
      <c r="X110" s="8"/>
      <c r="Y110" s="8"/>
      <c r="Z110" s="8"/>
    </row>
    <row r="111" spans="24:26" x14ac:dyDescent="0.25">
      <c r="X111" s="8"/>
      <c r="Y111" s="8"/>
      <c r="Z111" s="8"/>
    </row>
    <row r="112" spans="24:26" x14ac:dyDescent="0.25">
      <c r="X112" s="8"/>
      <c r="Y112" s="8"/>
      <c r="Z112" s="8"/>
    </row>
    <row r="113" spans="24:26" x14ac:dyDescent="0.25">
      <c r="X113" s="8"/>
      <c r="Y113" s="8"/>
      <c r="Z113" s="8"/>
    </row>
    <row r="114" spans="24:26" x14ac:dyDescent="0.25">
      <c r="X114" s="8"/>
      <c r="Y114" s="8"/>
      <c r="Z114" s="8"/>
    </row>
    <row r="115" spans="24:26" x14ac:dyDescent="0.25">
      <c r="X115" s="8"/>
      <c r="Y115" s="8"/>
      <c r="Z115" s="8"/>
    </row>
    <row r="116" spans="24:26" x14ac:dyDescent="0.25">
      <c r="X116" s="8"/>
      <c r="Y116" s="8"/>
      <c r="Z116" s="8"/>
    </row>
    <row r="117" spans="24:26" x14ac:dyDescent="0.25">
      <c r="X117" s="8"/>
      <c r="Y117" s="8"/>
      <c r="Z117" s="8"/>
    </row>
    <row r="118" spans="24:26" x14ac:dyDescent="0.25">
      <c r="X118" s="8"/>
      <c r="Y118" s="8"/>
      <c r="Z118" s="8"/>
    </row>
    <row r="119" spans="24:26" x14ac:dyDescent="0.25">
      <c r="X119" s="8"/>
      <c r="Y119" s="8"/>
      <c r="Z119" s="8"/>
    </row>
    <row r="120" spans="24:26" x14ac:dyDescent="0.25">
      <c r="X120" s="8"/>
      <c r="Y120" s="8"/>
      <c r="Z120" s="8"/>
    </row>
    <row r="121" spans="24:26" x14ac:dyDescent="0.25">
      <c r="X121" s="8"/>
      <c r="Y121" s="8"/>
      <c r="Z121" s="8"/>
    </row>
    <row r="122" spans="24:26" x14ac:dyDescent="0.25">
      <c r="X122" s="8"/>
      <c r="Y122" s="8"/>
      <c r="Z122" s="8"/>
    </row>
  </sheetData>
  <conditionalFormatting sqref="C3:V23">
    <cfRule type="top10" dxfId="11" priority="91" rank="5"/>
    <cfRule type="top10" dxfId="10" priority="92" rank="10"/>
  </conditionalFormatting>
  <conditionalFormatting sqref="Y3:Y23">
    <cfRule type="top10" dxfId="9" priority="87" rank="1"/>
  </conditionalFormatting>
  <conditionalFormatting sqref="Z28:Z50">
    <cfRule type="top10" dxfId="8" priority="68" rank="1"/>
  </conditionalFormatting>
  <conditionalFormatting sqref="AD49 C28:K46 C48:K49 D47:K47 L28:L36 L38:L48 M28:W49">
    <cfRule type="top10" dxfId="7" priority="84" rank="5"/>
    <cfRule type="top10" dxfId="6" priority="86" rank="10"/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9DB3-4F7D-43C5-A39F-DE652BBB631F}">
  <dimension ref="A1:G45"/>
  <sheetViews>
    <sheetView topLeftCell="A10" zoomScaleNormal="100" workbookViewId="0">
      <selection activeCell="B1" sqref="B1"/>
    </sheetView>
  </sheetViews>
  <sheetFormatPr defaultColWidth="9.140625" defaultRowHeight="15" x14ac:dyDescent="0.25"/>
  <cols>
    <col min="1" max="1" width="15.85546875" style="24" bestFit="1" customWidth="1"/>
    <col min="2" max="2" width="38.28515625" style="35" bestFit="1" customWidth="1"/>
    <col min="3" max="4" width="11.28515625" style="25" bestFit="1" customWidth="1"/>
    <col min="5" max="5" width="9.28515625" style="25" bestFit="1" customWidth="1"/>
    <col min="6" max="6" width="10" style="25" bestFit="1" customWidth="1"/>
    <col min="7" max="7" width="10.85546875" style="41" bestFit="1" customWidth="1"/>
    <col min="8" max="16384" width="9.140625" style="24"/>
  </cols>
  <sheetData>
    <row r="1" spans="1:7" s="23" customFormat="1" x14ac:dyDescent="0.25">
      <c r="A1" s="23" t="s">
        <v>43</v>
      </c>
      <c r="B1" s="34" t="s">
        <v>4</v>
      </c>
      <c r="C1" s="36" t="s">
        <v>42</v>
      </c>
      <c r="D1" s="36" t="s">
        <v>45</v>
      </c>
      <c r="E1" s="22" t="s">
        <v>5</v>
      </c>
      <c r="F1" s="22" t="s">
        <v>6</v>
      </c>
      <c r="G1" s="39" t="s">
        <v>46</v>
      </c>
    </row>
    <row r="2" spans="1:7" x14ac:dyDescent="0.25">
      <c r="A2" s="33" t="s">
        <v>8</v>
      </c>
      <c r="B2" s="7" t="s">
        <v>49</v>
      </c>
      <c r="C2" s="26">
        <v>0</v>
      </c>
      <c r="D2" s="37">
        <f>'23-24'!Z28</f>
        <v>41.5</v>
      </c>
      <c r="E2" s="26">
        <f>D2-C2</f>
        <v>41.5</v>
      </c>
      <c r="F2" s="27">
        <f t="shared" ref="F2:F41" si="0">IF(ISERR(E2/C2),0,(E2/C2))</f>
        <v>0</v>
      </c>
      <c r="G2" s="40">
        <f>'23-24'!AA28</f>
        <v>65</v>
      </c>
    </row>
    <row r="3" spans="1:7" x14ac:dyDescent="0.25">
      <c r="A3" s="32" t="s">
        <v>7</v>
      </c>
      <c r="B3" s="7" t="s">
        <v>9</v>
      </c>
      <c r="C3" s="26">
        <v>454.8947</v>
      </c>
      <c r="D3" s="37">
        <f>'23-24'!Y3</f>
        <v>373.84210526315792</v>
      </c>
      <c r="E3" s="26">
        <f t="shared" ref="E3:E41" si="1">D3-C3</f>
        <v>-81.052594736842082</v>
      </c>
      <c r="F3" s="27">
        <f t="shared" si="0"/>
        <v>-0.17817880651685342</v>
      </c>
      <c r="G3" s="40">
        <f>'23-24'!Z3</f>
        <v>821</v>
      </c>
    </row>
    <row r="4" spans="1:7" x14ac:dyDescent="0.25">
      <c r="A4" s="32" t="s">
        <v>7</v>
      </c>
      <c r="B4" s="7" t="s">
        <v>10</v>
      </c>
      <c r="C4" s="26">
        <v>76.473699999999994</v>
      </c>
      <c r="D4" s="37">
        <f>'23-24'!Y4</f>
        <v>101.78947368421052</v>
      </c>
      <c r="E4" s="26">
        <f t="shared" si="1"/>
        <v>25.315773684210527</v>
      </c>
      <c r="F4" s="27">
        <f t="shared" si="0"/>
        <v>0.33103895436222558</v>
      </c>
      <c r="G4" s="40">
        <f>'23-24'!Z4</f>
        <v>170</v>
      </c>
    </row>
    <row r="5" spans="1:7" x14ac:dyDescent="0.25">
      <c r="A5" s="33" t="s">
        <v>8</v>
      </c>
      <c r="B5" s="7" t="s">
        <v>50</v>
      </c>
      <c r="C5" s="26">
        <v>64.578900000000004</v>
      </c>
      <c r="D5" s="37">
        <f>'23-24'!Z29</f>
        <v>87.35</v>
      </c>
      <c r="E5" s="26">
        <f t="shared" si="1"/>
        <v>22.77109999999999</v>
      </c>
      <c r="F5" s="27">
        <f t="shared" si="0"/>
        <v>0.35260897909379052</v>
      </c>
      <c r="G5" s="40">
        <f>'23-24'!AA29</f>
        <v>114</v>
      </c>
    </row>
    <row r="6" spans="1:7" x14ac:dyDescent="0.25">
      <c r="A6" s="32" t="s">
        <v>7</v>
      </c>
      <c r="B6" s="7" t="s">
        <v>25</v>
      </c>
      <c r="C6" s="26">
        <v>124.5789</v>
      </c>
      <c r="D6" s="37">
        <f>'23-24'!Y5</f>
        <v>134.42105263157896</v>
      </c>
      <c r="E6" s="26">
        <f t="shared" si="1"/>
        <v>9.8421526315789549</v>
      </c>
      <c r="F6" s="27">
        <f t="shared" si="0"/>
        <v>7.9003367597393737E-2</v>
      </c>
      <c r="G6" s="40">
        <f>'23-24'!Z5</f>
        <v>243</v>
      </c>
    </row>
    <row r="7" spans="1:7" x14ac:dyDescent="0.25">
      <c r="A7" s="33" t="s">
        <v>8</v>
      </c>
      <c r="B7" s="7" t="s">
        <v>26</v>
      </c>
      <c r="C7" s="26">
        <v>145.4211</v>
      </c>
      <c r="D7" s="37">
        <f>'23-24'!Z30</f>
        <v>86.85</v>
      </c>
      <c r="E7" s="26">
        <f t="shared" si="1"/>
        <v>-58.571100000000001</v>
      </c>
      <c r="F7" s="27">
        <f t="shared" si="0"/>
        <v>-0.40276892417950355</v>
      </c>
      <c r="G7" s="40">
        <f>'23-24'!AA30</f>
        <v>132</v>
      </c>
    </row>
    <row r="8" spans="1:7" x14ac:dyDescent="0.25">
      <c r="A8" s="33" t="s">
        <v>8</v>
      </c>
      <c r="B8" s="7" t="s">
        <v>27</v>
      </c>
      <c r="C8" s="26">
        <v>70.789500000000004</v>
      </c>
      <c r="D8" s="37">
        <f>'23-24'!Z31</f>
        <v>86.1</v>
      </c>
      <c r="E8" s="26">
        <f t="shared" si="1"/>
        <v>15.31049999999999</v>
      </c>
      <c r="F8" s="27">
        <f t="shared" si="0"/>
        <v>0.21628207573157021</v>
      </c>
      <c r="G8" s="40">
        <f>'23-24'!AA31</f>
        <v>147</v>
      </c>
    </row>
    <row r="9" spans="1:7" x14ac:dyDescent="0.25">
      <c r="A9" s="32" t="s">
        <v>7</v>
      </c>
      <c r="B9" s="7" t="s">
        <v>11</v>
      </c>
      <c r="C9" s="26">
        <v>127.1579</v>
      </c>
      <c r="D9" s="37">
        <f>'23-24'!Y6</f>
        <v>90.473684210526315</v>
      </c>
      <c r="E9" s="26">
        <f t="shared" si="1"/>
        <v>-36.684215789473683</v>
      </c>
      <c r="F9" s="27">
        <f t="shared" si="0"/>
        <v>-0.2884934069332199</v>
      </c>
      <c r="G9" s="40">
        <f>'23-24'!Z6</f>
        <v>206</v>
      </c>
    </row>
    <row r="10" spans="1:7" x14ac:dyDescent="0.25">
      <c r="A10" s="32" t="s">
        <v>7</v>
      </c>
      <c r="B10" s="7" t="s">
        <v>12</v>
      </c>
      <c r="C10" s="26">
        <v>95.157899999999998</v>
      </c>
      <c r="D10" s="37">
        <f>'23-24'!Y7</f>
        <v>89.421052631578945</v>
      </c>
      <c r="E10" s="26">
        <f t="shared" si="1"/>
        <v>-5.7368473684210528</v>
      </c>
      <c r="F10" s="27">
        <f t="shared" si="0"/>
        <v>-6.0287662594708934E-2</v>
      </c>
      <c r="G10" s="40">
        <f>'23-24'!Z7</f>
        <v>166</v>
      </c>
    </row>
    <row r="11" spans="1:7" x14ac:dyDescent="0.25">
      <c r="A11" s="32" t="s">
        <v>7</v>
      </c>
      <c r="B11" s="7" t="s">
        <v>13</v>
      </c>
      <c r="C11" s="26">
        <v>75.631600000000006</v>
      </c>
      <c r="D11" s="37">
        <f>'23-24'!Y8</f>
        <v>65.89473684210526</v>
      </c>
      <c r="E11" s="26">
        <f t="shared" si="1"/>
        <v>-9.7368631578947458</v>
      </c>
      <c r="F11" s="27">
        <f t="shared" si="0"/>
        <v>-0.1287406739761521</v>
      </c>
      <c r="G11" s="40">
        <f>'23-24'!Z8</f>
        <v>143</v>
      </c>
    </row>
    <row r="12" spans="1:7" x14ac:dyDescent="0.25">
      <c r="A12" s="32" t="s">
        <v>7</v>
      </c>
      <c r="B12" s="7" t="s">
        <v>14</v>
      </c>
      <c r="C12" s="26">
        <v>144.2105</v>
      </c>
      <c r="D12" s="37">
        <f>'23-24'!Y9</f>
        <v>147</v>
      </c>
      <c r="E12" s="26">
        <f t="shared" si="1"/>
        <v>2.7895000000000039</v>
      </c>
      <c r="F12" s="27">
        <f t="shared" si="0"/>
        <v>1.9343251704972968E-2</v>
      </c>
      <c r="G12" s="40">
        <f>'23-24'!Z9</f>
        <v>197</v>
      </c>
    </row>
    <row r="13" spans="1:7" x14ac:dyDescent="0.25">
      <c r="A13" s="32" t="s">
        <v>7</v>
      </c>
      <c r="B13" s="7" t="s">
        <v>15</v>
      </c>
      <c r="C13" s="26">
        <v>93.315799999999996</v>
      </c>
      <c r="D13" s="37">
        <f>'23-24'!Y10</f>
        <v>103.42105263157895</v>
      </c>
      <c r="E13" s="26">
        <f t="shared" si="1"/>
        <v>10.105252631578949</v>
      </c>
      <c r="F13" s="27">
        <f t="shared" si="0"/>
        <v>0.10829090713018534</v>
      </c>
      <c r="G13" s="40">
        <f>'23-24'!Z10</f>
        <v>165</v>
      </c>
    </row>
    <row r="14" spans="1:7" x14ac:dyDescent="0.25">
      <c r="A14" s="33" t="s">
        <v>8</v>
      </c>
      <c r="B14" s="7" t="s">
        <v>51</v>
      </c>
      <c r="C14" s="26">
        <v>0</v>
      </c>
      <c r="D14" s="37">
        <f>'23-24'!Z32</f>
        <v>56.3</v>
      </c>
      <c r="E14" s="26">
        <f t="shared" si="1"/>
        <v>56.3</v>
      </c>
      <c r="F14" s="27">
        <f t="shared" si="0"/>
        <v>0</v>
      </c>
      <c r="G14" s="40">
        <f>'23-24'!AA32</f>
        <v>91</v>
      </c>
    </row>
    <row r="15" spans="1:7" x14ac:dyDescent="0.25">
      <c r="A15" s="33" t="s">
        <v>8</v>
      </c>
      <c r="B15" s="7" t="s">
        <v>52</v>
      </c>
      <c r="C15" s="26">
        <v>0</v>
      </c>
      <c r="D15" s="37">
        <f>'23-24'!Z33</f>
        <v>51.65</v>
      </c>
      <c r="E15" s="26">
        <f t="shared" si="1"/>
        <v>51.65</v>
      </c>
      <c r="F15" s="27">
        <f t="shared" si="0"/>
        <v>0</v>
      </c>
      <c r="G15" s="40">
        <f>'23-24'!AA33</f>
        <v>105</v>
      </c>
    </row>
    <row r="16" spans="1:7" x14ac:dyDescent="0.25">
      <c r="A16" s="32" t="s">
        <v>7</v>
      </c>
      <c r="B16" s="7" t="s">
        <v>16</v>
      </c>
      <c r="C16" s="26">
        <v>113.0526</v>
      </c>
      <c r="D16" s="37">
        <f>'23-24'!Y11</f>
        <v>172.15789473684211</v>
      </c>
      <c r="E16" s="26">
        <f t="shared" si="1"/>
        <v>59.105294736842112</v>
      </c>
      <c r="F16" s="27">
        <f t="shared" si="0"/>
        <v>0.52281234342989114</v>
      </c>
      <c r="G16" s="40">
        <f>'23-24'!Z11</f>
        <v>257</v>
      </c>
    </row>
    <row r="17" spans="1:7" x14ac:dyDescent="0.25">
      <c r="A17" s="33" t="s">
        <v>8</v>
      </c>
      <c r="B17" s="7" t="s">
        <v>28</v>
      </c>
      <c r="C17" s="26">
        <v>137.6842</v>
      </c>
      <c r="D17" s="37">
        <f>'23-24'!Z34</f>
        <v>127.7</v>
      </c>
      <c r="E17" s="26">
        <f t="shared" si="1"/>
        <v>-9.9842000000000013</v>
      </c>
      <c r="F17" s="27">
        <f t="shared" si="0"/>
        <v>-7.251521961125533E-2</v>
      </c>
      <c r="G17" s="40">
        <f>'23-24'!AA34</f>
        <v>224</v>
      </c>
    </row>
    <row r="18" spans="1:7" x14ac:dyDescent="0.25">
      <c r="A18" s="33" t="s">
        <v>8</v>
      </c>
      <c r="B18" s="7" t="s">
        <v>29</v>
      </c>
      <c r="C18" s="26">
        <v>95.263199999999998</v>
      </c>
      <c r="D18" s="37">
        <f>'23-24'!Z35</f>
        <v>151.35</v>
      </c>
      <c r="E18" s="26">
        <f t="shared" si="1"/>
        <v>56.086799999999997</v>
      </c>
      <c r="F18" s="27">
        <f t="shared" si="0"/>
        <v>0.58875620386466121</v>
      </c>
      <c r="G18" s="40">
        <f>'23-24'!AA35</f>
        <v>565</v>
      </c>
    </row>
    <row r="19" spans="1:7" x14ac:dyDescent="0.25">
      <c r="A19" s="32" t="s">
        <v>7</v>
      </c>
      <c r="B19" s="7" t="s">
        <v>17</v>
      </c>
      <c r="C19" s="26">
        <v>293.52629999999999</v>
      </c>
      <c r="D19" s="37">
        <f>'23-24'!Y12</f>
        <v>203.26315789473685</v>
      </c>
      <c r="E19" s="26">
        <f t="shared" si="1"/>
        <v>-90.263142105263142</v>
      </c>
      <c r="F19" s="27">
        <f t="shared" si="0"/>
        <v>-0.30751296257017902</v>
      </c>
      <c r="G19" s="40">
        <f>'23-24'!Z12</f>
        <v>690</v>
      </c>
    </row>
    <row r="20" spans="1:7" x14ac:dyDescent="0.25">
      <c r="A20" s="33" t="s">
        <v>8</v>
      </c>
      <c r="B20" s="7" t="s">
        <v>30</v>
      </c>
      <c r="C20" s="26">
        <v>60.351799999999997</v>
      </c>
      <c r="D20" s="37">
        <f>'23-24'!Z36</f>
        <v>56.2</v>
      </c>
      <c r="E20" s="26">
        <f t="shared" si="1"/>
        <v>-4.1517999999999944</v>
      </c>
      <c r="F20" s="27">
        <f t="shared" si="0"/>
        <v>-6.8793308567432862E-2</v>
      </c>
      <c r="G20" s="40">
        <f>'23-24'!AA36</f>
        <v>127</v>
      </c>
    </row>
    <row r="21" spans="1:7" x14ac:dyDescent="0.25">
      <c r="A21" s="33" t="s">
        <v>8</v>
      </c>
      <c r="B21" s="7" t="s">
        <v>31</v>
      </c>
      <c r="C21" s="26">
        <v>69.157899999999998</v>
      </c>
      <c r="D21" s="37">
        <f>'23-24'!Z37</f>
        <v>69.599999999999994</v>
      </c>
      <c r="E21" s="26">
        <f t="shared" si="1"/>
        <v>0.44209999999999638</v>
      </c>
      <c r="F21" s="27">
        <f t="shared" si="0"/>
        <v>6.3926174739255591E-3</v>
      </c>
      <c r="G21" s="40">
        <f>'23-24'!AA37</f>
        <v>176</v>
      </c>
    </row>
    <row r="22" spans="1:7" x14ac:dyDescent="0.25">
      <c r="A22" s="33" t="s">
        <v>8</v>
      </c>
      <c r="B22" s="7" t="s">
        <v>44</v>
      </c>
      <c r="C22" s="26">
        <v>49.578899999999997</v>
      </c>
      <c r="D22" s="37">
        <f>'23-24'!Z38</f>
        <v>40.5</v>
      </c>
      <c r="E22" s="26">
        <f t="shared" si="1"/>
        <v>-9.0788999999999973</v>
      </c>
      <c r="F22" s="27">
        <f t="shared" si="0"/>
        <v>-0.18312023864990951</v>
      </c>
      <c r="G22" s="40">
        <f>'23-24'!AA38</f>
        <v>65</v>
      </c>
    </row>
    <row r="23" spans="1:7" x14ac:dyDescent="0.25">
      <c r="A23" s="33" t="s">
        <v>8</v>
      </c>
      <c r="B23" s="7" t="s">
        <v>53</v>
      </c>
      <c r="C23" s="26">
        <v>0</v>
      </c>
      <c r="D23" s="37">
        <f>'23-24'!Z39</f>
        <v>97.55</v>
      </c>
      <c r="E23" s="26">
        <f t="shared" si="1"/>
        <v>97.55</v>
      </c>
      <c r="F23" s="27">
        <f t="shared" si="0"/>
        <v>0</v>
      </c>
      <c r="G23" s="40">
        <f>'23-24'!AA39</f>
        <v>142</v>
      </c>
    </row>
    <row r="24" spans="1:7" x14ac:dyDescent="0.25">
      <c r="A24" s="32" t="s">
        <v>7</v>
      </c>
      <c r="B24" s="7" t="s">
        <v>18</v>
      </c>
      <c r="C24" s="26">
        <v>94.842100000000002</v>
      </c>
      <c r="D24" s="37">
        <f>'23-24'!Y13</f>
        <v>91.368421052631575</v>
      </c>
      <c r="E24" s="26">
        <f t="shared" si="1"/>
        <v>-3.4736789473684269</v>
      </c>
      <c r="F24" s="27">
        <f t="shared" si="0"/>
        <v>-3.6625917681793498E-2</v>
      </c>
      <c r="G24" s="40">
        <f>'23-24'!Z13</f>
        <v>135</v>
      </c>
    </row>
    <row r="25" spans="1:7" x14ac:dyDescent="0.25">
      <c r="A25" s="33" t="s">
        <v>8</v>
      </c>
      <c r="B25" s="7" t="s">
        <v>32</v>
      </c>
      <c r="C25" s="26">
        <v>73.526300000000006</v>
      </c>
      <c r="D25" s="37">
        <f>'23-24'!Z40</f>
        <v>65</v>
      </c>
      <c r="E25" s="26">
        <f t="shared" si="1"/>
        <v>-8.5263000000000062</v>
      </c>
      <c r="F25" s="27">
        <f t="shared" si="0"/>
        <v>-0.11596258753670463</v>
      </c>
      <c r="G25" s="40">
        <f>'23-24'!AA40</f>
        <v>100</v>
      </c>
    </row>
    <row r="26" spans="1:7" x14ac:dyDescent="0.25">
      <c r="A26" s="32" t="s">
        <v>7</v>
      </c>
      <c r="B26" s="7" t="s">
        <v>19</v>
      </c>
      <c r="C26" s="26">
        <v>102.52630000000001</v>
      </c>
      <c r="D26" s="37">
        <f>'23-24'!Y14</f>
        <v>90.15789473684211</v>
      </c>
      <c r="E26" s="26">
        <f t="shared" si="1"/>
        <v>-12.368405263157896</v>
      </c>
      <c r="F26" s="27">
        <f t="shared" si="0"/>
        <v>-0.12063641488240477</v>
      </c>
      <c r="G26" s="40">
        <f>'23-24'!Z14</f>
        <v>159</v>
      </c>
    </row>
    <row r="27" spans="1:7" x14ac:dyDescent="0.25">
      <c r="A27" s="32" t="s">
        <v>7</v>
      </c>
      <c r="B27" s="7" t="s">
        <v>20</v>
      </c>
      <c r="C27" s="26">
        <v>144.2105</v>
      </c>
      <c r="D27" s="37">
        <f>'23-24'!Y15</f>
        <v>100.78947368421052</v>
      </c>
      <c r="E27" s="26">
        <f t="shared" si="1"/>
        <v>-43.421026315789476</v>
      </c>
      <c r="F27" s="27">
        <f t="shared" si="0"/>
        <v>-0.30109476297349691</v>
      </c>
      <c r="G27" s="40">
        <f>'23-24'!Z15</f>
        <v>165</v>
      </c>
    </row>
    <row r="28" spans="1:7" x14ac:dyDescent="0.25">
      <c r="A28" s="32" t="s">
        <v>7</v>
      </c>
      <c r="B28" s="7" t="s">
        <v>47</v>
      </c>
      <c r="C28" s="26">
        <v>0</v>
      </c>
      <c r="D28" s="37">
        <f>'23-24'!Y16</f>
        <v>94.10526315789474</v>
      </c>
      <c r="E28" s="26">
        <f t="shared" si="1"/>
        <v>94.10526315789474</v>
      </c>
      <c r="F28" s="27">
        <f t="shared" si="0"/>
        <v>0</v>
      </c>
      <c r="G28" s="40">
        <f>'23-24'!Z16</f>
        <v>260</v>
      </c>
    </row>
    <row r="29" spans="1:7" x14ac:dyDescent="0.25">
      <c r="A29" s="33" t="s">
        <v>8</v>
      </c>
      <c r="B29" s="7" t="s">
        <v>33</v>
      </c>
      <c r="C29" s="26">
        <v>64.684200000000004</v>
      </c>
      <c r="D29" s="37">
        <f>'23-24'!Z41</f>
        <v>66.900000000000006</v>
      </c>
      <c r="E29" s="26">
        <f t="shared" si="1"/>
        <v>2.2158000000000015</v>
      </c>
      <c r="F29" s="27">
        <f t="shared" si="0"/>
        <v>3.425566057862664E-2</v>
      </c>
      <c r="G29" s="40">
        <f>'23-24'!AA41</f>
        <v>123</v>
      </c>
    </row>
    <row r="30" spans="1:7" x14ac:dyDescent="0.25">
      <c r="A30" s="32" t="s">
        <v>7</v>
      </c>
      <c r="B30" s="7" t="s">
        <v>21</v>
      </c>
      <c r="C30" s="26">
        <v>215.6842</v>
      </c>
      <c r="D30" s="37">
        <f>'23-24'!Y17</f>
        <v>159.73684210526315</v>
      </c>
      <c r="E30" s="26">
        <f t="shared" si="1"/>
        <v>-55.947357894736854</v>
      </c>
      <c r="F30" s="27">
        <f t="shared" si="0"/>
        <v>-0.25939479060003862</v>
      </c>
      <c r="G30" s="40">
        <f>'23-24'!Z17</f>
        <v>383</v>
      </c>
    </row>
    <row r="31" spans="1:7" x14ac:dyDescent="0.25">
      <c r="A31" s="33" t="s">
        <v>8</v>
      </c>
      <c r="B31" s="7" t="s">
        <v>34</v>
      </c>
      <c r="C31" s="26">
        <v>101.63160000000001</v>
      </c>
      <c r="D31" s="37">
        <f>'23-24'!Z42</f>
        <v>101.65</v>
      </c>
      <c r="E31" s="26">
        <f t="shared" si="1"/>
        <v>1.839999999999975E-2</v>
      </c>
      <c r="F31" s="27">
        <f t="shared" si="0"/>
        <v>1.8104605260568316E-4</v>
      </c>
      <c r="G31" s="40">
        <f>'23-24'!AA42</f>
        <v>190</v>
      </c>
    </row>
    <row r="32" spans="1:7" x14ac:dyDescent="0.25">
      <c r="A32" s="33" t="s">
        <v>8</v>
      </c>
      <c r="B32" s="7" t="s">
        <v>35</v>
      </c>
      <c r="C32" s="26">
        <v>118.9474</v>
      </c>
      <c r="D32" s="37">
        <f>'23-24'!Z43</f>
        <v>137.69999999999999</v>
      </c>
      <c r="E32" s="26">
        <f t="shared" si="1"/>
        <v>18.752599999999987</v>
      </c>
      <c r="F32" s="27">
        <f t="shared" si="0"/>
        <v>0.1576545599147185</v>
      </c>
      <c r="G32" s="40">
        <f>'23-24'!AA43</f>
        <v>523</v>
      </c>
    </row>
    <row r="33" spans="1:7" x14ac:dyDescent="0.25">
      <c r="A33" s="32" t="s">
        <v>7</v>
      </c>
      <c r="B33" s="7" t="s">
        <v>36</v>
      </c>
      <c r="C33" s="26">
        <v>125.0526</v>
      </c>
      <c r="D33" s="37">
        <f>'23-24'!Y18</f>
        <v>214.57894736842104</v>
      </c>
      <c r="E33" s="26">
        <f t="shared" si="1"/>
        <v>89.526347368421042</v>
      </c>
      <c r="F33" s="27">
        <f t="shared" si="0"/>
        <v>0.71590952421957676</v>
      </c>
      <c r="G33" s="40">
        <f>'23-24'!Z18</f>
        <v>420</v>
      </c>
    </row>
    <row r="34" spans="1:7" x14ac:dyDescent="0.25">
      <c r="A34" s="32" t="s">
        <v>7</v>
      </c>
      <c r="B34" s="7" t="s">
        <v>22</v>
      </c>
      <c r="C34" s="26">
        <v>162.15790000000001</v>
      </c>
      <c r="D34" s="37">
        <f>'23-24'!Y19</f>
        <v>204.26315789473685</v>
      </c>
      <c r="E34" s="26">
        <f t="shared" si="1"/>
        <v>42.105257894736837</v>
      </c>
      <c r="F34" s="27">
        <f t="shared" si="0"/>
        <v>0.25965591497384238</v>
      </c>
      <c r="G34" s="40">
        <f>'23-24'!Z19</f>
        <v>440</v>
      </c>
    </row>
    <row r="35" spans="1:7" x14ac:dyDescent="0.25">
      <c r="A35" s="33" t="s">
        <v>8</v>
      </c>
      <c r="B35" s="7" t="s">
        <v>37</v>
      </c>
      <c r="C35" s="26">
        <v>55.368400000000001</v>
      </c>
      <c r="D35" s="37">
        <f>'23-24'!Z44</f>
        <v>53.1</v>
      </c>
      <c r="E35" s="26">
        <f t="shared" si="1"/>
        <v>-2.2683999999999997</v>
      </c>
      <c r="F35" s="27">
        <f t="shared" si="0"/>
        <v>-4.0969217098561626E-2</v>
      </c>
      <c r="G35" s="40">
        <f>'23-24'!AA44</f>
        <v>102</v>
      </c>
    </row>
    <row r="36" spans="1:7" x14ac:dyDescent="0.25">
      <c r="A36" s="33" t="s">
        <v>8</v>
      </c>
      <c r="B36" s="7" t="s">
        <v>38</v>
      </c>
      <c r="C36" s="26">
        <v>103.2632</v>
      </c>
      <c r="D36" s="37">
        <f>'23-24'!Z45</f>
        <v>122.05</v>
      </c>
      <c r="E36" s="26">
        <f t="shared" si="1"/>
        <v>18.786799999999999</v>
      </c>
      <c r="F36" s="27">
        <f t="shared" si="0"/>
        <v>0.18193122041540452</v>
      </c>
      <c r="G36" s="40">
        <f>'23-24'!AA45</f>
        <v>198</v>
      </c>
    </row>
    <row r="37" spans="1:7" x14ac:dyDescent="0.25">
      <c r="A37" s="32" t="s">
        <v>7</v>
      </c>
      <c r="B37" s="7" t="s">
        <v>23</v>
      </c>
      <c r="C37" s="26">
        <v>90.473699999999994</v>
      </c>
      <c r="D37" s="37">
        <f>'23-24'!Y20</f>
        <v>166.89473684210526</v>
      </c>
      <c r="E37" s="26">
        <f t="shared" si="1"/>
        <v>76.421036842105266</v>
      </c>
      <c r="F37" s="27">
        <f t="shared" si="0"/>
        <v>0.84467681593772859</v>
      </c>
      <c r="G37" s="40">
        <f>'23-24'!Z20</f>
        <v>264</v>
      </c>
    </row>
    <row r="38" spans="1:7" x14ac:dyDescent="0.25">
      <c r="A38" s="32" t="s">
        <v>7</v>
      </c>
      <c r="B38" s="7" t="s">
        <v>48</v>
      </c>
      <c r="C38" s="26">
        <v>0</v>
      </c>
      <c r="D38" s="37">
        <f>'23-24'!Y21</f>
        <v>136</v>
      </c>
      <c r="E38" s="26">
        <f t="shared" si="1"/>
        <v>136</v>
      </c>
      <c r="F38" s="27">
        <f t="shared" si="0"/>
        <v>0</v>
      </c>
      <c r="G38" s="40">
        <f>'23-24'!Z21</f>
        <v>275</v>
      </c>
    </row>
    <row r="39" spans="1:7" x14ac:dyDescent="0.25">
      <c r="A39" s="33" t="s">
        <v>8</v>
      </c>
      <c r="B39" s="7" t="s">
        <v>39</v>
      </c>
      <c r="C39" s="26">
        <v>119.63157894736842</v>
      </c>
      <c r="D39" s="37">
        <f>'23-24'!Z46</f>
        <v>85.7</v>
      </c>
      <c r="E39" s="26">
        <f t="shared" si="1"/>
        <v>-33.931578947368422</v>
      </c>
      <c r="F39" s="27">
        <f t="shared" si="0"/>
        <v>-0.2836339639243291</v>
      </c>
      <c r="G39" s="40">
        <f>'23-24'!AA46</f>
        <v>109</v>
      </c>
    </row>
    <row r="40" spans="1:7" x14ac:dyDescent="0.25">
      <c r="A40" s="32" t="s">
        <v>7</v>
      </c>
      <c r="B40" s="7" t="s">
        <v>24</v>
      </c>
      <c r="C40" s="26">
        <v>66.94736842105263</v>
      </c>
      <c r="D40" s="37">
        <f>'23-24'!Y22</f>
        <v>56.578947368421055</v>
      </c>
      <c r="E40" s="26">
        <f t="shared" si="1"/>
        <v>-10.368421052631575</v>
      </c>
      <c r="F40" s="27">
        <f t="shared" si="0"/>
        <v>-0.15487421383647793</v>
      </c>
      <c r="G40" s="40">
        <f>'23-24'!Z22</f>
        <v>114</v>
      </c>
    </row>
    <row r="41" spans="1:7" x14ac:dyDescent="0.25">
      <c r="A41" s="33" t="s">
        <v>8</v>
      </c>
      <c r="B41" s="7" t="s">
        <v>40</v>
      </c>
      <c r="C41" s="26">
        <v>55.421052631578945</v>
      </c>
      <c r="D41" s="37">
        <f>'23-24'!Z47</f>
        <v>65.7</v>
      </c>
      <c r="E41" s="26">
        <f t="shared" si="1"/>
        <v>10.278947368421058</v>
      </c>
      <c r="F41" s="27">
        <f t="shared" si="0"/>
        <v>0.18547008547008556</v>
      </c>
      <c r="G41" s="40">
        <f>'23-24'!AA47</f>
        <v>152</v>
      </c>
    </row>
    <row r="42" spans="1:7" x14ac:dyDescent="0.25">
      <c r="A42" s="54" t="s">
        <v>8</v>
      </c>
      <c r="B42" s="35" t="s">
        <v>41</v>
      </c>
      <c r="C42" s="26">
        <v>60.578947368421055</v>
      </c>
      <c r="D42" s="37">
        <f>'23-24'!Z48</f>
        <v>55.65</v>
      </c>
      <c r="E42" s="26">
        <f t="shared" ref="E42" si="2">D42-C42</f>
        <v>-4.9289473684210563</v>
      </c>
      <c r="F42" s="27">
        <f t="shared" ref="F42" si="3">IF(ISERR(E42/C42),0,(E42/C42))</f>
        <v>-8.1364031277150362E-2</v>
      </c>
      <c r="G42" s="40">
        <f>'23-24'!AA48</f>
        <v>136</v>
      </c>
    </row>
    <row r="44" spans="1:7" x14ac:dyDescent="0.25">
      <c r="A44" s="32" t="s">
        <v>7</v>
      </c>
    </row>
    <row r="45" spans="1:7" x14ac:dyDescent="0.25">
      <c r="A45" s="33" t="s">
        <v>8</v>
      </c>
    </row>
  </sheetData>
  <autoFilter ref="A1:F42" xr:uid="{BD8B9DB3-4F7D-43C5-A39F-DE652BBB631F}">
    <sortState xmlns:xlrd2="http://schemas.microsoft.com/office/spreadsheetml/2017/richdata2" ref="A2:F41">
      <sortCondition ref="B2:B41"/>
    </sortState>
  </autoFilter>
  <sortState xmlns:xlrd2="http://schemas.microsoft.com/office/spreadsheetml/2017/richdata2" ref="A2:G41">
    <sortCondition ref="B2:B4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24-25</vt:lpstr>
      <vt:lpstr>Newsletter Comparison 24-25</vt:lpstr>
      <vt:lpstr>23-24</vt:lpstr>
      <vt:lpstr>Newsletter Comparison - 23-24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Simon Jasinski</cp:lastModifiedBy>
  <cp:lastPrinted>2019-09-28T21:46:40Z</cp:lastPrinted>
  <dcterms:created xsi:type="dcterms:W3CDTF">2017-08-21T18:50:13Z</dcterms:created>
  <dcterms:modified xsi:type="dcterms:W3CDTF">2025-09-28T10:11:27Z</dcterms:modified>
</cp:coreProperties>
</file>