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poynt\Not sure why\Team Hedgehogs Dropbox\Hedgehogs Shared\Hedgehogs Operational Manual\2) Hedgehogs Finance\6. Funding Grant\2025-26\Chatham\Draft folder\"/>
    </mc:Choice>
  </mc:AlternateContent>
  <xr:revisionPtr revIDLastSave="0" documentId="13_ncr:1_{5D99D599-C7FA-4A63-A124-B684C9C3A5E1}" xr6:coauthVersionLast="47" xr6:coauthVersionMax="47" xr10:uidLastSave="{00000000-0000-0000-0000-000000000000}"/>
  <workbookProtection workbookAlgorithmName="SHA-512" workbookHashValue="ituFreo3A7173JuRghMWgyfcQax3nOG4B9miiEy7wWZhHZ8CB2nGhNq4zNjpdeWouqBTmHRDpUY6XIrtb/KBdw==" workbookSaltValue="YnufG//Nz69bLpOvZjPoSw==" workbookSpinCount="100000" lockStructure="1"/>
  <bookViews>
    <workbookView xWindow="-108" yWindow="-108" windowWidth="23256" windowHeight="12456" tabRatio="0" xr2:uid="{2648B483-3CB3-4726-ADC6-F0A28A7335D9}"/>
  </bookViews>
  <sheets>
    <sheet name="START" sheetId="16" r:id="rId1"/>
    <sheet name="15 HRS" sheetId="4" r:id="rId2"/>
    <sheet name="30 HRS" sheetId="28" r:id="rId3"/>
    <sheet name="NO FUNDING" sheetId="27" r:id="rId4"/>
    <sheet name="FEES 2026-27" sheetId="10" r:id="rId5"/>
    <sheet name="FUNDING Info 2026-27" sheetId="30" r:id="rId6"/>
  </sheets>
  <definedNames>
    <definedName name="_xlnm.Print_Area" localSheetId="1">'15 HRS'!$A$1:$J$25</definedName>
    <definedName name="_xlnm.Print_Area" localSheetId="2">'30 HRS'!$A$1:$J$25</definedName>
    <definedName name="_xlnm.Print_Area" localSheetId="4">'FEES 2026-27'!$A$1:$F$32</definedName>
    <definedName name="_xlnm.Print_Area" localSheetId="5">'FUNDING Info 2026-27'!$A$1:$H$33</definedName>
    <definedName name="_xlnm.Print_Area" localSheetId="3">'NO FUNDING'!$A$1:$G$27</definedName>
    <definedName name="_xlnm.Print_Area" localSheetId="0">START!$A$1:$I$18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28" l="1"/>
  <c r="D15" i="28"/>
  <c r="C15" i="28"/>
  <c r="E15" i="4"/>
  <c r="D15" i="4"/>
  <c r="C15" i="4"/>
  <c r="C17" i="28" l="1"/>
  <c r="E17" i="28"/>
  <c r="D17" i="28"/>
  <c r="E17" i="4"/>
  <c r="D17" i="4"/>
  <c r="C17" i="4"/>
  <c r="F15" i="27" l="1"/>
  <c r="G14" i="28"/>
  <c r="G16" i="28" l="1"/>
  <c r="F18" i="27" l="1"/>
  <c r="G16" i="4"/>
  <c r="F16" i="28"/>
  <c r="H16" i="28" s="1"/>
  <c r="F14" i="28" l="1"/>
  <c r="H14" i="28" s="1"/>
  <c r="E19" i="27"/>
  <c r="D19" i="27"/>
  <c r="C19" i="27"/>
  <c r="E14" i="27"/>
  <c r="D14" i="27"/>
  <c r="C14" i="27"/>
  <c r="F16" i="27" l="1"/>
  <c r="F17" i="27"/>
  <c r="G14" i="4"/>
  <c r="F14" i="4" l="1"/>
  <c r="H14" i="4" s="1"/>
  <c r="F16" i="4"/>
  <c r="H16" i="4" s="1"/>
  <c r="I14" i="28" l="1"/>
  <c r="I16" i="4"/>
  <c r="I16" i="28"/>
  <c r="I14" i="4"/>
</calcChain>
</file>

<file path=xl/sharedStrings.xml><?xml version="1.0" encoding="utf-8"?>
<sst xmlns="http://schemas.openxmlformats.org/spreadsheetml/2006/main" count="159" uniqueCount="95">
  <si>
    <t>Full Day</t>
  </si>
  <si>
    <t>Minimum booking of 1 full day, or 2 half days per week</t>
  </si>
  <si>
    <t>Additional sibling discount available (conditions apply)</t>
  </si>
  <si>
    <t>Important information</t>
  </si>
  <si>
    <t>Payments are due at the beginning of each month and late payments can incur additional charges</t>
  </si>
  <si>
    <t>Our fees are reviewed on an annual basis with any changes taking effect from 1st April each year</t>
  </si>
  <si>
    <t>n/a</t>
  </si>
  <si>
    <t>FULL DAY</t>
  </si>
  <si>
    <t>AM SESSION</t>
  </si>
  <si>
    <t>PM SESSION</t>
  </si>
  <si>
    <t xml:space="preserve">FULL DAY: </t>
  </si>
  <si>
    <t>AM SESSION:</t>
  </si>
  <si>
    <t>PM SESSION:</t>
  </si>
  <si>
    <t>To withdraw your child's place from any of our Hedgehog settings, we require 4 weeks notice</t>
  </si>
  <si>
    <t>Back to Start</t>
  </si>
  <si>
    <t>Totals will automatically calculate for you as follows:</t>
  </si>
  <si>
    <t>MAX FUNDED HOURS PER DAY</t>
  </si>
  <si>
    <t>Choose contract type - AYR / TT only (Average or Actual)</t>
  </si>
  <si>
    <t>CONTRACT TYPE</t>
  </si>
  <si>
    <t>GUIDELINES</t>
  </si>
  <si>
    <t>Weekly examples are provided for actual invoicing only, the monthly amount will vary according to how many days/weeks in the month etc</t>
  </si>
  <si>
    <r>
      <t xml:space="preserve">Term Time Only - </t>
    </r>
    <r>
      <rPr>
        <b/>
        <u/>
        <sz val="11"/>
        <color theme="1"/>
        <rFont val="Calibri"/>
        <family val="2"/>
        <scheme val="minor"/>
      </rPr>
      <t>ACTUAL WEEKLY</t>
    </r>
    <r>
      <rPr>
        <b/>
        <sz val="11"/>
        <color theme="1"/>
        <rFont val="Calibri"/>
        <family val="2"/>
        <scheme val="minor"/>
      </rPr>
      <t xml:space="preserve">
</t>
    </r>
    <r>
      <rPr>
        <i/>
        <sz val="9"/>
        <color theme="1"/>
        <rFont val="Calibri"/>
        <family val="2"/>
        <scheme val="minor"/>
      </rPr>
      <t>(max 30.00 hrs p/w)</t>
    </r>
  </si>
  <si>
    <t>WEEKLY FUNDED HOURS</t>
  </si>
  <si>
    <t>WEEKLY FEES</t>
  </si>
  <si>
    <t xml:space="preserve">WEEKLY FUNDED HOURS DEDUCTION </t>
  </si>
  <si>
    <t>WEEKLY FEES AFTER DEDUCTION</t>
  </si>
  <si>
    <r>
      <t xml:space="preserve">Term Time Only - </t>
    </r>
    <r>
      <rPr>
        <b/>
        <u/>
        <sz val="11"/>
        <color theme="1"/>
        <rFont val="Calibri"/>
        <family val="2"/>
        <scheme val="minor"/>
      </rPr>
      <t>ACTUAL WEEKLY</t>
    </r>
    <r>
      <rPr>
        <b/>
        <sz val="11"/>
        <color theme="1"/>
        <rFont val="Calibri"/>
        <family val="2"/>
        <scheme val="minor"/>
      </rPr>
      <t xml:space="preserve">
</t>
    </r>
    <r>
      <rPr>
        <i/>
        <sz val="9"/>
        <color theme="1"/>
        <rFont val="Calibri"/>
        <family val="2"/>
        <scheme val="minor"/>
      </rPr>
      <t>(max 15.00 hrs p/w)</t>
    </r>
  </si>
  <si>
    <t>Hedgehogs settings are closed for bank holidays plus 3 days between Christmas and New Year - you are not charged for these closures</t>
  </si>
  <si>
    <t xml:space="preserve">HEDGEHOGS EARLY YEARS LTD </t>
  </si>
  <si>
    <t>CLICK BELOW TO SELECT ELIGIBLE FUNDING AMOUNT</t>
  </si>
  <si>
    <t>15 HOURS (universal)</t>
  </si>
  <si>
    <t>30 HOURS (extended)</t>
  </si>
  <si>
    <t>NO FUNDING</t>
  </si>
  <si>
    <t>15 HOURS ENTITLEMENT</t>
  </si>
  <si>
    <t>All Year Round</t>
  </si>
  <si>
    <t>Any qualifying discounts, such as sibling, military, AYR etc will be applied after these calculations</t>
  </si>
  <si>
    <t>30 HOURS ENTITLEMENT</t>
  </si>
  <si>
    <t>From 3 months - 5 years</t>
  </si>
  <si>
    <t>A non-refundable registration fee of £75.00 is payable per child to secure their place and includes 2 free settling sessions and enrolement onto our software</t>
  </si>
  <si>
    <t>Term Time Only*</t>
  </si>
  <si>
    <t>*Limited availability</t>
  </si>
  <si>
    <t>Healthy Meals &amp; Snacks</t>
  </si>
  <si>
    <t>Consumables &amp; Enhanced Provision</t>
  </si>
  <si>
    <t>AM Session</t>
  </si>
  <si>
    <t>PM Session</t>
  </si>
  <si>
    <t>Session</t>
  </si>
  <si>
    <t>Timings</t>
  </si>
  <si>
    <t>*Additional 5% booking discount for 5 full days all year round</t>
  </si>
  <si>
    <t>Employer childcare voucher and Government tax free schemes are accepted by arrangement</t>
  </si>
  <si>
    <t>Invoices are generated on an actual basis only and are available to view on your secure parent portal account</t>
  </si>
  <si>
    <t>Onboarding and invoicing information</t>
  </si>
  <si>
    <t>Additional information</t>
  </si>
  <si>
    <t>Payment method bank transfer only</t>
  </si>
  <si>
    <r>
      <t xml:space="preserve">FULL DAY
</t>
    </r>
    <r>
      <rPr>
        <i/>
        <sz val="9"/>
        <color theme="1"/>
        <rFont val="Calibri"/>
        <family val="2"/>
        <scheme val="minor"/>
      </rPr>
      <t>(per day)</t>
    </r>
  </si>
  <si>
    <r>
      <t xml:space="preserve">HALF DAY
</t>
    </r>
    <r>
      <rPr>
        <i/>
        <sz val="9"/>
        <color theme="1"/>
        <rFont val="Calibri"/>
        <family val="2"/>
        <scheme val="minor"/>
      </rPr>
      <t>(per session)</t>
    </r>
  </si>
  <si>
    <t>NURSERY HOURLY RATE</t>
  </si>
  <si>
    <t>Enter information into the correct contract type boxes below as follows (and PRESS ENTER):</t>
  </si>
  <si>
    <t>Example - Your child is attending the setting full day Monday, full day Tuesday and Friday AM</t>
  </si>
  <si>
    <r>
      <t xml:space="preserve">All Year Round Stretched - </t>
    </r>
    <r>
      <rPr>
        <b/>
        <u/>
        <sz val="11"/>
        <color theme="1"/>
        <rFont val="Calibri"/>
        <family val="2"/>
        <scheme val="minor"/>
      </rPr>
      <t>ACTUAL WEEKLY</t>
    </r>
    <r>
      <rPr>
        <sz val="11"/>
        <color theme="1"/>
        <rFont val="Calibri"/>
        <family val="2"/>
        <scheme val="minor"/>
      </rPr>
      <t xml:space="preserve">
</t>
    </r>
    <r>
      <rPr>
        <i/>
        <sz val="9"/>
        <color theme="1"/>
        <rFont val="Calibri"/>
        <family val="2"/>
        <scheme val="minor"/>
      </rPr>
      <t>(max 11.4 hrs p/w stretched)</t>
    </r>
  </si>
  <si>
    <r>
      <t xml:space="preserve">All Year Round Stretched - </t>
    </r>
    <r>
      <rPr>
        <b/>
        <u/>
        <sz val="11"/>
        <color theme="1"/>
        <rFont val="Calibri"/>
        <family val="2"/>
        <scheme val="minor"/>
      </rPr>
      <t>ACTUAL WEEKLY</t>
    </r>
    <r>
      <rPr>
        <sz val="11"/>
        <color theme="1"/>
        <rFont val="Calibri"/>
        <family val="2"/>
        <scheme val="minor"/>
      </rPr>
      <t xml:space="preserve">
</t>
    </r>
    <r>
      <rPr>
        <i/>
        <sz val="9"/>
        <color theme="1"/>
        <rFont val="Calibri"/>
        <family val="2"/>
        <scheme val="minor"/>
      </rPr>
      <t>(max 22.8 hrs p/w stretched)</t>
    </r>
  </si>
  <si>
    <t>Hours</t>
  </si>
  <si>
    <t>Total Daily Cost</t>
  </si>
  <si>
    <r>
      <rPr>
        <b/>
        <u/>
        <sz val="11"/>
        <color theme="1"/>
        <rFont val="Calibri"/>
        <family val="2"/>
        <scheme val="minor"/>
      </rPr>
      <t>DISCOUNTED</t>
    </r>
    <r>
      <rPr>
        <b/>
        <sz val="11"/>
        <color theme="1"/>
        <rFont val="Calibri"/>
        <family val="2"/>
        <scheme val="minor"/>
      </rPr>
      <t xml:space="preserve"> 
Daily Charge</t>
    </r>
  </si>
  <si>
    <r>
      <t xml:space="preserve">Nursery Hourly Rate
</t>
    </r>
    <r>
      <rPr>
        <i/>
        <sz val="10"/>
        <color theme="1"/>
        <rFont val="Calibri"/>
        <family val="2"/>
        <scheme val="minor"/>
      </rPr>
      <t>(9mnths to 5 yrs)</t>
    </r>
  </si>
  <si>
    <r>
      <t xml:space="preserve">GOVERNMENT FUNDED HOURS 
</t>
    </r>
    <r>
      <rPr>
        <i/>
        <sz val="9"/>
        <color theme="1"/>
        <rFont val="Calibri"/>
        <family val="2"/>
        <scheme val="minor"/>
      </rPr>
      <t>(Term Time per week)</t>
    </r>
  </si>
  <si>
    <r>
      <t xml:space="preserve">GOVERNMENT FUNDED HOURS </t>
    </r>
    <r>
      <rPr>
        <sz val="9"/>
        <color theme="1"/>
        <rFont val="Calibri"/>
        <family val="2"/>
        <scheme val="minor"/>
      </rPr>
      <t xml:space="preserve">
</t>
    </r>
    <r>
      <rPr>
        <i/>
        <sz val="9"/>
        <color theme="1"/>
        <rFont val="Calibri"/>
        <family val="2"/>
        <scheme val="minor"/>
      </rPr>
      <t>(Stretched AYR per week)</t>
    </r>
  </si>
  <si>
    <t>Government Funding Deductions</t>
  </si>
  <si>
    <t>Term Time Option</t>
  </si>
  <si>
    <t>Half Day Option</t>
  </si>
  <si>
    <t>Day/Session Cost</t>
  </si>
  <si>
    <t>Please note that Government funding is not intended to cover all aspects of your childcare needs at Nursery. For example, our Early Years Enhanced Package is included within our all-inclusive private daily rates; however, it is not covered by the funding we receive. As a result, families accessing funded places are required either to contribute towards the cost of this package (a breakdown of the charges that will be applied to your invoice is shown below) or to opt out of the package*</t>
  </si>
  <si>
    <t>*If you wish to opt out of Hedgehogs Early Years Enhanced Package, please speak with your Nursery Manager in the first instance. They will talk you through our ‘Opt-Out’ Policy and answer any questions you may have.  Should you decide to proceed, you will be required to provide formal written notice confirming your agreement to the terms of the ‘Opt-Out’ Policy. Please note that, in line with our terms and conditions, a minimum of four weeks’ notice is required for any changes. Relevant charges will continue to apply during the notice period.</t>
  </si>
  <si>
    <r>
      <t xml:space="preserve">ADDITIONAL COSTS </t>
    </r>
    <r>
      <rPr>
        <i/>
        <sz val="9"/>
        <color theme="1"/>
        <rFont val="Calibri"/>
        <family val="2"/>
        <scheme val="minor"/>
      </rPr>
      <t>(per day/session)</t>
    </r>
  </si>
  <si>
    <t>11.4 max</t>
  </si>
  <si>
    <t>22.8 max</t>
  </si>
  <si>
    <t xml:space="preserve">We believe our Early Years Enhanced Package represents excellent value for money and forms an important part of your child’s Early Years experience.  Please ask the Setting Leader for our Funding Guide Booklet which explains everything you need to know about using your funding at Hedgehogs. </t>
  </si>
  <si>
    <t>Click to view current 
Fees List</t>
  </si>
  <si>
    <t>Click to view 
Funding Information</t>
  </si>
  <si>
    <t>At Hedgehogs, we are committed to providing affordable, high-quality Early Years experiences for all children. We are pleased to continue offering Government Funding for eligible children from 9 months old, which will be reflected as the following deduction calculations on your monthly invoice.</t>
  </si>
  <si>
    <t>HEDGEHOGS CHATHAM</t>
  </si>
  <si>
    <t>Hedgehogs Chatham - Standard All Inclusive Price List 2026-27</t>
  </si>
  <si>
    <t>8:00am - 6:00pm</t>
  </si>
  <si>
    <t>8:00am - 1:00pm</t>
  </si>
  <si>
    <t>1:00pm - 6:00pm</t>
  </si>
  <si>
    <t>Hedgehogs Chatham - Fees &amp; Government Funding Information 2026-27</t>
  </si>
  <si>
    <t>10 Hours</t>
  </si>
  <si>
    <t>5 Hours</t>
  </si>
  <si>
    <t>upto 10 Hours (max)</t>
  </si>
  <si>
    <t>upto 5 Hours (max)</t>
  </si>
  <si>
    <t>upto £77.52</t>
  </si>
  <si>
    <t>upto £155.04</t>
  </si>
  <si>
    <r>
      <t xml:space="preserve">EXAMPLE SAVINGS
</t>
    </r>
    <r>
      <rPr>
        <i/>
        <sz val="9"/>
        <color theme="1"/>
        <rFont val="Calibri"/>
        <family val="2"/>
        <scheme val="minor"/>
      </rPr>
      <t>(per week stretched)</t>
    </r>
  </si>
  <si>
    <r>
      <t xml:space="preserve">All Year Round - </t>
    </r>
    <r>
      <rPr>
        <b/>
        <u/>
        <sz val="11"/>
        <color theme="1"/>
        <rFont val="Calibri"/>
        <family val="2"/>
        <scheme val="minor"/>
      </rPr>
      <t>ACTUAL WEEKLY</t>
    </r>
  </si>
  <si>
    <r>
      <t xml:space="preserve">Term Time Only - </t>
    </r>
    <r>
      <rPr>
        <b/>
        <u/>
        <sz val="11"/>
        <color theme="1"/>
        <rFont val="Calibri"/>
        <family val="2"/>
        <scheme val="minor"/>
      </rPr>
      <t>ACTUAL WEEKLY</t>
    </r>
  </si>
  <si>
    <r>
      <t xml:space="preserve">Full Day/Session fees are all inclusive, with our </t>
    </r>
    <r>
      <rPr>
        <b/>
        <sz val="10.5"/>
        <color theme="1"/>
        <rFont val="Calibri"/>
        <family val="2"/>
        <scheme val="minor"/>
      </rPr>
      <t xml:space="preserve">Hedgehogs Early Years Enhanced Package </t>
    </r>
    <r>
      <rPr>
        <sz val="10.5"/>
        <color theme="1"/>
        <rFont val="Calibri"/>
        <family val="2"/>
        <scheme val="minor"/>
      </rPr>
      <t>(information available on request)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</si>
</sst>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0_ ;[Red]\-#,##0.00\ "/>
  </numFmts>
  <fonts count="32" x14ac:knownFonts="1">
    <font>
      <sz val="11"/>
      <color theme="1"/>
      <name val="Calibri"/>
      <family val="2"/>
      <scheme val="minor"/>
    </font>
    <font>
      <b/>
      <sz val="11"/>
      <color theme="1"/>
      <name val="Calibri"/>
      <family val="2"/>
      <scheme val="minor"/>
    </font>
    <font>
      <b/>
      <u/>
      <sz val="12"/>
      <color theme="1"/>
      <name val="Calibri"/>
      <family val="2"/>
      <scheme val="minor"/>
    </font>
    <font>
      <b/>
      <u/>
      <sz val="14"/>
      <color theme="1"/>
      <name val="Calibri"/>
      <family val="2"/>
      <scheme val="minor"/>
    </font>
    <font>
      <b/>
      <sz val="12"/>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b/>
      <sz val="10"/>
      <color theme="1"/>
      <name val="Calibri"/>
      <family val="2"/>
      <scheme val="minor"/>
    </font>
    <font>
      <sz val="10.5"/>
      <color theme="1"/>
      <name val="Calibri"/>
      <family val="2"/>
      <scheme val="minor"/>
    </font>
    <font>
      <i/>
      <sz val="9"/>
      <color theme="1"/>
      <name val="Calibri"/>
      <family val="2"/>
      <scheme val="minor"/>
    </font>
    <font>
      <b/>
      <sz val="14"/>
      <color theme="1"/>
      <name val="Calibri"/>
      <family val="2"/>
      <scheme val="minor"/>
    </font>
    <font>
      <u/>
      <sz val="11"/>
      <color theme="10"/>
      <name val="Calibri"/>
      <family val="2"/>
      <scheme val="minor"/>
    </font>
    <font>
      <b/>
      <i/>
      <sz val="16"/>
      <color theme="9" tint="-0.249977111117893"/>
      <name val="Calibri"/>
      <family val="2"/>
      <scheme val="minor"/>
    </font>
    <font>
      <b/>
      <sz val="22"/>
      <color rgb="FF92D050"/>
      <name val="Jokerman"/>
      <family val="5"/>
    </font>
    <font>
      <b/>
      <sz val="22"/>
      <color theme="5" tint="0.39997558519241921"/>
      <name val="Jokerman"/>
      <family val="5"/>
    </font>
    <font>
      <u/>
      <sz val="11"/>
      <color theme="1"/>
      <name val="Calibri"/>
      <family val="2"/>
      <scheme val="minor"/>
    </font>
    <font>
      <b/>
      <i/>
      <u/>
      <sz val="11"/>
      <color theme="1"/>
      <name val="Calibri"/>
      <family val="2"/>
      <scheme val="minor"/>
    </font>
    <font>
      <b/>
      <i/>
      <sz val="14"/>
      <color theme="1"/>
      <name val="Calibri"/>
      <family val="2"/>
      <scheme val="minor"/>
    </font>
    <font>
      <sz val="10"/>
      <color theme="1"/>
      <name val="Calibri"/>
      <family val="2"/>
      <scheme val="minor"/>
    </font>
    <font>
      <b/>
      <i/>
      <sz val="28"/>
      <color theme="9" tint="0.39997558519241921"/>
      <name val="Cambria"/>
      <family val="1"/>
    </font>
    <font>
      <b/>
      <i/>
      <sz val="28"/>
      <color theme="8" tint="0.39997558519241921"/>
      <name val="Cambria"/>
      <family val="1"/>
    </font>
    <font>
      <b/>
      <i/>
      <sz val="28"/>
      <color theme="5" tint="0.39997558519241921"/>
      <name val="Cambria"/>
      <family val="1"/>
    </font>
    <font>
      <b/>
      <i/>
      <sz val="16"/>
      <color rgb="FFC00000"/>
      <name val="Cambria"/>
      <family val="1"/>
    </font>
    <font>
      <i/>
      <sz val="10"/>
      <color theme="1"/>
      <name val="Calibri"/>
      <family val="2"/>
      <scheme val="minor"/>
    </font>
    <font>
      <sz val="9"/>
      <color theme="1"/>
      <name val="Calibri"/>
      <family val="2"/>
      <scheme val="minor"/>
    </font>
    <font>
      <strike/>
      <sz val="11"/>
      <color theme="1"/>
      <name val="Calibri"/>
      <family val="2"/>
      <scheme val="minor"/>
    </font>
    <font>
      <b/>
      <sz val="10.5"/>
      <color theme="1"/>
      <name val="Calibri"/>
      <family val="2"/>
      <scheme val="minor"/>
    </font>
    <font>
      <i/>
      <sz val="10.5"/>
      <color theme="1"/>
      <name val="Calibri"/>
      <family val="2"/>
      <scheme val="minor"/>
    </font>
    <font>
      <sz val="8"/>
      <name val="Calibri"/>
      <family val="2"/>
      <scheme val="minor"/>
    </font>
    <font>
      <b/>
      <i/>
      <sz val="12"/>
      <color theme="1"/>
      <name val="Calibri"/>
      <family val="2"/>
      <scheme val="minor"/>
    </font>
    <font>
      <b/>
      <i/>
      <sz val="18"/>
      <color rgb="FFC00000"/>
      <name val="Cambria"/>
      <family val="1"/>
    </font>
  </fonts>
  <fills count="19">
    <fill>
      <patternFill patternType="none"/>
    </fill>
    <fill>
      <patternFill patternType="gray125"/>
    </fill>
    <fill>
      <patternFill patternType="solid">
        <fgColor theme="0" tint="-4.9989318521683403E-2"/>
        <bgColor indexed="64"/>
      </patternFill>
    </fill>
    <fill>
      <patternFill patternType="solid">
        <fgColor rgb="FF99FF99"/>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79998168889431442"/>
        <bgColor indexed="64"/>
      </patternFill>
    </fill>
    <fill>
      <gradientFill type="path" left="0.5" right="0.5" top="0.5" bottom="0.5">
        <stop position="0">
          <color theme="0"/>
        </stop>
        <stop position="1">
          <color theme="7" tint="0.59999389629810485"/>
        </stop>
      </gradientFill>
    </fill>
    <fill>
      <gradientFill type="path" left="0.5" right="0.5" top="0.5" bottom="0.5">
        <stop position="0">
          <color theme="0"/>
        </stop>
        <stop position="1">
          <color theme="5" tint="0.40000610370189521"/>
        </stop>
      </gradient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6337778862885"/>
        <bgColor indexed="64"/>
      </patternFill>
    </fill>
    <fill>
      <patternFill patternType="solid">
        <fgColor theme="0" tint="-0.249977111117893"/>
        <bgColor indexed="64"/>
      </patternFill>
    </fill>
  </fills>
  <borders count="3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DashDotDot">
        <color auto="1"/>
      </left>
      <right style="mediumDashDotDot">
        <color auto="1"/>
      </right>
      <top style="mediumDashDotDot">
        <color auto="1"/>
      </top>
      <bottom style="mediumDashDotDot">
        <color auto="1"/>
      </bottom>
      <diagonal/>
    </border>
    <border>
      <left style="mediumDashDotDot">
        <color auto="1"/>
      </left>
      <right style="mediumDashDotDot">
        <color auto="1"/>
      </right>
      <top style="mediumDashDotDot">
        <color auto="1"/>
      </top>
      <bottom/>
      <diagonal/>
    </border>
    <border>
      <left style="mediumDashDotDot">
        <color auto="1"/>
      </left>
      <right style="mediumDashDotDot">
        <color auto="1"/>
      </right>
      <top/>
      <bottom/>
      <diagonal/>
    </border>
    <border>
      <left style="mediumDashDotDot">
        <color auto="1"/>
      </left>
      <right style="mediumDashDotDot">
        <color auto="1"/>
      </right>
      <top/>
      <bottom style="mediumDashDotDot">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auto="1"/>
      </left>
      <right/>
      <top/>
      <bottom style="thin">
        <color auto="1"/>
      </bottom>
      <diagonal/>
    </border>
    <border>
      <left style="thin">
        <color auto="1"/>
      </left>
      <right/>
      <top style="thin">
        <color indexed="64"/>
      </top>
      <bottom/>
      <diagonal/>
    </border>
    <border>
      <left style="thin">
        <color indexed="64"/>
      </left>
      <right style="thin">
        <color indexed="64"/>
      </right>
      <top style="thin">
        <color auto="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right style="mediumDashDotDot">
        <color auto="1"/>
      </right>
      <top/>
      <bottom/>
      <diagonal/>
    </border>
  </borders>
  <cellStyleXfs count="2">
    <xf numFmtId="0" fontId="0" fillId="0" borderId="0"/>
    <xf numFmtId="0" fontId="12" fillId="0" borderId="0" applyNumberFormat="0" applyFill="0" applyBorder="0" applyAlignment="0" applyProtection="0"/>
  </cellStyleXfs>
  <cellXfs count="151">
    <xf numFmtId="0" fontId="0" fillId="0" borderId="0" xfId="0"/>
    <xf numFmtId="0" fontId="4" fillId="0" borderId="1" xfId="0" applyFont="1" applyBorder="1" applyAlignment="1">
      <alignment horizontal="center" vertical="center"/>
    </xf>
    <xf numFmtId="8" fontId="0" fillId="0" borderId="3" xfId="0" applyNumberFormat="1" applyBorder="1" applyAlignment="1">
      <alignment horizontal="center"/>
    </xf>
    <xf numFmtId="8" fontId="0" fillId="0" borderId="4" xfId="0" applyNumberFormat="1" applyBorder="1" applyAlignment="1">
      <alignment horizontal="center"/>
    </xf>
    <xf numFmtId="8" fontId="0" fillId="0" borderId="5" xfId="0" applyNumberFormat="1" applyBorder="1" applyAlignment="1">
      <alignment horizontal="center"/>
    </xf>
    <xf numFmtId="0" fontId="1" fillId="4" borderId="7" xfId="0" applyFont="1" applyFill="1" applyBorder="1" applyAlignment="1" applyProtection="1">
      <alignment horizontal="center" vertical="center" wrapText="1"/>
      <protection hidden="1"/>
    </xf>
    <xf numFmtId="0" fontId="0" fillId="2" borderId="7" xfId="0"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wrapText="1"/>
      <protection hidden="1"/>
    </xf>
    <xf numFmtId="0" fontId="4" fillId="11" borderId="12" xfId="0" applyFont="1" applyFill="1" applyBorder="1" applyAlignment="1" applyProtection="1">
      <alignment horizontal="center" vertical="center" wrapText="1"/>
      <protection hidden="1"/>
    </xf>
    <xf numFmtId="0" fontId="4" fillId="12" borderId="11" xfId="0" applyFont="1" applyFill="1" applyBorder="1" applyAlignment="1" applyProtection="1">
      <alignment horizontal="center" vertical="center" wrapText="1"/>
      <protection hidden="1"/>
    </xf>
    <xf numFmtId="0" fontId="0" fillId="0" borderId="20"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6" fillId="2" borderId="17" xfId="0" applyFont="1" applyFill="1" applyBorder="1" applyAlignment="1" applyProtection="1">
      <alignment horizontal="center" vertical="center"/>
      <protection hidden="1"/>
    </xf>
    <xf numFmtId="8" fontId="18" fillId="6" borderId="17" xfId="0" applyNumberFormat="1" applyFont="1" applyFill="1" applyBorder="1" applyAlignment="1" applyProtection="1">
      <alignment horizontal="center" vertical="center"/>
      <protection hidden="1"/>
    </xf>
    <xf numFmtId="8" fontId="18" fillId="11" borderId="17" xfId="0" applyNumberFormat="1" applyFont="1" applyFill="1" applyBorder="1" applyAlignment="1" applyProtection="1">
      <alignment horizontal="center" vertical="center"/>
      <protection hidden="1"/>
    </xf>
    <xf numFmtId="8" fontId="18" fillId="12" borderId="18" xfId="0" applyNumberFormat="1" applyFont="1" applyFill="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10" borderId="0" xfId="0" applyFont="1" applyFill="1" applyAlignment="1" applyProtection="1">
      <alignment vertical="center"/>
      <protection hidden="1"/>
    </xf>
    <xf numFmtId="0" fontId="0" fillId="0" borderId="10" xfId="0"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0" fillId="8" borderId="13" xfId="1" applyFont="1" applyFill="1" applyBorder="1" applyAlignment="1">
      <alignment horizontal="center" vertical="center" wrapText="1"/>
    </xf>
    <xf numFmtId="0" fontId="21" fillId="8" borderId="13" xfId="1" applyFont="1" applyFill="1" applyBorder="1" applyAlignment="1">
      <alignment horizontal="center" vertical="center" wrapText="1"/>
    </xf>
    <xf numFmtId="0" fontId="22" fillId="8" borderId="13" xfId="1" applyFont="1" applyFill="1" applyBorder="1" applyAlignment="1">
      <alignment horizontal="center" vertical="center" wrapText="1"/>
    </xf>
    <xf numFmtId="0" fontId="4" fillId="6" borderId="11" xfId="0" applyFont="1" applyFill="1" applyBorder="1" applyAlignment="1" applyProtection="1">
      <alignment horizontal="center" vertical="center" wrapText="1"/>
      <protection hidden="1"/>
    </xf>
    <xf numFmtId="8" fontId="18" fillId="13" borderId="23" xfId="0" applyNumberFormat="1" applyFont="1" applyFill="1" applyBorder="1" applyAlignment="1" applyProtection="1">
      <alignment horizontal="center" vertical="center"/>
      <protection hidden="1"/>
    </xf>
    <xf numFmtId="8" fontId="18" fillId="6" borderId="18" xfId="0" applyNumberFormat="1" applyFont="1" applyFill="1" applyBorder="1" applyAlignment="1" applyProtection="1">
      <alignment horizontal="center" vertical="center"/>
      <protection hidden="1"/>
    </xf>
    <xf numFmtId="0" fontId="10" fillId="0" borderId="2" xfId="0" applyFont="1" applyBorder="1" applyAlignment="1">
      <alignment horizontal="center" wrapText="1"/>
    </xf>
    <xf numFmtId="8" fontId="0" fillId="0" borderId="26" xfId="0" applyNumberFormat="1" applyBorder="1" applyAlignment="1">
      <alignment horizontal="center"/>
    </xf>
    <xf numFmtId="0" fontId="6" fillId="0" borderId="27" xfId="0" applyFont="1" applyBorder="1" applyAlignment="1">
      <alignment horizontal="center"/>
    </xf>
    <xf numFmtId="8" fontId="0" fillId="0" borderId="27" xfId="0" applyNumberFormat="1" applyBorder="1" applyAlignment="1">
      <alignment horizontal="center"/>
    </xf>
    <xf numFmtId="0" fontId="1" fillId="0" borderId="26" xfId="0" applyFont="1" applyBorder="1" applyAlignment="1">
      <alignment horizontal="left"/>
    </xf>
    <xf numFmtId="0" fontId="6" fillId="0" borderId="26" xfId="0" applyFont="1" applyBorder="1" applyAlignment="1">
      <alignment horizontal="center"/>
    </xf>
    <xf numFmtId="0" fontId="1" fillId="0" borderId="27" xfId="0" applyFont="1" applyBorder="1"/>
    <xf numFmtId="0" fontId="1" fillId="0" borderId="28" xfId="0" applyFont="1" applyBorder="1"/>
    <xf numFmtId="0" fontId="6" fillId="0" borderId="28" xfId="0" applyFont="1" applyBorder="1" applyAlignment="1">
      <alignment horizontal="center"/>
    </xf>
    <xf numFmtId="8" fontId="0" fillId="0" borderId="28" xfId="0" applyNumberForma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8" fontId="6" fillId="15" borderId="26" xfId="0" applyNumberFormat="1" applyFont="1" applyFill="1" applyBorder="1" applyAlignment="1">
      <alignment horizontal="center"/>
    </xf>
    <xf numFmtId="8" fontId="6" fillId="15" borderId="27" xfId="0" applyNumberFormat="1" applyFont="1" applyFill="1" applyBorder="1" applyAlignment="1">
      <alignment horizontal="center"/>
    </xf>
    <xf numFmtId="8" fontId="6" fillId="15" borderId="28" xfId="0" applyNumberFormat="1" applyFont="1" applyFill="1" applyBorder="1" applyAlignment="1">
      <alignment horizontal="center"/>
    </xf>
    <xf numFmtId="0" fontId="8" fillId="2" borderId="7" xfId="0" applyFont="1" applyFill="1" applyBorder="1" applyAlignment="1">
      <alignment horizontal="center" vertical="center" wrapText="1"/>
    </xf>
    <xf numFmtId="0" fontId="0" fillId="7" borderId="0" xfId="0" applyFill="1"/>
    <xf numFmtId="0" fontId="0" fillId="17" borderId="0" xfId="0" applyFill="1"/>
    <xf numFmtId="0" fontId="0" fillId="17" borderId="0" xfId="0" applyFill="1" applyAlignment="1">
      <alignment horizontal="center" vertical="center"/>
    </xf>
    <xf numFmtId="0" fontId="14" fillId="17" borderId="0" xfId="0" applyFont="1" applyFill="1" applyAlignment="1">
      <alignment horizontal="center" vertical="center" wrapText="1"/>
    </xf>
    <xf numFmtId="0" fontId="0" fillId="7" borderId="0" xfId="0" applyFill="1" applyAlignment="1" applyProtection="1">
      <alignment horizontal="center" vertical="center"/>
      <protection hidden="1"/>
    </xf>
    <xf numFmtId="8" fontId="11" fillId="7" borderId="0" xfId="0" applyNumberFormat="1" applyFont="1" applyFill="1" applyAlignment="1" applyProtection="1">
      <alignment horizontal="center" vertical="center"/>
      <protection hidden="1"/>
    </xf>
    <xf numFmtId="0" fontId="0" fillId="7" borderId="0" xfId="0" applyFill="1" applyAlignment="1" applyProtection="1">
      <alignment vertical="center"/>
      <protection hidden="1"/>
    </xf>
    <xf numFmtId="0" fontId="0" fillId="7" borderId="0" xfId="0" applyFill="1" applyAlignment="1">
      <alignment vertical="center"/>
    </xf>
    <xf numFmtId="0" fontId="0" fillId="7" borderId="0" xfId="0" applyFill="1" applyProtection="1">
      <protection hidden="1"/>
    </xf>
    <xf numFmtId="0" fontId="7" fillId="7" borderId="0" xfId="0" applyFont="1" applyFill="1" applyProtection="1">
      <protection hidden="1"/>
    </xf>
    <xf numFmtId="0" fontId="0" fillId="7" borderId="0" xfId="0" applyFill="1" applyAlignment="1">
      <alignment horizontal="center"/>
    </xf>
    <xf numFmtId="0" fontId="0" fillId="7" borderId="0" xfId="0" applyFill="1" applyAlignment="1" applyProtection="1">
      <alignment horizontal="center"/>
      <protection hidden="1"/>
    </xf>
    <xf numFmtId="0" fontId="6" fillId="7" borderId="0" xfId="0" applyFont="1" applyFill="1" applyProtection="1">
      <protection hidden="1"/>
    </xf>
    <xf numFmtId="0" fontId="7" fillId="7" borderId="0" xfId="0" applyFont="1" applyFill="1" applyAlignment="1" applyProtection="1">
      <alignment horizontal="center"/>
      <protection hidden="1"/>
    </xf>
    <xf numFmtId="0" fontId="1" fillId="7" borderId="0" xfId="0" applyFont="1" applyFill="1" applyAlignment="1" applyProtection="1">
      <alignment horizontal="center" vertical="center" wrapText="1"/>
      <protection hidden="1"/>
    </xf>
    <xf numFmtId="0" fontId="6" fillId="7" borderId="0" xfId="0" applyFont="1" applyFill="1" applyAlignment="1" applyProtection="1">
      <alignment horizontal="right"/>
      <protection hidden="1"/>
    </xf>
    <xf numFmtId="0" fontId="1" fillId="7" borderId="0" xfId="0" applyFont="1" applyFill="1" applyAlignment="1" applyProtection="1">
      <alignment horizontal="center" vertical="center"/>
      <protection hidden="1"/>
    </xf>
    <xf numFmtId="0" fontId="4" fillId="7" borderId="0" xfId="0" applyFont="1" applyFill="1" applyAlignment="1" applyProtection="1">
      <alignment horizontal="center"/>
      <protection hidden="1"/>
    </xf>
    <xf numFmtId="0" fontId="1" fillId="7" borderId="0" xfId="0" applyFont="1" applyFill="1" applyProtection="1">
      <protection hidden="1"/>
    </xf>
    <xf numFmtId="0" fontId="17" fillId="7" borderId="0" xfId="0" applyFont="1" applyFill="1" applyProtection="1">
      <protection hidden="1"/>
    </xf>
    <xf numFmtId="0" fontId="16" fillId="7" borderId="0" xfId="0" applyFont="1" applyFill="1" applyProtection="1">
      <protection hidden="1"/>
    </xf>
    <xf numFmtId="0" fontId="6" fillId="7" borderId="0" xfId="0" applyFont="1" applyFill="1" applyAlignment="1">
      <alignment horizontal="left"/>
    </xf>
    <xf numFmtId="0" fontId="9" fillId="7" borderId="0" xfId="0" applyFont="1" applyFill="1" applyAlignment="1">
      <alignment horizontal="center" vertical="center" wrapText="1"/>
    </xf>
    <xf numFmtId="0" fontId="8" fillId="7" borderId="0" xfId="0" applyFont="1" applyFill="1" applyAlignment="1">
      <alignment vertical="center"/>
    </xf>
    <xf numFmtId="0" fontId="8" fillId="7" borderId="0" xfId="0" applyFont="1" applyFill="1"/>
    <xf numFmtId="0" fontId="8" fillId="7" borderId="0" xfId="0" applyFont="1" applyFill="1" applyAlignment="1">
      <alignment horizontal="center" vertical="center"/>
    </xf>
    <xf numFmtId="0" fontId="27" fillId="7" borderId="0" xfId="0" applyFont="1" applyFill="1" applyAlignment="1">
      <alignment horizontal="center" vertical="center" wrapText="1"/>
    </xf>
    <xf numFmtId="0" fontId="1" fillId="7" borderId="0" xfId="0" applyFont="1" applyFill="1"/>
    <xf numFmtId="8" fontId="1" fillId="7" borderId="6" xfId="0" applyNumberFormat="1" applyFont="1" applyFill="1" applyBorder="1" applyAlignment="1">
      <alignment horizontal="center"/>
    </xf>
    <xf numFmtId="8" fontId="24" fillId="7" borderId="6" xfId="0" applyNumberFormat="1" applyFont="1" applyFill="1" applyBorder="1" applyAlignment="1">
      <alignment horizontal="right"/>
    </xf>
    <xf numFmtId="0" fontId="0" fillId="7" borderId="0" xfId="0" applyFill="1" applyAlignment="1">
      <alignment horizontal="center" vertical="center"/>
    </xf>
    <xf numFmtId="0" fontId="2" fillId="7" borderId="0" xfId="0" applyFont="1" applyFill="1" applyAlignment="1">
      <alignment horizontal="center" vertical="center"/>
    </xf>
    <xf numFmtId="0" fontId="3" fillId="7" borderId="0" xfId="0" applyFont="1" applyFill="1" applyAlignment="1">
      <alignment horizontal="center" vertical="center"/>
    </xf>
    <xf numFmtId="0" fontId="1" fillId="0" borderId="27" xfId="0" applyFont="1" applyBorder="1" applyAlignment="1">
      <alignment horizontal="left"/>
    </xf>
    <xf numFmtId="0" fontId="1" fillId="0" borderId="28" xfId="0" applyFont="1" applyBorder="1" applyAlignment="1">
      <alignment horizontal="left"/>
    </xf>
    <xf numFmtId="0" fontId="19" fillId="0" borderId="29" xfId="0" applyFont="1" applyBorder="1" applyAlignment="1">
      <alignment horizontal="center" vertical="center"/>
    </xf>
    <xf numFmtId="164" fontId="19" fillId="0" borderId="29" xfId="0" applyNumberFormat="1" applyFont="1" applyBorder="1" applyAlignment="1">
      <alignment horizontal="center" vertical="center"/>
    </xf>
    <xf numFmtId="8" fontId="8" fillId="0" borderId="29" xfId="0" applyNumberFormat="1" applyFont="1" applyBorder="1" applyAlignment="1">
      <alignment horizontal="center" vertical="center"/>
    </xf>
    <xf numFmtId="0" fontId="19" fillId="0" borderId="30" xfId="0" applyFont="1" applyBorder="1" applyAlignment="1">
      <alignment horizontal="center" vertical="center"/>
    </xf>
    <xf numFmtId="164" fontId="19" fillId="0" borderId="30" xfId="0" applyNumberFormat="1" applyFont="1" applyBorder="1" applyAlignment="1">
      <alignment horizontal="center" vertical="center"/>
    </xf>
    <xf numFmtId="8" fontId="8" fillId="0" borderId="30" xfId="0" applyNumberFormat="1" applyFont="1" applyBorder="1" applyAlignment="1">
      <alignment horizontal="center" vertical="center"/>
    </xf>
    <xf numFmtId="0" fontId="1" fillId="0" borderId="29" xfId="0" applyFont="1" applyBorder="1" applyAlignment="1">
      <alignment horizontal="left"/>
    </xf>
    <xf numFmtId="8" fontId="0" fillId="14" borderId="29" xfId="0" applyNumberFormat="1" applyFill="1" applyBorder="1" applyAlignment="1">
      <alignment horizontal="center"/>
    </xf>
    <xf numFmtId="8" fontId="26" fillId="14" borderId="29" xfId="0" applyNumberFormat="1" applyFont="1" applyFill="1" applyBorder="1" applyAlignment="1">
      <alignment horizontal="center"/>
    </xf>
    <xf numFmtId="0" fontId="1" fillId="0" borderId="31" xfId="0" applyFont="1" applyBorder="1"/>
    <xf numFmtId="8" fontId="0" fillId="14" borderId="31" xfId="0" applyNumberFormat="1" applyFill="1" applyBorder="1" applyAlignment="1">
      <alignment horizontal="center"/>
    </xf>
    <xf numFmtId="8" fontId="26" fillId="14" borderId="31" xfId="0" applyNumberFormat="1" applyFont="1" applyFill="1" applyBorder="1" applyAlignment="1">
      <alignment horizontal="center"/>
    </xf>
    <xf numFmtId="0" fontId="1" fillId="0" borderId="30" xfId="0" applyFont="1" applyBorder="1"/>
    <xf numFmtId="8" fontId="0" fillId="14" borderId="30" xfId="0" applyNumberFormat="1" applyFill="1" applyBorder="1" applyAlignment="1">
      <alignment horizontal="center"/>
    </xf>
    <xf numFmtId="8" fontId="26" fillId="14" borderId="30" xfId="0" applyNumberFormat="1" applyFont="1" applyFill="1" applyBorder="1" applyAlignment="1">
      <alignment horizontal="center"/>
    </xf>
    <xf numFmtId="0" fontId="8" fillId="5" borderId="7" xfId="0" applyFont="1" applyFill="1" applyBorder="1" applyAlignment="1">
      <alignment horizontal="center" vertical="center" wrapText="1"/>
    </xf>
    <xf numFmtId="8" fontId="8" fillId="5" borderId="29" xfId="0" applyNumberFormat="1" applyFont="1" applyFill="1" applyBorder="1" applyAlignment="1">
      <alignment horizontal="center" vertical="center"/>
    </xf>
    <xf numFmtId="8" fontId="8" fillId="5" borderId="30" xfId="0" applyNumberFormat="1" applyFont="1" applyFill="1" applyBorder="1" applyAlignment="1">
      <alignment horizontal="center" vertical="center"/>
    </xf>
    <xf numFmtId="0" fontId="3" fillId="7" borderId="32" xfId="0" applyFont="1" applyFill="1" applyBorder="1" applyAlignment="1">
      <alignment vertical="center"/>
    </xf>
    <xf numFmtId="0" fontId="3" fillId="17" borderId="0" xfId="0" applyFont="1" applyFill="1" applyAlignment="1">
      <alignment horizontal="center"/>
    </xf>
    <xf numFmtId="0" fontId="13" fillId="7" borderId="0" xfId="0" applyFont="1" applyFill="1" applyAlignment="1">
      <alignment horizontal="center" vertical="center"/>
    </xf>
    <xf numFmtId="0" fontId="23" fillId="9" borderId="14" xfId="1" applyFont="1" applyFill="1" applyBorder="1" applyAlignment="1" applyProtection="1">
      <alignment horizontal="center" vertical="center" wrapText="1"/>
      <protection hidden="1"/>
    </xf>
    <xf numFmtId="0" fontId="23" fillId="9" borderId="15" xfId="1" applyFont="1" applyFill="1" applyBorder="1" applyAlignment="1" applyProtection="1">
      <alignment horizontal="center" vertical="center" wrapText="1"/>
      <protection hidden="1"/>
    </xf>
    <xf numFmtId="0" fontId="23" fillId="9" borderId="16" xfId="1" applyFont="1" applyFill="1" applyBorder="1" applyAlignment="1" applyProtection="1">
      <alignment horizontal="center" vertical="center" wrapText="1"/>
      <protection hidden="1"/>
    </xf>
    <xf numFmtId="0" fontId="15" fillId="2" borderId="0" xfId="0" applyFont="1" applyFill="1" applyAlignment="1">
      <alignment horizontal="center" vertical="center" wrapText="1"/>
    </xf>
    <xf numFmtId="0" fontId="31" fillId="9" borderId="14" xfId="1" applyFont="1" applyFill="1" applyBorder="1" applyAlignment="1" applyProtection="1">
      <alignment horizontal="center" vertical="center" wrapText="1"/>
      <protection hidden="1"/>
    </xf>
    <xf numFmtId="0" fontId="31" fillId="9" borderId="15" xfId="1" applyFont="1" applyFill="1" applyBorder="1" applyAlignment="1" applyProtection="1">
      <alignment horizontal="center" vertical="center" wrapText="1"/>
      <protection hidden="1"/>
    </xf>
    <xf numFmtId="0" fontId="31" fillId="9" borderId="16" xfId="1" applyFont="1" applyFill="1" applyBorder="1" applyAlignment="1" applyProtection="1">
      <alignment horizontal="center" vertical="center" wrapText="1"/>
      <protection hidden="1"/>
    </xf>
    <xf numFmtId="0" fontId="4" fillId="5" borderId="0" xfId="0" applyFont="1" applyFill="1" applyAlignment="1" applyProtection="1">
      <alignment horizontal="center"/>
      <protection hidden="1"/>
    </xf>
    <xf numFmtId="0" fontId="1" fillId="5" borderId="0" xfId="0" applyFont="1" applyFill="1" applyAlignment="1" applyProtection="1">
      <alignment horizontal="center"/>
      <protection hidden="1"/>
    </xf>
    <xf numFmtId="0" fontId="7" fillId="7" borderId="0" xfId="0" applyFont="1" applyFill="1" applyAlignment="1" applyProtection="1">
      <alignment horizontal="center" vertical="center"/>
      <protection hidden="1"/>
    </xf>
    <xf numFmtId="0" fontId="1" fillId="18" borderId="8" xfId="0" applyFont="1" applyFill="1" applyBorder="1" applyAlignment="1">
      <alignment horizontal="center" vertical="center"/>
    </xf>
    <xf numFmtId="0" fontId="1" fillId="18" borderId="9" xfId="0" applyFont="1" applyFill="1" applyBorder="1" applyAlignment="1">
      <alignment horizontal="center" vertical="center"/>
    </xf>
    <xf numFmtId="0" fontId="1" fillId="18" borderId="10" xfId="0" applyFont="1" applyFill="1" applyBorder="1" applyAlignment="1">
      <alignment horizontal="center" vertical="center"/>
    </xf>
    <xf numFmtId="0" fontId="1" fillId="0" borderId="7" xfId="0" applyFont="1" applyBorder="1" applyAlignment="1">
      <alignment horizontal="center" vertical="center"/>
    </xf>
    <xf numFmtId="0" fontId="9" fillId="7" borderId="0" xfId="0" applyFont="1" applyFill="1" applyAlignment="1">
      <alignment horizontal="center"/>
    </xf>
    <xf numFmtId="0" fontId="5" fillId="7" borderId="0" xfId="0" applyFont="1" applyFill="1" applyAlignment="1">
      <alignment horizontal="center" vertical="center"/>
    </xf>
    <xf numFmtId="0" fontId="9" fillId="7" borderId="0" xfId="0" applyFont="1" applyFill="1" applyAlignment="1">
      <alignment horizontal="center" vertical="center" wrapText="1"/>
    </xf>
    <xf numFmtId="0" fontId="9" fillId="7" borderId="0" xfId="0" applyFont="1" applyFill="1" applyAlignment="1">
      <alignment horizontal="center" vertical="center"/>
    </xf>
    <xf numFmtId="0" fontId="3" fillId="16" borderId="0" xfId="0" applyFont="1" applyFill="1" applyAlignment="1">
      <alignment horizontal="center" vertical="center"/>
    </xf>
    <xf numFmtId="0" fontId="1" fillId="0" borderId="7" xfId="0" applyFont="1" applyBorder="1" applyAlignment="1">
      <alignment horizontal="left" vertical="center"/>
    </xf>
    <xf numFmtId="0" fontId="28" fillId="3" borderId="0" xfId="0" applyFont="1" applyFill="1" applyAlignment="1">
      <alignment horizontal="center" vertical="center"/>
    </xf>
    <xf numFmtId="0" fontId="27" fillId="7" borderId="0" xfId="0" applyFont="1" applyFill="1" applyAlignment="1">
      <alignment horizontal="center" vertical="center" wrapText="1"/>
    </xf>
    <xf numFmtId="0" fontId="27" fillId="7" borderId="0" xfId="0" applyFont="1" applyFill="1" applyAlignment="1">
      <alignment horizontal="center"/>
    </xf>
    <xf numFmtId="0" fontId="5" fillId="7" borderId="0" xfId="0" applyFont="1" applyFill="1" applyAlignment="1">
      <alignment horizontal="center" vertical="center" wrapText="1"/>
    </xf>
    <xf numFmtId="0" fontId="1" fillId="15" borderId="9" xfId="0" applyFont="1" applyFill="1" applyBorder="1" applyAlignment="1">
      <alignment horizontal="center" vertical="center"/>
    </xf>
    <xf numFmtId="0" fontId="3" fillId="7" borderId="0" xfId="0" applyFont="1" applyFill="1" applyAlignment="1">
      <alignment horizontal="center" vertical="center"/>
    </xf>
    <xf numFmtId="0" fontId="30" fillId="15" borderId="7" xfId="0" applyFont="1" applyFill="1" applyBorder="1" applyAlignment="1">
      <alignment horizontal="center" vertical="center" wrapText="1"/>
    </xf>
    <xf numFmtId="0" fontId="0" fillId="7" borderId="0" xfId="0" applyFill="1" applyAlignment="1">
      <alignment horizontal="center" vertical="top"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7" borderId="0" xfId="0" applyFill="1" applyAlignment="1">
      <alignment horizontal="center" vertical="center" wrapText="1"/>
    </xf>
    <xf numFmtId="0" fontId="1" fillId="7" borderId="0" xfId="0" applyFont="1" applyFill="1" applyAlignment="1">
      <alignment horizontal="center" vertical="center" wrapText="1"/>
    </xf>
    <xf numFmtId="0" fontId="1" fillId="7" borderId="0" xfId="0" applyFont="1" applyFill="1" applyAlignment="1">
      <alignment horizontal="center"/>
    </xf>
    <xf numFmtId="0" fontId="7" fillId="15" borderId="7" xfId="0" applyFont="1" applyFill="1" applyBorder="1" applyAlignment="1">
      <alignment horizontal="center" vertical="center" wrapText="1"/>
    </xf>
    <xf numFmtId="0" fontId="7" fillId="15" borderId="7" xfId="0" applyFont="1" applyFill="1" applyBorder="1" applyAlignment="1">
      <alignment horizontal="center" vertical="center"/>
    </xf>
    <xf numFmtId="0" fontId="1"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8" fontId="1" fillId="5" borderId="29" xfId="0" applyNumberFormat="1" applyFont="1" applyFill="1" applyBorder="1" applyAlignment="1">
      <alignment horizontal="center"/>
    </xf>
    <xf numFmtId="8" fontId="1" fillId="5" borderId="31" xfId="0" applyNumberFormat="1" applyFont="1" applyFill="1" applyBorder="1" applyAlignment="1">
      <alignment horizontal="center"/>
    </xf>
    <xf numFmtId="8" fontId="1" fillId="5" borderId="30" xfId="0" applyNumberFormat="1" applyFont="1" applyFill="1" applyBorder="1" applyAlignment="1">
      <alignment horizontal="center"/>
    </xf>
    <xf numFmtId="0" fontId="1" fillId="18" borderId="7" xfId="0" applyFont="1" applyFill="1" applyBorder="1" applyAlignment="1">
      <alignment horizontal="center" vertical="center"/>
    </xf>
    <xf numFmtId="0" fontId="1" fillId="14" borderId="7" xfId="0" applyFont="1" applyFill="1" applyBorder="1" applyAlignment="1">
      <alignment horizontal="center" vertical="center" wrapText="1"/>
    </xf>
    <xf numFmtId="0" fontId="7" fillId="7"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C8277-DCA3-45DF-B275-3DA9EEB2E0F4}">
  <sheetPr>
    <pageSetUpPr fitToPage="1"/>
  </sheetPr>
  <dimension ref="B2:H17"/>
  <sheetViews>
    <sheetView showGridLines="0" tabSelected="1" zoomScale="80" zoomScaleNormal="80" workbookViewId="0"/>
  </sheetViews>
  <sheetFormatPr defaultRowHeight="14.4" x14ac:dyDescent="0.3"/>
  <cols>
    <col min="1" max="1" width="3.5546875" style="50" customWidth="1"/>
    <col min="2" max="2" width="11.6640625" style="50" customWidth="1"/>
    <col min="3" max="3" width="37.21875" style="51" customWidth="1"/>
    <col min="4" max="4" width="8.88671875" style="50"/>
    <col min="5" max="5" width="38" style="51" customWidth="1"/>
    <col min="6" max="6" width="8.88671875" style="50"/>
    <col min="7" max="7" width="37.21875" style="50" customWidth="1"/>
    <col min="8" max="8" width="8" style="50" customWidth="1"/>
    <col min="9" max="9" width="5.44140625" style="50" customWidth="1"/>
    <col min="10" max="16384" width="8.88671875" style="50"/>
  </cols>
  <sheetData>
    <row r="2" spans="2:8" ht="18" x14ac:dyDescent="0.35">
      <c r="B2" s="103" t="s">
        <v>28</v>
      </c>
      <c r="C2" s="103"/>
      <c r="D2" s="103"/>
      <c r="E2" s="103"/>
      <c r="F2" s="103"/>
      <c r="G2" s="103"/>
      <c r="H2" s="103"/>
    </row>
    <row r="4" spans="2:8" ht="14.4" customHeight="1" x14ac:dyDescent="0.3">
      <c r="B4" s="108" t="s">
        <v>79</v>
      </c>
      <c r="C4" s="108"/>
      <c r="D4" s="108"/>
      <c r="E4" s="108"/>
      <c r="F4" s="108"/>
      <c r="G4" s="108"/>
      <c r="H4" s="108"/>
    </row>
    <row r="5" spans="2:8" ht="14.4" customHeight="1" x14ac:dyDescent="0.3">
      <c r="B5" s="108"/>
      <c r="C5" s="108"/>
      <c r="D5" s="108"/>
      <c r="E5" s="108"/>
      <c r="F5" s="108"/>
      <c r="G5" s="108"/>
      <c r="H5" s="108"/>
    </row>
    <row r="6" spans="2:8" ht="14.4" customHeight="1" x14ac:dyDescent="0.3">
      <c r="B6" s="108"/>
      <c r="C6" s="108"/>
      <c r="D6" s="108"/>
      <c r="E6" s="108"/>
      <c r="F6" s="108"/>
      <c r="G6" s="108"/>
      <c r="H6" s="108"/>
    </row>
    <row r="7" spans="2:8" ht="15.6" customHeight="1" x14ac:dyDescent="0.3">
      <c r="D7" s="52"/>
      <c r="E7" s="52"/>
      <c r="F7" s="52"/>
    </row>
    <row r="9" spans="2:8" ht="25.8" customHeight="1" x14ac:dyDescent="0.3">
      <c r="C9" s="104" t="s">
        <v>29</v>
      </c>
      <c r="D9" s="104"/>
      <c r="E9" s="104"/>
      <c r="F9" s="104"/>
      <c r="G9" s="104"/>
    </row>
    <row r="10" spans="2:8" ht="15" thickBot="1" x14ac:dyDescent="0.35"/>
    <row r="11" spans="2:8" ht="118.8" customHeight="1" thickBot="1" x14ac:dyDescent="0.35">
      <c r="C11" s="26" t="s">
        <v>30</v>
      </c>
      <c r="E11" s="27" t="s">
        <v>31</v>
      </c>
      <c r="G11" s="28" t="s">
        <v>32</v>
      </c>
    </row>
    <row r="14" spans="2:8" ht="15" thickBot="1" x14ac:dyDescent="0.35"/>
    <row r="15" spans="2:8" x14ac:dyDescent="0.3">
      <c r="C15" s="105" t="s">
        <v>76</v>
      </c>
      <c r="G15" s="105" t="s">
        <v>77</v>
      </c>
    </row>
    <row r="16" spans="2:8" x14ac:dyDescent="0.3">
      <c r="C16" s="106"/>
      <c r="G16" s="106"/>
    </row>
    <row r="17" spans="3:7" ht="15" thickBot="1" x14ac:dyDescent="0.35">
      <c r="C17" s="107"/>
      <c r="G17" s="107"/>
    </row>
  </sheetData>
  <sheetProtection algorithmName="SHA-512" hashValue="Vw4AzM9iFyCKeTfVjtTZEOmP/IyEn/9ai0y2OfEB2Q5Pu8WDZBf2xyYwt4Y6YtAdghHl+3x8qciDO2IJMwingQ==" saltValue="+zsBOjyK4etkqyYVieGUbw==" spinCount="100000" sheet="1" objects="1" scenarios="1"/>
  <protectedRanges>
    <protectedRange algorithmName="SHA-512" hashValue="VKnd9Pf5m7Pikb9yVhPaTw/ppvESTepM9NGSS1nCIPPygERVbfCsG5UWdUig6FlEUlKcSkgOSVX85ukRI1iwCw==" saltValue="bevZwCtJxtC3npXdt3e8WQ==" spinCount="100000" sqref="E11 G11 C11" name="ENTER TT OR AYR"/>
  </protectedRanges>
  <mergeCells count="5">
    <mergeCell ref="B2:H2"/>
    <mergeCell ref="C9:G9"/>
    <mergeCell ref="C15:C17"/>
    <mergeCell ref="G15:G17"/>
    <mergeCell ref="B4:H6"/>
  </mergeCells>
  <hyperlinks>
    <hyperlink ref="E11" location="'30 HRS'!A1" display="30 HOURS (extended)" xr:uid="{8754233F-8298-4AB5-8059-001FD8C1D8C4}"/>
    <hyperlink ref="G11" location="'NO FUNDING'!A1" display="NO FUNDING" xr:uid="{706C8352-A697-410C-93CC-CEC19B9019C0}"/>
    <hyperlink ref="C11" location="'15 HRS'!A1" display="15 HOURS (universal)" xr:uid="{540DBC00-61EE-4ADF-83AB-514734546C2E}"/>
    <hyperlink ref="C16:C17" location="'Rochester FEES 2025-26'!A1" display="Click to view Fees List" xr:uid="{DBC4BC10-B3E1-4205-8BC8-802C6344A5DB}"/>
    <hyperlink ref="G15" location="START!A1" display="Start again" xr:uid="{6537DCC2-2780-41CF-9E36-9C0FF3D34AE0}"/>
    <hyperlink ref="G15:G17" location="'FUNDING Info 2026-27'!A1" display="'FUNDING Info 2026-27'!A1" xr:uid="{43487687-6ECA-49A8-8446-5DB53DA56619}"/>
    <hyperlink ref="C15" location="START!A1" display="Start again" xr:uid="{AD1222CC-C224-4B5A-BF40-1A0FCCACA014}"/>
    <hyperlink ref="C15:C17" location="'FEES 2026-27'!A1" display="'FEES 2026-27'!A1" xr:uid="{67C74A22-7B91-4225-AA4E-879F49100117}"/>
  </hyperlinks>
  <pageMargins left="0.7" right="0.7" top="0.75" bottom="0.75" header="0.3" footer="0.3"/>
  <pageSetup paperSize="9" scale="82"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904B7-E173-46B8-B1E2-80A74B2C4CD3}">
  <sheetPr>
    <pageSetUpPr fitToPage="1"/>
  </sheetPr>
  <dimension ref="B2:I24"/>
  <sheetViews>
    <sheetView showGridLines="0" zoomScale="80" zoomScaleNormal="80" workbookViewId="0"/>
  </sheetViews>
  <sheetFormatPr defaultRowHeight="14.4" x14ac:dyDescent="0.3"/>
  <cols>
    <col min="1" max="1" width="3.6640625" style="49" customWidth="1"/>
    <col min="2" max="2" width="39.88671875" style="49" customWidth="1"/>
    <col min="3" max="5" width="15.109375" style="49" customWidth="1"/>
    <col min="6" max="6" width="17.88671875" style="49" customWidth="1"/>
    <col min="7" max="9" width="19.88671875" style="49" customWidth="1"/>
    <col min="10" max="10" width="3.33203125" style="49" customWidth="1"/>
    <col min="11" max="11" width="18.77734375" style="49" customWidth="1"/>
    <col min="12" max="16384" width="8.88671875" style="49"/>
  </cols>
  <sheetData>
    <row r="2" spans="2:9" ht="15.6" x14ac:dyDescent="0.3">
      <c r="B2" s="112" t="s">
        <v>33</v>
      </c>
      <c r="C2" s="112"/>
      <c r="D2" s="112"/>
      <c r="E2" s="112"/>
      <c r="F2" s="112"/>
      <c r="G2" s="112"/>
      <c r="H2" s="112"/>
      <c r="I2" s="112"/>
    </row>
    <row r="3" spans="2:9" ht="7.2" customHeight="1" x14ac:dyDescent="0.3">
      <c r="B3" s="66"/>
      <c r="C3" s="66"/>
      <c r="D3" s="66"/>
      <c r="E3" s="66"/>
      <c r="F3" s="66"/>
      <c r="G3" s="66"/>
      <c r="H3" s="66"/>
      <c r="I3" s="66"/>
    </row>
    <row r="4" spans="2:9" x14ac:dyDescent="0.3">
      <c r="B4" s="67" t="s">
        <v>19</v>
      </c>
      <c r="C4" s="57"/>
      <c r="D4" s="57"/>
      <c r="E4" s="57"/>
      <c r="F4" s="57"/>
      <c r="G4" s="57"/>
      <c r="H4" s="57"/>
    </row>
    <row r="5" spans="2:9" ht="14.4" customHeight="1" x14ac:dyDescent="0.3">
      <c r="B5" s="61" t="s">
        <v>57</v>
      </c>
      <c r="C5" s="57"/>
      <c r="D5" s="57"/>
      <c r="E5" s="61"/>
      <c r="F5" s="57"/>
      <c r="G5" s="57"/>
      <c r="H5" s="57"/>
    </row>
    <row r="6" spans="2:9" ht="14.4" customHeight="1" x14ac:dyDescent="0.3">
      <c r="B6" s="68" t="s">
        <v>17</v>
      </c>
      <c r="C6" s="57"/>
      <c r="D6" s="69"/>
      <c r="E6" s="61"/>
      <c r="F6" s="57"/>
      <c r="G6" s="57"/>
      <c r="H6" s="57"/>
    </row>
    <row r="7" spans="2:9" ht="28.8" x14ac:dyDescent="0.3">
      <c r="B7" s="61" t="s">
        <v>56</v>
      </c>
      <c r="C7" s="57"/>
      <c r="D7" s="62"/>
      <c r="E7" s="62"/>
      <c r="F7" s="63"/>
      <c r="G7" s="5" t="s">
        <v>16</v>
      </c>
      <c r="H7" s="57"/>
      <c r="I7" s="57"/>
    </row>
    <row r="8" spans="2:9" x14ac:dyDescent="0.3">
      <c r="B8" s="64" t="s">
        <v>10</v>
      </c>
      <c r="C8" s="62">
        <v>2</v>
      </c>
      <c r="D8" s="57"/>
      <c r="E8" s="57"/>
      <c r="F8" s="65" t="s">
        <v>7</v>
      </c>
      <c r="G8" s="6">
        <v>10</v>
      </c>
      <c r="H8" s="57"/>
    </row>
    <row r="9" spans="2:9" s="59" customFormat="1" ht="14.4" customHeight="1" x14ac:dyDescent="0.3">
      <c r="B9" s="64" t="s">
        <v>11</v>
      </c>
      <c r="C9" s="62">
        <v>1</v>
      </c>
      <c r="D9" s="60"/>
      <c r="E9" s="60"/>
      <c r="F9" s="65" t="s">
        <v>8</v>
      </c>
      <c r="G9" s="6">
        <v>5</v>
      </c>
      <c r="H9" s="60"/>
    </row>
    <row r="10" spans="2:9" s="59" customFormat="1" ht="14.4" customHeight="1" x14ac:dyDescent="0.3">
      <c r="B10" s="64" t="s">
        <v>12</v>
      </c>
      <c r="C10" s="62">
        <v>0</v>
      </c>
      <c r="D10" s="60"/>
      <c r="E10" s="60"/>
      <c r="F10" s="65" t="s">
        <v>9</v>
      </c>
      <c r="G10" s="6">
        <v>5</v>
      </c>
      <c r="H10" s="60"/>
    </row>
    <row r="11" spans="2:9" ht="15" customHeight="1" x14ac:dyDescent="0.3">
      <c r="B11" s="58" t="s">
        <v>15</v>
      </c>
      <c r="C11" s="55"/>
      <c r="D11" s="57"/>
      <c r="E11" s="57"/>
      <c r="F11" s="57"/>
      <c r="G11" s="57"/>
      <c r="H11" s="57"/>
      <c r="I11" s="57"/>
    </row>
    <row r="12" spans="2:9" s="56" customFormat="1" ht="10.199999999999999" customHeight="1" thickBot="1" x14ac:dyDescent="0.35">
      <c r="B12" s="55"/>
      <c r="C12" s="55"/>
      <c r="D12" s="55"/>
      <c r="E12" s="55"/>
      <c r="F12" s="55"/>
      <c r="G12" s="55"/>
      <c r="H12" s="55"/>
      <c r="I12" s="55"/>
    </row>
    <row r="13" spans="2:9" s="56" customFormat="1" ht="36" customHeight="1" thickBot="1" x14ac:dyDescent="0.35">
      <c r="B13" s="7" t="s">
        <v>18</v>
      </c>
      <c r="C13" s="8" t="s">
        <v>7</v>
      </c>
      <c r="D13" s="8" t="s">
        <v>8</v>
      </c>
      <c r="E13" s="8" t="s">
        <v>9</v>
      </c>
      <c r="F13" s="8" t="s">
        <v>22</v>
      </c>
      <c r="G13" s="9" t="s">
        <v>23</v>
      </c>
      <c r="H13" s="10" t="s">
        <v>24</v>
      </c>
      <c r="I13" s="11" t="s">
        <v>25</v>
      </c>
    </row>
    <row r="14" spans="2:9" s="56" customFormat="1" ht="37.200000000000003" customHeight="1" thickBot="1" x14ac:dyDescent="0.35">
      <c r="B14" s="25" t="s">
        <v>58</v>
      </c>
      <c r="C14" s="15"/>
      <c r="D14" s="16"/>
      <c r="E14" s="16"/>
      <c r="F14" s="17">
        <f>IF(SUM(C15:E15)&gt;11.4,11.4,SUM(C15:E15))</f>
        <v>0</v>
      </c>
      <c r="G14" s="18">
        <f>SUM((C14*'FEES 2026-27'!D7)+SUM((D14*'FEES 2026-27'!D8)+SUM(E14*'FEES 2026-27'!D9)))</f>
        <v>0</v>
      </c>
      <c r="H14" s="19">
        <f>SUM(F14*'FUNDING Info 2026-27'!D16)</f>
        <v>0</v>
      </c>
      <c r="I14" s="20">
        <f>SUM(G14-H14)</f>
        <v>0</v>
      </c>
    </row>
    <row r="15" spans="2:9" s="56" customFormat="1" ht="18.600000000000001" hidden="1" customHeight="1" thickBot="1" x14ac:dyDescent="0.35">
      <c r="B15" s="21"/>
      <c r="C15" s="53">
        <f>SUM(C14*10)</f>
        <v>0</v>
      </c>
      <c r="D15" s="53">
        <f>SUM(D14*5)</f>
        <v>0</v>
      </c>
      <c r="E15" s="53">
        <f>SUM(E14*5)</f>
        <v>0</v>
      </c>
      <c r="F15" s="22"/>
      <c r="G15" s="18"/>
      <c r="H15" s="19"/>
      <c r="I15" s="23"/>
    </row>
    <row r="16" spans="2:9" s="56" customFormat="1" ht="37.200000000000003" customHeight="1" thickBot="1" x14ac:dyDescent="0.35">
      <c r="B16" s="25" t="s">
        <v>26</v>
      </c>
      <c r="C16" s="15"/>
      <c r="D16" s="16"/>
      <c r="E16" s="16"/>
      <c r="F16" s="17">
        <f>IF(SUM(C17:E17)&gt;15,15,SUM(C17:E17))</f>
        <v>0</v>
      </c>
      <c r="G16" s="18">
        <f>SUM((C16*'FEES 2026-27'!E7)+SUM((D16*'FEES 2026-27'!E8)+SUM(E16*'FEES 2026-27'!E9)))</f>
        <v>0</v>
      </c>
      <c r="H16" s="19">
        <f>SUM(F16*'FUNDING Info 2026-27'!D16)</f>
        <v>0</v>
      </c>
      <c r="I16" s="20">
        <f>SUM(G16-H16)</f>
        <v>0</v>
      </c>
    </row>
    <row r="17" spans="2:9" s="56" customFormat="1" ht="18" hidden="1" customHeight="1" x14ac:dyDescent="0.3">
      <c r="B17" s="53"/>
      <c r="C17" s="53">
        <f>SUM(C16*10)</f>
        <v>0</v>
      </c>
      <c r="D17" s="53">
        <f>SUM(D16*5)</f>
        <v>0</v>
      </c>
      <c r="E17" s="53">
        <f>SUM(E16*5)</f>
        <v>0</v>
      </c>
      <c r="F17" s="53"/>
      <c r="G17" s="54"/>
      <c r="H17" s="54"/>
      <c r="I17" s="55"/>
    </row>
    <row r="18" spans="2:9" ht="6.6" customHeight="1" x14ac:dyDescent="0.3">
      <c r="B18" s="57"/>
      <c r="C18" s="57"/>
      <c r="D18" s="57"/>
      <c r="E18" s="57"/>
      <c r="F18" s="57"/>
      <c r="G18" s="57"/>
      <c r="H18" s="57"/>
      <c r="I18" s="57"/>
    </row>
    <row r="19" spans="2:9" s="56" customFormat="1" ht="17.399999999999999" customHeight="1" x14ac:dyDescent="0.3">
      <c r="B19" s="114" t="s">
        <v>20</v>
      </c>
      <c r="C19" s="114"/>
      <c r="D19" s="114"/>
      <c r="E19" s="114"/>
      <c r="F19" s="114"/>
      <c r="G19" s="114"/>
      <c r="H19" s="114"/>
      <c r="I19" s="114"/>
    </row>
    <row r="20" spans="2:9" x14ac:dyDescent="0.3">
      <c r="B20" s="113" t="s">
        <v>35</v>
      </c>
      <c r="C20" s="113"/>
      <c r="D20" s="113"/>
      <c r="E20" s="113"/>
      <c r="F20" s="113"/>
      <c r="G20" s="113"/>
      <c r="H20" s="113"/>
      <c r="I20" s="113"/>
    </row>
    <row r="21" spans="2:9" ht="15" thickBot="1" x14ac:dyDescent="0.35"/>
    <row r="22" spans="2:9" ht="14.4" customHeight="1" x14ac:dyDescent="0.3">
      <c r="B22" s="105" t="s">
        <v>77</v>
      </c>
      <c r="I22" s="109" t="s">
        <v>14</v>
      </c>
    </row>
    <row r="23" spans="2:9" ht="14.4" customHeight="1" x14ac:dyDescent="0.3">
      <c r="B23" s="106"/>
      <c r="I23" s="110"/>
    </row>
    <row r="24" spans="2:9" ht="15" customHeight="1" thickBot="1" x14ac:dyDescent="0.35">
      <c r="B24" s="107"/>
      <c r="I24" s="111"/>
    </row>
  </sheetData>
  <sheetProtection algorithmName="SHA-512" hashValue="P023IzgUydtWJlWAtuQmPuoFU5lJbbpshizMgdx2bL4laJ2Px4zdDFoZSQIrAlP1MFqehfWIhGINQaX71jlL1Q==" saltValue="09tz0VFZy/GzbBOHKKSoLQ==" spinCount="100000" sheet="1" objects="1" scenarios="1"/>
  <protectedRanges>
    <protectedRange sqref="C16:E16" name="TT Actual weekly"/>
    <protectedRange sqref="C14:E14" name="AYR Actual Weekly"/>
  </protectedRanges>
  <mergeCells count="5">
    <mergeCell ref="B22:B24"/>
    <mergeCell ref="I22:I24"/>
    <mergeCell ref="B2:I2"/>
    <mergeCell ref="B20:I20"/>
    <mergeCell ref="B19:I19"/>
  </mergeCells>
  <hyperlinks>
    <hyperlink ref="I22" location="START!A1" display="Start again" xr:uid="{4CBDB7EF-3AC5-44BD-ACC4-5F4C92DCC127}"/>
    <hyperlink ref="B22" location="START!A1" display="Start again" xr:uid="{B0A451F8-3900-4864-B34B-576C6713C710}"/>
    <hyperlink ref="B22:B24" location="'FUNDING Info 2026-27'!A1" display="'FUNDING Info 2026-27'!A1" xr:uid="{F6FC1A76-EB24-44E0-A221-F2AE80C3A75D}"/>
  </hyperlinks>
  <pageMargins left="0.7" right="0.7" top="0.75" bottom="0.75" header="0.3" footer="0.3"/>
  <pageSetup paperSize="9" scale="77"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7DEF6-44A5-4156-B368-49C1D06D0519}">
  <sheetPr>
    <pageSetUpPr fitToPage="1"/>
  </sheetPr>
  <dimension ref="B2:I24"/>
  <sheetViews>
    <sheetView showGridLines="0" zoomScale="80" zoomScaleNormal="80" workbookViewId="0"/>
  </sheetViews>
  <sheetFormatPr defaultRowHeight="14.4" x14ac:dyDescent="0.3"/>
  <cols>
    <col min="1" max="1" width="3.33203125" style="49" customWidth="1"/>
    <col min="2" max="2" width="39.88671875" style="49" customWidth="1"/>
    <col min="3" max="5" width="15.109375" style="49" customWidth="1"/>
    <col min="6" max="6" width="17.88671875" style="49" customWidth="1"/>
    <col min="7" max="9" width="19.88671875" style="49" customWidth="1"/>
    <col min="10" max="10" width="3.44140625" style="49" customWidth="1"/>
    <col min="11" max="11" width="18.77734375" style="49" customWidth="1"/>
    <col min="12" max="16384" width="8.88671875" style="49"/>
  </cols>
  <sheetData>
    <row r="2" spans="2:9" ht="15.6" x14ac:dyDescent="0.3">
      <c r="B2" s="112" t="s">
        <v>36</v>
      </c>
      <c r="C2" s="112"/>
      <c r="D2" s="112"/>
      <c r="E2" s="112"/>
      <c r="F2" s="112"/>
      <c r="G2" s="112"/>
      <c r="H2" s="112"/>
      <c r="I2" s="112"/>
    </row>
    <row r="3" spans="2:9" ht="7.2" customHeight="1" x14ac:dyDescent="0.3">
      <c r="B3" s="66"/>
      <c r="C3" s="66"/>
      <c r="D3" s="66"/>
      <c r="E3" s="66"/>
      <c r="F3" s="66"/>
      <c r="G3" s="66"/>
      <c r="H3" s="66"/>
      <c r="I3" s="66"/>
    </row>
    <row r="4" spans="2:9" x14ac:dyDescent="0.3">
      <c r="B4" s="67" t="s">
        <v>19</v>
      </c>
      <c r="C4" s="57"/>
      <c r="D4" s="57"/>
      <c r="E4" s="57"/>
      <c r="F4" s="57"/>
      <c r="G4" s="57"/>
      <c r="H4" s="57"/>
    </row>
    <row r="5" spans="2:9" ht="14.4" customHeight="1" x14ac:dyDescent="0.3">
      <c r="B5" s="61" t="s">
        <v>57</v>
      </c>
      <c r="C5" s="57"/>
      <c r="D5" s="57"/>
      <c r="E5" s="61"/>
      <c r="F5" s="57"/>
      <c r="G5" s="57"/>
      <c r="H5" s="57"/>
    </row>
    <row r="6" spans="2:9" x14ac:dyDescent="0.3">
      <c r="B6" s="68" t="s">
        <v>17</v>
      </c>
      <c r="C6" s="57"/>
      <c r="D6" s="69"/>
      <c r="E6" s="61"/>
      <c r="F6" s="57"/>
      <c r="G6" s="57"/>
      <c r="H6" s="57"/>
    </row>
    <row r="7" spans="2:9" ht="28.8" x14ac:dyDescent="0.3">
      <c r="B7" s="61" t="s">
        <v>56</v>
      </c>
      <c r="C7" s="57"/>
      <c r="D7" s="62"/>
      <c r="E7" s="62"/>
      <c r="F7" s="63"/>
      <c r="G7" s="5" t="s">
        <v>16</v>
      </c>
      <c r="H7" s="57"/>
      <c r="I7" s="57"/>
    </row>
    <row r="8" spans="2:9" x14ac:dyDescent="0.3">
      <c r="B8" s="64" t="s">
        <v>10</v>
      </c>
      <c r="C8" s="62">
        <v>2</v>
      </c>
      <c r="D8" s="57"/>
      <c r="E8" s="57"/>
      <c r="F8" s="65" t="s">
        <v>7</v>
      </c>
      <c r="G8" s="6">
        <v>10</v>
      </c>
      <c r="H8" s="57"/>
    </row>
    <row r="9" spans="2:9" s="59" customFormat="1" ht="14.4" customHeight="1" x14ac:dyDescent="0.3">
      <c r="B9" s="64" t="s">
        <v>11</v>
      </c>
      <c r="C9" s="62">
        <v>1</v>
      </c>
      <c r="D9" s="60"/>
      <c r="E9" s="60"/>
      <c r="F9" s="65" t="s">
        <v>8</v>
      </c>
      <c r="G9" s="6">
        <v>5</v>
      </c>
      <c r="H9" s="60"/>
    </row>
    <row r="10" spans="2:9" s="59" customFormat="1" ht="14.4" customHeight="1" x14ac:dyDescent="0.3">
      <c r="B10" s="64" t="s">
        <v>12</v>
      </c>
      <c r="C10" s="62">
        <v>0</v>
      </c>
      <c r="D10" s="60"/>
      <c r="E10" s="60"/>
      <c r="F10" s="65" t="s">
        <v>9</v>
      </c>
      <c r="G10" s="6">
        <v>5</v>
      </c>
      <c r="H10" s="60"/>
    </row>
    <row r="11" spans="2:9" ht="15" customHeight="1" x14ac:dyDescent="0.3">
      <c r="B11" s="58" t="s">
        <v>15</v>
      </c>
      <c r="C11" s="55"/>
      <c r="D11" s="57"/>
      <c r="E11" s="57"/>
      <c r="F11" s="57"/>
      <c r="G11" s="57"/>
      <c r="H11" s="57"/>
      <c r="I11" s="57"/>
    </row>
    <row r="12" spans="2:9" s="56" customFormat="1" ht="10.199999999999999" customHeight="1" thickBot="1" x14ac:dyDescent="0.35">
      <c r="B12" s="55"/>
      <c r="C12" s="55"/>
      <c r="D12" s="55"/>
      <c r="E12" s="55"/>
      <c r="F12" s="55"/>
      <c r="G12" s="55"/>
      <c r="H12" s="55"/>
      <c r="I12" s="55"/>
    </row>
    <row r="13" spans="2:9" s="56" customFormat="1" ht="36" customHeight="1" thickBot="1" x14ac:dyDescent="0.35">
      <c r="B13" s="7" t="s">
        <v>18</v>
      </c>
      <c r="C13" s="8" t="s">
        <v>7</v>
      </c>
      <c r="D13" s="8" t="s">
        <v>8</v>
      </c>
      <c r="E13" s="8" t="s">
        <v>9</v>
      </c>
      <c r="F13" s="8" t="s">
        <v>22</v>
      </c>
      <c r="G13" s="9" t="s">
        <v>23</v>
      </c>
      <c r="H13" s="10" t="s">
        <v>24</v>
      </c>
      <c r="I13" s="11" t="s">
        <v>25</v>
      </c>
    </row>
    <row r="14" spans="2:9" s="56" customFormat="1" ht="37.200000000000003" customHeight="1" thickBot="1" x14ac:dyDescent="0.35">
      <c r="B14" s="25" t="s">
        <v>59</v>
      </c>
      <c r="C14" s="15"/>
      <c r="D14" s="16"/>
      <c r="E14" s="16"/>
      <c r="F14" s="17">
        <f>IF(SUM(C15:E15)&gt;22.8,22.8,SUM(C15:E15))</f>
        <v>0</v>
      </c>
      <c r="G14" s="18">
        <f>SUM((C14*'FEES 2026-27'!D7)+SUM((D14*'FEES 2026-27'!D8)+SUM(E14*'FEES 2026-27'!D9)))</f>
        <v>0</v>
      </c>
      <c r="H14" s="19">
        <f>SUM(F14*'FUNDING Info 2026-27'!D16)</f>
        <v>0</v>
      </c>
      <c r="I14" s="20">
        <f>SUM(G14-H14)</f>
        <v>0</v>
      </c>
    </row>
    <row r="15" spans="2:9" s="56" customFormat="1" ht="18.600000000000001" hidden="1" customHeight="1" thickBot="1" x14ac:dyDescent="0.35">
      <c r="B15" s="21"/>
      <c r="C15" s="53">
        <f>SUM(C14*10)</f>
        <v>0</v>
      </c>
      <c r="D15" s="53">
        <f>SUM(D14*5)</f>
        <v>0</v>
      </c>
      <c r="E15" s="53">
        <f>SUM(E14*5)</f>
        <v>0</v>
      </c>
      <c r="F15" s="22"/>
      <c r="G15" s="18"/>
      <c r="H15" s="19"/>
      <c r="I15" s="23"/>
    </row>
    <row r="16" spans="2:9" s="56" customFormat="1" ht="37.200000000000003" customHeight="1" thickBot="1" x14ac:dyDescent="0.35">
      <c r="B16" s="25" t="s">
        <v>21</v>
      </c>
      <c r="C16" s="15"/>
      <c r="D16" s="16"/>
      <c r="E16" s="16"/>
      <c r="F16" s="17">
        <f>IF(SUM(C17:E17)&gt;30,30,SUM(C17:E17))</f>
        <v>0</v>
      </c>
      <c r="G16" s="18">
        <f>SUM((C16*'FEES 2026-27'!E7)+SUM((D16*'FEES 2026-27'!E8)+SUM(E16*'FEES 2026-27'!E9)))</f>
        <v>0</v>
      </c>
      <c r="H16" s="19">
        <f>SUM(F16*'FUNDING Info 2026-27'!D16)</f>
        <v>0</v>
      </c>
      <c r="I16" s="20">
        <f>SUM(G16-H16)</f>
        <v>0</v>
      </c>
    </row>
    <row r="17" spans="2:9" s="56" customFormat="1" ht="18" hidden="1" customHeight="1" x14ac:dyDescent="0.3">
      <c r="B17" s="53"/>
      <c r="C17" s="53">
        <f>SUM(C16*10)</f>
        <v>0</v>
      </c>
      <c r="D17" s="53">
        <f>SUM(D16*5)</f>
        <v>0</v>
      </c>
      <c r="E17" s="53">
        <f>SUM(E16*5)</f>
        <v>0</v>
      </c>
      <c r="F17" s="53"/>
      <c r="G17" s="54"/>
      <c r="H17" s="54"/>
      <c r="I17" s="55"/>
    </row>
    <row r="18" spans="2:9" ht="6.6" customHeight="1" x14ac:dyDescent="0.3">
      <c r="B18" s="57"/>
      <c r="C18" s="57"/>
      <c r="D18" s="57"/>
      <c r="E18" s="57"/>
      <c r="F18" s="57"/>
      <c r="G18" s="57"/>
      <c r="H18" s="57"/>
      <c r="I18" s="57"/>
    </row>
    <row r="19" spans="2:9" s="56" customFormat="1" ht="17.399999999999999" customHeight="1" x14ac:dyDescent="0.3">
      <c r="B19" s="114" t="s">
        <v>20</v>
      </c>
      <c r="C19" s="114"/>
      <c r="D19" s="114"/>
      <c r="E19" s="114"/>
      <c r="F19" s="114"/>
      <c r="G19" s="114"/>
      <c r="H19" s="114"/>
      <c r="I19" s="114"/>
    </row>
    <row r="20" spans="2:9" x14ac:dyDescent="0.3">
      <c r="B20" s="113" t="s">
        <v>35</v>
      </c>
      <c r="C20" s="113"/>
      <c r="D20" s="113"/>
      <c r="E20" s="113"/>
      <c r="F20" s="113"/>
      <c r="G20" s="113"/>
      <c r="H20" s="113"/>
      <c r="I20" s="113"/>
    </row>
    <row r="21" spans="2:9" ht="15" thickBot="1" x14ac:dyDescent="0.35">
      <c r="B21" s="57"/>
      <c r="C21" s="57"/>
      <c r="D21" s="57"/>
      <c r="E21" s="57"/>
      <c r="F21" s="57"/>
      <c r="G21" s="57"/>
      <c r="H21" s="57"/>
      <c r="I21" s="57"/>
    </row>
    <row r="22" spans="2:9" ht="14.4" customHeight="1" x14ac:dyDescent="0.3">
      <c r="B22" s="105" t="s">
        <v>77</v>
      </c>
      <c r="I22" s="109" t="s">
        <v>14</v>
      </c>
    </row>
    <row r="23" spans="2:9" ht="14.4" customHeight="1" x14ac:dyDescent="0.3">
      <c r="B23" s="106"/>
      <c r="I23" s="110"/>
    </row>
    <row r="24" spans="2:9" ht="15" customHeight="1" thickBot="1" x14ac:dyDescent="0.35">
      <c r="B24" s="107"/>
      <c r="I24" s="111"/>
    </row>
  </sheetData>
  <sheetProtection algorithmName="SHA-512" hashValue="ZQEn1Xij91surye64GwwZF5bayoYFiBwDCJTDDfBaBo1f5WuKGOmPIwhI8q9K8jyvf0EDeSrv2rYJfOnPd7c5A==" saltValue="lSrj23P6V6Lj887ttB1mpQ==" spinCount="100000" sheet="1" objects="1" scenarios="1"/>
  <protectedRanges>
    <protectedRange sqref="C16:E16" name="TT Actual weekly"/>
    <protectedRange sqref="C14:E14" name="AYR Actual Weekly"/>
  </protectedRanges>
  <mergeCells count="5">
    <mergeCell ref="B2:I2"/>
    <mergeCell ref="I22:I24"/>
    <mergeCell ref="B20:I20"/>
    <mergeCell ref="B19:I19"/>
    <mergeCell ref="B22:B24"/>
  </mergeCells>
  <hyperlinks>
    <hyperlink ref="I22" location="START!A1" display="Start again" xr:uid="{DC8729F3-B0E8-4AA9-88D0-B8DB021A5775}"/>
    <hyperlink ref="B22" location="START!A1" display="Start again" xr:uid="{58E008D3-1A6D-4304-B8DC-47479B27BCA5}"/>
    <hyperlink ref="B22:B24" location="'FUNDING Info 2026-27'!A1" display="'FUNDING Info 2026-27'!A1" xr:uid="{A7120125-19C6-4799-8447-CC72C8F1B4DD}"/>
  </hyperlinks>
  <pageMargins left="0.7" right="0.7" top="0.75" bottom="0.75" header="0.3" footer="0.3"/>
  <pageSetup paperSize="9" scale="77"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A875A-A9D2-4E38-A8ED-8216041DC671}">
  <sheetPr>
    <pageSetUpPr fitToPage="1"/>
  </sheetPr>
  <dimension ref="B2:F26"/>
  <sheetViews>
    <sheetView showGridLines="0" zoomScale="80" zoomScaleNormal="80" workbookViewId="0"/>
  </sheetViews>
  <sheetFormatPr defaultRowHeight="14.4" x14ac:dyDescent="0.3"/>
  <cols>
    <col min="1" max="1" width="3.88671875" style="49" customWidth="1"/>
    <col min="2" max="2" width="39.88671875" style="49" customWidth="1"/>
    <col min="3" max="6" width="21.44140625" style="49" customWidth="1"/>
    <col min="7" max="7" width="3.44140625" style="49" customWidth="1"/>
    <col min="8" max="8" width="18.77734375" style="49" customWidth="1"/>
    <col min="9" max="16384" width="8.88671875" style="49"/>
  </cols>
  <sheetData>
    <row r="2" spans="2:6" ht="15.6" x14ac:dyDescent="0.3">
      <c r="B2" s="112" t="s">
        <v>32</v>
      </c>
      <c r="C2" s="112"/>
      <c r="D2" s="112"/>
      <c r="E2" s="112"/>
      <c r="F2" s="112"/>
    </row>
    <row r="3" spans="2:6" ht="7.2" customHeight="1" x14ac:dyDescent="0.3">
      <c r="B3" s="66"/>
      <c r="C3" s="66"/>
      <c r="D3" s="66"/>
      <c r="E3" s="66"/>
      <c r="F3" s="66"/>
    </row>
    <row r="4" spans="2:6" x14ac:dyDescent="0.3">
      <c r="B4" s="67" t="s">
        <v>19</v>
      </c>
      <c r="C4" s="57"/>
      <c r="D4" s="57"/>
      <c r="E4" s="57"/>
      <c r="F4" s="57"/>
    </row>
    <row r="5" spans="2:6" ht="14.4" customHeight="1" x14ac:dyDescent="0.3">
      <c r="B5" s="61" t="s">
        <v>57</v>
      </c>
      <c r="C5" s="57"/>
      <c r="D5" s="57"/>
      <c r="E5" s="61"/>
      <c r="F5" s="57"/>
    </row>
    <row r="6" spans="2:6" x14ac:dyDescent="0.3">
      <c r="B6" s="68" t="s">
        <v>17</v>
      </c>
      <c r="C6" s="57"/>
      <c r="D6" s="69"/>
      <c r="E6" s="61"/>
      <c r="F6" s="57"/>
    </row>
    <row r="7" spans="2:6" x14ac:dyDescent="0.3">
      <c r="B7" s="61" t="s">
        <v>56</v>
      </c>
      <c r="C7" s="57"/>
      <c r="D7" s="62"/>
      <c r="E7" s="62"/>
    </row>
    <row r="8" spans="2:6" x14ac:dyDescent="0.3">
      <c r="B8" s="64" t="s">
        <v>10</v>
      </c>
      <c r="C8" s="62">
        <v>2</v>
      </c>
      <c r="D8" s="57"/>
      <c r="E8" s="57"/>
    </row>
    <row r="9" spans="2:6" s="59" customFormat="1" ht="14.4" customHeight="1" x14ac:dyDescent="0.3">
      <c r="B9" s="64" t="s">
        <v>11</v>
      </c>
      <c r="C9" s="62">
        <v>1</v>
      </c>
      <c r="D9" s="60"/>
      <c r="E9" s="60"/>
    </row>
    <row r="10" spans="2:6" s="59" customFormat="1" ht="14.4" customHeight="1" x14ac:dyDescent="0.3">
      <c r="B10" s="64" t="s">
        <v>12</v>
      </c>
      <c r="C10" s="62">
        <v>0</v>
      </c>
      <c r="D10" s="60"/>
      <c r="E10" s="60"/>
    </row>
    <row r="11" spans="2:6" ht="15" customHeight="1" x14ac:dyDescent="0.3">
      <c r="B11" s="58" t="s">
        <v>15</v>
      </c>
      <c r="C11" s="55"/>
      <c r="D11" s="57"/>
      <c r="E11" s="57"/>
      <c r="F11" s="57"/>
    </row>
    <row r="12" spans="2:6" s="56" customFormat="1" ht="10.199999999999999" customHeight="1" thickBot="1" x14ac:dyDescent="0.35">
      <c r="B12" s="55"/>
      <c r="C12" s="55"/>
      <c r="D12" s="55"/>
      <c r="E12" s="55"/>
      <c r="F12" s="55"/>
    </row>
    <row r="13" spans="2:6" s="56" customFormat="1" ht="36" customHeight="1" thickBot="1" x14ac:dyDescent="0.35">
      <c r="B13" s="7" t="s">
        <v>18</v>
      </c>
      <c r="C13" s="8" t="s">
        <v>7</v>
      </c>
      <c r="D13" s="8" t="s">
        <v>8</v>
      </c>
      <c r="E13" s="8" t="s">
        <v>9</v>
      </c>
      <c r="F13" s="29" t="s">
        <v>23</v>
      </c>
    </row>
    <row r="14" spans="2:6" s="56" customFormat="1" ht="18.600000000000001" hidden="1" customHeight="1" thickBot="1" x14ac:dyDescent="0.3">
      <c r="B14" s="12"/>
      <c r="C14" s="13" t="e">
        <f>SUM(#REF!*7)</f>
        <v>#REF!</v>
      </c>
      <c r="D14" s="14" t="e">
        <f>SUM(#REF!*3)</f>
        <v>#REF!</v>
      </c>
      <c r="E14" s="14" t="e">
        <f>SUM(#REF!*3)</f>
        <v>#REF!</v>
      </c>
      <c r="F14" s="30"/>
    </row>
    <row r="15" spans="2:6" s="56" customFormat="1" ht="37.200000000000003" customHeight="1" thickBot="1" x14ac:dyDescent="0.35">
      <c r="B15" s="25" t="s">
        <v>92</v>
      </c>
      <c r="C15" s="15"/>
      <c r="D15" s="16"/>
      <c r="E15" s="16"/>
      <c r="F15" s="31">
        <f>SUM((C15*'FEES 2026-27'!D7)+SUM((D15*'FEES 2026-27'!D8)+SUM(E15*'FEES 2026-27'!D9)))</f>
        <v>0</v>
      </c>
    </row>
    <row r="16" spans="2:6" s="56" customFormat="1" ht="18.600000000000001" hidden="1" customHeight="1" thickBot="1" x14ac:dyDescent="0.35">
      <c r="B16" s="21"/>
      <c r="C16" s="13"/>
      <c r="D16" s="13"/>
      <c r="E16" s="13"/>
      <c r="F16" s="31">
        <f>SUM((C16*'FEES 2026-27'!D8)+SUM((D16*'FEES 2026-27'!D9)+SUM(E16*'FEES 2026-27'!D10)))</f>
        <v>0</v>
      </c>
    </row>
    <row r="17" spans="2:6" s="56" customFormat="1" ht="18" hidden="1" customHeight="1" thickBot="1" x14ac:dyDescent="0.35">
      <c r="B17" s="12"/>
      <c r="C17" s="24"/>
      <c r="D17" s="14"/>
      <c r="E17" s="14"/>
      <c r="F17" s="31" t="e">
        <f>SUM((C17*'FEES 2026-27'!D9)+SUM((D17*'FEES 2026-27'!D10)+SUM(E17*'FEES 2026-27'!#REF!)))</f>
        <v>#REF!</v>
      </c>
    </row>
    <row r="18" spans="2:6" s="56" customFormat="1" ht="37.200000000000003" customHeight="1" thickBot="1" x14ac:dyDescent="0.35">
      <c r="B18" s="25" t="s">
        <v>93</v>
      </c>
      <c r="C18" s="15"/>
      <c r="D18" s="16"/>
      <c r="E18" s="16"/>
      <c r="F18" s="31">
        <f>SUM((C18*'FEES 2026-27'!E7)+SUM((D18*'FEES 2026-27'!E8)+SUM(E18*'FEES 2026-27'!E9)))</f>
        <v>0</v>
      </c>
    </row>
    <row r="19" spans="2:6" s="56" customFormat="1" ht="18" hidden="1" customHeight="1" thickBot="1" x14ac:dyDescent="0.3">
      <c r="B19" s="53"/>
      <c r="C19" s="53">
        <f>SUM(C18*7)</f>
        <v>0</v>
      </c>
      <c r="D19" s="53">
        <f>SUM(D18*3)</f>
        <v>0</v>
      </c>
      <c r="E19" s="53">
        <f>SUM(E18*3)</f>
        <v>0</v>
      </c>
      <c r="F19" s="53"/>
    </row>
    <row r="20" spans="2:6" ht="6.6" customHeight="1" x14ac:dyDescent="0.3">
      <c r="B20" s="57"/>
      <c r="C20" s="57"/>
      <c r="D20" s="57"/>
      <c r="E20" s="57"/>
      <c r="F20" s="57"/>
    </row>
    <row r="21" spans="2:6" s="56" customFormat="1" ht="17.399999999999999" customHeight="1" x14ac:dyDescent="0.3">
      <c r="B21" s="114" t="s">
        <v>20</v>
      </c>
      <c r="C21" s="114"/>
      <c r="D21" s="114"/>
      <c r="E21" s="114"/>
      <c r="F21" s="114"/>
    </row>
    <row r="22" spans="2:6" x14ac:dyDescent="0.3">
      <c r="B22" s="113" t="s">
        <v>35</v>
      </c>
      <c r="C22" s="113"/>
      <c r="D22" s="113"/>
      <c r="E22" s="113"/>
      <c r="F22" s="113"/>
    </row>
    <row r="23" spans="2:6" ht="15" thickBot="1" x14ac:dyDescent="0.35"/>
    <row r="24" spans="2:6" ht="14.4" customHeight="1" x14ac:dyDescent="0.3">
      <c r="B24" s="105" t="s">
        <v>76</v>
      </c>
      <c r="F24" s="109" t="s">
        <v>14</v>
      </c>
    </row>
    <row r="25" spans="2:6" ht="14.4" customHeight="1" x14ac:dyDescent="0.3">
      <c r="B25" s="106"/>
      <c r="F25" s="110"/>
    </row>
    <row r="26" spans="2:6" ht="15" customHeight="1" thickBot="1" x14ac:dyDescent="0.35">
      <c r="B26" s="107"/>
      <c r="F26" s="111"/>
    </row>
  </sheetData>
  <sheetProtection algorithmName="SHA-512" hashValue="UmbfXUuvQJp6km8WZG2ipjsKXdlJlCZyM1rRwBBPmyf8xxfJ7l9FsEbniRbH7+cPAQfrj+LM8AwwYY6nNQTbQg==" saltValue="AQzuZTfhtY0wnnTKCkb96g==" spinCount="100000" sheet="1" objects="1" scenarios="1"/>
  <protectedRanges>
    <protectedRange sqref="C18:E18" name="TT Actual weekly"/>
    <protectedRange sqref="C15:E15" name="AYR Actual Weekly"/>
  </protectedRanges>
  <mergeCells count="5">
    <mergeCell ref="F24:F26"/>
    <mergeCell ref="B24:B26"/>
    <mergeCell ref="B2:F2"/>
    <mergeCell ref="B22:F22"/>
    <mergeCell ref="B21:F21"/>
  </mergeCells>
  <hyperlinks>
    <hyperlink ref="F24" location="START!A1" display="Start again" xr:uid="{CCFDE036-7A57-486F-A38A-37119EEB7EA5}"/>
    <hyperlink ref="B25:B26" location="'Rochester FEES 2025-26'!A1" display="Click to view Fees List" xr:uid="{015644A1-3825-40E3-8E68-A6CAE43561A9}"/>
    <hyperlink ref="B24" location="START!A1" display="Start again" xr:uid="{5B4F2CF3-4AB3-4CFB-9BD8-23CE7E5E6769}"/>
    <hyperlink ref="B24:B26" location="'FEES 2026-27'!A1" display="'FEES 2026-27'!A1" xr:uid="{649C5B7A-9DA6-4177-B953-0E0BC8027D2C}"/>
  </hyperlinks>
  <pageMargins left="0.7" right="0.7" top="0.75" bottom="0.75" header="0.3" footer="0.3"/>
  <pageSetup paperSize="9" scale="98"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9799C-F9A3-465C-923C-08C332D87D1B}">
  <sheetPr>
    <pageSetUpPr fitToPage="1"/>
  </sheetPr>
  <dimension ref="B2:J31"/>
  <sheetViews>
    <sheetView showGridLines="0" zoomScale="80" zoomScaleNormal="80" workbookViewId="0"/>
  </sheetViews>
  <sheetFormatPr defaultRowHeight="14.4" x14ac:dyDescent="0.3"/>
  <cols>
    <col min="1" max="1" width="3.21875" style="49" customWidth="1"/>
    <col min="2" max="2" width="47" style="49" customWidth="1"/>
    <col min="3" max="3" width="26.21875" style="49" customWidth="1"/>
    <col min="4" max="5" width="28.21875" style="59" customWidth="1"/>
    <col min="6" max="6" width="3.5546875" style="49" customWidth="1"/>
    <col min="7" max="7" width="25.77734375" style="49" customWidth="1"/>
    <col min="8" max="8" width="29" style="49" customWidth="1"/>
    <col min="9" max="16384" width="8.88671875" style="49"/>
  </cols>
  <sheetData>
    <row r="2" spans="2:5" ht="30" customHeight="1" x14ac:dyDescent="0.3">
      <c r="B2" s="123" t="s">
        <v>80</v>
      </c>
      <c r="C2" s="123"/>
      <c r="D2" s="123"/>
      <c r="E2" s="123"/>
    </row>
    <row r="3" spans="2:5" ht="17.399999999999999" customHeight="1" x14ac:dyDescent="0.3">
      <c r="B3" s="80"/>
      <c r="C3" s="80"/>
      <c r="D3" s="80"/>
      <c r="E3" s="80"/>
    </row>
    <row r="4" spans="2:5" s="79" customFormat="1" ht="19.5" customHeight="1" x14ac:dyDescent="0.3">
      <c r="B4" s="124" t="s">
        <v>45</v>
      </c>
      <c r="C4" s="118" t="s">
        <v>46</v>
      </c>
      <c r="D4" s="1" t="s">
        <v>34</v>
      </c>
      <c r="E4" s="1" t="s">
        <v>39</v>
      </c>
    </row>
    <row r="5" spans="2:5" s="79" customFormat="1" ht="14.4" customHeight="1" x14ac:dyDescent="0.25">
      <c r="B5" s="124"/>
      <c r="C5" s="118"/>
      <c r="D5" s="32" t="s">
        <v>37</v>
      </c>
      <c r="E5" s="32" t="s">
        <v>37</v>
      </c>
    </row>
    <row r="6" spans="2:5" s="79" customFormat="1" ht="8.4" customHeight="1" x14ac:dyDescent="0.3">
      <c r="B6" s="115"/>
      <c r="C6" s="116"/>
      <c r="D6" s="116"/>
      <c r="E6" s="117"/>
    </row>
    <row r="7" spans="2:5" x14ac:dyDescent="0.3">
      <c r="B7" s="36" t="s">
        <v>0</v>
      </c>
      <c r="C7" s="37" t="s">
        <v>81</v>
      </c>
      <c r="D7" s="2">
        <v>80</v>
      </c>
      <c r="E7" s="2">
        <v>88</v>
      </c>
    </row>
    <row r="8" spans="2:5" x14ac:dyDescent="0.3">
      <c r="B8" s="82" t="s">
        <v>43</v>
      </c>
      <c r="C8" s="34" t="s">
        <v>82</v>
      </c>
      <c r="D8" s="3">
        <v>45.25</v>
      </c>
      <c r="E8" s="3">
        <v>49.6</v>
      </c>
    </row>
    <row r="9" spans="2:5" x14ac:dyDescent="0.3">
      <c r="B9" s="83" t="s">
        <v>44</v>
      </c>
      <c r="C9" s="40" t="s">
        <v>83</v>
      </c>
      <c r="D9" s="4">
        <v>41.75</v>
      </c>
      <c r="E9" s="4">
        <v>46.1</v>
      </c>
    </row>
    <row r="10" spans="2:5" ht="14.4" customHeight="1" x14ac:dyDescent="0.3">
      <c r="B10" s="76"/>
      <c r="C10" s="76"/>
      <c r="D10" s="77"/>
      <c r="E10" s="78" t="s">
        <v>40</v>
      </c>
    </row>
    <row r="11" spans="2:5" ht="20.399999999999999" customHeight="1" x14ac:dyDescent="0.3">
      <c r="B11" s="120" t="s">
        <v>3</v>
      </c>
      <c r="C11" s="120"/>
      <c r="D11" s="120"/>
      <c r="E11" s="120"/>
    </row>
    <row r="12" spans="2:5" x14ac:dyDescent="0.3">
      <c r="B12" s="119" t="s">
        <v>94</v>
      </c>
      <c r="C12" s="119"/>
      <c r="D12" s="119"/>
      <c r="E12" s="119"/>
    </row>
    <row r="13" spans="2:5" x14ac:dyDescent="0.3">
      <c r="B13" s="119" t="s">
        <v>1</v>
      </c>
      <c r="C13" s="119"/>
      <c r="D13" s="119"/>
      <c r="E13" s="119"/>
    </row>
    <row r="14" spans="2:5" x14ac:dyDescent="0.3">
      <c r="B14" s="119" t="s">
        <v>2</v>
      </c>
      <c r="C14" s="119"/>
      <c r="D14" s="119"/>
      <c r="E14" s="119"/>
    </row>
    <row r="15" spans="2:5" s="56" customFormat="1" ht="18.600000000000001" customHeight="1" x14ac:dyDescent="0.3">
      <c r="B15" s="125" t="s">
        <v>47</v>
      </c>
      <c r="C15" s="125"/>
      <c r="D15" s="125"/>
      <c r="E15" s="125"/>
    </row>
    <row r="16" spans="2:5" x14ac:dyDescent="0.3">
      <c r="B16" s="70"/>
      <c r="C16" s="70"/>
      <c r="D16" s="70"/>
      <c r="E16" s="70"/>
    </row>
    <row r="17" spans="2:10" s="56" customFormat="1" ht="19.350000000000001" customHeight="1" x14ac:dyDescent="0.3">
      <c r="B17" s="120" t="s">
        <v>50</v>
      </c>
      <c r="C17" s="120"/>
      <c r="D17" s="120"/>
      <c r="E17" s="120"/>
    </row>
    <row r="18" spans="2:10" s="56" customFormat="1" x14ac:dyDescent="0.3">
      <c r="B18" s="121" t="s">
        <v>38</v>
      </c>
      <c r="C18" s="121"/>
      <c r="D18" s="121"/>
      <c r="E18" s="121"/>
    </row>
    <row r="19" spans="2:10" s="56" customFormat="1" x14ac:dyDescent="0.3">
      <c r="B19" s="122" t="s">
        <v>48</v>
      </c>
      <c r="C19" s="122"/>
      <c r="D19" s="122"/>
      <c r="E19" s="122"/>
    </row>
    <row r="20" spans="2:10" s="56" customFormat="1" x14ac:dyDescent="0.3">
      <c r="B20" s="122" t="s">
        <v>49</v>
      </c>
      <c r="C20" s="122"/>
      <c r="D20" s="122"/>
      <c r="E20" s="122"/>
      <c r="F20" s="72"/>
      <c r="G20" s="73"/>
      <c r="H20" s="72"/>
      <c r="I20" s="72"/>
      <c r="J20" s="72"/>
    </row>
    <row r="21" spans="2:10" s="56" customFormat="1" x14ac:dyDescent="0.3">
      <c r="B21" s="119" t="s">
        <v>4</v>
      </c>
      <c r="C21" s="119"/>
      <c r="D21" s="119"/>
      <c r="E21" s="119"/>
    </row>
    <row r="22" spans="2:10" s="56" customFormat="1" x14ac:dyDescent="0.3">
      <c r="B22" s="119" t="s">
        <v>52</v>
      </c>
      <c r="C22" s="119"/>
      <c r="D22" s="119"/>
      <c r="E22" s="119"/>
    </row>
    <row r="23" spans="2:10" s="56" customFormat="1" x14ac:dyDescent="0.3">
      <c r="B23" s="74"/>
      <c r="C23" s="74"/>
      <c r="D23" s="74"/>
      <c r="E23" s="74"/>
    </row>
    <row r="24" spans="2:10" s="56" customFormat="1" ht="21.6" customHeight="1" x14ac:dyDescent="0.3">
      <c r="B24" s="128" t="s">
        <v>51</v>
      </c>
      <c r="C24" s="128"/>
      <c r="D24" s="128"/>
      <c r="E24" s="128"/>
    </row>
    <row r="25" spans="2:10" s="56" customFormat="1" ht="14.4" customHeight="1" x14ac:dyDescent="0.3">
      <c r="B25" s="126" t="s">
        <v>13</v>
      </c>
      <c r="C25" s="126"/>
      <c r="D25" s="126"/>
      <c r="E25" s="126"/>
    </row>
    <row r="26" spans="2:10" s="56" customFormat="1" ht="14.4" customHeight="1" x14ac:dyDescent="0.3">
      <c r="B26" s="126" t="s">
        <v>27</v>
      </c>
      <c r="C26" s="126"/>
      <c r="D26" s="126"/>
      <c r="E26" s="126"/>
    </row>
    <row r="27" spans="2:10" x14ac:dyDescent="0.3">
      <c r="B27" s="127" t="s">
        <v>5</v>
      </c>
      <c r="C27" s="127"/>
      <c r="D27" s="127"/>
      <c r="E27" s="127"/>
    </row>
    <row r="28" spans="2:10" ht="15" thickBot="1" x14ac:dyDescent="0.35"/>
    <row r="29" spans="2:10" x14ac:dyDescent="0.3">
      <c r="E29" s="109" t="s">
        <v>14</v>
      </c>
    </row>
    <row r="30" spans="2:10" x14ac:dyDescent="0.3">
      <c r="E30" s="110"/>
    </row>
    <row r="31" spans="2:10" ht="15" thickBot="1" x14ac:dyDescent="0.35">
      <c r="E31" s="111"/>
    </row>
  </sheetData>
  <sheetProtection algorithmName="SHA-512" hashValue="cgN9neLTy29LjPr4XjIQqPv//MUn8cgbFiqMUne2lGo4oN3AF6eMOu0l5zqsiRYLLitz+uyITrUIrq+f2OTJcA==" saltValue="EayDyaJBd8gooBTgj3NNKA==" spinCount="100000" sheet="1" objects="1" scenarios="1"/>
  <mergeCells count="20">
    <mergeCell ref="B2:E2"/>
    <mergeCell ref="B4:B5"/>
    <mergeCell ref="B17:E17"/>
    <mergeCell ref="B13:E13"/>
    <mergeCell ref="B14:E14"/>
    <mergeCell ref="B15:E15"/>
    <mergeCell ref="E29:E31"/>
    <mergeCell ref="B6:E6"/>
    <mergeCell ref="C4:C5"/>
    <mergeCell ref="B12:E12"/>
    <mergeCell ref="B11:E11"/>
    <mergeCell ref="B18:E18"/>
    <mergeCell ref="B19:E19"/>
    <mergeCell ref="B21:E21"/>
    <mergeCell ref="B22:E22"/>
    <mergeCell ref="B25:E25"/>
    <mergeCell ref="B26:E26"/>
    <mergeCell ref="B27:E27"/>
    <mergeCell ref="B24:E24"/>
    <mergeCell ref="B20:E20"/>
  </mergeCells>
  <hyperlinks>
    <hyperlink ref="E29" location="START!A1" display="Start again" xr:uid="{9154C262-94A7-4E64-AF95-7E355DEEB6BC}"/>
  </hyperlinks>
  <pageMargins left="0.7" right="0.7" top="0.75" bottom="0.75" header="0.3" footer="0.3"/>
  <pageSetup paperSize="9" scale="96" orientation="landscape"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F4C67-DEB9-46CB-88E7-D01523DD76F5}">
  <sheetPr>
    <pageSetUpPr fitToPage="1"/>
  </sheetPr>
  <dimension ref="B1:G32"/>
  <sheetViews>
    <sheetView showGridLines="0" zoomScale="80" zoomScaleNormal="80" workbookViewId="0">
      <selection activeCell="G2" sqref="G2:G3"/>
    </sheetView>
  </sheetViews>
  <sheetFormatPr defaultRowHeight="14.4" x14ac:dyDescent="0.3"/>
  <cols>
    <col min="1" max="1" width="4" style="49" customWidth="1"/>
    <col min="2" max="3" width="24.88671875" style="49" customWidth="1"/>
    <col min="4" max="6" width="21.77734375" style="59" customWidth="1"/>
    <col min="7" max="7" width="21.77734375" style="49" customWidth="1"/>
    <col min="8" max="8" width="3.5546875" style="49" customWidth="1"/>
    <col min="9" max="9" width="22.77734375" style="49" customWidth="1"/>
    <col min="10" max="11" width="8.88671875" style="49"/>
    <col min="12" max="12" width="30" style="49" customWidth="1"/>
    <col min="13" max="16384" width="8.88671875" style="49"/>
  </cols>
  <sheetData>
    <row r="1" spans="2:7" ht="15" thickBot="1" x14ac:dyDescent="0.35"/>
    <row r="2" spans="2:7" ht="14.4" customHeight="1" x14ac:dyDescent="0.3">
      <c r="B2" s="123" t="s">
        <v>84</v>
      </c>
      <c r="C2" s="123"/>
      <c r="D2" s="123"/>
      <c r="E2" s="123"/>
      <c r="F2" s="102"/>
      <c r="G2" s="109" t="s">
        <v>14</v>
      </c>
    </row>
    <row r="3" spans="2:7" ht="18" customHeight="1" thickBot="1" x14ac:dyDescent="0.35">
      <c r="B3" s="123"/>
      <c r="C3" s="123"/>
      <c r="D3" s="123"/>
      <c r="E3" s="123"/>
      <c r="F3" s="102"/>
      <c r="G3" s="111"/>
    </row>
    <row r="4" spans="2:7" ht="18" customHeight="1" x14ac:dyDescent="0.3">
      <c r="B4" s="81"/>
      <c r="C4" s="81"/>
      <c r="D4" s="81"/>
      <c r="E4" s="81"/>
      <c r="F4" s="81"/>
    </row>
    <row r="5" spans="2:7" ht="16.2" customHeight="1" x14ac:dyDescent="0.3">
      <c r="B5" s="80"/>
      <c r="C5" s="80"/>
      <c r="D5" s="80"/>
      <c r="E5" s="80"/>
      <c r="F5" s="140" t="s">
        <v>72</v>
      </c>
      <c r="G5" s="141"/>
    </row>
    <row r="6" spans="2:7" s="79" customFormat="1" ht="19.5" customHeight="1" x14ac:dyDescent="0.3">
      <c r="B6" s="143" t="s">
        <v>45</v>
      </c>
      <c r="C6" s="118" t="s">
        <v>60</v>
      </c>
      <c r="D6" s="135" t="s">
        <v>63</v>
      </c>
      <c r="E6" s="133" t="s">
        <v>69</v>
      </c>
      <c r="F6" s="131" t="s">
        <v>67</v>
      </c>
      <c r="G6" s="131" t="s">
        <v>68</v>
      </c>
    </row>
    <row r="7" spans="2:7" s="79" customFormat="1" ht="16.2" customHeight="1" x14ac:dyDescent="0.3">
      <c r="B7" s="144"/>
      <c r="C7" s="118"/>
      <c r="D7" s="136"/>
      <c r="E7" s="134"/>
      <c r="F7" s="131"/>
      <c r="G7" s="131"/>
    </row>
    <row r="8" spans="2:7" s="79" customFormat="1" ht="4.8" customHeight="1" x14ac:dyDescent="0.3">
      <c r="B8" s="129"/>
      <c r="C8" s="129"/>
      <c r="D8" s="129"/>
      <c r="E8" s="129"/>
      <c r="F8" s="129"/>
      <c r="G8" s="129"/>
    </row>
    <row r="9" spans="2:7" x14ac:dyDescent="0.3">
      <c r="B9" s="36" t="s">
        <v>0</v>
      </c>
      <c r="C9" s="42" t="s">
        <v>85</v>
      </c>
      <c r="D9" s="33">
        <v>6.8</v>
      </c>
      <c r="E9" s="33">
        <v>68</v>
      </c>
      <c r="F9" s="45">
        <v>8</v>
      </c>
      <c r="G9" s="45" t="s">
        <v>6</v>
      </c>
    </row>
    <row r="10" spans="2:7" x14ac:dyDescent="0.3">
      <c r="B10" s="38" t="s">
        <v>43</v>
      </c>
      <c r="C10" s="43" t="s">
        <v>86</v>
      </c>
      <c r="D10" s="35">
        <v>6.8</v>
      </c>
      <c r="E10" s="35">
        <v>34</v>
      </c>
      <c r="F10" s="46">
        <v>4.3499999999999996</v>
      </c>
      <c r="G10" s="46">
        <v>3.5</v>
      </c>
    </row>
    <row r="11" spans="2:7" ht="14.4" customHeight="1" x14ac:dyDescent="0.3">
      <c r="B11" s="39" t="s">
        <v>44</v>
      </c>
      <c r="C11" s="44" t="s">
        <v>86</v>
      </c>
      <c r="D11" s="41">
        <v>6.8</v>
      </c>
      <c r="E11" s="41">
        <v>34</v>
      </c>
      <c r="F11" s="47">
        <v>4.3499999999999996</v>
      </c>
      <c r="G11" s="47">
        <v>3.5</v>
      </c>
    </row>
    <row r="12" spans="2:7" s="56" customFormat="1" ht="14.4" customHeight="1" x14ac:dyDescent="0.3">
      <c r="B12" s="75"/>
      <c r="C12" s="75"/>
      <c r="D12" s="75"/>
      <c r="E12" s="75"/>
      <c r="F12" s="75"/>
    </row>
    <row r="13" spans="2:7" s="56" customFormat="1" ht="26.4" customHeight="1" x14ac:dyDescent="0.3">
      <c r="B13" s="130" t="s">
        <v>66</v>
      </c>
      <c r="C13" s="130"/>
      <c r="D13" s="130"/>
      <c r="E13" s="130"/>
      <c r="F13" s="130"/>
      <c r="G13" s="130"/>
    </row>
    <row r="14" spans="2:7" s="56" customFormat="1" ht="34.200000000000003" customHeight="1" x14ac:dyDescent="0.3">
      <c r="B14" s="132" t="s">
        <v>78</v>
      </c>
      <c r="C14" s="132"/>
      <c r="D14" s="132"/>
      <c r="E14" s="132"/>
      <c r="F14" s="132"/>
      <c r="G14" s="132"/>
    </row>
    <row r="15" spans="2:7" s="56" customFormat="1" ht="39.6" x14ac:dyDescent="0.3">
      <c r="B15" s="48" t="s">
        <v>64</v>
      </c>
      <c r="C15" s="48" t="s">
        <v>65</v>
      </c>
      <c r="D15" s="48" t="s">
        <v>55</v>
      </c>
      <c r="E15" s="48" t="s">
        <v>53</v>
      </c>
      <c r="F15" s="48" t="s">
        <v>54</v>
      </c>
      <c r="G15" s="99" t="s">
        <v>91</v>
      </c>
    </row>
    <row r="16" spans="2:7" s="56" customFormat="1" x14ac:dyDescent="0.3">
      <c r="B16" s="84">
        <v>15</v>
      </c>
      <c r="C16" s="85" t="s">
        <v>73</v>
      </c>
      <c r="D16" s="86">
        <v>6.8</v>
      </c>
      <c r="E16" s="85" t="s">
        <v>87</v>
      </c>
      <c r="F16" s="85" t="s">
        <v>88</v>
      </c>
      <c r="G16" s="100" t="s">
        <v>89</v>
      </c>
    </row>
    <row r="17" spans="2:7" s="56" customFormat="1" x14ac:dyDescent="0.3">
      <c r="B17" s="87">
        <v>30</v>
      </c>
      <c r="C17" s="88" t="s">
        <v>74</v>
      </c>
      <c r="D17" s="89">
        <v>6.8</v>
      </c>
      <c r="E17" s="88" t="s">
        <v>87</v>
      </c>
      <c r="F17" s="88" t="s">
        <v>88</v>
      </c>
      <c r="G17" s="101" t="s">
        <v>90</v>
      </c>
    </row>
    <row r="18" spans="2:7" s="56" customFormat="1" x14ac:dyDescent="0.3">
      <c r="B18" s="71"/>
      <c r="C18" s="71"/>
      <c r="D18" s="71"/>
      <c r="E18" s="71"/>
      <c r="F18" s="71"/>
    </row>
    <row r="19" spans="2:7" s="56" customFormat="1" ht="64.2" customHeight="1" x14ac:dyDescent="0.3">
      <c r="B19" s="150" t="s">
        <v>70</v>
      </c>
      <c r="C19" s="150"/>
      <c r="D19" s="150"/>
      <c r="E19" s="150"/>
      <c r="F19" s="150"/>
      <c r="G19" s="150"/>
    </row>
    <row r="20" spans="2:7" s="56" customFormat="1" x14ac:dyDescent="0.3">
      <c r="B20" s="74"/>
      <c r="C20" s="74"/>
      <c r="D20" s="74"/>
      <c r="E20" s="74"/>
      <c r="F20" s="74"/>
    </row>
    <row r="21" spans="2:7" s="56" customFormat="1" ht="14.4" customHeight="1" x14ac:dyDescent="0.3">
      <c r="B21" s="118" t="s">
        <v>45</v>
      </c>
      <c r="C21" s="149" t="s">
        <v>41</v>
      </c>
      <c r="D21" s="149" t="s">
        <v>42</v>
      </c>
      <c r="E21" s="149" t="s">
        <v>61</v>
      </c>
      <c r="F21" s="142" t="s">
        <v>62</v>
      </c>
      <c r="G21" s="142"/>
    </row>
    <row r="22" spans="2:7" s="56" customFormat="1" x14ac:dyDescent="0.3">
      <c r="B22" s="118"/>
      <c r="C22" s="149"/>
      <c r="D22" s="149"/>
      <c r="E22" s="149"/>
      <c r="F22" s="142"/>
      <c r="G22" s="142"/>
    </row>
    <row r="23" spans="2:7" s="56" customFormat="1" ht="8.4" customHeight="1" x14ac:dyDescent="0.3">
      <c r="B23" s="148"/>
      <c r="C23" s="148"/>
      <c r="D23" s="148"/>
      <c r="E23" s="148"/>
      <c r="F23" s="148"/>
      <c r="G23" s="148"/>
    </row>
    <row r="24" spans="2:7" s="56" customFormat="1" x14ac:dyDescent="0.3">
      <c r="B24" s="90" t="s">
        <v>0</v>
      </c>
      <c r="C24" s="91">
        <v>10</v>
      </c>
      <c r="D24" s="91">
        <v>5</v>
      </c>
      <c r="E24" s="92">
        <v>15</v>
      </c>
      <c r="F24" s="145">
        <v>12</v>
      </c>
      <c r="G24" s="145"/>
    </row>
    <row r="25" spans="2:7" s="56" customFormat="1" x14ac:dyDescent="0.3">
      <c r="B25" s="93" t="s">
        <v>43</v>
      </c>
      <c r="C25" s="94">
        <v>6.75</v>
      </c>
      <c r="D25" s="94">
        <v>2.5</v>
      </c>
      <c r="E25" s="95">
        <v>9.25</v>
      </c>
      <c r="F25" s="146">
        <v>7.75</v>
      </c>
      <c r="G25" s="146"/>
    </row>
    <row r="26" spans="2:7" s="56" customFormat="1" x14ac:dyDescent="0.3">
      <c r="B26" s="96" t="s">
        <v>44</v>
      </c>
      <c r="C26" s="97">
        <v>3.25</v>
      </c>
      <c r="D26" s="97">
        <v>2.5</v>
      </c>
      <c r="E26" s="98">
        <v>5.75</v>
      </c>
      <c r="F26" s="147">
        <v>4.25</v>
      </c>
      <c r="G26" s="147"/>
    </row>
    <row r="27" spans="2:7" s="56" customFormat="1" ht="39" customHeight="1" x14ac:dyDescent="0.3">
      <c r="B27" s="137" t="s">
        <v>75</v>
      </c>
      <c r="C27" s="137"/>
      <c r="D27" s="137"/>
      <c r="E27" s="137"/>
      <c r="F27" s="137"/>
      <c r="G27" s="137"/>
    </row>
    <row r="28" spans="2:7" s="56" customFormat="1" ht="73.2" customHeight="1" x14ac:dyDescent="0.3">
      <c r="B28" s="137" t="s">
        <v>71</v>
      </c>
      <c r="C28" s="137"/>
      <c r="D28" s="137"/>
      <c r="E28" s="137"/>
      <c r="F28" s="137"/>
      <c r="G28" s="137"/>
    </row>
    <row r="29" spans="2:7" x14ac:dyDescent="0.3">
      <c r="B29" s="128" t="s">
        <v>51</v>
      </c>
      <c r="C29" s="128"/>
      <c r="D29" s="128"/>
      <c r="E29" s="128"/>
      <c r="F29" s="128"/>
      <c r="G29" s="128"/>
    </row>
    <row r="30" spans="2:7" ht="14.4" customHeight="1" x14ac:dyDescent="0.3">
      <c r="B30" s="138" t="s">
        <v>13</v>
      </c>
      <c r="C30" s="138"/>
      <c r="D30" s="138"/>
      <c r="E30" s="138"/>
      <c r="F30" s="138"/>
      <c r="G30" s="138"/>
    </row>
    <row r="31" spans="2:7" ht="14.4" customHeight="1" x14ac:dyDescent="0.3">
      <c r="B31" s="138" t="s">
        <v>27</v>
      </c>
      <c r="C31" s="138"/>
      <c r="D31" s="138"/>
      <c r="E31" s="138"/>
      <c r="F31" s="138"/>
      <c r="G31" s="138"/>
    </row>
    <row r="32" spans="2:7" x14ac:dyDescent="0.3">
      <c r="B32" s="139" t="s">
        <v>5</v>
      </c>
      <c r="C32" s="139"/>
      <c r="D32" s="139"/>
      <c r="E32" s="139"/>
      <c r="F32" s="139"/>
      <c r="G32" s="139"/>
    </row>
  </sheetData>
  <sheetProtection algorithmName="SHA-512" hashValue="PmX4EiSkZFlmaGkrRWJ7sv4vLrkbGI/6aNrxqmgWjqmdiLo5ndkacqllAUDNP4FANGPV5Y9C1aR1oeLYwk783Q==" saltValue="2EUOHCQ1CJ7WS02rhrRMYg==" spinCount="100000" sheet="1" objects="1" scenarios="1"/>
  <mergeCells count="28">
    <mergeCell ref="B31:G31"/>
    <mergeCell ref="B32:G32"/>
    <mergeCell ref="F5:G5"/>
    <mergeCell ref="B27:G27"/>
    <mergeCell ref="B21:B22"/>
    <mergeCell ref="F21:G22"/>
    <mergeCell ref="B6:B7"/>
    <mergeCell ref="C6:C7"/>
    <mergeCell ref="F24:G24"/>
    <mergeCell ref="F25:G25"/>
    <mergeCell ref="F26:G26"/>
    <mergeCell ref="B23:G23"/>
    <mergeCell ref="C21:C22"/>
    <mergeCell ref="D21:D22"/>
    <mergeCell ref="E21:E22"/>
    <mergeCell ref="B19:G19"/>
    <mergeCell ref="G2:G3"/>
    <mergeCell ref="B2:E3"/>
    <mergeCell ref="B28:G28"/>
    <mergeCell ref="B29:G29"/>
    <mergeCell ref="B30:G30"/>
    <mergeCell ref="B8:G8"/>
    <mergeCell ref="B13:G13"/>
    <mergeCell ref="G6:G7"/>
    <mergeCell ref="B14:G14"/>
    <mergeCell ref="F6:F7"/>
    <mergeCell ref="E6:E7"/>
    <mergeCell ref="D6:D7"/>
  </mergeCells>
  <phoneticPr fontId="29" type="noConversion"/>
  <hyperlinks>
    <hyperlink ref="G2" location="START!A1" display="Start again" xr:uid="{F0B98573-16C5-48D7-B8E3-2BF383D7EAE0}"/>
  </hyperlinks>
  <pageMargins left="0.7" right="0.7" top="0.75" bottom="0.75" header="0.3" footer="0.3"/>
  <pageSetup paperSize="9" scale="72"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START</vt:lpstr>
      <vt:lpstr>15 HRS</vt:lpstr>
      <vt:lpstr>30 HRS</vt:lpstr>
      <vt:lpstr>NO FUNDING</vt:lpstr>
      <vt:lpstr>FEES 2026-27</vt:lpstr>
      <vt:lpstr>FUNDING Info 2026-27</vt:lpstr>
      <vt:lpstr>'15 HRS'!Print_Area</vt:lpstr>
      <vt:lpstr>'30 HRS'!Print_Area</vt:lpstr>
      <vt:lpstr>'FEES 2026-27'!Print_Area</vt:lpstr>
      <vt:lpstr>'FUNDING Info 2026-27'!Print_Area</vt:lpstr>
      <vt:lpstr>'NO FUNDING'!Print_Area</vt:lpstr>
      <vt:lpstr>START!Print_Area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poynt</dc:creator>
  <cp:lastModifiedBy>Eve Poynter</cp:lastModifiedBy>
  <cp:lastPrinted>2026-03-04T14:40:00Z</cp:lastPrinted>
  <dcterms:created xsi:type="dcterms:W3CDTF">2020-11-12T11:55:46Z</dcterms:created>
  <dcterms:modified xsi:type="dcterms:W3CDTF">2026-03-12T16:49:08Z</dcterms:modified>
</cp:coreProperties>
</file>