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rish Council\"/>
    </mc:Choice>
  </mc:AlternateContent>
  <xr:revisionPtr revIDLastSave="0" documentId="8_{08841F78-A5DE-4C77-A1C7-A9A3D2E3EE67}" xr6:coauthVersionLast="36" xr6:coauthVersionMax="36" xr10:uidLastSave="{00000000-0000-0000-0000-000000000000}"/>
  <bookViews>
    <workbookView xWindow="0" yWindow="0" windowWidth="23040" windowHeight="8940" xr2:uid="{3F296027-5B61-4ECD-BEFA-A5A4FD27944F}"/>
  </bookViews>
  <sheets>
    <sheet name="FS Summary for PC Mtg 9-25" sheetId="3" r:id="rId1"/>
    <sheet name="Fs Summary for PC Mtg 8-25" sheetId="2" r:id="rId2"/>
    <sheet name="Fs Summary for PC Mtg 4-25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D29" i="3"/>
  <c r="B27" i="3"/>
  <c r="B29" i="3" s="1"/>
  <c r="D57" i="3"/>
  <c r="D59" i="3" s="1"/>
  <c r="B57" i="3"/>
  <c r="D53" i="3"/>
  <c r="B53" i="3"/>
  <c r="D46" i="3"/>
  <c r="D49" i="3" s="1"/>
  <c r="B46" i="3"/>
  <c r="B49" i="3" s="1"/>
  <c r="D17" i="3"/>
  <c r="D21" i="3" s="1"/>
  <c r="B17" i="3"/>
  <c r="B21" i="3" s="1"/>
  <c r="B59" i="3" l="1"/>
  <c r="D31" i="3"/>
  <c r="D35" i="3" s="1"/>
  <c r="B31" i="3"/>
  <c r="B35" i="3" s="1"/>
  <c r="D57" i="2"/>
  <c r="D59" i="2" s="1"/>
  <c r="B55" i="2"/>
  <c r="B57" i="2" s="1"/>
  <c r="B59" i="2" s="1"/>
  <c r="D53" i="2"/>
  <c r="B53" i="2"/>
  <c r="D43" i="2"/>
  <c r="D46" i="2" s="1"/>
  <c r="D49" i="2" s="1"/>
  <c r="B43" i="2"/>
  <c r="B46" i="2" s="1"/>
  <c r="B49" i="2" s="1"/>
  <c r="D53" i="1"/>
  <c r="B53" i="1"/>
  <c r="D51" i="1"/>
  <c r="B51" i="1"/>
  <c r="B49" i="1"/>
  <c r="D47" i="1"/>
  <c r="B47" i="1"/>
  <c r="D37" i="1"/>
  <c r="D40" i="1"/>
  <c r="D43" i="1" s="1"/>
  <c r="B43" i="1"/>
  <c r="B40" i="1"/>
  <c r="B37" i="1"/>
  <c r="B39" i="2"/>
  <c r="B27" i="2"/>
  <c r="D27" i="2"/>
  <c r="B39" i="3" l="1"/>
  <c r="D17" i="2"/>
  <c r="D29" i="2"/>
  <c r="B29" i="2"/>
  <c r="B17" i="2"/>
  <c r="B21" i="2" s="1"/>
  <c r="B31" i="2" l="1"/>
  <c r="B35" i="2" s="1"/>
  <c r="D21" i="2"/>
  <c r="D31" i="2" s="1"/>
  <c r="D35" i="2" s="1"/>
  <c r="B27" i="1"/>
  <c r="B29" i="1" s="1"/>
  <c r="B31" i="1" s="1"/>
  <c r="D27" i="1"/>
  <c r="D29" i="1"/>
  <c r="D31" i="1" s="1"/>
  <c r="D19" i="1"/>
  <c r="D21" i="1"/>
  <c r="B21" i="1"/>
  <c r="D25" i="1"/>
  <c r="D17" i="1"/>
  <c r="B17" i="1"/>
  <c r="D16" i="1"/>
  <c r="B16" i="1"/>
</calcChain>
</file>

<file path=xl/sharedStrings.xml><?xml version="1.0" encoding="utf-8"?>
<sst xmlns="http://schemas.openxmlformats.org/spreadsheetml/2006/main" count="120" uniqueCount="49">
  <si>
    <t>Financial Performance Fiscal Year 2025</t>
  </si>
  <si>
    <t>YTD Through April 30, 2025</t>
  </si>
  <si>
    <t>Annunciation Parish church and school performance through April 30</t>
  </si>
  <si>
    <t>2024 as compared to the same period for last year</t>
  </si>
  <si>
    <t>Performance from July 1, 2024</t>
  </si>
  <si>
    <t>through April 30, 2025</t>
  </si>
  <si>
    <t>Last Year</t>
  </si>
  <si>
    <t>Actual</t>
  </si>
  <si>
    <t>YTD Actual</t>
  </si>
  <si>
    <t>CHURCH</t>
  </si>
  <si>
    <t>Sunday Collections</t>
  </si>
  <si>
    <t>Bequests</t>
  </si>
  <si>
    <t>Other Ordinary Income</t>
  </si>
  <si>
    <t xml:space="preserve">   Total Ordinary Income and Bequests</t>
  </si>
  <si>
    <t xml:space="preserve">Net Church Ordinary Income </t>
  </si>
  <si>
    <t xml:space="preserve">   and Bequests</t>
  </si>
  <si>
    <t>SCHOOL</t>
  </si>
  <si>
    <t>Income</t>
  </si>
  <si>
    <t>Expenses</t>
  </si>
  <si>
    <t>Net School Income</t>
  </si>
  <si>
    <t>NET PARISH INCOME</t>
  </si>
  <si>
    <t>2025 as compared to the same period for last year</t>
  </si>
  <si>
    <t>Change in Net Parish Assets</t>
  </si>
  <si>
    <t>Gain on Market Value of Endowments</t>
  </si>
  <si>
    <t>Annunciation Catholic Church</t>
  </si>
  <si>
    <t>YTD Through August 31, 2025</t>
  </si>
  <si>
    <t>Annunciation Parish church and school performance through August 3</t>
  </si>
  <si>
    <t>Performance for the year July 1, 2025</t>
  </si>
  <si>
    <t>through August 31, 2025</t>
  </si>
  <si>
    <t>Cleanup of accounts</t>
  </si>
  <si>
    <t>Per Financials</t>
  </si>
  <si>
    <t>BALANCE SHEET</t>
  </si>
  <si>
    <t>Cash</t>
  </si>
  <si>
    <t>Loans to Diocese</t>
  </si>
  <si>
    <t>Other unrestricted assets</t>
  </si>
  <si>
    <t xml:space="preserve">   Total Unrestricted Assets</t>
  </si>
  <si>
    <t>Endowments</t>
  </si>
  <si>
    <t xml:space="preserve">    Total Assets</t>
  </si>
  <si>
    <t>Payables and Deferred Inxcome</t>
  </si>
  <si>
    <t>Designated Collections</t>
  </si>
  <si>
    <t xml:space="preserve">    Total Liabilities</t>
  </si>
  <si>
    <t>Net Assets - Unrestricted</t>
  </si>
  <si>
    <t>Net Assets - Restricted</t>
  </si>
  <si>
    <t>Total Liabilities &amp; Net Assets</t>
  </si>
  <si>
    <t/>
  </si>
  <si>
    <t xml:space="preserve">    Total Net Assets</t>
  </si>
  <si>
    <t>YTD Through September 30, 2025</t>
  </si>
  <si>
    <t>through September 30, 2025</t>
  </si>
  <si>
    <t>Bequests &amp; Extraordinary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</si>
</sst>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3" borderId="0" xfId="0" applyFill="1"/>
    <xf numFmtId="0" fontId="1" fillId="3" borderId="0" xfId="0" applyFont="1" applyFill="1"/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2" fontId="0" fillId="2" borderId="0" xfId="0" applyNumberFormat="1" applyFill="1"/>
    <xf numFmtId="42" fontId="0" fillId="0" borderId="0" xfId="0" applyNumberFormat="1"/>
    <xf numFmtId="42" fontId="0" fillId="3" borderId="0" xfId="0" applyNumberFormat="1" applyFill="1"/>
    <xf numFmtId="42" fontId="0" fillId="2" borderId="1" xfId="0" applyNumberFormat="1" applyFill="1" applyBorder="1"/>
    <xf numFmtId="0" fontId="0" fillId="0" borderId="0" xfId="0" applyFill="1"/>
    <xf numFmtId="42" fontId="0" fillId="0" borderId="0" xfId="0" applyNumberFormat="1" applyFill="1"/>
    <xf numFmtId="42" fontId="0" fillId="0" borderId="2" xfId="0" applyNumberFormat="1" applyBorder="1"/>
    <xf numFmtId="42" fontId="0" fillId="3" borderId="3" xfId="0" applyNumberFormat="1" applyFill="1" applyBorder="1"/>
    <xf numFmtId="41" fontId="0" fillId="0" borderId="0" xfId="0" applyNumberFormat="1"/>
    <xf numFmtId="41" fontId="0" fillId="0" borderId="0" xfId="0" applyNumberFormat="1" applyFill="1"/>
    <xf numFmtId="41" fontId="0" fillId="0" borderId="2" xfId="0" applyNumberFormat="1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41" fontId="0" fillId="0" borderId="3" xfId="0" applyNumberFormat="1" applyBorder="1"/>
    <xf numFmtId="0" fontId="0" fillId="0" borderId="0" xfId="0" quotePrefix="1"/>
    <xf numFmtId="41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599A-7A45-4281-B6BD-E98F8F345102}">
  <dimension ref="A1:D60"/>
  <sheetViews>
    <sheetView tabSelected="1" workbookViewId="0">
      <selection activeCell="D56" sqref="D56"/>
    </sheetView>
  </sheetViews>
  <sheetFormatPr defaultRowHeight="14.4" x14ac:dyDescent="0.3"/>
  <cols>
    <col min="1" max="1" width="33.5546875" customWidth="1"/>
    <col min="2" max="2" width="12.77734375" customWidth="1"/>
    <col min="3" max="3" width="2.21875" customWidth="1"/>
    <col min="4" max="4" width="13.44140625" customWidth="1"/>
  </cols>
  <sheetData>
    <row r="1" spans="1:4" x14ac:dyDescent="0.3">
      <c r="A1" s="1" t="s">
        <v>24</v>
      </c>
    </row>
    <row r="2" spans="1:4" x14ac:dyDescent="0.3">
      <c r="A2" s="1" t="s">
        <v>0</v>
      </c>
    </row>
    <row r="3" spans="1:4" x14ac:dyDescent="0.3">
      <c r="A3" s="1" t="s">
        <v>46</v>
      </c>
    </row>
    <row r="5" spans="1:4" x14ac:dyDescent="0.3">
      <c r="A5" t="s">
        <v>26</v>
      </c>
    </row>
    <row r="6" spans="1:4" x14ac:dyDescent="0.3">
      <c r="A6" t="s">
        <v>21</v>
      </c>
      <c r="C6" s="16"/>
    </row>
    <row r="7" spans="1:4" x14ac:dyDescent="0.3">
      <c r="C7" s="16"/>
    </row>
    <row r="8" spans="1:4" x14ac:dyDescent="0.3">
      <c r="A8" s="2" t="s">
        <v>27</v>
      </c>
      <c r="B8" s="3" t="s">
        <v>8</v>
      </c>
      <c r="C8" s="3"/>
      <c r="D8" s="4" t="s">
        <v>6</v>
      </c>
    </row>
    <row r="9" spans="1:4" x14ac:dyDescent="0.3">
      <c r="A9" s="2" t="s">
        <v>47</v>
      </c>
      <c r="B9" s="5"/>
      <c r="C9" s="5"/>
      <c r="D9" s="4" t="s">
        <v>7</v>
      </c>
    </row>
    <row r="10" spans="1:4" ht="3" customHeight="1" x14ac:dyDescent="0.3">
      <c r="A10" s="6"/>
      <c r="B10" s="6"/>
      <c r="C10" s="6"/>
      <c r="D10" s="6"/>
    </row>
    <row r="11" spans="1:4" x14ac:dyDescent="0.3">
      <c r="A11" s="7" t="s">
        <v>9</v>
      </c>
      <c r="B11" s="6"/>
      <c r="C11" s="6"/>
      <c r="D11" s="6"/>
    </row>
    <row r="12" spans="1:4" x14ac:dyDescent="0.3">
      <c r="A12" s="8" t="s">
        <v>10</v>
      </c>
      <c r="B12" s="12">
        <v>292477</v>
      </c>
      <c r="C12" s="12"/>
      <c r="D12" s="12">
        <v>289097</v>
      </c>
    </row>
    <row r="13" spans="1:4" x14ac:dyDescent="0.3">
      <c r="A13" s="9"/>
      <c r="B13" s="12"/>
      <c r="C13" s="12"/>
      <c r="D13" s="12"/>
    </row>
    <row r="14" spans="1:4" x14ac:dyDescent="0.3">
      <c r="A14" t="s">
        <v>48</v>
      </c>
      <c r="B14" s="13">
        <v>0</v>
      </c>
      <c r="C14" s="17"/>
      <c r="D14" s="13">
        <v>120868</v>
      </c>
    </row>
    <row r="15" spans="1:4" x14ac:dyDescent="0.3">
      <c r="B15" s="13"/>
      <c r="C15" s="17"/>
      <c r="D15" s="13"/>
    </row>
    <row r="16" spans="1:4" ht="25.2" customHeight="1" x14ac:dyDescent="0.3">
      <c r="A16" s="10" t="s">
        <v>12</v>
      </c>
      <c r="B16" s="15">
        <v>19551</v>
      </c>
      <c r="C16" s="15"/>
      <c r="D16" s="15">
        <v>29948</v>
      </c>
    </row>
    <row r="17" spans="1:4" x14ac:dyDescent="0.3">
      <c r="A17" t="s">
        <v>13</v>
      </c>
      <c r="B17" s="13">
        <f>SUM(B11:B16)</f>
        <v>312028</v>
      </c>
      <c r="C17" s="17"/>
      <c r="D17" s="13">
        <f>SUM(D11:D16)</f>
        <v>439913</v>
      </c>
    </row>
    <row r="18" spans="1:4" x14ac:dyDescent="0.3">
      <c r="B18" s="13"/>
      <c r="C18" s="17"/>
      <c r="D18" s="13"/>
    </row>
    <row r="19" spans="1:4" x14ac:dyDescent="0.3">
      <c r="A19" s="9" t="s">
        <v>18</v>
      </c>
      <c r="B19" s="12">
        <v>260027</v>
      </c>
      <c r="C19" s="12"/>
      <c r="D19" s="12">
        <v>197119</v>
      </c>
    </row>
    <row r="20" spans="1:4" x14ac:dyDescent="0.3">
      <c r="A20" s="9"/>
      <c r="B20" s="12"/>
      <c r="C20" s="12"/>
      <c r="D20" s="12"/>
    </row>
    <row r="21" spans="1:4" x14ac:dyDescent="0.3">
      <c r="A21" t="s">
        <v>14</v>
      </c>
      <c r="B21" s="13">
        <f>B17-B19</f>
        <v>52001</v>
      </c>
      <c r="C21" s="17"/>
      <c r="D21" s="13">
        <f>D17-D19</f>
        <v>242794</v>
      </c>
    </row>
    <row r="22" spans="1:4" x14ac:dyDescent="0.3">
      <c r="A22" t="s">
        <v>15</v>
      </c>
      <c r="B22" s="13"/>
      <c r="C22" s="17"/>
      <c r="D22" s="13"/>
    </row>
    <row r="23" spans="1:4" x14ac:dyDescent="0.3">
      <c r="B23" s="13"/>
      <c r="C23" s="17"/>
      <c r="D23" s="13"/>
    </row>
    <row r="24" spans="1:4" ht="27.6" customHeight="1" x14ac:dyDescent="0.3">
      <c r="A24" s="11" t="s">
        <v>16</v>
      </c>
      <c r="B24" s="14"/>
      <c r="C24" s="14"/>
      <c r="D24" s="14"/>
    </row>
    <row r="25" spans="1:4" x14ac:dyDescent="0.3">
      <c r="A25" t="s">
        <v>17</v>
      </c>
      <c r="B25" s="13">
        <v>793761</v>
      </c>
      <c r="C25" s="17"/>
      <c r="D25" s="13">
        <v>187331</v>
      </c>
    </row>
    <row r="26" spans="1:4" x14ac:dyDescent="0.3">
      <c r="B26" s="13"/>
      <c r="C26" s="17"/>
      <c r="D26" s="13"/>
    </row>
    <row r="27" spans="1:4" x14ac:dyDescent="0.3">
      <c r="A27" s="9" t="s">
        <v>18</v>
      </c>
      <c r="B27" s="12">
        <f>887181+19964</f>
        <v>907145</v>
      </c>
      <c r="C27" s="12"/>
      <c r="D27" s="12">
        <f>646395+494</f>
        <v>646889</v>
      </c>
    </row>
    <row r="28" spans="1:4" x14ac:dyDescent="0.3">
      <c r="A28" s="9"/>
      <c r="B28" s="15"/>
      <c r="C28" s="15"/>
      <c r="D28" s="15"/>
    </row>
    <row r="29" spans="1:4" x14ac:dyDescent="0.3">
      <c r="A29" t="s">
        <v>19</v>
      </c>
      <c r="B29" s="13">
        <f>B25-B27</f>
        <v>-113384</v>
      </c>
      <c r="C29" s="17"/>
      <c r="D29" s="13">
        <f>D25-D27</f>
        <v>-459558</v>
      </c>
    </row>
    <row r="30" spans="1:4" x14ac:dyDescent="0.3">
      <c r="B30" s="13"/>
      <c r="C30" s="17"/>
      <c r="D30" s="13"/>
    </row>
    <row r="31" spans="1:4" ht="15" thickBot="1" x14ac:dyDescent="0.35">
      <c r="A31" s="7" t="s">
        <v>20</v>
      </c>
      <c r="B31" s="19">
        <f>B21+B29</f>
        <v>-61383</v>
      </c>
      <c r="C31" s="14"/>
      <c r="D31" s="19">
        <f>D21+D29</f>
        <v>-216764</v>
      </c>
    </row>
    <row r="32" spans="1:4" ht="15" thickTop="1" x14ac:dyDescent="0.3">
      <c r="A32" s="6"/>
      <c r="B32" s="6"/>
      <c r="C32" s="6"/>
      <c r="D32" s="6"/>
    </row>
    <row r="33" spans="1:4" x14ac:dyDescent="0.3">
      <c r="C33" s="16"/>
    </row>
    <row r="34" spans="1:4" x14ac:dyDescent="0.3">
      <c r="A34" t="s">
        <v>23</v>
      </c>
      <c r="B34" s="13">
        <v>0</v>
      </c>
      <c r="C34" s="17"/>
      <c r="D34" s="13">
        <v>0</v>
      </c>
    </row>
    <row r="35" spans="1:4" x14ac:dyDescent="0.3">
      <c r="A35" t="s">
        <v>22</v>
      </c>
      <c r="B35" s="18">
        <f>SUM(B31:B34)</f>
        <v>-61383</v>
      </c>
      <c r="C35" s="16"/>
      <c r="D35" s="18">
        <f>SUM(D31:D34)</f>
        <v>-216764</v>
      </c>
    </row>
    <row r="36" spans="1:4" x14ac:dyDescent="0.3">
      <c r="C36" s="16"/>
    </row>
    <row r="37" spans="1:4" x14ac:dyDescent="0.3">
      <c r="A37" t="s">
        <v>29</v>
      </c>
      <c r="B37" s="13">
        <v>60529</v>
      </c>
      <c r="C37" s="17"/>
      <c r="D37" s="13">
        <v>0</v>
      </c>
    </row>
    <row r="38" spans="1:4" x14ac:dyDescent="0.3">
      <c r="C38" s="16"/>
    </row>
    <row r="39" spans="1:4" x14ac:dyDescent="0.3">
      <c r="A39" t="s">
        <v>30</v>
      </c>
      <c r="B39" s="13">
        <f>B31+B37</f>
        <v>-854</v>
      </c>
      <c r="C39" s="16"/>
    </row>
    <row r="40" spans="1:4" x14ac:dyDescent="0.3">
      <c r="C40" s="16"/>
    </row>
    <row r="41" spans="1:4" x14ac:dyDescent="0.3">
      <c r="A41" s="23" t="s">
        <v>31</v>
      </c>
      <c r="B41" s="24">
        <v>45930</v>
      </c>
      <c r="C41" s="25"/>
      <c r="D41" s="24">
        <v>45565</v>
      </c>
    </row>
    <row r="42" spans="1:4" x14ac:dyDescent="0.3">
      <c r="C42" s="16"/>
    </row>
    <row r="43" spans="1:4" x14ac:dyDescent="0.3">
      <c r="A43" t="s">
        <v>32</v>
      </c>
      <c r="B43" s="20">
        <v>797778</v>
      </c>
      <c r="C43" s="21"/>
      <c r="D43" s="20">
        <v>775191</v>
      </c>
    </row>
    <row r="44" spans="1:4" x14ac:dyDescent="0.3">
      <c r="A44" t="s">
        <v>33</v>
      </c>
      <c r="B44" s="20">
        <v>1000000</v>
      </c>
      <c r="C44" s="21"/>
      <c r="D44" s="20">
        <v>600000</v>
      </c>
    </row>
    <row r="45" spans="1:4" x14ac:dyDescent="0.3">
      <c r="A45" t="s">
        <v>34</v>
      </c>
      <c r="B45" s="20">
        <v>0</v>
      </c>
      <c r="C45" s="21"/>
      <c r="D45" s="20">
        <v>53271</v>
      </c>
    </row>
    <row r="46" spans="1:4" x14ac:dyDescent="0.3">
      <c r="A46" t="s">
        <v>35</v>
      </c>
      <c r="B46" s="22">
        <f>SUM(B43:B45)</f>
        <v>1797778</v>
      </c>
      <c r="C46" s="21"/>
      <c r="D46" s="22">
        <f>SUM(D43:D45)</f>
        <v>1428462</v>
      </c>
    </row>
    <row r="47" spans="1:4" x14ac:dyDescent="0.3">
      <c r="B47" s="20"/>
      <c r="C47" s="21"/>
      <c r="D47" s="20"/>
    </row>
    <row r="48" spans="1:4" x14ac:dyDescent="0.3">
      <c r="A48" t="s">
        <v>36</v>
      </c>
      <c r="B48" s="20">
        <v>1347340</v>
      </c>
      <c r="C48" s="21"/>
      <c r="D48" s="20">
        <v>1152089</v>
      </c>
    </row>
    <row r="49" spans="1:4" ht="15" thickBot="1" x14ac:dyDescent="0.35">
      <c r="A49" t="s">
        <v>37</v>
      </c>
      <c r="B49" s="26">
        <f>B46+B48</f>
        <v>3145118</v>
      </c>
      <c r="C49" s="26"/>
      <c r="D49" s="26">
        <f>D46+D48</f>
        <v>2580551</v>
      </c>
    </row>
    <row r="50" spans="1:4" ht="15" thickTop="1" x14ac:dyDescent="0.3">
      <c r="B50" s="20"/>
      <c r="C50" s="20"/>
      <c r="D50" s="20"/>
    </row>
    <row r="51" spans="1:4" x14ac:dyDescent="0.3">
      <c r="A51" t="s">
        <v>38</v>
      </c>
      <c r="B51" s="20">
        <v>453575</v>
      </c>
      <c r="C51" s="20"/>
      <c r="D51" s="20">
        <v>646576</v>
      </c>
    </row>
    <row r="52" spans="1:4" x14ac:dyDescent="0.3">
      <c r="A52" t="s">
        <v>39</v>
      </c>
      <c r="B52" s="20">
        <v>48690</v>
      </c>
      <c r="C52" s="20"/>
      <c r="D52" s="20">
        <v>45354</v>
      </c>
    </row>
    <row r="53" spans="1:4" x14ac:dyDescent="0.3">
      <c r="A53" t="s">
        <v>40</v>
      </c>
      <c r="B53" s="22">
        <f>SUM(B51:B52)</f>
        <v>502265</v>
      </c>
      <c r="C53" s="20"/>
      <c r="D53" s="22">
        <f>SUM(D51:D52)</f>
        <v>691930</v>
      </c>
    </row>
    <row r="54" spans="1:4" x14ac:dyDescent="0.3">
      <c r="B54" s="20"/>
      <c r="C54" s="20"/>
      <c r="D54" s="20"/>
    </row>
    <row r="55" spans="1:4" x14ac:dyDescent="0.3">
      <c r="A55" t="s">
        <v>41</v>
      </c>
      <c r="B55" s="20">
        <v>1331662</v>
      </c>
      <c r="C55" s="20"/>
      <c r="D55" s="20">
        <v>736532</v>
      </c>
    </row>
    <row r="56" spans="1:4" x14ac:dyDescent="0.3">
      <c r="A56" t="s">
        <v>42</v>
      </c>
      <c r="B56" s="20">
        <v>1311191</v>
      </c>
      <c r="C56" s="20"/>
      <c r="D56" s="20">
        <v>1152089</v>
      </c>
    </row>
    <row r="57" spans="1:4" x14ac:dyDescent="0.3">
      <c r="A57" t="s">
        <v>45</v>
      </c>
      <c r="B57" s="22">
        <f>SUM(B55:B56)</f>
        <v>2642853</v>
      </c>
      <c r="C57" s="20"/>
      <c r="D57" s="22">
        <f>SUM(D55:D56)</f>
        <v>1888621</v>
      </c>
    </row>
    <row r="58" spans="1:4" x14ac:dyDescent="0.3">
      <c r="B58" s="20"/>
      <c r="C58" s="20"/>
      <c r="D58" s="20"/>
    </row>
    <row r="59" spans="1:4" ht="15" thickBot="1" x14ac:dyDescent="0.35">
      <c r="A59" t="s">
        <v>43</v>
      </c>
      <c r="B59" s="28">
        <f>B53+B57</f>
        <v>3145118</v>
      </c>
      <c r="C59" s="20"/>
      <c r="D59" s="28">
        <f>D53+D57</f>
        <v>2580551</v>
      </c>
    </row>
    <row r="60" spans="1:4" ht="15" thickTop="1" x14ac:dyDescent="0.3"/>
  </sheetData>
  <pageMargins left="0.7" right="0.7" top="0.75" bottom="0.75" header="0.3" footer="0.3"/>
  <pageSetup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8D29-2C1F-4E90-9BB5-8DCD07FFA488}">
  <dimension ref="A1:D60"/>
  <sheetViews>
    <sheetView workbookViewId="0">
      <selection activeCell="A3" sqref="A3"/>
    </sheetView>
  </sheetViews>
  <sheetFormatPr defaultRowHeight="14.4" x14ac:dyDescent="0.3"/>
  <cols>
    <col min="1" max="1" width="33.5546875" customWidth="1"/>
    <col min="2" max="2" width="12.77734375" customWidth="1"/>
    <col min="3" max="3" width="2.21875" customWidth="1"/>
    <col min="4" max="4" width="13.44140625" customWidth="1"/>
  </cols>
  <sheetData>
    <row r="1" spans="1:4" x14ac:dyDescent="0.3">
      <c r="A1" s="1" t="s">
        <v>24</v>
      </c>
    </row>
    <row r="2" spans="1:4" x14ac:dyDescent="0.3">
      <c r="A2" s="1" t="s">
        <v>0</v>
      </c>
    </row>
    <row r="3" spans="1:4" x14ac:dyDescent="0.3">
      <c r="A3" s="1" t="s">
        <v>25</v>
      </c>
    </row>
    <row r="5" spans="1:4" x14ac:dyDescent="0.3">
      <c r="A5" t="s">
        <v>26</v>
      </c>
    </row>
    <row r="6" spans="1:4" x14ac:dyDescent="0.3">
      <c r="A6" t="s">
        <v>21</v>
      </c>
      <c r="C6" s="16"/>
    </row>
    <row r="7" spans="1:4" x14ac:dyDescent="0.3">
      <c r="C7" s="16"/>
    </row>
    <row r="8" spans="1:4" x14ac:dyDescent="0.3">
      <c r="A8" s="2" t="s">
        <v>27</v>
      </c>
      <c r="B8" s="3" t="s">
        <v>8</v>
      </c>
      <c r="C8" s="3"/>
      <c r="D8" s="4" t="s">
        <v>6</v>
      </c>
    </row>
    <row r="9" spans="1:4" x14ac:dyDescent="0.3">
      <c r="A9" s="2" t="s">
        <v>28</v>
      </c>
      <c r="B9" s="5"/>
      <c r="C9" s="5"/>
      <c r="D9" s="4" t="s">
        <v>7</v>
      </c>
    </row>
    <row r="10" spans="1:4" ht="3" customHeight="1" x14ac:dyDescent="0.3">
      <c r="A10" s="6"/>
      <c r="B10" s="6"/>
      <c r="C10" s="6"/>
      <c r="D10" s="6"/>
    </row>
    <row r="11" spans="1:4" x14ac:dyDescent="0.3">
      <c r="A11" s="7" t="s">
        <v>9</v>
      </c>
      <c r="B11" s="6"/>
      <c r="C11" s="6"/>
      <c r="D11" s="6"/>
    </row>
    <row r="12" spans="1:4" x14ac:dyDescent="0.3">
      <c r="A12" s="8" t="s">
        <v>10</v>
      </c>
      <c r="B12" s="12">
        <v>200959</v>
      </c>
      <c r="C12" s="12"/>
      <c r="D12" s="12">
        <v>187000</v>
      </c>
    </row>
    <row r="13" spans="1:4" x14ac:dyDescent="0.3">
      <c r="A13" s="9"/>
      <c r="B13" s="12"/>
      <c r="C13" s="12"/>
      <c r="D13" s="12"/>
    </row>
    <row r="14" spans="1:4" x14ac:dyDescent="0.3">
      <c r="A14" t="s">
        <v>11</v>
      </c>
      <c r="B14" s="13">
        <v>0</v>
      </c>
      <c r="C14" s="17"/>
      <c r="D14" s="13">
        <v>120868</v>
      </c>
    </row>
    <row r="15" spans="1:4" x14ac:dyDescent="0.3">
      <c r="B15" s="13"/>
      <c r="C15" s="17"/>
      <c r="D15" s="13"/>
    </row>
    <row r="16" spans="1:4" ht="25.2" customHeight="1" x14ac:dyDescent="0.3">
      <c r="A16" s="10" t="s">
        <v>12</v>
      </c>
      <c r="B16" s="15">
        <v>8285</v>
      </c>
      <c r="C16" s="15"/>
      <c r="D16" s="15">
        <v>26471</v>
      </c>
    </row>
    <row r="17" spans="1:4" x14ac:dyDescent="0.3">
      <c r="A17" t="s">
        <v>13</v>
      </c>
      <c r="B17" s="13">
        <f>SUM(B11:B16)</f>
        <v>209244</v>
      </c>
      <c r="C17" s="17"/>
      <c r="D17" s="13">
        <f>SUM(D11:D16)</f>
        <v>334339</v>
      </c>
    </row>
    <row r="18" spans="1:4" x14ac:dyDescent="0.3">
      <c r="B18" s="13"/>
      <c r="C18" s="17"/>
      <c r="D18" s="13"/>
    </row>
    <row r="19" spans="1:4" x14ac:dyDescent="0.3">
      <c r="A19" s="9" t="s">
        <v>18</v>
      </c>
      <c r="B19" s="12">
        <v>132418</v>
      </c>
      <c r="C19" s="12"/>
      <c r="D19" s="12">
        <v>154841</v>
      </c>
    </row>
    <row r="20" spans="1:4" x14ac:dyDescent="0.3">
      <c r="A20" s="9"/>
      <c r="B20" s="12"/>
      <c r="C20" s="12"/>
      <c r="D20" s="12"/>
    </row>
    <row r="21" spans="1:4" x14ac:dyDescent="0.3">
      <c r="A21" t="s">
        <v>14</v>
      </c>
      <c r="B21" s="13">
        <f>B17-B19</f>
        <v>76826</v>
      </c>
      <c r="C21" s="17"/>
      <c r="D21" s="13">
        <f>D17-D19</f>
        <v>179498</v>
      </c>
    </row>
    <row r="22" spans="1:4" x14ac:dyDescent="0.3">
      <c r="A22" t="s">
        <v>15</v>
      </c>
      <c r="B22" s="13"/>
      <c r="C22" s="17"/>
      <c r="D22" s="13"/>
    </row>
    <row r="23" spans="1:4" x14ac:dyDescent="0.3">
      <c r="B23" s="13"/>
      <c r="C23" s="17"/>
      <c r="D23" s="13"/>
    </row>
    <row r="24" spans="1:4" ht="27.6" customHeight="1" x14ac:dyDescent="0.3">
      <c r="A24" s="11" t="s">
        <v>16</v>
      </c>
      <c r="B24" s="14"/>
      <c r="C24" s="14"/>
      <c r="D24" s="14"/>
    </row>
    <row r="25" spans="1:4" x14ac:dyDescent="0.3">
      <c r="A25" t="s">
        <v>17</v>
      </c>
      <c r="B25" s="13">
        <v>131007</v>
      </c>
      <c r="C25" s="17"/>
      <c r="D25" s="13">
        <v>119113</v>
      </c>
    </row>
    <row r="26" spans="1:4" x14ac:dyDescent="0.3">
      <c r="B26" s="13"/>
      <c r="C26" s="17"/>
      <c r="D26" s="13"/>
    </row>
    <row r="27" spans="1:4" x14ac:dyDescent="0.3">
      <c r="A27" s="9" t="s">
        <v>18</v>
      </c>
      <c r="B27" s="12">
        <f>492116+8838</f>
        <v>500954</v>
      </c>
      <c r="C27" s="12"/>
      <c r="D27" s="12">
        <f>433129+2559</f>
        <v>435688</v>
      </c>
    </row>
    <row r="28" spans="1:4" x14ac:dyDescent="0.3">
      <c r="A28" s="9"/>
      <c r="B28" s="15"/>
      <c r="C28" s="15"/>
      <c r="D28" s="15"/>
    </row>
    <row r="29" spans="1:4" x14ac:dyDescent="0.3">
      <c r="A29" t="s">
        <v>19</v>
      </c>
      <c r="B29" s="13">
        <f>B25-B27</f>
        <v>-369947</v>
      </c>
      <c r="C29" s="17"/>
      <c r="D29" s="13">
        <f>D25-D27</f>
        <v>-316575</v>
      </c>
    </row>
    <row r="30" spans="1:4" x14ac:dyDescent="0.3">
      <c r="B30" s="13"/>
      <c r="C30" s="17"/>
      <c r="D30" s="13"/>
    </row>
    <row r="31" spans="1:4" ht="15" thickBot="1" x14ac:dyDescent="0.35">
      <c r="A31" s="7" t="s">
        <v>20</v>
      </c>
      <c r="B31" s="19">
        <f>B21+B29</f>
        <v>-293121</v>
      </c>
      <c r="C31" s="14"/>
      <c r="D31" s="19">
        <f>D21+D29</f>
        <v>-137077</v>
      </c>
    </row>
    <row r="32" spans="1:4" ht="15" thickTop="1" x14ac:dyDescent="0.3">
      <c r="A32" s="6"/>
      <c r="B32" s="6"/>
      <c r="C32" s="6"/>
      <c r="D32" s="6"/>
    </row>
    <row r="33" spans="1:4" x14ac:dyDescent="0.3">
      <c r="C33" s="16"/>
    </row>
    <row r="34" spans="1:4" x14ac:dyDescent="0.3">
      <c r="A34" t="s">
        <v>23</v>
      </c>
      <c r="B34" s="13">
        <v>159101</v>
      </c>
      <c r="C34" s="17"/>
      <c r="D34" s="13">
        <v>137516</v>
      </c>
    </row>
    <row r="35" spans="1:4" x14ac:dyDescent="0.3">
      <c r="A35" t="s">
        <v>22</v>
      </c>
      <c r="B35" s="18">
        <f>SUM(B31:B34)</f>
        <v>-134020</v>
      </c>
      <c r="C35" s="16"/>
      <c r="D35" s="18">
        <f>SUM(D31:D34)</f>
        <v>439</v>
      </c>
    </row>
    <row r="36" spans="1:4" x14ac:dyDescent="0.3">
      <c r="C36" s="16"/>
    </row>
    <row r="37" spans="1:4" x14ac:dyDescent="0.3">
      <c r="A37" t="s">
        <v>29</v>
      </c>
      <c r="B37" s="13">
        <v>64871</v>
      </c>
      <c r="C37" s="17"/>
      <c r="D37" s="13">
        <v>0</v>
      </c>
    </row>
    <row r="38" spans="1:4" x14ac:dyDescent="0.3">
      <c r="C38" s="16"/>
    </row>
    <row r="39" spans="1:4" x14ac:dyDescent="0.3">
      <c r="A39" t="s">
        <v>30</v>
      </c>
      <c r="B39" s="13">
        <f>B31+B37</f>
        <v>-228250</v>
      </c>
      <c r="C39" s="16"/>
    </row>
    <row r="40" spans="1:4" x14ac:dyDescent="0.3">
      <c r="C40" s="16"/>
    </row>
    <row r="41" spans="1:4" x14ac:dyDescent="0.3">
      <c r="A41" s="23" t="s">
        <v>31</v>
      </c>
      <c r="B41" s="24">
        <v>45900</v>
      </c>
      <c r="C41" s="25"/>
      <c r="D41" s="24">
        <v>45535</v>
      </c>
    </row>
    <row r="42" spans="1:4" x14ac:dyDescent="0.3">
      <c r="C42" s="16"/>
    </row>
    <row r="43" spans="1:4" x14ac:dyDescent="0.3">
      <c r="A43" t="s">
        <v>32</v>
      </c>
      <c r="B43" s="20">
        <f>100+100+12079+582088</f>
        <v>594367</v>
      </c>
      <c r="C43" s="21"/>
      <c r="D43" s="20">
        <f>100+100+1381+838572</f>
        <v>840153</v>
      </c>
    </row>
    <row r="44" spans="1:4" x14ac:dyDescent="0.3">
      <c r="A44" t="s">
        <v>33</v>
      </c>
      <c r="B44" s="20">
        <v>800000</v>
      </c>
      <c r="C44" s="21"/>
      <c r="D44" s="20">
        <v>600000</v>
      </c>
    </row>
    <row r="45" spans="1:4" x14ac:dyDescent="0.3">
      <c r="A45" t="s">
        <v>34</v>
      </c>
      <c r="B45" s="20">
        <v>3271</v>
      </c>
      <c r="C45" s="21"/>
      <c r="D45" s="20">
        <v>53271</v>
      </c>
    </row>
    <row r="46" spans="1:4" x14ac:dyDescent="0.3">
      <c r="A46" t="s">
        <v>35</v>
      </c>
      <c r="B46" s="22">
        <f>SUM(B43:B45)</f>
        <v>1397638</v>
      </c>
      <c r="C46" s="21"/>
      <c r="D46" s="22">
        <f>SUM(D43:D45)</f>
        <v>1493424</v>
      </c>
    </row>
    <row r="47" spans="1:4" x14ac:dyDescent="0.3">
      <c r="B47" s="20"/>
      <c r="C47" s="21"/>
      <c r="D47" s="20"/>
    </row>
    <row r="48" spans="1:4" x14ac:dyDescent="0.3">
      <c r="A48" t="s">
        <v>36</v>
      </c>
      <c r="B48" s="20">
        <v>1347340</v>
      </c>
      <c r="C48" s="21"/>
      <c r="D48" s="20">
        <v>1152089</v>
      </c>
    </row>
    <row r="49" spans="1:4" ht="15" thickBot="1" x14ac:dyDescent="0.35">
      <c r="A49" t="s">
        <v>37</v>
      </c>
      <c r="B49" s="26">
        <f>B46+B48</f>
        <v>2744978</v>
      </c>
      <c r="C49" s="26"/>
      <c r="D49" s="26">
        <f>D46+D48</f>
        <v>2645513</v>
      </c>
    </row>
    <row r="50" spans="1:4" ht="15" thickTop="1" x14ac:dyDescent="0.3">
      <c r="B50" s="20"/>
      <c r="C50" s="20"/>
      <c r="D50" s="20"/>
    </row>
    <row r="51" spans="1:4" x14ac:dyDescent="0.3">
      <c r="A51" t="s">
        <v>38</v>
      </c>
      <c r="B51" s="20">
        <v>271651</v>
      </c>
      <c r="C51" s="20"/>
      <c r="D51" s="20">
        <v>627209</v>
      </c>
    </row>
    <row r="52" spans="1:4" x14ac:dyDescent="0.3">
      <c r="A52" t="s">
        <v>39</v>
      </c>
      <c r="B52" s="20">
        <v>57869</v>
      </c>
      <c r="C52" s="20"/>
      <c r="D52" s="20">
        <v>52792</v>
      </c>
    </row>
    <row r="53" spans="1:4" x14ac:dyDescent="0.3">
      <c r="A53" t="s">
        <v>40</v>
      </c>
      <c r="B53" s="22">
        <f>SUM(B51:B52)</f>
        <v>329520</v>
      </c>
      <c r="C53" s="20"/>
      <c r="D53" s="22">
        <f>SUM(D51:D52)</f>
        <v>680001</v>
      </c>
    </row>
    <row r="54" spans="1:4" x14ac:dyDescent="0.3">
      <c r="B54" s="20"/>
      <c r="C54" s="20"/>
      <c r="D54" s="20"/>
    </row>
    <row r="55" spans="1:4" x14ac:dyDescent="0.3">
      <c r="A55" t="s">
        <v>41</v>
      </c>
      <c r="B55" s="20">
        <f>1332516-228249</f>
        <v>1104267</v>
      </c>
      <c r="C55" s="20"/>
      <c r="D55" s="20">
        <v>813423</v>
      </c>
    </row>
    <row r="56" spans="1:4" x14ac:dyDescent="0.3">
      <c r="A56" t="s">
        <v>42</v>
      </c>
      <c r="B56" s="20">
        <v>1311191</v>
      </c>
      <c r="C56" s="20"/>
      <c r="D56" s="20">
        <v>1152089</v>
      </c>
    </row>
    <row r="57" spans="1:4" x14ac:dyDescent="0.3">
      <c r="A57" t="s">
        <v>45</v>
      </c>
      <c r="B57" s="22">
        <f>SUM(B55:B56)</f>
        <v>2415458</v>
      </c>
      <c r="C57" s="20"/>
      <c r="D57" s="22">
        <f>SUM(D55:D56)</f>
        <v>1965512</v>
      </c>
    </row>
    <row r="58" spans="1:4" x14ac:dyDescent="0.3">
      <c r="B58" s="20"/>
      <c r="C58" s="20"/>
      <c r="D58" s="20"/>
    </row>
    <row r="59" spans="1:4" ht="15" thickBot="1" x14ac:dyDescent="0.35">
      <c r="A59" t="s">
        <v>43</v>
      </c>
      <c r="B59" s="28">
        <f>B53+B57</f>
        <v>2744978</v>
      </c>
      <c r="C59" s="20"/>
      <c r="D59" s="28">
        <f>D53+D57</f>
        <v>2645513</v>
      </c>
    </row>
    <row r="60" spans="1:4" ht="15" thickTop="1" x14ac:dyDescent="0.3"/>
  </sheetData>
  <pageMargins left="0.7" right="0.7" top="0.75" bottom="0.75" header="0.3" footer="0.3"/>
  <pageSetup orientation="portrait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610E4-EB69-48A7-A40F-E27F9D40955C}">
  <dimension ref="A1:D56"/>
  <sheetViews>
    <sheetView topLeftCell="A27" workbookViewId="0">
      <selection activeCell="A35" sqref="A35:D53"/>
    </sheetView>
  </sheetViews>
  <sheetFormatPr defaultRowHeight="14.4" x14ac:dyDescent="0.3"/>
  <cols>
    <col min="1" max="1" width="33.5546875" customWidth="1"/>
    <col min="2" max="2" width="12.77734375" customWidth="1"/>
    <col min="3" max="3" width="0.6640625" customWidth="1"/>
    <col min="4" max="4" width="13.44140625" customWidth="1"/>
  </cols>
  <sheetData>
    <row r="1" spans="1:4" x14ac:dyDescent="0.3">
      <c r="A1" s="1" t="s">
        <v>24</v>
      </c>
    </row>
    <row r="2" spans="1:4" x14ac:dyDescent="0.3">
      <c r="A2" s="1" t="s">
        <v>0</v>
      </c>
    </row>
    <row r="3" spans="1:4" x14ac:dyDescent="0.3">
      <c r="A3" s="1" t="s">
        <v>1</v>
      </c>
    </row>
    <row r="5" spans="1:4" x14ac:dyDescent="0.3">
      <c r="A5" t="s">
        <v>2</v>
      </c>
    </row>
    <row r="6" spans="1:4" x14ac:dyDescent="0.3">
      <c r="A6" t="s">
        <v>3</v>
      </c>
      <c r="C6" s="16"/>
    </row>
    <row r="7" spans="1:4" x14ac:dyDescent="0.3">
      <c r="C7" s="16"/>
    </row>
    <row r="8" spans="1:4" x14ac:dyDescent="0.3">
      <c r="A8" s="2" t="s">
        <v>4</v>
      </c>
      <c r="B8" s="3" t="s">
        <v>8</v>
      </c>
      <c r="C8" s="3"/>
      <c r="D8" s="4" t="s">
        <v>6</v>
      </c>
    </row>
    <row r="9" spans="1:4" x14ac:dyDescent="0.3">
      <c r="A9" s="2" t="s">
        <v>5</v>
      </c>
      <c r="B9" s="5"/>
      <c r="C9" s="5"/>
      <c r="D9" s="4" t="s">
        <v>7</v>
      </c>
    </row>
    <row r="10" spans="1:4" ht="3" customHeight="1" x14ac:dyDescent="0.3">
      <c r="A10" s="6"/>
      <c r="B10" s="6"/>
      <c r="C10" s="16"/>
      <c r="D10" s="6"/>
    </row>
    <row r="11" spans="1:4" x14ac:dyDescent="0.3">
      <c r="A11" s="7" t="s">
        <v>9</v>
      </c>
      <c r="B11" s="6"/>
      <c r="C11" s="6"/>
      <c r="D11" s="6"/>
    </row>
    <row r="12" spans="1:4" x14ac:dyDescent="0.3">
      <c r="A12" s="8" t="s">
        <v>10</v>
      </c>
      <c r="B12" s="12">
        <v>943539</v>
      </c>
      <c r="C12" s="12"/>
      <c r="D12" s="12">
        <v>871821</v>
      </c>
    </row>
    <row r="13" spans="1:4" x14ac:dyDescent="0.3">
      <c r="A13" s="9"/>
      <c r="B13" s="12"/>
      <c r="C13" s="12"/>
      <c r="D13" s="12"/>
    </row>
    <row r="14" spans="1:4" x14ac:dyDescent="0.3">
      <c r="A14" t="s">
        <v>11</v>
      </c>
      <c r="B14" s="13">
        <v>122793</v>
      </c>
      <c r="C14" s="17"/>
      <c r="D14" s="13">
        <v>25491</v>
      </c>
    </row>
    <row r="15" spans="1:4" x14ac:dyDescent="0.3">
      <c r="B15" s="13"/>
      <c r="C15" s="17"/>
      <c r="D15" s="13"/>
    </row>
    <row r="16" spans="1:4" ht="25.2" customHeight="1" x14ac:dyDescent="0.3">
      <c r="A16" s="10" t="s">
        <v>12</v>
      </c>
      <c r="B16" s="15">
        <f>82125+17674</f>
        <v>99799</v>
      </c>
      <c r="C16" s="15"/>
      <c r="D16" s="15">
        <f>66772+21886</f>
        <v>88658</v>
      </c>
    </row>
    <row r="17" spans="1:4" x14ac:dyDescent="0.3">
      <c r="A17" t="s">
        <v>13</v>
      </c>
      <c r="B17" s="13">
        <f>SUM(B11:B16)</f>
        <v>1166131</v>
      </c>
      <c r="C17" s="17"/>
      <c r="D17" s="13">
        <f>SUM(D11:D16)</f>
        <v>985970</v>
      </c>
    </row>
    <row r="18" spans="1:4" x14ac:dyDescent="0.3">
      <c r="B18" s="13"/>
      <c r="C18" s="17"/>
      <c r="D18" s="13"/>
    </row>
    <row r="19" spans="1:4" x14ac:dyDescent="0.3">
      <c r="A19" s="9" t="s">
        <v>18</v>
      </c>
      <c r="B19" s="12">
        <v>755853</v>
      </c>
      <c r="C19" s="12"/>
      <c r="D19" s="12">
        <f>538583+91719</f>
        <v>630302</v>
      </c>
    </row>
    <row r="20" spans="1:4" x14ac:dyDescent="0.3">
      <c r="A20" s="9"/>
      <c r="B20" s="12"/>
      <c r="C20" s="12"/>
      <c r="D20" s="12"/>
    </row>
    <row r="21" spans="1:4" x14ac:dyDescent="0.3">
      <c r="A21" t="s">
        <v>14</v>
      </c>
      <c r="B21" s="13">
        <f>B17-B19</f>
        <v>410278</v>
      </c>
      <c r="C21" s="17"/>
      <c r="D21" s="13">
        <f>D17-D19</f>
        <v>355668</v>
      </c>
    </row>
    <row r="22" spans="1:4" x14ac:dyDescent="0.3">
      <c r="A22" t="s">
        <v>15</v>
      </c>
      <c r="B22" s="13"/>
      <c r="C22" s="17"/>
      <c r="D22" s="13"/>
    </row>
    <row r="23" spans="1:4" x14ac:dyDescent="0.3">
      <c r="B23" s="13"/>
      <c r="C23" s="17"/>
      <c r="D23" s="13"/>
    </row>
    <row r="24" spans="1:4" ht="27.6" customHeight="1" x14ac:dyDescent="0.3">
      <c r="A24" s="11" t="s">
        <v>16</v>
      </c>
      <c r="B24" s="14"/>
      <c r="C24" s="14"/>
      <c r="D24" s="14"/>
    </row>
    <row r="25" spans="1:4" x14ac:dyDescent="0.3">
      <c r="A25" t="s">
        <v>17</v>
      </c>
      <c r="B25" s="13">
        <v>2585159</v>
      </c>
      <c r="C25" s="17"/>
      <c r="D25" s="13">
        <f>2767374+64673</f>
        <v>2832047</v>
      </c>
    </row>
    <row r="26" spans="1:4" x14ac:dyDescent="0.3">
      <c r="B26" s="13"/>
      <c r="C26" s="17"/>
      <c r="D26" s="13"/>
    </row>
    <row r="27" spans="1:4" x14ac:dyDescent="0.3">
      <c r="A27" s="9" t="s">
        <v>18</v>
      </c>
      <c r="B27" s="12">
        <f>2576325+7944-2</f>
        <v>2584267</v>
      </c>
      <c r="C27" s="12"/>
      <c r="D27" s="12">
        <f>2616799+185512-1</f>
        <v>2802310</v>
      </c>
    </row>
    <row r="28" spans="1:4" x14ac:dyDescent="0.3">
      <c r="A28" s="9"/>
      <c r="B28" s="12"/>
      <c r="C28" s="12"/>
      <c r="D28" s="12"/>
    </row>
    <row r="29" spans="1:4" x14ac:dyDescent="0.3">
      <c r="A29" t="s">
        <v>19</v>
      </c>
      <c r="B29" s="13">
        <f>B25-B27</f>
        <v>892</v>
      </c>
      <c r="C29" s="17"/>
      <c r="D29" s="13">
        <f>D25-D27</f>
        <v>29737</v>
      </c>
    </row>
    <row r="30" spans="1:4" x14ac:dyDescent="0.3">
      <c r="B30" s="13"/>
      <c r="C30" s="17"/>
      <c r="D30" s="13"/>
    </row>
    <row r="31" spans="1:4" x14ac:dyDescent="0.3">
      <c r="A31" s="7" t="s">
        <v>20</v>
      </c>
      <c r="B31" s="14">
        <f>B21+B29</f>
        <v>411170</v>
      </c>
      <c r="C31" s="14"/>
      <c r="D31" s="14">
        <f>D21+D29</f>
        <v>385405</v>
      </c>
    </row>
    <row r="32" spans="1:4" x14ac:dyDescent="0.3">
      <c r="A32" s="6"/>
      <c r="B32" s="6"/>
      <c r="C32" s="6"/>
      <c r="D32" s="6"/>
    </row>
    <row r="33" spans="1:4" x14ac:dyDescent="0.3">
      <c r="C33" s="16"/>
    </row>
    <row r="34" spans="1:4" x14ac:dyDescent="0.3">
      <c r="C34" s="16"/>
    </row>
    <row r="35" spans="1:4" x14ac:dyDescent="0.3">
      <c r="A35" s="23" t="s">
        <v>31</v>
      </c>
      <c r="B35" s="24">
        <v>45900</v>
      </c>
      <c r="C35" s="25"/>
      <c r="D35" s="24">
        <v>45535</v>
      </c>
    </row>
    <row r="36" spans="1:4" x14ac:dyDescent="0.3">
      <c r="C36" s="16"/>
    </row>
    <row r="37" spans="1:4" x14ac:dyDescent="0.3">
      <c r="A37" t="s">
        <v>32</v>
      </c>
      <c r="B37" s="20">
        <f>100+100+12079+582088</f>
        <v>594367</v>
      </c>
      <c r="C37" s="21"/>
      <c r="D37" s="20">
        <f>100+100+1381+838572</f>
        <v>840153</v>
      </c>
    </row>
    <row r="38" spans="1:4" x14ac:dyDescent="0.3">
      <c r="A38" t="s">
        <v>33</v>
      </c>
      <c r="B38" s="20">
        <v>800000</v>
      </c>
      <c r="C38" s="21"/>
      <c r="D38" s="20">
        <v>600000</v>
      </c>
    </row>
    <row r="39" spans="1:4" x14ac:dyDescent="0.3">
      <c r="A39" t="s">
        <v>34</v>
      </c>
      <c r="B39" s="20">
        <v>3271</v>
      </c>
      <c r="C39" s="21"/>
      <c r="D39" s="20">
        <v>53271</v>
      </c>
    </row>
    <row r="40" spans="1:4" x14ac:dyDescent="0.3">
      <c r="A40" t="s">
        <v>35</v>
      </c>
      <c r="B40" s="22">
        <f>SUM(B37:B39)</f>
        <v>1397638</v>
      </c>
      <c r="C40" s="21"/>
      <c r="D40" s="22">
        <f>SUM(D37:D39)</f>
        <v>1493424</v>
      </c>
    </row>
    <row r="41" spans="1:4" x14ac:dyDescent="0.3">
      <c r="B41" s="20"/>
      <c r="C41" s="21"/>
      <c r="D41" s="20"/>
    </row>
    <row r="42" spans="1:4" x14ac:dyDescent="0.3">
      <c r="A42" t="s">
        <v>36</v>
      </c>
      <c r="B42" s="20">
        <v>1347340</v>
      </c>
      <c r="C42" s="21"/>
      <c r="D42" s="20">
        <v>1152089</v>
      </c>
    </row>
    <row r="43" spans="1:4" ht="15" thickBot="1" x14ac:dyDescent="0.35">
      <c r="A43" t="s">
        <v>37</v>
      </c>
      <c r="B43" s="26">
        <f>B40+B42</f>
        <v>2744978</v>
      </c>
      <c r="C43" s="26"/>
      <c r="D43" s="26">
        <f>D40+D42</f>
        <v>2645513</v>
      </c>
    </row>
    <row r="44" spans="1:4" ht="15" thickTop="1" x14ac:dyDescent="0.3">
      <c r="B44" s="20"/>
      <c r="C44" s="20"/>
      <c r="D44" s="20"/>
    </row>
    <row r="45" spans="1:4" x14ac:dyDescent="0.3">
      <c r="A45" t="s">
        <v>38</v>
      </c>
      <c r="B45" s="20">
        <v>271651</v>
      </c>
      <c r="C45" s="20"/>
      <c r="D45" s="20">
        <v>627209</v>
      </c>
    </row>
    <row r="46" spans="1:4" x14ac:dyDescent="0.3">
      <c r="A46" t="s">
        <v>39</v>
      </c>
      <c r="B46" s="20">
        <v>57869</v>
      </c>
      <c r="C46" s="20"/>
      <c r="D46" s="20">
        <v>52792</v>
      </c>
    </row>
    <row r="47" spans="1:4" x14ac:dyDescent="0.3">
      <c r="A47" t="s">
        <v>40</v>
      </c>
      <c r="B47" s="22">
        <f>SUM(B45:B46)</f>
        <v>329520</v>
      </c>
      <c r="C47" s="20"/>
      <c r="D47" s="22">
        <f>SUM(D45:D46)</f>
        <v>680001</v>
      </c>
    </row>
    <row r="48" spans="1:4" x14ac:dyDescent="0.3">
      <c r="B48" s="20"/>
      <c r="C48" s="20"/>
      <c r="D48" s="20"/>
    </row>
    <row r="49" spans="1:4" x14ac:dyDescent="0.3">
      <c r="A49" t="s">
        <v>41</v>
      </c>
      <c r="B49" s="20">
        <f>1332516-228249</f>
        <v>1104267</v>
      </c>
      <c r="C49" s="20"/>
      <c r="D49" s="20">
        <v>813423</v>
      </c>
    </row>
    <row r="50" spans="1:4" x14ac:dyDescent="0.3">
      <c r="A50" t="s">
        <v>42</v>
      </c>
      <c r="B50" s="20">
        <v>1311191</v>
      </c>
      <c r="C50" s="20"/>
      <c r="D50" s="20">
        <v>1152089</v>
      </c>
    </row>
    <row r="51" spans="1:4" x14ac:dyDescent="0.3">
      <c r="A51" t="s">
        <v>45</v>
      </c>
      <c r="B51" s="22">
        <f>SUM(B49:B50)</f>
        <v>2415458</v>
      </c>
      <c r="C51" s="20"/>
      <c r="D51" s="22">
        <f>SUM(D49:D50)</f>
        <v>1965512</v>
      </c>
    </row>
    <row r="52" spans="1:4" x14ac:dyDescent="0.3">
      <c r="B52" s="20"/>
      <c r="C52" s="20"/>
      <c r="D52" s="20"/>
    </row>
    <row r="53" spans="1:4" ht="15" thickBot="1" x14ac:dyDescent="0.35">
      <c r="A53" t="s">
        <v>43</v>
      </c>
      <c r="B53" s="28">
        <f>B47+B51</f>
        <v>2744978</v>
      </c>
      <c r="C53" s="20"/>
      <c r="D53" s="28">
        <f>D47+D51</f>
        <v>2645513</v>
      </c>
    </row>
    <row r="54" spans="1:4" ht="15" thickTop="1" x14ac:dyDescent="0.3">
      <c r="A54" s="27" t="s">
        <v>44</v>
      </c>
      <c r="B54" s="20"/>
      <c r="C54" s="20"/>
      <c r="D54" s="20"/>
    </row>
    <row r="55" spans="1:4" x14ac:dyDescent="0.3">
      <c r="B55" s="20"/>
      <c r="C55" s="20"/>
      <c r="D55" s="20"/>
    </row>
    <row r="56" spans="1:4" x14ac:dyDescent="0.3">
      <c r="B56" s="20"/>
      <c r="C56" s="20"/>
      <c r="D56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FS Summary for PC Mtg 9-25</vt:lpstr>
      <vt:lpstr>Fs Summary for PC Mtg 8-25</vt:lpstr>
      <vt:lpstr>Fs Summary for PC Mtg 4-25</vt:lpstr>
    </vt:vector>
  </TitlesOfParts>
  <Company>Holy Redeemer Catholic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Falkenstein</dc:creator>
  <cp:lastModifiedBy>Tom Falkenstein</cp:lastModifiedBy>
  <cp:lastPrinted>2025-09-23T15:35:11Z</cp:lastPrinted>
  <dcterms:created xsi:type="dcterms:W3CDTF">2025-05-22T19:40:05Z</dcterms:created>
  <dcterms:modified xsi:type="dcterms:W3CDTF">2025-10-20T00:15:38Z</dcterms:modified>
</cp:coreProperties>
</file>