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ewsletter\"/>
    </mc:Choice>
  </mc:AlternateContent>
  <xr:revisionPtr revIDLastSave="0" documentId="13_ncr:1_{8B2B7A9B-A89A-4D7C-A8EF-1832FF9818B0}" xr6:coauthVersionLast="47" xr6:coauthVersionMax="47" xr10:uidLastSave="{00000000-0000-0000-0000-000000000000}"/>
  <bookViews>
    <workbookView xWindow="-108" yWindow="-108" windowWidth="23256" windowHeight="12456" xr2:uid="{3F296027-5B61-4ECD-BEFA-A5A4FD27944F}"/>
  </bookViews>
  <sheets>
    <sheet name="FS Summary 6-2026" sheetId="3" r:id="rId1"/>
    <sheet name="Balance Sheet -2026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4" l="1"/>
  <c r="B37" i="4"/>
  <c r="B32" i="4"/>
  <c r="B39" i="4" s="1"/>
  <c r="D32" i="4"/>
  <c r="D39" i="4" s="1"/>
  <c r="D23" i="4"/>
  <c r="B23" i="4"/>
  <c r="D21" i="4"/>
  <c r="D24" i="4" s="1"/>
  <c r="D26" i="4" s="1"/>
  <c r="D41" i="4" s="1"/>
  <c r="C21" i="4"/>
  <c r="B21" i="4"/>
  <c r="D9" i="4"/>
  <c r="D11" i="4" s="1"/>
  <c r="D14" i="4" s="1"/>
  <c r="D18" i="4" s="1"/>
  <c r="B9" i="4"/>
  <c r="B11" i="4" s="1"/>
  <c r="B14" i="4" s="1"/>
  <c r="B18" i="4" s="1"/>
  <c r="D39" i="3"/>
  <c r="D16" i="3"/>
  <c r="B16" i="3"/>
  <c r="D17" i="3"/>
  <c r="D21" i="3" s="1"/>
  <c r="B17" i="3"/>
  <c r="B21" i="3" s="1"/>
  <c r="D35" i="3"/>
  <c r="B28" i="3"/>
  <c r="D28" i="3"/>
  <c r="B35" i="3"/>
  <c r="B37" i="3" s="1"/>
  <c r="C30" i="3"/>
  <c r="D37" i="3"/>
  <c r="B24" i="4" l="1"/>
  <c r="B26" i="4" s="1"/>
  <c r="B41" i="4" s="1"/>
  <c r="D30" i="3"/>
  <c r="B30" i="3"/>
  <c r="B39" i="3" s="1"/>
  <c r="B43" i="3"/>
  <c r="D43" i="3" l="1"/>
</calcChain>
</file>

<file path=xl/sharedStrings.xml><?xml version="1.0" encoding="utf-8"?>
<sst xmlns="http://schemas.openxmlformats.org/spreadsheetml/2006/main" count="58" uniqueCount="53">
  <si>
    <t>Financial Performance Fiscal Year 2025</t>
  </si>
  <si>
    <t>CHURCH</t>
  </si>
  <si>
    <t>Sunday Collections</t>
  </si>
  <si>
    <t>Bequests</t>
  </si>
  <si>
    <t>Other Ordinary Income</t>
  </si>
  <si>
    <t xml:space="preserve">   Total Ordinary Income and Bequests</t>
  </si>
  <si>
    <t xml:space="preserve">Net Church Ordinary Income </t>
  </si>
  <si>
    <t xml:space="preserve">   and Bequests</t>
  </si>
  <si>
    <t>SCHOOL</t>
  </si>
  <si>
    <t>Income</t>
  </si>
  <si>
    <t>Expenses</t>
  </si>
  <si>
    <t>Net School Income</t>
  </si>
  <si>
    <t>NET PARISH INCOME</t>
  </si>
  <si>
    <t>Change in Net Parish Assets</t>
  </si>
  <si>
    <t>Gain on Market Value of Endowments</t>
  </si>
  <si>
    <t xml:space="preserve">For the Year Ended June 30, 2026 </t>
  </si>
  <si>
    <t>Annunciation Parish church and school performance for the Year ended June 30, 2026</t>
  </si>
  <si>
    <t>as compared  to the Year ended June 30, 2025</t>
  </si>
  <si>
    <t>Net Church Income</t>
  </si>
  <si>
    <t xml:space="preserve">        Building &amp; Capital Contributions</t>
  </si>
  <si>
    <t xml:space="preserve">        Investment Gains</t>
  </si>
  <si>
    <t>Extraordinary Income (Expenses):</t>
  </si>
  <si>
    <t xml:space="preserve">        Capital expenses</t>
  </si>
  <si>
    <t>Net Extraordinary Income</t>
  </si>
  <si>
    <t>Year Ended June 30</t>
  </si>
  <si>
    <t>PROFIT &amp; LOSS STATEMENT</t>
  </si>
  <si>
    <t xml:space="preserve">As of June 30, 2026 </t>
  </si>
  <si>
    <t>Balance Sheet</t>
  </si>
  <si>
    <t>BALANCE SHEET</t>
  </si>
  <si>
    <t>As of June 30</t>
  </si>
  <si>
    <t>ASSETS</t>
  </si>
  <si>
    <t>Cash</t>
  </si>
  <si>
    <t>Loans to Diocese</t>
  </si>
  <si>
    <t>Other Assets</t>
  </si>
  <si>
    <t xml:space="preserve">   Total Unrestricted Assets</t>
  </si>
  <si>
    <t>Total Cash &amp; Loans</t>
  </si>
  <si>
    <t>Restricted Assets (Endowments)</t>
  </si>
  <si>
    <t>Total Assets</t>
  </si>
  <si>
    <t>LIABILITIES</t>
  </si>
  <si>
    <t>Accrued Payroll Taxes &amp; Benefits</t>
  </si>
  <si>
    <t>Deferred Capital Campaign Income</t>
  </si>
  <si>
    <t>Unused Grants</t>
  </si>
  <si>
    <t>Other Liabilities</t>
  </si>
  <si>
    <t>Designated Collections</t>
  </si>
  <si>
    <t>Total Liabilities</t>
  </si>
  <si>
    <t xml:space="preserve">Net Assets - Unrestricted </t>
  </si>
  <si>
    <t xml:space="preserve">Net Income &amp; Expense </t>
  </si>
  <si>
    <t>End of Year</t>
  </si>
  <si>
    <t>Beginning of Year</t>
  </si>
  <si>
    <t xml:space="preserve">Net Assets - Restricted </t>
  </si>
  <si>
    <t>Total Net Assets</t>
  </si>
  <si>
    <t>Total Laibilities &amp;  Net Assets</t>
  </si>
  <si>
    <t>Annunciation Catholic Parish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</si>
</sst>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3" borderId="0" xfId="0" applyFill="1"/>
    <xf numFmtId="42" fontId="0" fillId="0" borderId="0" xfId="0" applyNumberFormat="1"/>
    <xf numFmtId="42" fontId="0" fillId="0" borderId="2" xfId="0" applyNumberFormat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3" borderId="0" xfId="0" applyFont="1" applyFill="1"/>
    <xf numFmtId="42" fontId="3" fillId="2" borderId="0" xfId="0" applyNumberFormat="1" applyFont="1" applyFill="1"/>
    <xf numFmtId="42" fontId="3" fillId="0" borderId="2" xfId="0" applyNumberFormat="1" applyFont="1" applyBorder="1"/>
    <xf numFmtId="42" fontId="3" fillId="0" borderId="0" xfId="0" applyNumberFormat="1" applyFont="1"/>
    <xf numFmtId="42" fontId="3" fillId="2" borderId="1" xfId="0" applyNumberFormat="1" applyFont="1" applyFill="1" applyBorder="1"/>
    <xf numFmtId="42" fontId="3" fillId="0" borderId="3" xfId="0" applyNumberFormat="1" applyFont="1" applyBorder="1"/>
    <xf numFmtId="42" fontId="3" fillId="4" borderId="0" xfId="0" applyNumberFormat="1" applyFont="1" applyFill="1"/>
    <xf numFmtId="0" fontId="3" fillId="0" borderId="0" xfId="0" applyFont="1"/>
    <xf numFmtId="42" fontId="3" fillId="0" borderId="1" xfId="0" applyNumberFormat="1" applyFont="1" applyBorder="1"/>
    <xf numFmtId="42" fontId="3" fillId="0" borderId="6" xfId="0" applyNumberFormat="1" applyFont="1" applyBorder="1"/>
    <xf numFmtId="0" fontId="2" fillId="3" borderId="0" xfId="0" applyFont="1" applyFill="1"/>
    <xf numFmtId="0" fontId="3" fillId="2" borderId="0" xfId="0" applyFont="1" applyFill="1"/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right" indent="1"/>
    </xf>
    <xf numFmtId="0" fontId="2" fillId="4" borderId="0" xfId="0" applyFont="1" applyFill="1"/>
    <xf numFmtId="0" fontId="3" fillId="2" borderId="0" xfId="0" applyFont="1" applyFill="1" applyAlignment="1">
      <alignment horizontal="left"/>
    </xf>
    <xf numFmtId="0" fontId="3" fillId="4" borderId="0" xfId="0" applyFont="1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42" fontId="3" fillId="3" borderId="0" xfId="0" applyNumberFormat="1" applyFont="1" applyFill="1"/>
    <xf numFmtId="42" fontId="3" fillId="3" borderId="3" xfId="0" applyNumberFormat="1" applyFont="1" applyFill="1" applyBorder="1"/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F5547-C027-447C-9066-3FFAADA745F9}">
  <dimension ref="A1:F45"/>
  <sheetViews>
    <sheetView tabSelected="1" workbookViewId="0">
      <selection activeCell="A2" sqref="A2"/>
    </sheetView>
  </sheetViews>
  <sheetFormatPr defaultRowHeight="14.4" x14ac:dyDescent="0.3"/>
  <cols>
    <col min="1" max="1" width="45.44140625" customWidth="1"/>
    <col min="2" max="2" width="15.77734375" customWidth="1"/>
    <col min="3" max="3" width="3.21875" customWidth="1"/>
    <col min="4" max="4" width="16.21875" customWidth="1"/>
    <col min="6" max="6" width="10.109375" bestFit="1" customWidth="1"/>
  </cols>
  <sheetData>
    <row r="1" spans="1:4" ht="15.6" x14ac:dyDescent="0.3">
      <c r="A1" s="6" t="s">
        <v>52</v>
      </c>
      <c r="B1" s="17"/>
      <c r="C1" s="17"/>
      <c r="D1" s="17"/>
    </row>
    <row r="2" spans="1:4" ht="15.6" x14ac:dyDescent="0.3">
      <c r="A2" s="6" t="s">
        <v>0</v>
      </c>
      <c r="B2" s="17"/>
      <c r="C2" s="17"/>
      <c r="D2" s="17"/>
    </row>
    <row r="3" spans="1:4" ht="15.6" x14ac:dyDescent="0.3">
      <c r="A3" s="6" t="s">
        <v>15</v>
      </c>
      <c r="B3" s="17"/>
      <c r="C3" s="17"/>
      <c r="D3" s="17"/>
    </row>
    <row r="4" spans="1:4" ht="15.6" x14ac:dyDescent="0.3">
      <c r="A4" s="17"/>
      <c r="B4" s="17"/>
      <c r="C4" s="17"/>
      <c r="D4" s="17"/>
    </row>
    <row r="5" spans="1:4" ht="15.6" x14ac:dyDescent="0.3">
      <c r="A5" s="17" t="s">
        <v>16</v>
      </c>
      <c r="B5" s="17"/>
      <c r="C5" s="17"/>
      <c r="D5" s="17"/>
    </row>
    <row r="6" spans="1:4" ht="15.6" x14ac:dyDescent="0.3">
      <c r="A6" s="17" t="s">
        <v>17</v>
      </c>
      <c r="B6" s="17"/>
      <c r="C6" s="17"/>
      <c r="D6" s="17"/>
    </row>
    <row r="7" spans="1:4" ht="15.6" x14ac:dyDescent="0.3">
      <c r="A7" s="17"/>
      <c r="B7" s="17"/>
      <c r="C7" s="17"/>
      <c r="D7" s="17"/>
    </row>
    <row r="8" spans="1:4" ht="15.6" x14ac:dyDescent="0.3">
      <c r="A8" s="29" t="s">
        <v>25</v>
      </c>
      <c r="B8" s="36" t="s">
        <v>24</v>
      </c>
      <c r="C8" s="36"/>
      <c r="D8" s="36"/>
    </row>
    <row r="9" spans="1:4" ht="15.6" x14ac:dyDescent="0.3">
      <c r="A9" s="30"/>
      <c r="B9" s="7">
        <v>2026</v>
      </c>
      <c r="C9" s="8"/>
      <c r="D9" s="9">
        <v>2025</v>
      </c>
    </row>
    <row r="10" spans="1:4" ht="3" customHeight="1" x14ac:dyDescent="0.3">
      <c r="A10" s="10"/>
      <c r="B10" s="10"/>
      <c r="C10" s="10"/>
      <c r="D10" s="10"/>
    </row>
    <row r="11" spans="1:4" ht="15.6" x14ac:dyDescent="0.3">
      <c r="A11" s="20" t="s">
        <v>1</v>
      </c>
      <c r="B11" s="10"/>
      <c r="C11" s="10"/>
      <c r="D11" s="10"/>
    </row>
    <row r="12" spans="1:4" ht="15.6" x14ac:dyDescent="0.3">
      <c r="A12" s="21" t="s">
        <v>2</v>
      </c>
      <c r="B12" s="11">
        <v>1143625.3999999999</v>
      </c>
      <c r="C12" s="11"/>
      <c r="D12" s="11">
        <v>1135734.05</v>
      </c>
    </row>
    <row r="13" spans="1:4" ht="15.6" x14ac:dyDescent="0.3">
      <c r="A13" s="21"/>
      <c r="B13" s="11"/>
      <c r="C13" s="11"/>
      <c r="D13" s="11"/>
    </row>
    <row r="14" spans="1:4" ht="15.6" x14ac:dyDescent="0.3">
      <c r="A14" s="17" t="s">
        <v>3</v>
      </c>
      <c r="B14" s="13">
        <v>102775.18</v>
      </c>
      <c r="C14" s="13"/>
      <c r="D14" s="13">
        <v>122792.87</v>
      </c>
    </row>
    <row r="15" spans="1:4" ht="15.6" x14ac:dyDescent="0.3">
      <c r="A15" s="17"/>
      <c r="B15" s="13"/>
      <c r="C15" s="13"/>
      <c r="D15" s="13"/>
    </row>
    <row r="16" spans="1:4" ht="25.2" customHeight="1" x14ac:dyDescent="0.3">
      <c r="A16" s="23" t="s">
        <v>4</v>
      </c>
      <c r="B16" s="14">
        <f>84355.04+212592.51</f>
        <v>296947.55</v>
      </c>
      <c r="C16" s="14"/>
      <c r="D16" s="14">
        <f>66936.12+182251.29</f>
        <v>249187.41</v>
      </c>
    </row>
    <row r="17" spans="1:4" ht="15.6" x14ac:dyDescent="0.3">
      <c r="A17" s="17" t="s">
        <v>5</v>
      </c>
      <c r="B17" s="13">
        <f>SUM(B11:B16)</f>
        <v>1543348.13</v>
      </c>
      <c r="C17" s="13"/>
      <c r="D17" s="13">
        <f>SUM(D11:D16)</f>
        <v>1507714.3299999998</v>
      </c>
    </row>
    <row r="18" spans="1:4" ht="15.6" x14ac:dyDescent="0.3">
      <c r="A18" s="17"/>
      <c r="B18" s="13"/>
      <c r="C18" s="13"/>
      <c r="D18" s="13"/>
    </row>
    <row r="19" spans="1:4" ht="15.6" x14ac:dyDescent="0.3">
      <c r="A19" s="21" t="s">
        <v>10</v>
      </c>
      <c r="B19" s="11">
        <v>1109951.22</v>
      </c>
      <c r="C19" s="11"/>
      <c r="D19" s="11">
        <v>929272.71</v>
      </c>
    </row>
    <row r="20" spans="1:4" ht="15.6" x14ac:dyDescent="0.3">
      <c r="A20" s="21"/>
      <c r="B20" s="14"/>
      <c r="C20" s="11"/>
      <c r="D20" s="14"/>
    </row>
    <row r="21" spans="1:4" ht="15.6" x14ac:dyDescent="0.3">
      <c r="A21" s="17" t="s">
        <v>6</v>
      </c>
      <c r="B21" s="12">
        <f>B17-B19</f>
        <v>433396.90999999992</v>
      </c>
      <c r="C21" s="13"/>
      <c r="D21" s="12">
        <f>D17-D19</f>
        <v>578441.61999999988</v>
      </c>
    </row>
    <row r="22" spans="1:4" ht="15.6" x14ac:dyDescent="0.3">
      <c r="A22" s="17" t="s">
        <v>7</v>
      </c>
      <c r="B22" s="13"/>
      <c r="C22" s="13"/>
      <c r="D22" s="13"/>
    </row>
    <row r="23" spans="1:4" ht="15.6" x14ac:dyDescent="0.3">
      <c r="A23" s="17"/>
      <c r="B23" s="13"/>
      <c r="C23" s="13"/>
      <c r="D23" s="13"/>
    </row>
    <row r="24" spans="1:4" ht="15.6" x14ac:dyDescent="0.3">
      <c r="A24" s="21" t="s">
        <v>21</v>
      </c>
      <c r="B24" s="11"/>
      <c r="C24" s="11"/>
      <c r="D24" s="11"/>
    </row>
    <row r="25" spans="1:4" ht="15.6" x14ac:dyDescent="0.3">
      <c r="A25" s="21" t="s">
        <v>19</v>
      </c>
      <c r="B25" s="11">
        <v>27000</v>
      </c>
      <c r="C25" s="11"/>
      <c r="D25" s="11">
        <v>0</v>
      </c>
    </row>
    <row r="26" spans="1:4" ht="15.6" x14ac:dyDescent="0.3">
      <c r="A26" s="21" t="s">
        <v>20</v>
      </c>
      <c r="B26" s="11">
        <v>197268.04</v>
      </c>
      <c r="C26" s="11"/>
      <c r="D26" s="11">
        <v>159101.48000000001</v>
      </c>
    </row>
    <row r="27" spans="1:4" ht="15.6" x14ac:dyDescent="0.3">
      <c r="A27" s="21" t="s">
        <v>22</v>
      </c>
      <c r="B27" s="11">
        <v>-24058.19</v>
      </c>
      <c r="C27" s="11"/>
      <c r="D27" s="11">
        <v>0</v>
      </c>
    </row>
    <row r="28" spans="1:4" ht="15.6" x14ac:dyDescent="0.3">
      <c r="A28" s="31" t="s">
        <v>23</v>
      </c>
      <c r="B28" s="12">
        <f>SUM(B24:B27)</f>
        <v>200209.85</v>
      </c>
      <c r="C28" s="13"/>
      <c r="D28" s="12">
        <f>SUM(D24:D27)</f>
        <v>159101.48000000001</v>
      </c>
    </row>
    <row r="29" spans="1:4" ht="15.6" x14ac:dyDescent="0.3">
      <c r="A29" s="17"/>
      <c r="B29" s="13"/>
      <c r="C29" s="13"/>
      <c r="D29" s="13"/>
    </row>
    <row r="30" spans="1:4" ht="15.6" x14ac:dyDescent="0.3">
      <c r="A30" s="32" t="s">
        <v>18</v>
      </c>
      <c r="B30" s="12">
        <f>B21+B28</f>
        <v>633606.75999999989</v>
      </c>
      <c r="C30" s="12">
        <f>SUM(C21:C24)</f>
        <v>0</v>
      </c>
      <c r="D30" s="12">
        <f>D21+D28</f>
        <v>737543.09999999986</v>
      </c>
    </row>
    <row r="31" spans="1:4" ht="15.6" x14ac:dyDescent="0.3">
      <c r="A31" s="17"/>
      <c r="B31" s="13"/>
      <c r="C31" s="13"/>
      <c r="D31" s="13"/>
    </row>
    <row r="32" spans="1:4" ht="27.6" customHeight="1" x14ac:dyDescent="0.3">
      <c r="A32" s="33" t="s">
        <v>8</v>
      </c>
      <c r="B32" s="34"/>
      <c r="C32" s="34"/>
      <c r="D32" s="34"/>
    </row>
    <row r="33" spans="1:6" ht="15.6" x14ac:dyDescent="0.3">
      <c r="A33" s="17" t="s">
        <v>9</v>
      </c>
      <c r="B33" s="13">
        <v>2911510.55</v>
      </c>
      <c r="C33" s="13"/>
      <c r="D33" s="13">
        <v>2914948.91</v>
      </c>
    </row>
    <row r="34" spans="1:6" ht="15.6" x14ac:dyDescent="0.3">
      <c r="A34" s="17"/>
      <c r="B34" s="13"/>
      <c r="C34" s="13"/>
      <c r="D34" s="13"/>
    </row>
    <row r="35" spans="1:6" ht="15.6" x14ac:dyDescent="0.3">
      <c r="A35" s="21" t="s">
        <v>10</v>
      </c>
      <c r="B35" s="11">
        <f>3496731.46+1802.56</f>
        <v>3498534.02</v>
      </c>
      <c r="C35" s="11"/>
      <c r="D35" s="11">
        <f>3113305.58+863.35</f>
        <v>3114168.93</v>
      </c>
    </row>
    <row r="36" spans="1:6" ht="15.6" x14ac:dyDescent="0.3">
      <c r="A36" s="21"/>
      <c r="B36" s="14"/>
      <c r="C36" s="14"/>
      <c r="D36" s="14"/>
    </row>
    <row r="37" spans="1:6" ht="15.6" x14ac:dyDescent="0.3">
      <c r="A37" s="17" t="s">
        <v>11</v>
      </c>
      <c r="B37" s="13">
        <f>B33-B35</f>
        <v>-587023.4700000002</v>
      </c>
      <c r="C37" s="13"/>
      <c r="D37" s="13">
        <f>D33-D35</f>
        <v>-199220.02000000002</v>
      </c>
    </row>
    <row r="38" spans="1:6" ht="15.6" x14ac:dyDescent="0.3">
      <c r="A38" s="17"/>
      <c r="B38" s="13"/>
      <c r="C38" s="13"/>
      <c r="D38" s="13"/>
    </row>
    <row r="39" spans="1:6" ht="16.2" thickBot="1" x14ac:dyDescent="0.35">
      <c r="A39" s="20" t="s">
        <v>12</v>
      </c>
      <c r="B39" s="35">
        <f>B30+B37</f>
        <v>46583.289999999688</v>
      </c>
      <c r="C39" s="34"/>
      <c r="D39" s="35">
        <f>D30+D37</f>
        <v>538323.07999999984</v>
      </c>
    </row>
    <row r="40" spans="1:6" ht="16.2" thickTop="1" x14ac:dyDescent="0.3">
      <c r="A40" s="10"/>
      <c r="B40" s="10"/>
      <c r="C40" s="10"/>
      <c r="D40" s="10"/>
    </row>
    <row r="41" spans="1:6" ht="15.6" x14ac:dyDescent="0.3">
      <c r="A41" s="17"/>
      <c r="B41" s="17"/>
      <c r="C41" s="17"/>
      <c r="D41" s="17"/>
      <c r="F41" s="2"/>
    </row>
    <row r="42" spans="1:6" hidden="1" x14ac:dyDescent="0.3">
      <c r="A42" t="s">
        <v>14</v>
      </c>
      <c r="B42" s="2">
        <v>0</v>
      </c>
      <c r="C42" s="2"/>
      <c r="D42" s="2">
        <v>0</v>
      </c>
    </row>
    <row r="43" spans="1:6" hidden="1" x14ac:dyDescent="0.3">
      <c r="A43" t="s">
        <v>13</v>
      </c>
      <c r="B43" s="3">
        <f>SUM(B39:B42)</f>
        <v>46583.289999999688</v>
      </c>
      <c r="D43" s="3">
        <f>SUM(D39:D42)</f>
        <v>538323.07999999984</v>
      </c>
    </row>
    <row r="44" spans="1:6" hidden="1" x14ac:dyDescent="0.3"/>
    <row r="45" spans="1:6" ht="6" customHeight="1" x14ac:dyDescent="0.3"/>
  </sheetData>
  <mergeCells count="1">
    <mergeCell ref="B8:D8"/>
  </mergeCells>
  <pageMargins left="0.7" right="0.7" top="0.75" bottom="0.75" header="0.3" footer="0.3"/>
  <pageSetup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CEE0-598B-46C4-BE65-84E401382012}">
  <dimension ref="A1:D46"/>
  <sheetViews>
    <sheetView workbookViewId="0"/>
  </sheetViews>
  <sheetFormatPr defaultRowHeight="14.4" x14ac:dyDescent="0.3"/>
  <cols>
    <col min="1" max="1" width="37.77734375" customWidth="1"/>
    <col min="2" max="2" width="13.88671875" customWidth="1"/>
    <col min="3" max="3" width="3" customWidth="1"/>
    <col min="4" max="4" width="16.44140625" customWidth="1"/>
  </cols>
  <sheetData>
    <row r="1" spans="1:4" ht="15.6" x14ac:dyDescent="0.3">
      <c r="A1" s="6" t="s">
        <v>52</v>
      </c>
    </row>
    <row r="2" spans="1:4" ht="15.6" x14ac:dyDescent="0.3">
      <c r="A2" s="6" t="s">
        <v>27</v>
      </c>
    </row>
    <row r="3" spans="1:4" ht="15.6" x14ac:dyDescent="0.3">
      <c r="A3" s="6" t="s">
        <v>26</v>
      </c>
    </row>
    <row r="5" spans="1:4" ht="18" x14ac:dyDescent="0.35">
      <c r="A5" s="5" t="s">
        <v>28</v>
      </c>
      <c r="B5" s="36" t="s">
        <v>29</v>
      </c>
      <c r="C5" s="36"/>
      <c r="D5" s="36"/>
    </row>
    <row r="6" spans="1:4" ht="18" x14ac:dyDescent="0.35">
      <c r="A6" s="4"/>
      <c r="B6" s="7">
        <v>2026</v>
      </c>
      <c r="C6" s="8"/>
      <c r="D6" s="9">
        <v>2025</v>
      </c>
    </row>
    <row r="7" spans="1:4" ht="15.6" x14ac:dyDescent="0.3">
      <c r="A7" s="1"/>
      <c r="B7" s="10"/>
      <c r="C7" s="10"/>
      <c r="D7" s="10"/>
    </row>
    <row r="8" spans="1:4" ht="15.6" x14ac:dyDescent="0.3">
      <c r="A8" s="20" t="s">
        <v>30</v>
      </c>
      <c r="B8" s="10"/>
      <c r="C8" s="10"/>
      <c r="D8" s="10"/>
    </row>
    <row r="9" spans="1:4" ht="15.6" x14ac:dyDescent="0.3">
      <c r="A9" s="21" t="s">
        <v>31</v>
      </c>
      <c r="B9" s="11">
        <f>23702.83+253687.41</f>
        <v>277390.24</v>
      </c>
      <c r="C9" s="11"/>
      <c r="D9" s="11">
        <f>100+100+6441.83+651943.64</f>
        <v>658585.47</v>
      </c>
    </row>
    <row r="10" spans="1:4" ht="15.6" x14ac:dyDescent="0.3">
      <c r="A10" s="21" t="s">
        <v>32</v>
      </c>
      <c r="B10" s="11">
        <v>1200000</v>
      </c>
      <c r="C10" s="11"/>
      <c r="D10" s="11">
        <v>1100000</v>
      </c>
    </row>
    <row r="11" spans="1:4" ht="15.6" x14ac:dyDescent="0.3">
      <c r="A11" s="22" t="s">
        <v>35</v>
      </c>
      <c r="B11" s="12">
        <f>SUM(B9:B10)</f>
        <v>1477390.24</v>
      </c>
      <c r="C11" s="13"/>
      <c r="D11" s="12">
        <f>SUM(D9:D10)</f>
        <v>1758585.47</v>
      </c>
    </row>
    <row r="12" spans="1:4" ht="15.6" x14ac:dyDescent="0.3">
      <c r="A12" s="17"/>
      <c r="B12" s="13"/>
      <c r="C12" s="13"/>
      <c r="D12" s="13"/>
    </row>
    <row r="13" spans="1:4" ht="15.6" x14ac:dyDescent="0.3">
      <c r="A13" s="23" t="s">
        <v>33</v>
      </c>
      <c r="B13" s="14">
        <v>13106.16</v>
      </c>
      <c r="C13" s="14"/>
      <c r="D13" s="14">
        <v>3271</v>
      </c>
    </row>
    <row r="14" spans="1:4" ht="15.6" x14ac:dyDescent="0.3">
      <c r="A14" s="24" t="s">
        <v>34</v>
      </c>
      <c r="B14" s="13">
        <f>SUM(B11:B13)</f>
        <v>1490496.4</v>
      </c>
      <c r="C14" s="13"/>
      <c r="D14" s="13">
        <f>SUM(D11:D13)</f>
        <v>1761856.47</v>
      </c>
    </row>
    <row r="15" spans="1:4" ht="15.6" x14ac:dyDescent="0.3">
      <c r="A15" s="17"/>
      <c r="B15" s="13"/>
      <c r="C15" s="13"/>
      <c r="D15" s="13"/>
    </row>
    <row r="16" spans="1:4" ht="15.6" x14ac:dyDescent="0.3">
      <c r="A16" s="21" t="s">
        <v>36</v>
      </c>
      <c r="B16" s="11">
        <v>1713583.82</v>
      </c>
      <c r="C16" s="11"/>
      <c r="D16" s="11">
        <v>1347340.6</v>
      </c>
    </row>
    <row r="17" spans="1:4" ht="15.6" x14ac:dyDescent="0.3">
      <c r="A17" s="21"/>
      <c r="B17" s="14"/>
      <c r="C17" s="11"/>
      <c r="D17" s="14"/>
    </row>
    <row r="18" spans="1:4" ht="16.2" thickBot="1" x14ac:dyDescent="0.35">
      <c r="A18" s="22" t="s">
        <v>37</v>
      </c>
      <c r="B18" s="15">
        <f>SUM(B14:B17)</f>
        <v>3204080.2199999997</v>
      </c>
      <c r="C18" s="13"/>
      <c r="D18" s="15">
        <f>SUM(D14:D17)</f>
        <v>3109197.0700000003</v>
      </c>
    </row>
    <row r="19" spans="1:4" ht="16.2" thickTop="1" x14ac:dyDescent="0.3">
      <c r="A19" s="17"/>
      <c r="B19" s="13"/>
      <c r="C19" s="13"/>
      <c r="D19" s="13"/>
    </row>
    <row r="20" spans="1:4" ht="15.6" x14ac:dyDescent="0.3">
      <c r="A20" s="25" t="s">
        <v>38</v>
      </c>
      <c r="B20" s="16"/>
      <c r="C20" s="16"/>
      <c r="D20" s="16"/>
    </row>
    <row r="21" spans="1:4" ht="15.6" x14ac:dyDescent="0.3">
      <c r="A21" s="21" t="s">
        <v>39</v>
      </c>
      <c r="B21" s="11">
        <f>75+99.41+17073.03+5417.26+257.4-91.24-455.63</f>
        <v>22375.229999999996</v>
      </c>
      <c r="C21" s="11">
        <f>2214.76+73.78+1378.46</f>
        <v>3667.0000000000005</v>
      </c>
      <c r="D21" s="11">
        <f>2214.76+73.78+10378.46+5417.26+185-139.49-33.02+52.51-73.78</f>
        <v>18075.48</v>
      </c>
    </row>
    <row r="22" spans="1:4" ht="15.6" x14ac:dyDescent="0.3">
      <c r="A22" s="21" t="s">
        <v>40</v>
      </c>
      <c r="B22" s="11">
        <v>339172.97</v>
      </c>
      <c r="C22" s="11"/>
      <c r="D22" s="11">
        <v>253375.05</v>
      </c>
    </row>
    <row r="23" spans="1:4" ht="15.6" x14ac:dyDescent="0.3">
      <c r="A23" s="21" t="s">
        <v>41</v>
      </c>
      <c r="B23" s="11">
        <f>4592.44+4839+1786.07</f>
        <v>11217.509999999998</v>
      </c>
      <c r="C23" s="11"/>
      <c r="D23" s="11">
        <f>26364.77+64871.41+1786.07</f>
        <v>93022.250000000015</v>
      </c>
    </row>
    <row r="24" spans="1:4" ht="15.6" x14ac:dyDescent="0.3">
      <c r="A24" s="21" t="s">
        <v>42</v>
      </c>
      <c r="B24" s="11">
        <f>466766.69-SUM(B21:B23)</f>
        <v>94000.98000000004</v>
      </c>
      <c r="C24" s="11"/>
      <c r="D24" s="11">
        <f>413303.13-SUM(D21:D23)</f>
        <v>48830.350000000035</v>
      </c>
    </row>
    <row r="25" spans="1:4" ht="15.6" x14ac:dyDescent="0.3">
      <c r="A25" s="26" t="s">
        <v>43</v>
      </c>
      <c r="B25" s="11">
        <v>47023.54</v>
      </c>
      <c r="C25" s="11"/>
      <c r="D25" s="11">
        <v>52187.11</v>
      </c>
    </row>
    <row r="26" spans="1:4" ht="15.6" x14ac:dyDescent="0.3">
      <c r="A26" s="22" t="s">
        <v>44</v>
      </c>
      <c r="B26" s="12">
        <f>SUM(B21:B25)</f>
        <v>513790.23</v>
      </c>
      <c r="C26" s="13"/>
      <c r="D26" s="12">
        <f>SUM(D21:D25)</f>
        <v>465490.24</v>
      </c>
    </row>
    <row r="27" spans="1:4" ht="15.6" x14ac:dyDescent="0.3">
      <c r="A27" s="17"/>
      <c r="B27" s="13"/>
      <c r="C27" s="13"/>
      <c r="D27" s="13"/>
    </row>
    <row r="28" spans="1:4" ht="15.6" x14ac:dyDescent="0.3">
      <c r="A28" s="17"/>
      <c r="B28" s="13"/>
      <c r="C28" s="13"/>
      <c r="D28" s="13"/>
    </row>
    <row r="29" spans="1:4" ht="15.6" x14ac:dyDescent="0.3">
      <c r="A29" s="27" t="s">
        <v>45</v>
      </c>
      <c r="B29" s="16"/>
      <c r="C29" s="16"/>
      <c r="D29" s="16"/>
    </row>
    <row r="30" spans="1:4" ht="15.6" x14ac:dyDescent="0.3">
      <c r="A30" s="28" t="s">
        <v>48</v>
      </c>
      <c r="B30" s="11">
        <v>1332516.23</v>
      </c>
      <c r="C30" s="11"/>
      <c r="D30" s="11">
        <v>953294.63</v>
      </c>
    </row>
    <row r="31" spans="1:4" ht="15.6" x14ac:dyDescent="0.3">
      <c r="A31" s="28" t="s">
        <v>46</v>
      </c>
      <c r="B31" s="11">
        <v>-150684.88</v>
      </c>
      <c r="C31" s="11"/>
      <c r="D31" s="11">
        <v>379221.6</v>
      </c>
    </row>
    <row r="32" spans="1:4" ht="15.6" x14ac:dyDescent="0.3">
      <c r="A32" s="22" t="s">
        <v>47</v>
      </c>
      <c r="B32" s="12">
        <f>SUM(B30:B31)</f>
        <v>1181831.3500000001</v>
      </c>
      <c r="C32" s="17"/>
      <c r="D32" s="12">
        <f>SUM(D30:D31)</f>
        <v>1332516.23</v>
      </c>
    </row>
    <row r="33" spans="1:4" ht="15.6" x14ac:dyDescent="0.3">
      <c r="A33" s="17"/>
      <c r="B33" s="17"/>
      <c r="C33" s="17"/>
      <c r="D33" s="17"/>
    </row>
    <row r="34" spans="1:4" ht="15.6" x14ac:dyDescent="0.3">
      <c r="A34" s="27" t="s">
        <v>49</v>
      </c>
      <c r="B34" s="16"/>
      <c r="C34" s="16"/>
      <c r="D34" s="16"/>
    </row>
    <row r="35" spans="1:4" ht="15.6" x14ac:dyDescent="0.3">
      <c r="A35" s="28" t="s">
        <v>48</v>
      </c>
      <c r="B35" s="11">
        <v>1311190.6000000001</v>
      </c>
      <c r="C35" s="11"/>
      <c r="D35" s="11">
        <v>1152089.1200000001</v>
      </c>
    </row>
    <row r="36" spans="1:4" ht="15.6" x14ac:dyDescent="0.3">
      <c r="A36" s="28" t="s">
        <v>46</v>
      </c>
      <c r="B36" s="11">
        <v>197268.04</v>
      </c>
      <c r="C36" s="11"/>
      <c r="D36" s="11">
        <v>159101.48000000001</v>
      </c>
    </row>
    <row r="37" spans="1:4" ht="15.6" x14ac:dyDescent="0.3">
      <c r="A37" s="22" t="s">
        <v>47</v>
      </c>
      <c r="B37" s="12">
        <f>SUM(B35:B36)</f>
        <v>1508458.6400000001</v>
      </c>
      <c r="C37" s="17"/>
      <c r="D37" s="12">
        <f>SUM(D35:D36)</f>
        <v>1311190.6000000001</v>
      </c>
    </row>
    <row r="38" spans="1:4" ht="15.6" x14ac:dyDescent="0.3">
      <c r="A38" s="17"/>
      <c r="B38" s="17"/>
      <c r="C38" s="17"/>
      <c r="D38" s="17"/>
    </row>
    <row r="39" spans="1:4" ht="15.6" x14ac:dyDescent="0.3">
      <c r="A39" s="22" t="s">
        <v>50</v>
      </c>
      <c r="B39" s="18">
        <f>B32+B37</f>
        <v>2690289.99</v>
      </c>
      <c r="C39" s="17"/>
      <c r="D39" s="18">
        <f>D32+D37</f>
        <v>2643706.83</v>
      </c>
    </row>
    <row r="40" spans="1:4" ht="15.6" x14ac:dyDescent="0.3">
      <c r="A40" s="17"/>
      <c r="B40" s="17"/>
      <c r="C40" s="17"/>
      <c r="D40" s="17"/>
    </row>
    <row r="41" spans="1:4" ht="16.2" thickBot="1" x14ac:dyDescent="0.35">
      <c r="A41" s="22" t="s">
        <v>51</v>
      </c>
      <c r="B41" s="19">
        <f>B26+B39</f>
        <v>3204080.22</v>
      </c>
      <c r="C41" s="17"/>
      <c r="D41" s="19">
        <f>D26+D39</f>
        <v>3109197.0700000003</v>
      </c>
    </row>
    <row r="42" spans="1:4" ht="16.2" thickTop="1" x14ac:dyDescent="0.3">
      <c r="A42" s="17"/>
      <c r="B42" s="17"/>
      <c r="C42" s="17"/>
      <c r="D42" s="17"/>
    </row>
    <row r="43" spans="1:4" ht="15.6" x14ac:dyDescent="0.3">
      <c r="A43" s="17"/>
    </row>
    <row r="44" spans="1:4" ht="15.6" x14ac:dyDescent="0.3">
      <c r="A44" s="17"/>
    </row>
    <row r="45" spans="1:4" ht="15.6" x14ac:dyDescent="0.3">
      <c r="A45" s="17"/>
    </row>
    <row r="46" spans="1:4" ht="15.6" x14ac:dyDescent="0.3">
      <c r="A46" s="17"/>
    </row>
  </sheetData>
  <mergeCells count="1">
    <mergeCell ref="B5:D5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FS Summary 6-2026</vt:lpstr>
      <vt:lpstr>Balance Sheet -2026</vt:lpstr>
    </vt:vector>
  </TitlesOfParts>
  <Company>Holy Redeemer Catholic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Falkenstein</dc:creator>
  <cp:lastModifiedBy>Tom Falkenstein</cp:lastModifiedBy>
  <cp:lastPrinted>2026-08-13T15:37:19Z</cp:lastPrinted>
  <dcterms:created xsi:type="dcterms:W3CDTF">2025-05-22T19:40:05Z</dcterms:created>
  <dcterms:modified xsi:type="dcterms:W3CDTF">2026-08-18T20:20:34Z</dcterms:modified>
</cp:coreProperties>
</file>