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2024 Update" sheetId="4" r:id="rId1"/>
    <sheet name="2024 Cash Flow" sheetId="5" r:id="rId2"/>
    <sheet name="Sheet2" sheetId="9" r:id="rId3"/>
    <sheet name="Loan Payment" sheetId="7" r:id="rId4"/>
    <sheet name="2024 Update Org" sheetId="8" r:id="rId5"/>
    <sheet name="2019 Reserve Study" sheetId="1" r:id="rId6"/>
    <sheet name="2019 Cash Flow" sheetId="3" r:id="rId7"/>
  </sheets>
  <definedNames>
    <definedName name="_xlnm._FilterDatabase" localSheetId="0" hidden="1">'2024 Update'!$A$6:$AQ$61</definedName>
    <definedName name="_xlnm._FilterDatabase" localSheetId="4" hidden="1">'2024 Update Org'!$A$6:$AQ$61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5" l="1"/>
  <c r="D1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E6" i="5"/>
  <c r="L153" i="8"/>
  <c r="M153" i="8" s="1"/>
  <c r="N153" i="8" s="1"/>
  <c r="O153" i="8" s="1"/>
  <c r="P153" i="8" s="1"/>
  <c r="Q153" i="8" s="1"/>
  <c r="R153" i="8" s="1"/>
  <c r="S153" i="8" s="1"/>
  <c r="T153" i="8" s="1"/>
  <c r="U153" i="8" s="1"/>
  <c r="V153" i="8" s="1"/>
  <c r="W153" i="8" s="1"/>
  <c r="X153" i="8" s="1"/>
  <c r="Y153" i="8" s="1"/>
  <c r="Z153" i="8" s="1"/>
  <c r="AA153" i="8" s="1"/>
  <c r="AB153" i="8" s="1"/>
  <c r="AC153" i="8" s="1"/>
  <c r="AD153" i="8" s="1"/>
  <c r="AE153" i="8" s="1"/>
  <c r="AF153" i="8" s="1"/>
  <c r="AG153" i="8" s="1"/>
  <c r="AH153" i="8" s="1"/>
  <c r="AI153" i="8" s="1"/>
  <c r="AJ153" i="8" s="1"/>
  <c r="AK153" i="8" s="1"/>
  <c r="AL153" i="8" s="1"/>
  <c r="AM153" i="8" s="1"/>
  <c r="AN153" i="8" s="1"/>
  <c r="K153" i="8"/>
  <c r="B153" i="8"/>
  <c r="A153" i="8"/>
  <c r="K152" i="8"/>
  <c r="L152" i="8" s="1"/>
  <c r="M152" i="8" s="1"/>
  <c r="N152" i="8" s="1"/>
  <c r="O152" i="8" s="1"/>
  <c r="P152" i="8" s="1"/>
  <c r="Q152" i="8" s="1"/>
  <c r="R152" i="8" s="1"/>
  <c r="S152" i="8" s="1"/>
  <c r="T152" i="8" s="1"/>
  <c r="U152" i="8" s="1"/>
  <c r="V152" i="8" s="1"/>
  <c r="W152" i="8" s="1"/>
  <c r="X152" i="8" s="1"/>
  <c r="Y152" i="8" s="1"/>
  <c r="Z152" i="8" s="1"/>
  <c r="AA152" i="8" s="1"/>
  <c r="AB152" i="8" s="1"/>
  <c r="AC152" i="8" s="1"/>
  <c r="AD152" i="8" s="1"/>
  <c r="AE152" i="8" s="1"/>
  <c r="AF152" i="8" s="1"/>
  <c r="AG152" i="8" s="1"/>
  <c r="AH152" i="8" s="1"/>
  <c r="AI152" i="8" s="1"/>
  <c r="AJ152" i="8" s="1"/>
  <c r="AK152" i="8" s="1"/>
  <c r="AL152" i="8" s="1"/>
  <c r="AM152" i="8" s="1"/>
  <c r="AN152" i="8" s="1"/>
  <c r="B152" i="8"/>
  <c r="A152" i="8"/>
  <c r="K151" i="8"/>
  <c r="L151" i="8" s="1"/>
  <c r="M151" i="8" s="1"/>
  <c r="N151" i="8" s="1"/>
  <c r="O151" i="8" s="1"/>
  <c r="P151" i="8" s="1"/>
  <c r="Q151" i="8" s="1"/>
  <c r="R151" i="8" s="1"/>
  <c r="S151" i="8" s="1"/>
  <c r="T151" i="8" s="1"/>
  <c r="U151" i="8" s="1"/>
  <c r="V151" i="8" s="1"/>
  <c r="W151" i="8" s="1"/>
  <c r="X151" i="8" s="1"/>
  <c r="Y151" i="8" s="1"/>
  <c r="Z151" i="8" s="1"/>
  <c r="AA151" i="8" s="1"/>
  <c r="AB151" i="8" s="1"/>
  <c r="AC151" i="8" s="1"/>
  <c r="AD151" i="8" s="1"/>
  <c r="AE151" i="8" s="1"/>
  <c r="AF151" i="8" s="1"/>
  <c r="AG151" i="8" s="1"/>
  <c r="AH151" i="8" s="1"/>
  <c r="AI151" i="8" s="1"/>
  <c r="AJ151" i="8" s="1"/>
  <c r="AK151" i="8" s="1"/>
  <c r="AL151" i="8" s="1"/>
  <c r="AM151" i="8" s="1"/>
  <c r="AN151" i="8" s="1"/>
  <c r="B151" i="8"/>
  <c r="A151" i="8"/>
  <c r="L150" i="8"/>
  <c r="M150" i="8" s="1"/>
  <c r="N150" i="8" s="1"/>
  <c r="O150" i="8" s="1"/>
  <c r="P150" i="8" s="1"/>
  <c r="Q150" i="8" s="1"/>
  <c r="R150" i="8" s="1"/>
  <c r="S150" i="8" s="1"/>
  <c r="T150" i="8" s="1"/>
  <c r="U150" i="8" s="1"/>
  <c r="V150" i="8" s="1"/>
  <c r="W150" i="8" s="1"/>
  <c r="X150" i="8" s="1"/>
  <c r="Y150" i="8" s="1"/>
  <c r="Z150" i="8" s="1"/>
  <c r="AA150" i="8" s="1"/>
  <c r="AB150" i="8" s="1"/>
  <c r="AC150" i="8" s="1"/>
  <c r="AD150" i="8" s="1"/>
  <c r="AE150" i="8" s="1"/>
  <c r="AF150" i="8" s="1"/>
  <c r="AG150" i="8" s="1"/>
  <c r="AH150" i="8" s="1"/>
  <c r="AI150" i="8" s="1"/>
  <c r="AJ150" i="8" s="1"/>
  <c r="AK150" i="8" s="1"/>
  <c r="AL150" i="8" s="1"/>
  <c r="AM150" i="8" s="1"/>
  <c r="AN150" i="8" s="1"/>
  <c r="K150" i="8"/>
  <c r="B150" i="8"/>
  <c r="A150" i="8"/>
  <c r="K149" i="8"/>
  <c r="L149" i="8" s="1"/>
  <c r="M149" i="8" s="1"/>
  <c r="N149" i="8" s="1"/>
  <c r="O149" i="8" s="1"/>
  <c r="P149" i="8" s="1"/>
  <c r="Q149" i="8" s="1"/>
  <c r="R149" i="8" s="1"/>
  <c r="S149" i="8" s="1"/>
  <c r="T149" i="8" s="1"/>
  <c r="U149" i="8" s="1"/>
  <c r="V149" i="8" s="1"/>
  <c r="W149" i="8" s="1"/>
  <c r="X149" i="8" s="1"/>
  <c r="Y149" i="8" s="1"/>
  <c r="Z149" i="8" s="1"/>
  <c r="AA149" i="8" s="1"/>
  <c r="AB149" i="8" s="1"/>
  <c r="AC149" i="8" s="1"/>
  <c r="AD149" i="8" s="1"/>
  <c r="AE149" i="8" s="1"/>
  <c r="AF149" i="8" s="1"/>
  <c r="AG149" i="8" s="1"/>
  <c r="AH149" i="8" s="1"/>
  <c r="AI149" i="8" s="1"/>
  <c r="AJ149" i="8" s="1"/>
  <c r="AK149" i="8" s="1"/>
  <c r="AL149" i="8" s="1"/>
  <c r="AM149" i="8" s="1"/>
  <c r="AN149" i="8" s="1"/>
  <c r="B149" i="8"/>
  <c r="A149" i="8"/>
  <c r="K148" i="8"/>
  <c r="L148" i="8" s="1"/>
  <c r="M148" i="8" s="1"/>
  <c r="N148" i="8" s="1"/>
  <c r="O148" i="8" s="1"/>
  <c r="P148" i="8" s="1"/>
  <c r="Q148" i="8" s="1"/>
  <c r="R148" i="8" s="1"/>
  <c r="S148" i="8" s="1"/>
  <c r="T148" i="8" s="1"/>
  <c r="U148" i="8" s="1"/>
  <c r="V148" i="8" s="1"/>
  <c r="W148" i="8" s="1"/>
  <c r="X148" i="8" s="1"/>
  <c r="Y148" i="8" s="1"/>
  <c r="Z148" i="8" s="1"/>
  <c r="AA148" i="8" s="1"/>
  <c r="AB148" i="8" s="1"/>
  <c r="AC148" i="8" s="1"/>
  <c r="AD148" i="8" s="1"/>
  <c r="AE148" i="8" s="1"/>
  <c r="AF148" i="8" s="1"/>
  <c r="AG148" i="8" s="1"/>
  <c r="AH148" i="8" s="1"/>
  <c r="AI148" i="8" s="1"/>
  <c r="AJ148" i="8" s="1"/>
  <c r="AK148" i="8" s="1"/>
  <c r="AL148" i="8" s="1"/>
  <c r="AM148" i="8" s="1"/>
  <c r="AN148" i="8" s="1"/>
  <c r="B148" i="8"/>
  <c r="A148" i="8"/>
  <c r="L147" i="8"/>
  <c r="M147" i="8" s="1"/>
  <c r="N147" i="8" s="1"/>
  <c r="O147" i="8" s="1"/>
  <c r="P147" i="8" s="1"/>
  <c r="Q147" i="8" s="1"/>
  <c r="R147" i="8" s="1"/>
  <c r="S147" i="8" s="1"/>
  <c r="T147" i="8" s="1"/>
  <c r="U147" i="8" s="1"/>
  <c r="V147" i="8" s="1"/>
  <c r="W147" i="8" s="1"/>
  <c r="X147" i="8" s="1"/>
  <c r="Y147" i="8" s="1"/>
  <c r="Z147" i="8" s="1"/>
  <c r="AA147" i="8" s="1"/>
  <c r="AB147" i="8" s="1"/>
  <c r="AC147" i="8" s="1"/>
  <c r="AD147" i="8" s="1"/>
  <c r="AE147" i="8" s="1"/>
  <c r="AF147" i="8" s="1"/>
  <c r="AG147" i="8" s="1"/>
  <c r="AH147" i="8" s="1"/>
  <c r="AI147" i="8" s="1"/>
  <c r="AJ147" i="8" s="1"/>
  <c r="AK147" i="8" s="1"/>
  <c r="AL147" i="8" s="1"/>
  <c r="AM147" i="8" s="1"/>
  <c r="AN147" i="8" s="1"/>
  <c r="K147" i="8"/>
  <c r="B147" i="8"/>
  <c r="A147" i="8"/>
  <c r="N146" i="8"/>
  <c r="O146" i="8" s="1"/>
  <c r="P146" i="8" s="1"/>
  <c r="Q146" i="8" s="1"/>
  <c r="R146" i="8" s="1"/>
  <c r="S146" i="8" s="1"/>
  <c r="T146" i="8" s="1"/>
  <c r="U146" i="8" s="1"/>
  <c r="V146" i="8" s="1"/>
  <c r="W146" i="8" s="1"/>
  <c r="X146" i="8" s="1"/>
  <c r="Y146" i="8" s="1"/>
  <c r="Z146" i="8" s="1"/>
  <c r="AA146" i="8" s="1"/>
  <c r="AB146" i="8" s="1"/>
  <c r="AC146" i="8" s="1"/>
  <c r="AD146" i="8" s="1"/>
  <c r="AE146" i="8" s="1"/>
  <c r="AF146" i="8" s="1"/>
  <c r="AG146" i="8" s="1"/>
  <c r="AH146" i="8" s="1"/>
  <c r="AI146" i="8" s="1"/>
  <c r="AJ146" i="8" s="1"/>
  <c r="AK146" i="8" s="1"/>
  <c r="AL146" i="8" s="1"/>
  <c r="AM146" i="8" s="1"/>
  <c r="AN146" i="8" s="1"/>
  <c r="K146" i="8"/>
  <c r="L146" i="8" s="1"/>
  <c r="M146" i="8" s="1"/>
  <c r="B146" i="8"/>
  <c r="A146" i="8"/>
  <c r="O145" i="8"/>
  <c r="P145" i="8" s="1"/>
  <c r="Q145" i="8" s="1"/>
  <c r="R145" i="8" s="1"/>
  <c r="S145" i="8" s="1"/>
  <c r="T145" i="8" s="1"/>
  <c r="U145" i="8" s="1"/>
  <c r="V145" i="8" s="1"/>
  <c r="W145" i="8" s="1"/>
  <c r="X145" i="8" s="1"/>
  <c r="Y145" i="8" s="1"/>
  <c r="Z145" i="8" s="1"/>
  <c r="AA145" i="8" s="1"/>
  <c r="AB145" i="8" s="1"/>
  <c r="AC145" i="8" s="1"/>
  <c r="AD145" i="8" s="1"/>
  <c r="AE145" i="8" s="1"/>
  <c r="AF145" i="8" s="1"/>
  <c r="AG145" i="8" s="1"/>
  <c r="AH145" i="8" s="1"/>
  <c r="AI145" i="8" s="1"/>
  <c r="AJ145" i="8" s="1"/>
  <c r="AK145" i="8" s="1"/>
  <c r="AL145" i="8" s="1"/>
  <c r="AM145" i="8" s="1"/>
  <c r="AN145" i="8" s="1"/>
  <c r="K145" i="8"/>
  <c r="L145" i="8" s="1"/>
  <c r="M145" i="8" s="1"/>
  <c r="N145" i="8" s="1"/>
  <c r="B145" i="8"/>
  <c r="A145" i="8"/>
  <c r="S144" i="8"/>
  <c r="T144" i="8" s="1"/>
  <c r="U144" i="8" s="1"/>
  <c r="V144" i="8" s="1"/>
  <c r="W144" i="8" s="1"/>
  <c r="X144" i="8" s="1"/>
  <c r="Y144" i="8" s="1"/>
  <c r="Z144" i="8" s="1"/>
  <c r="AA144" i="8" s="1"/>
  <c r="AB144" i="8" s="1"/>
  <c r="AC144" i="8" s="1"/>
  <c r="AD144" i="8" s="1"/>
  <c r="AE144" i="8" s="1"/>
  <c r="AF144" i="8" s="1"/>
  <c r="AG144" i="8" s="1"/>
  <c r="AH144" i="8" s="1"/>
  <c r="AI144" i="8" s="1"/>
  <c r="AJ144" i="8" s="1"/>
  <c r="AK144" i="8" s="1"/>
  <c r="AL144" i="8" s="1"/>
  <c r="AM144" i="8" s="1"/>
  <c r="AN144" i="8" s="1"/>
  <c r="K144" i="8"/>
  <c r="L144" i="8" s="1"/>
  <c r="M144" i="8" s="1"/>
  <c r="N144" i="8" s="1"/>
  <c r="O144" i="8" s="1"/>
  <c r="P144" i="8" s="1"/>
  <c r="Q144" i="8" s="1"/>
  <c r="R144" i="8" s="1"/>
  <c r="B144" i="8"/>
  <c r="A144" i="8"/>
  <c r="Q143" i="8"/>
  <c r="R143" i="8" s="1"/>
  <c r="S143" i="8" s="1"/>
  <c r="T143" i="8" s="1"/>
  <c r="U143" i="8" s="1"/>
  <c r="V143" i="8" s="1"/>
  <c r="W143" i="8" s="1"/>
  <c r="X143" i="8" s="1"/>
  <c r="Y143" i="8" s="1"/>
  <c r="Z143" i="8" s="1"/>
  <c r="AA143" i="8" s="1"/>
  <c r="AB143" i="8" s="1"/>
  <c r="AC143" i="8" s="1"/>
  <c r="AD143" i="8" s="1"/>
  <c r="AE143" i="8" s="1"/>
  <c r="AF143" i="8" s="1"/>
  <c r="AG143" i="8" s="1"/>
  <c r="AH143" i="8" s="1"/>
  <c r="AI143" i="8" s="1"/>
  <c r="AJ143" i="8" s="1"/>
  <c r="AK143" i="8" s="1"/>
  <c r="AL143" i="8" s="1"/>
  <c r="AM143" i="8" s="1"/>
  <c r="AN143" i="8" s="1"/>
  <c r="K143" i="8"/>
  <c r="L143" i="8" s="1"/>
  <c r="M143" i="8" s="1"/>
  <c r="N143" i="8" s="1"/>
  <c r="O143" i="8" s="1"/>
  <c r="P143" i="8" s="1"/>
  <c r="B143" i="8"/>
  <c r="A143" i="8"/>
  <c r="O142" i="8"/>
  <c r="P142" i="8" s="1"/>
  <c r="Q142" i="8" s="1"/>
  <c r="R142" i="8" s="1"/>
  <c r="S142" i="8" s="1"/>
  <c r="T142" i="8" s="1"/>
  <c r="U142" i="8" s="1"/>
  <c r="V142" i="8" s="1"/>
  <c r="W142" i="8" s="1"/>
  <c r="X142" i="8" s="1"/>
  <c r="Y142" i="8" s="1"/>
  <c r="Z142" i="8" s="1"/>
  <c r="AA142" i="8" s="1"/>
  <c r="AB142" i="8" s="1"/>
  <c r="AC142" i="8" s="1"/>
  <c r="AD142" i="8" s="1"/>
  <c r="AE142" i="8" s="1"/>
  <c r="AF142" i="8" s="1"/>
  <c r="AG142" i="8" s="1"/>
  <c r="AH142" i="8" s="1"/>
  <c r="AI142" i="8" s="1"/>
  <c r="AJ142" i="8" s="1"/>
  <c r="AK142" i="8" s="1"/>
  <c r="AL142" i="8" s="1"/>
  <c r="AM142" i="8" s="1"/>
  <c r="AN142" i="8" s="1"/>
  <c r="K142" i="8"/>
  <c r="L142" i="8" s="1"/>
  <c r="M142" i="8" s="1"/>
  <c r="N142" i="8" s="1"/>
  <c r="B142" i="8"/>
  <c r="A142" i="8"/>
  <c r="S141" i="8"/>
  <c r="T141" i="8" s="1"/>
  <c r="U141" i="8" s="1"/>
  <c r="V141" i="8" s="1"/>
  <c r="W141" i="8" s="1"/>
  <c r="X141" i="8" s="1"/>
  <c r="Y141" i="8" s="1"/>
  <c r="Z141" i="8" s="1"/>
  <c r="AA141" i="8" s="1"/>
  <c r="AB141" i="8" s="1"/>
  <c r="AC141" i="8" s="1"/>
  <c r="AD141" i="8" s="1"/>
  <c r="AE141" i="8" s="1"/>
  <c r="AF141" i="8" s="1"/>
  <c r="AG141" i="8" s="1"/>
  <c r="AH141" i="8" s="1"/>
  <c r="AI141" i="8" s="1"/>
  <c r="AJ141" i="8" s="1"/>
  <c r="AK141" i="8" s="1"/>
  <c r="AL141" i="8" s="1"/>
  <c r="AM141" i="8" s="1"/>
  <c r="AN141" i="8" s="1"/>
  <c r="K141" i="8"/>
  <c r="L141" i="8" s="1"/>
  <c r="M141" i="8" s="1"/>
  <c r="N141" i="8" s="1"/>
  <c r="O141" i="8" s="1"/>
  <c r="P141" i="8" s="1"/>
  <c r="Q141" i="8" s="1"/>
  <c r="R141" i="8" s="1"/>
  <c r="B141" i="8"/>
  <c r="A141" i="8"/>
  <c r="Q140" i="8"/>
  <c r="R140" i="8" s="1"/>
  <c r="S140" i="8" s="1"/>
  <c r="T140" i="8" s="1"/>
  <c r="U140" i="8" s="1"/>
  <c r="V140" i="8" s="1"/>
  <c r="W140" i="8" s="1"/>
  <c r="X140" i="8" s="1"/>
  <c r="Y140" i="8" s="1"/>
  <c r="Z140" i="8" s="1"/>
  <c r="AA140" i="8" s="1"/>
  <c r="AB140" i="8" s="1"/>
  <c r="AC140" i="8" s="1"/>
  <c r="AD140" i="8" s="1"/>
  <c r="AE140" i="8" s="1"/>
  <c r="AF140" i="8" s="1"/>
  <c r="AG140" i="8" s="1"/>
  <c r="AH140" i="8" s="1"/>
  <c r="AI140" i="8" s="1"/>
  <c r="AJ140" i="8" s="1"/>
  <c r="AK140" i="8" s="1"/>
  <c r="AL140" i="8" s="1"/>
  <c r="AM140" i="8" s="1"/>
  <c r="AN140" i="8" s="1"/>
  <c r="K140" i="8"/>
  <c r="L140" i="8" s="1"/>
  <c r="M140" i="8" s="1"/>
  <c r="N140" i="8" s="1"/>
  <c r="O140" i="8" s="1"/>
  <c r="P140" i="8" s="1"/>
  <c r="B140" i="8"/>
  <c r="A140" i="8"/>
  <c r="K139" i="8"/>
  <c r="L139" i="8" s="1"/>
  <c r="M139" i="8" s="1"/>
  <c r="N139" i="8" s="1"/>
  <c r="O139" i="8" s="1"/>
  <c r="P139" i="8" s="1"/>
  <c r="Q139" i="8" s="1"/>
  <c r="R139" i="8" s="1"/>
  <c r="S139" i="8" s="1"/>
  <c r="T139" i="8" s="1"/>
  <c r="U139" i="8" s="1"/>
  <c r="V139" i="8" s="1"/>
  <c r="W139" i="8" s="1"/>
  <c r="X139" i="8" s="1"/>
  <c r="Y139" i="8" s="1"/>
  <c r="Z139" i="8" s="1"/>
  <c r="AA139" i="8" s="1"/>
  <c r="AB139" i="8" s="1"/>
  <c r="AC139" i="8" s="1"/>
  <c r="AD139" i="8" s="1"/>
  <c r="AE139" i="8" s="1"/>
  <c r="AF139" i="8" s="1"/>
  <c r="AG139" i="8" s="1"/>
  <c r="AH139" i="8" s="1"/>
  <c r="AI139" i="8" s="1"/>
  <c r="AJ139" i="8" s="1"/>
  <c r="AK139" i="8" s="1"/>
  <c r="AL139" i="8" s="1"/>
  <c r="AM139" i="8" s="1"/>
  <c r="AN139" i="8" s="1"/>
  <c r="B139" i="8"/>
  <c r="A139" i="8"/>
  <c r="M138" i="8"/>
  <c r="N138" i="8" s="1"/>
  <c r="O138" i="8" s="1"/>
  <c r="P138" i="8" s="1"/>
  <c r="Q138" i="8" s="1"/>
  <c r="R138" i="8" s="1"/>
  <c r="S138" i="8" s="1"/>
  <c r="T138" i="8" s="1"/>
  <c r="U138" i="8" s="1"/>
  <c r="V138" i="8" s="1"/>
  <c r="W138" i="8" s="1"/>
  <c r="X138" i="8" s="1"/>
  <c r="Y138" i="8" s="1"/>
  <c r="Z138" i="8" s="1"/>
  <c r="AA138" i="8" s="1"/>
  <c r="AB138" i="8" s="1"/>
  <c r="AC138" i="8" s="1"/>
  <c r="AD138" i="8" s="1"/>
  <c r="AE138" i="8" s="1"/>
  <c r="AF138" i="8" s="1"/>
  <c r="AG138" i="8" s="1"/>
  <c r="AH138" i="8" s="1"/>
  <c r="AI138" i="8" s="1"/>
  <c r="AJ138" i="8" s="1"/>
  <c r="AK138" i="8" s="1"/>
  <c r="AL138" i="8" s="1"/>
  <c r="AM138" i="8" s="1"/>
  <c r="AN138" i="8" s="1"/>
  <c r="K138" i="8"/>
  <c r="L138" i="8" s="1"/>
  <c r="B138" i="8"/>
  <c r="A138" i="8"/>
  <c r="L137" i="8"/>
  <c r="M137" i="8" s="1"/>
  <c r="N137" i="8" s="1"/>
  <c r="O137" i="8" s="1"/>
  <c r="P137" i="8" s="1"/>
  <c r="Q137" i="8" s="1"/>
  <c r="R137" i="8" s="1"/>
  <c r="S137" i="8" s="1"/>
  <c r="T137" i="8" s="1"/>
  <c r="U137" i="8" s="1"/>
  <c r="V137" i="8" s="1"/>
  <c r="W137" i="8" s="1"/>
  <c r="X137" i="8" s="1"/>
  <c r="Y137" i="8" s="1"/>
  <c r="Z137" i="8" s="1"/>
  <c r="AA137" i="8" s="1"/>
  <c r="AB137" i="8" s="1"/>
  <c r="AC137" i="8" s="1"/>
  <c r="AD137" i="8" s="1"/>
  <c r="AE137" i="8" s="1"/>
  <c r="AF137" i="8" s="1"/>
  <c r="AG137" i="8" s="1"/>
  <c r="AH137" i="8" s="1"/>
  <c r="AI137" i="8" s="1"/>
  <c r="AJ137" i="8" s="1"/>
  <c r="AK137" i="8" s="1"/>
  <c r="AL137" i="8" s="1"/>
  <c r="AM137" i="8" s="1"/>
  <c r="AN137" i="8" s="1"/>
  <c r="K137" i="8"/>
  <c r="B137" i="8"/>
  <c r="A137" i="8"/>
  <c r="R136" i="8"/>
  <c r="S136" i="8" s="1"/>
  <c r="T136" i="8" s="1"/>
  <c r="U136" i="8" s="1"/>
  <c r="V136" i="8" s="1"/>
  <c r="W136" i="8" s="1"/>
  <c r="X136" i="8" s="1"/>
  <c r="Y136" i="8" s="1"/>
  <c r="Z136" i="8" s="1"/>
  <c r="AA136" i="8" s="1"/>
  <c r="AB136" i="8" s="1"/>
  <c r="AC136" i="8" s="1"/>
  <c r="AD136" i="8" s="1"/>
  <c r="AE136" i="8" s="1"/>
  <c r="AF136" i="8" s="1"/>
  <c r="AG136" i="8" s="1"/>
  <c r="AH136" i="8" s="1"/>
  <c r="AI136" i="8" s="1"/>
  <c r="AJ136" i="8" s="1"/>
  <c r="AK136" i="8" s="1"/>
  <c r="AL136" i="8" s="1"/>
  <c r="AM136" i="8" s="1"/>
  <c r="AN136" i="8" s="1"/>
  <c r="L136" i="8"/>
  <c r="M136" i="8" s="1"/>
  <c r="N136" i="8" s="1"/>
  <c r="O136" i="8" s="1"/>
  <c r="P136" i="8" s="1"/>
  <c r="Q136" i="8" s="1"/>
  <c r="K136" i="8"/>
  <c r="B136" i="8"/>
  <c r="A136" i="8"/>
  <c r="N135" i="8"/>
  <c r="O135" i="8" s="1"/>
  <c r="P135" i="8" s="1"/>
  <c r="Q135" i="8" s="1"/>
  <c r="R135" i="8" s="1"/>
  <c r="S135" i="8" s="1"/>
  <c r="T135" i="8" s="1"/>
  <c r="U135" i="8" s="1"/>
  <c r="V135" i="8" s="1"/>
  <c r="W135" i="8" s="1"/>
  <c r="X135" i="8" s="1"/>
  <c r="Y135" i="8" s="1"/>
  <c r="Z135" i="8" s="1"/>
  <c r="AA135" i="8" s="1"/>
  <c r="AB135" i="8" s="1"/>
  <c r="AC135" i="8" s="1"/>
  <c r="AD135" i="8" s="1"/>
  <c r="AE135" i="8" s="1"/>
  <c r="AF135" i="8" s="1"/>
  <c r="AG135" i="8" s="1"/>
  <c r="AH135" i="8" s="1"/>
  <c r="AI135" i="8" s="1"/>
  <c r="AJ135" i="8" s="1"/>
  <c r="AK135" i="8" s="1"/>
  <c r="AL135" i="8" s="1"/>
  <c r="AM135" i="8" s="1"/>
  <c r="AN135" i="8" s="1"/>
  <c r="K135" i="8"/>
  <c r="B135" i="8"/>
  <c r="L135" i="8" s="1"/>
  <c r="M135" i="8" s="1"/>
  <c r="A135" i="8"/>
  <c r="P134" i="8"/>
  <c r="Q134" i="8" s="1"/>
  <c r="R134" i="8" s="1"/>
  <c r="S134" i="8" s="1"/>
  <c r="T134" i="8" s="1"/>
  <c r="U134" i="8" s="1"/>
  <c r="V134" i="8" s="1"/>
  <c r="W134" i="8" s="1"/>
  <c r="X134" i="8" s="1"/>
  <c r="Y134" i="8" s="1"/>
  <c r="Z134" i="8" s="1"/>
  <c r="AA134" i="8" s="1"/>
  <c r="AB134" i="8" s="1"/>
  <c r="AC134" i="8" s="1"/>
  <c r="AD134" i="8" s="1"/>
  <c r="AE134" i="8" s="1"/>
  <c r="AF134" i="8" s="1"/>
  <c r="AG134" i="8" s="1"/>
  <c r="AH134" i="8" s="1"/>
  <c r="AI134" i="8" s="1"/>
  <c r="AJ134" i="8" s="1"/>
  <c r="AK134" i="8" s="1"/>
  <c r="AL134" i="8" s="1"/>
  <c r="AM134" i="8" s="1"/>
  <c r="AN134" i="8" s="1"/>
  <c r="K134" i="8"/>
  <c r="L134" i="8" s="1"/>
  <c r="M134" i="8" s="1"/>
  <c r="N134" i="8" s="1"/>
  <c r="O134" i="8" s="1"/>
  <c r="B134" i="8"/>
  <c r="A134" i="8"/>
  <c r="V133" i="8"/>
  <c r="W133" i="8" s="1"/>
  <c r="X133" i="8" s="1"/>
  <c r="Y133" i="8" s="1"/>
  <c r="Z133" i="8" s="1"/>
  <c r="AA133" i="8" s="1"/>
  <c r="AB133" i="8" s="1"/>
  <c r="AC133" i="8" s="1"/>
  <c r="AD133" i="8" s="1"/>
  <c r="AE133" i="8" s="1"/>
  <c r="AF133" i="8" s="1"/>
  <c r="AG133" i="8" s="1"/>
  <c r="AH133" i="8" s="1"/>
  <c r="AI133" i="8" s="1"/>
  <c r="AJ133" i="8" s="1"/>
  <c r="AK133" i="8" s="1"/>
  <c r="AL133" i="8" s="1"/>
  <c r="AM133" i="8" s="1"/>
  <c r="AN133" i="8" s="1"/>
  <c r="L133" i="8"/>
  <c r="M133" i="8" s="1"/>
  <c r="N133" i="8" s="1"/>
  <c r="O133" i="8" s="1"/>
  <c r="P133" i="8" s="1"/>
  <c r="Q133" i="8" s="1"/>
  <c r="R133" i="8" s="1"/>
  <c r="S133" i="8" s="1"/>
  <c r="T133" i="8" s="1"/>
  <c r="U133" i="8" s="1"/>
  <c r="K133" i="8"/>
  <c r="B133" i="8"/>
  <c r="A133" i="8"/>
  <c r="AA132" i="8"/>
  <c r="AB132" i="8" s="1"/>
  <c r="AC132" i="8" s="1"/>
  <c r="AD132" i="8" s="1"/>
  <c r="AE132" i="8" s="1"/>
  <c r="AF132" i="8" s="1"/>
  <c r="AG132" i="8" s="1"/>
  <c r="AH132" i="8" s="1"/>
  <c r="AI132" i="8" s="1"/>
  <c r="AJ132" i="8" s="1"/>
  <c r="AK132" i="8" s="1"/>
  <c r="AL132" i="8" s="1"/>
  <c r="AM132" i="8" s="1"/>
  <c r="AN132" i="8" s="1"/>
  <c r="L132" i="8"/>
  <c r="M132" i="8" s="1"/>
  <c r="N132" i="8" s="1"/>
  <c r="O132" i="8" s="1"/>
  <c r="P132" i="8" s="1"/>
  <c r="Q132" i="8" s="1"/>
  <c r="R132" i="8" s="1"/>
  <c r="S132" i="8" s="1"/>
  <c r="T132" i="8" s="1"/>
  <c r="U132" i="8" s="1"/>
  <c r="V132" i="8" s="1"/>
  <c r="W132" i="8" s="1"/>
  <c r="X132" i="8" s="1"/>
  <c r="Y132" i="8" s="1"/>
  <c r="Z132" i="8" s="1"/>
  <c r="K132" i="8"/>
  <c r="B132" i="8"/>
  <c r="A132" i="8"/>
  <c r="K131" i="8"/>
  <c r="L131" i="8" s="1"/>
  <c r="M131" i="8" s="1"/>
  <c r="N131" i="8" s="1"/>
  <c r="O131" i="8" s="1"/>
  <c r="P131" i="8" s="1"/>
  <c r="Q131" i="8" s="1"/>
  <c r="R131" i="8" s="1"/>
  <c r="S131" i="8" s="1"/>
  <c r="T131" i="8" s="1"/>
  <c r="U131" i="8" s="1"/>
  <c r="V131" i="8" s="1"/>
  <c r="W131" i="8" s="1"/>
  <c r="X131" i="8" s="1"/>
  <c r="B131" i="8"/>
  <c r="A131" i="8"/>
  <c r="Y130" i="8"/>
  <c r="Z130" i="8" s="1"/>
  <c r="AA130" i="8" s="1"/>
  <c r="AB130" i="8" s="1"/>
  <c r="AC130" i="8" s="1"/>
  <c r="AD130" i="8" s="1"/>
  <c r="AE130" i="8" s="1"/>
  <c r="AF130" i="8" s="1"/>
  <c r="AG130" i="8" s="1"/>
  <c r="AH130" i="8" s="1"/>
  <c r="AI130" i="8" s="1"/>
  <c r="L130" i="8"/>
  <c r="M130" i="8" s="1"/>
  <c r="N130" i="8" s="1"/>
  <c r="O130" i="8" s="1"/>
  <c r="P130" i="8" s="1"/>
  <c r="Q130" i="8" s="1"/>
  <c r="R130" i="8" s="1"/>
  <c r="S130" i="8" s="1"/>
  <c r="T130" i="8" s="1"/>
  <c r="U130" i="8" s="1"/>
  <c r="V130" i="8" s="1"/>
  <c r="W130" i="8" s="1"/>
  <c r="X130" i="8" s="1"/>
  <c r="K130" i="8"/>
  <c r="B130" i="8"/>
  <c r="A130" i="8"/>
  <c r="T129" i="8"/>
  <c r="U129" i="8" s="1"/>
  <c r="V129" i="8" s="1"/>
  <c r="W129" i="8" s="1"/>
  <c r="X129" i="8" s="1"/>
  <c r="Y129" i="8" s="1"/>
  <c r="Z129" i="8" s="1"/>
  <c r="AA129" i="8" s="1"/>
  <c r="AB129" i="8" s="1"/>
  <c r="N129" i="8"/>
  <c r="O129" i="8" s="1"/>
  <c r="P129" i="8" s="1"/>
  <c r="Q129" i="8" s="1"/>
  <c r="R129" i="8" s="1"/>
  <c r="S129" i="8" s="1"/>
  <c r="L129" i="8"/>
  <c r="M129" i="8" s="1"/>
  <c r="K129" i="8"/>
  <c r="B129" i="8"/>
  <c r="A129" i="8"/>
  <c r="L128" i="8"/>
  <c r="M128" i="8" s="1"/>
  <c r="N128" i="8" s="1"/>
  <c r="K128" i="8"/>
  <c r="B128" i="8"/>
  <c r="A128" i="8"/>
  <c r="U127" i="8"/>
  <c r="V127" i="8" s="1"/>
  <c r="W127" i="8" s="1"/>
  <c r="X127" i="8" s="1"/>
  <c r="Y127" i="8" s="1"/>
  <c r="Z127" i="8" s="1"/>
  <c r="AA127" i="8" s="1"/>
  <c r="AB127" i="8" s="1"/>
  <c r="AC127" i="8" s="1"/>
  <c r="AD127" i="8" s="1"/>
  <c r="AE127" i="8" s="1"/>
  <c r="AF127" i="8" s="1"/>
  <c r="AG127" i="8" s="1"/>
  <c r="AH127" i="8" s="1"/>
  <c r="AI127" i="8" s="1"/>
  <c r="AJ127" i="8" s="1"/>
  <c r="AK127" i="8" s="1"/>
  <c r="AL127" i="8" s="1"/>
  <c r="AM127" i="8" s="1"/>
  <c r="AN127" i="8" s="1"/>
  <c r="O127" i="8"/>
  <c r="P127" i="8" s="1"/>
  <c r="Q127" i="8" s="1"/>
  <c r="R127" i="8" s="1"/>
  <c r="S127" i="8" s="1"/>
  <c r="T127" i="8" s="1"/>
  <c r="N127" i="8"/>
  <c r="K127" i="8"/>
  <c r="L127" i="8" s="1"/>
  <c r="M127" i="8" s="1"/>
  <c r="B127" i="8"/>
  <c r="A127" i="8"/>
  <c r="K126" i="8"/>
  <c r="B126" i="8"/>
  <c r="A126" i="8"/>
  <c r="M125" i="8"/>
  <c r="N125" i="8" s="1"/>
  <c r="O125" i="8" s="1"/>
  <c r="P125" i="8" s="1"/>
  <c r="Q125" i="8" s="1"/>
  <c r="R125" i="8" s="1"/>
  <c r="S125" i="8" s="1"/>
  <c r="T125" i="8" s="1"/>
  <c r="U125" i="8" s="1"/>
  <c r="V125" i="8" s="1"/>
  <c r="W125" i="8" s="1"/>
  <c r="X125" i="8" s="1"/>
  <c r="Y125" i="8" s="1"/>
  <c r="Z125" i="8" s="1"/>
  <c r="AA125" i="8" s="1"/>
  <c r="AB125" i="8" s="1"/>
  <c r="AC125" i="8" s="1"/>
  <c r="AD125" i="8" s="1"/>
  <c r="AE125" i="8" s="1"/>
  <c r="AF125" i="8" s="1"/>
  <c r="AG125" i="8" s="1"/>
  <c r="AH125" i="8" s="1"/>
  <c r="AI125" i="8" s="1"/>
  <c r="AJ125" i="8" s="1"/>
  <c r="AK125" i="8" s="1"/>
  <c r="AL125" i="8" s="1"/>
  <c r="AM125" i="8" s="1"/>
  <c r="AN125" i="8" s="1"/>
  <c r="L125" i="8"/>
  <c r="K125" i="8"/>
  <c r="B125" i="8"/>
  <c r="A125" i="8"/>
  <c r="Q124" i="8"/>
  <c r="R124" i="8" s="1"/>
  <c r="S124" i="8" s="1"/>
  <c r="T124" i="8" s="1"/>
  <c r="U124" i="8" s="1"/>
  <c r="V124" i="8" s="1"/>
  <c r="W124" i="8" s="1"/>
  <c r="X124" i="8" s="1"/>
  <c r="Y124" i="8" s="1"/>
  <c r="Z124" i="8" s="1"/>
  <c r="AA124" i="8" s="1"/>
  <c r="AB124" i="8" s="1"/>
  <c r="AC124" i="8" s="1"/>
  <c r="AD124" i="8" s="1"/>
  <c r="AE124" i="8" s="1"/>
  <c r="AF124" i="8" s="1"/>
  <c r="AG124" i="8" s="1"/>
  <c r="AH124" i="8" s="1"/>
  <c r="AI124" i="8" s="1"/>
  <c r="AJ124" i="8" s="1"/>
  <c r="AK124" i="8" s="1"/>
  <c r="AL124" i="8" s="1"/>
  <c r="AM124" i="8" s="1"/>
  <c r="AN124" i="8" s="1"/>
  <c r="N124" i="8"/>
  <c r="O124" i="8" s="1"/>
  <c r="P124" i="8" s="1"/>
  <c r="K124" i="8"/>
  <c r="L124" i="8" s="1"/>
  <c r="M124" i="8" s="1"/>
  <c r="B124" i="8"/>
  <c r="A124" i="8"/>
  <c r="K123" i="8"/>
  <c r="L123" i="8" s="1"/>
  <c r="M123" i="8" s="1"/>
  <c r="N123" i="8" s="1"/>
  <c r="O123" i="8" s="1"/>
  <c r="P123" i="8" s="1"/>
  <c r="Q123" i="8" s="1"/>
  <c r="R123" i="8" s="1"/>
  <c r="S123" i="8" s="1"/>
  <c r="T123" i="8" s="1"/>
  <c r="U123" i="8" s="1"/>
  <c r="V123" i="8" s="1"/>
  <c r="W123" i="8" s="1"/>
  <c r="X123" i="8" s="1"/>
  <c r="Y123" i="8" s="1"/>
  <c r="Z123" i="8" s="1"/>
  <c r="AA123" i="8" s="1"/>
  <c r="AB123" i="8" s="1"/>
  <c r="AC123" i="8" s="1"/>
  <c r="AD123" i="8" s="1"/>
  <c r="AE123" i="8" s="1"/>
  <c r="AF123" i="8" s="1"/>
  <c r="AG123" i="8" s="1"/>
  <c r="AH123" i="8" s="1"/>
  <c r="AI123" i="8" s="1"/>
  <c r="AJ123" i="8" s="1"/>
  <c r="AK123" i="8" s="1"/>
  <c r="AL123" i="8" s="1"/>
  <c r="AM123" i="8" s="1"/>
  <c r="AN123" i="8" s="1"/>
  <c r="B123" i="8"/>
  <c r="A123" i="8"/>
  <c r="P122" i="8"/>
  <c r="Q122" i="8" s="1"/>
  <c r="R122" i="8" s="1"/>
  <c r="S122" i="8" s="1"/>
  <c r="T122" i="8" s="1"/>
  <c r="U122" i="8" s="1"/>
  <c r="V122" i="8" s="1"/>
  <c r="W122" i="8" s="1"/>
  <c r="X122" i="8" s="1"/>
  <c r="Y122" i="8" s="1"/>
  <c r="Z122" i="8" s="1"/>
  <c r="AA122" i="8" s="1"/>
  <c r="AB122" i="8" s="1"/>
  <c r="AC122" i="8" s="1"/>
  <c r="AD122" i="8" s="1"/>
  <c r="AE122" i="8" s="1"/>
  <c r="AF122" i="8" s="1"/>
  <c r="AG122" i="8" s="1"/>
  <c r="AH122" i="8" s="1"/>
  <c r="AI122" i="8" s="1"/>
  <c r="AJ122" i="8" s="1"/>
  <c r="AK122" i="8" s="1"/>
  <c r="AL122" i="8" s="1"/>
  <c r="AM122" i="8" s="1"/>
  <c r="AN122" i="8" s="1"/>
  <c r="L122" i="8"/>
  <c r="M122" i="8" s="1"/>
  <c r="N122" i="8" s="1"/>
  <c r="O122" i="8" s="1"/>
  <c r="K122" i="8"/>
  <c r="B122" i="8"/>
  <c r="A122" i="8"/>
  <c r="N121" i="8"/>
  <c r="O121" i="8" s="1"/>
  <c r="P121" i="8" s="1"/>
  <c r="Q121" i="8" s="1"/>
  <c r="R121" i="8" s="1"/>
  <c r="S121" i="8" s="1"/>
  <c r="T121" i="8" s="1"/>
  <c r="U121" i="8" s="1"/>
  <c r="V121" i="8" s="1"/>
  <c r="W121" i="8" s="1"/>
  <c r="X121" i="8" s="1"/>
  <c r="Y121" i="8" s="1"/>
  <c r="Z121" i="8" s="1"/>
  <c r="AA121" i="8" s="1"/>
  <c r="AB121" i="8" s="1"/>
  <c r="AC121" i="8" s="1"/>
  <c r="AD121" i="8" s="1"/>
  <c r="AE121" i="8" s="1"/>
  <c r="AF121" i="8" s="1"/>
  <c r="AG121" i="8" s="1"/>
  <c r="AH121" i="8" s="1"/>
  <c r="AI121" i="8" s="1"/>
  <c r="AJ121" i="8" s="1"/>
  <c r="AK121" i="8" s="1"/>
  <c r="AL121" i="8" s="1"/>
  <c r="AM121" i="8" s="1"/>
  <c r="AN121" i="8" s="1"/>
  <c r="L121" i="8"/>
  <c r="M121" i="8" s="1"/>
  <c r="K121" i="8"/>
  <c r="B121" i="8"/>
  <c r="A121" i="8"/>
  <c r="N120" i="8"/>
  <c r="O120" i="8" s="1"/>
  <c r="P120" i="8" s="1"/>
  <c r="Q120" i="8" s="1"/>
  <c r="R120" i="8" s="1"/>
  <c r="S120" i="8" s="1"/>
  <c r="T120" i="8" s="1"/>
  <c r="U120" i="8" s="1"/>
  <c r="V120" i="8" s="1"/>
  <c r="W120" i="8" s="1"/>
  <c r="X120" i="8" s="1"/>
  <c r="Y120" i="8" s="1"/>
  <c r="Z120" i="8" s="1"/>
  <c r="AA120" i="8" s="1"/>
  <c r="AB120" i="8" s="1"/>
  <c r="AC120" i="8" s="1"/>
  <c r="AD120" i="8" s="1"/>
  <c r="AE120" i="8" s="1"/>
  <c r="AF120" i="8" s="1"/>
  <c r="AG120" i="8" s="1"/>
  <c r="AH120" i="8" s="1"/>
  <c r="AI120" i="8" s="1"/>
  <c r="AJ120" i="8" s="1"/>
  <c r="AK120" i="8" s="1"/>
  <c r="AL120" i="8" s="1"/>
  <c r="AM120" i="8" s="1"/>
  <c r="AN120" i="8" s="1"/>
  <c r="K120" i="8"/>
  <c r="L120" i="8" s="1"/>
  <c r="M120" i="8" s="1"/>
  <c r="B120" i="8"/>
  <c r="A120" i="8"/>
  <c r="N119" i="8"/>
  <c r="O119" i="8" s="1"/>
  <c r="P119" i="8" s="1"/>
  <c r="Q119" i="8" s="1"/>
  <c r="R119" i="8" s="1"/>
  <c r="S119" i="8" s="1"/>
  <c r="T119" i="8" s="1"/>
  <c r="U119" i="8" s="1"/>
  <c r="V119" i="8" s="1"/>
  <c r="W119" i="8" s="1"/>
  <c r="X119" i="8" s="1"/>
  <c r="Y119" i="8" s="1"/>
  <c r="Z119" i="8" s="1"/>
  <c r="AA119" i="8" s="1"/>
  <c r="AB119" i="8" s="1"/>
  <c r="AC119" i="8" s="1"/>
  <c r="AD119" i="8" s="1"/>
  <c r="AE119" i="8" s="1"/>
  <c r="AF119" i="8" s="1"/>
  <c r="AG119" i="8" s="1"/>
  <c r="AH119" i="8" s="1"/>
  <c r="AI119" i="8" s="1"/>
  <c r="AJ119" i="8" s="1"/>
  <c r="AK119" i="8" s="1"/>
  <c r="AL119" i="8" s="1"/>
  <c r="AM119" i="8" s="1"/>
  <c r="AN119" i="8" s="1"/>
  <c r="L119" i="8"/>
  <c r="M119" i="8" s="1"/>
  <c r="K119" i="8"/>
  <c r="B119" i="8"/>
  <c r="A119" i="8"/>
  <c r="P118" i="8"/>
  <c r="Q118" i="8" s="1"/>
  <c r="R118" i="8" s="1"/>
  <c r="S118" i="8" s="1"/>
  <c r="T118" i="8" s="1"/>
  <c r="U118" i="8" s="1"/>
  <c r="V118" i="8" s="1"/>
  <c r="W118" i="8" s="1"/>
  <c r="X118" i="8" s="1"/>
  <c r="Y118" i="8" s="1"/>
  <c r="Z118" i="8" s="1"/>
  <c r="AA118" i="8" s="1"/>
  <c r="AB118" i="8" s="1"/>
  <c r="AC118" i="8" s="1"/>
  <c r="AD118" i="8" s="1"/>
  <c r="AE118" i="8" s="1"/>
  <c r="AF118" i="8" s="1"/>
  <c r="AG118" i="8" s="1"/>
  <c r="AH118" i="8" s="1"/>
  <c r="AI118" i="8" s="1"/>
  <c r="AJ118" i="8" s="1"/>
  <c r="AK118" i="8" s="1"/>
  <c r="AL118" i="8" s="1"/>
  <c r="AM118" i="8" s="1"/>
  <c r="AN118" i="8" s="1"/>
  <c r="K118" i="8"/>
  <c r="L118" i="8" s="1"/>
  <c r="M118" i="8" s="1"/>
  <c r="N118" i="8" s="1"/>
  <c r="O118" i="8" s="1"/>
  <c r="B118" i="8"/>
  <c r="A118" i="8"/>
  <c r="N117" i="8"/>
  <c r="O117" i="8" s="1"/>
  <c r="P117" i="8" s="1"/>
  <c r="Q117" i="8" s="1"/>
  <c r="R117" i="8" s="1"/>
  <c r="S117" i="8" s="1"/>
  <c r="T117" i="8" s="1"/>
  <c r="U117" i="8" s="1"/>
  <c r="V117" i="8" s="1"/>
  <c r="W117" i="8" s="1"/>
  <c r="X117" i="8" s="1"/>
  <c r="Y117" i="8" s="1"/>
  <c r="Z117" i="8" s="1"/>
  <c r="AA117" i="8" s="1"/>
  <c r="AB117" i="8" s="1"/>
  <c r="AC117" i="8" s="1"/>
  <c r="AD117" i="8" s="1"/>
  <c r="AE117" i="8" s="1"/>
  <c r="AF117" i="8" s="1"/>
  <c r="AG117" i="8" s="1"/>
  <c r="AH117" i="8" s="1"/>
  <c r="AI117" i="8" s="1"/>
  <c r="AJ117" i="8" s="1"/>
  <c r="AK117" i="8" s="1"/>
  <c r="AL117" i="8" s="1"/>
  <c r="AM117" i="8" s="1"/>
  <c r="AN117" i="8" s="1"/>
  <c r="L117" i="8"/>
  <c r="M117" i="8" s="1"/>
  <c r="K117" i="8"/>
  <c r="B117" i="8"/>
  <c r="A117" i="8"/>
  <c r="P116" i="8"/>
  <c r="Q116" i="8" s="1"/>
  <c r="R116" i="8" s="1"/>
  <c r="S116" i="8" s="1"/>
  <c r="T116" i="8" s="1"/>
  <c r="U116" i="8" s="1"/>
  <c r="V116" i="8" s="1"/>
  <c r="W116" i="8" s="1"/>
  <c r="X116" i="8" s="1"/>
  <c r="Y116" i="8" s="1"/>
  <c r="Z116" i="8" s="1"/>
  <c r="AA116" i="8" s="1"/>
  <c r="AB116" i="8" s="1"/>
  <c r="AC116" i="8" s="1"/>
  <c r="AD116" i="8" s="1"/>
  <c r="AE116" i="8" s="1"/>
  <c r="AF116" i="8" s="1"/>
  <c r="AG116" i="8" s="1"/>
  <c r="AH116" i="8" s="1"/>
  <c r="AI116" i="8" s="1"/>
  <c r="AJ116" i="8" s="1"/>
  <c r="AK116" i="8" s="1"/>
  <c r="AL116" i="8" s="1"/>
  <c r="AM116" i="8" s="1"/>
  <c r="AN116" i="8" s="1"/>
  <c r="L116" i="8"/>
  <c r="M116" i="8" s="1"/>
  <c r="N116" i="8" s="1"/>
  <c r="O116" i="8" s="1"/>
  <c r="K116" i="8"/>
  <c r="B116" i="8"/>
  <c r="A116" i="8"/>
  <c r="K115" i="8"/>
  <c r="B115" i="8"/>
  <c r="L115" i="8" s="1"/>
  <c r="M115" i="8" s="1"/>
  <c r="N115" i="8" s="1"/>
  <c r="O115" i="8" s="1"/>
  <c r="P115" i="8" s="1"/>
  <c r="Q115" i="8" s="1"/>
  <c r="R115" i="8" s="1"/>
  <c r="S115" i="8" s="1"/>
  <c r="T115" i="8" s="1"/>
  <c r="U115" i="8" s="1"/>
  <c r="V115" i="8" s="1"/>
  <c r="W115" i="8" s="1"/>
  <c r="X115" i="8" s="1"/>
  <c r="Y115" i="8" s="1"/>
  <c r="Z115" i="8" s="1"/>
  <c r="AA115" i="8" s="1"/>
  <c r="AB115" i="8" s="1"/>
  <c r="AC115" i="8" s="1"/>
  <c r="AD115" i="8" s="1"/>
  <c r="AE115" i="8" s="1"/>
  <c r="AF115" i="8" s="1"/>
  <c r="AG115" i="8" s="1"/>
  <c r="AH115" i="8" s="1"/>
  <c r="AI115" i="8" s="1"/>
  <c r="AJ115" i="8" s="1"/>
  <c r="AK115" i="8" s="1"/>
  <c r="AL115" i="8" s="1"/>
  <c r="AM115" i="8" s="1"/>
  <c r="AN115" i="8" s="1"/>
  <c r="A115" i="8"/>
  <c r="K114" i="8"/>
  <c r="L114" i="8" s="1"/>
  <c r="M114" i="8" s="1"/>
  <c r="B114" i="8"/>
  <c r="N114" i="8" s="1"/>
  <c r="O114" i="8" s="1"/>
  <c r="P114" i="8" s="1"/>
  <c r="Q114" i="8" s="1"/>
  <c r="R114" i="8" s="1"/>
  <c r="S114" i="8" s="1"/>
  <c r="T114" i="8" s="1"/>
  <c r="U114" i="8" s="1"/>
  <c r="V114" i="8" s="1"/>
  <c r="W114" i="8" s="1"/>
  <c r="X114" i="8" s="1"/>
  <c r="Y114" i="8" s="1"/>
  <c r="Z114" i="8" s="1"/>
  <c r="AA114" i="8" s="1"/>
  <c r="AB114" i="8" s="1"/>
  <c r="AC114" i="8" s="1"/>
  <c r="AD114" i="8" s="1"/>
  <c r="AE114" i="8" s="1"/>
  <c r="AF114" i="8" s="1"/>
  <c r="AG114" i="8" s="1"/>
  <c r="AH114" i="8" s="1"/>
  <c r="AI114" i="8" s="1"/>
  <c r="AJ114" i="8" s="1"/>
  <c r="AK114" i="8" s="1"/>
  <c r="AL114" i="8" s="1"/>
  <c r="AM114" i="8" s="1"/>
  <c r="AN114" i="8" s="1"/>
  <c r="A114" i="8"/>
  <c r="K113" i="8"/>
  <c r="L113" i="8" s="1"/>
  <c r="M113" i="8" s="1"/>
  <c r="N113" i="8" s="1"/>
  <c r="O113" i="8" s="1"/>
  <c r="P113" i="8" s="1"/>
  <c r="Q113" i="8" s="1"/>
  <c r="R113" i="8" s="1"/>
  <c r="S113" i="8" s="1"/>
  <c r="T113" i="8" s="1"/>
  <c r="U113" i="8" s="1"/>
  <c r="V113" i="8" s="1"/>
  <c r="W113" i="8" s="1"/>
  <c r="X113" i="8" s="1"/>
  <c r="Y113" i="8" s="1"/>
  <c r="Z113" i="8" s="1"/>
  <c r="AA113" i="8" s="1"/>
  <c r="AB113" i="8" s="1"/>
  <c r="AC113" i="8" s="1"/>
  <c r="AD113" i="8" s="1"/>
  <c r="AE113" i="8" s="1"/>
  <c r="AF113" i="8" s="1"/>
  <c r="AG113" i="8" s="1"/>
  <c r="AH113" i="8" s="1"/>
  <c r="AI113" i="8" s="1"/>
  <c r="AJ113" i="8" s="1"/>
  <c r="AK113" i="8" s="1"/>
  <c r="AL113" i="8" s="1"/>
  <c r="AM113" i="8" s="1"/>
  <c r="AN113" i="8" s="1"/>
  <c r="B113" i="8"/>
  <c r="A113" i="8"/>
  <c r="M112" i="8"/>
  <c r="N112" i="8" s="1"/>
  <c r="O112" i="8" s="1"/>
  <c r="P112" i="8" s="1"/>
  <c r="Q112" i="8" s="1"/>
  <c r="R112" i="8" s="1"/>
  <c r="S112" i="8" s="1"/>
  <c r="T112" i="8" s="1"/>
  <c r="U112" i="8" s="1"/>
  <c r="V112" i="8" s="1"/>
  <c r="W112" i="8" s="1"/>
  <c r="X112" i="8" s="1"/>
  <c r="Y112" i="8" s="1"/>
  <c r="Z112" i="8" s="1"/>
  <c r="AA112" i="8" s="1"/>
  <c r="AB112" i="8" s="1"/>
  <c r="AC112" i="8" s="1"/>
  <c r="AD112" i="8" s="1"/>
  <c r="AE112" i="8" s="1"/>
  <c r="AF112" i="8" s="1"/>
  <c r="AG112" i="8" s="1"/>
  <c r="AH112" i="8" s="1"/>
  <c r="AI112" i="8" s="1"/>
  <c r="AJ112" i="8" s="1"/>
  <c r="AK112" i="8" s="1"/>
  <c r="AL112" i="8" s="1"/>
  <c r="AM112" i="8" s="1"/>
  <c r="AN112" i="8" s="1"/>
  <c r="L112" i="8"/>
  <c r="K112" i="8"/>
  <c r="B112" i="8"/>
  <c r="A112" i="8"/>
  <c r="K111" i="8"/>
  <c r="L111" i="8" s="1"/>
  <c r="M111" i="8" s="1"/>
  <c r="N111" i="8" s="1"/>
  <c r="O111" i="8" s="1"/>
  <c r="P111" i="8" s="1"/>
  <c r="Q111" i="8" s="1"/>
  <c r="R111" i="8" s="1"/>
  <c r="S111" i="8" s="1"/>
  <c r="T111" i="8" s="1"/>
  <c r="U111" i="8" s="1"/>
  <c r="V111" i="8" s="1"/>
  <c r="W111" i="8" s="1"/>
  <c r="X111" i="8" s="1"/>
  <c r="Y111" i="8" s="1"/>
  <c r="Z111" i="8" s="1"/>
  <c r="AA111" i="8" s="1"/>
  <c r="AB111" i="8" s="1"/>
  <c r="AC111" i="8" s="1"/>
  <c r="AD111" i="8" s="1"/>
  <c r="AE111" i="8" s="1"/>
  <c r="AF111" i="8" s="1"/>
  <c r="AG111" i="8" s="1"/>
  <c r="AH111" i="8" s="1"/>
  <c r="AI111" i="8" s="1"/>
  <c r="AJ111" i="8" s="1"/>
  <c r="AK111" i="8" s="1"/>
  <c r="AL111" i="8" s="1"/>
  <c r="AM111" i="8" s="1"/>
  <c r="AN111" i="8" s="1"/>
  <c r="B111" i="8"/>
  <c r="A111" i="8"/>
  <c r="L110" i="8"/>
  <c r="M110" i="8" s="1"/>
  <c r="N110" i="8" s="1"/>
  <c r="O110" i="8" s="1"/>
  <c r="P110" i="8" s="1"/>
  <c r="Q110" i="8" s="1"/>
  <c r="R110" i="8" s="1"/>
  <c r="S110" i="8" s="1"/>
  <c r="T110" i="8" s="1"/>
  <c r="U110" i="8" s="1"/>
  <c r="V110" i="8" s="1"/>
  <c r="W110" i="8" s="1"/>
  <c r="X110" i="8" s="1"/>
  <c r="Y110" i="8" s="1"/>
  <c r="Z110" i="8" s="1"/>
  <c r="AA110" i="8" s="1"/>
  <c r="AB110" i="8" s="1"/>
  <c r="AC110" i="8" s="1"/>
  <c r="AD110" i="8" s="1"/>
  <c r="AE110" i="8" s="1"/>
  <c r="AF110" i="8" s="1"/>
  <c r="AG110" i="8" s="1"/>
  <c r="AH110" i="8" s="1"/>
  <c r="AI110" i="8" s="1"/>
  <c r="AJ110" i="8" s="1"/>
  <c r="AK110" i="8" s="1"/>
  <c r="AL110" i="8" s="1"/>
  <c r="AM110" i="8" s="1"/>
  <c r="AN110" i="8" s="1"/>
  <c r="K110" i="8"/>
  <c r="B110" i="8"/>
  <c r="A110" i="8"/>
  <c r="L109" i="8"/>
  <c r="M109" i="8" s="1"/>
  <c r="N109" i="8" s="1"/>
  <c r="O109" i="8" s="1"/>
  <c r="P109" i="8" s="1"/>
  <c r="Q109" i="8" s="1"/>
  <c r="R109" i="8" s="1"/>
  <c r="S109" i="8" s="1"/>
  <c r="T109" i="8" s="1"/>
  <c r="U109" i="8" s="1"/>
  <c r="V109" i="8" s="1"/>
  <c r="W109" i="8" s="1"/>
  <c r="X109" i="8" s="1"/>
  <c r="Y109" i="8" s="1"/>
  <c r="Z109" i="8" s="1"/>
  <c r="AA109" i="8" s="1"/>
  <c r="AB109" i="8" s="1"/>
  <c r="AC109" i="8" s="1"/>
  <c r="AD109" i="8" s="1"/>
  <c r="AE109" i="8" s="1"/>
  <c r="AF109" i="8" s="1"/>
  <c r="AG109" i="8" s="1"/>
  <c r="AH109" i="8" s="1"/>
  <c r="AI109" i="8" s="1"/>
  <c r="AJ109" i="8" s="1"/>
  <c r="AK109" i="8" s="1"/>
  <c r="AL109" i="8" s="1"/>
  <c r="AM109" i="8" s="1"/>
  <c r="AN109" i="8" s="1"/>
  <c r="K109" i="8"/>
  <c r="B109" i="8"/>
  <c r="A109" i="8"/>
  <c r="K108" i="8"/>
  <c r="B108" i="8"/>
  <c r="A108" i="8"/>
  <c r="K107" i="8"/>
  <c r="L107" i="8" s="1"/>
  <c r="M107" i="8" s="1"/>
  <c r="N107" i="8" s="1"/>
  <c r="O107" i="8" s="1"/>
  <c r="P107" i="8" s="1"/>
  <c r="Q107" i="8" s="1"/>
  <c r="R107" i="8" s="1"/>
  <c r="S107" i="8" s="1"/>
  <c r="T107" i="8" s="1"/>
  <c r="U107" i="8" s="1"/>
  <c r="V107" i="8" s="1"/>
  <c r="W107" i="8" s="1"/>
  <c r="X107" i="8" s="1"/>
  <c r="Y107" i="8" s="1"/>
  <c r="Z107" i="8" s="1"/>
  <c r="AA107" i="8" s="1"/>
  <c r="AB107" i="8" s="1"/>
  <c r="AC107" i="8" s="1"/>
  <c r="AD107" i="8" s="1"/>
  <c r="AE107" i="8" s="1"/>
  <c r="AF107" i="8" s="1"/>
  <c r="AG107" i="8" s="1"/>
  <c r="AH107" i="8" s="1"/>
  <c r="AI107" i="8" s="1"/>
  <c r="AJ107" i="8" s="1"/>
  <c r="AK107" i="8" s="1"/>
  <c r="AL107" i="8" s="1"/>
  <c r="AM107" i="8" s="1"/>
  <c r="AN107" i="8" s="1"/>
  <c r="B107" i="8"/>
  <c r="A107" i="8"/>
  <c r="M106" i="8"/>
  <c r="N106" i="8" s="1"/>
  <c r="O106" i="8" s="1"/>
  <c r="P106" i="8" s="1"/>
  <c r="Q106" i="8" s="1"/>
  <c r="R106" i="8" s="1"/>
  <c r="S106" i="8" s="1"/>
  <c r="T106" i="8" s="1"/>
  <c r="U106" i="8" s="1"/>
  <c r="V106" i="8" s="1"/>
  <c r="W106" i="8" s="1"/>
  <c r="X106" i="8" s="1"/>
  <c r="Y106" i="8" s="1"/>
  <c r="Z106" i="8" s="1"/>
  <c r="AA106" i="8" s="1"/>
  <c r="AB106" i="8" s="1"/>
  <c r="AC106" i="8" s="1"/>
  <c r="AD106" i="8" s="1"/>
  <c r="AE106" i="8" s="1"/>
  <c r="AF106" i="8" s="1"/>
  <c r="AG106" i="8" s="1"/>
  <c r="AH106" i="8" s="1"/>
  <c r="AI106" i="8" s="1"/>
  <c r="AJ106" i="8" s="1"/>
  <c r="AK106" i="8" s="1"/>
  <c r="AL106" i="8" s="1"/>
  <c r="AM106" i="8" s="1"/>
  <c r="AN106" i="8" s="1"/>
  <c r="L106" i="8"/>
  <c r="K106" i="8"/>
  <c r="B106" i="8"/>
  <c r="A106" i="8"/>
  <c r="K105" i="8"/>
  <c r="L105" i="8" s="1"/>
  <c r="M105" i="8" s="1"/>
  <c r="N105" i="8" s="1"/>
  <c r="O105" i="8" s="1"/>
  <c r="P105" i="8" s="1"/>
  <c r="Q105" i="8" s="1"/>
  <c r="R105" i="8" s="1"/>
  <c r="S105" i="8" s="1"/>
  <c r="T105" i="8" s="1"/>
  <c r="U105" i="8" s="1"/>
  <c r="V105" i="8" s="1"/>
  <c r="W105" i="8" s="1"/>
  <c r="X105" i="8" s="1"/>
  <c r="Y105" i="8" s="1"/>
  <c r="Z105" i="8" s="1"/>
  <c r="AA105" i="8" s="1"/>
  <c r="AB105" i="8" s="1"/>
  <c r="AC105" i="8" s="1"/>
  <c r="AD105" i="8" s="1"/>
  <c r="AE105" i="8" s="1"/>
  <c r="AF105" i="8" s="1"/>
  <c r="AG105" i="8" s="1"/>
  <c r="AH105" i="8" s="1"/>
  <c r="AI105" i="8" s="1"/>
  <c r="AJ105" i="8" s="1"/>
  <c r="AK105" i="8" s="1"/>
  <c r="AL105" i="8" s="1"/>
  <c r="AM105" i="8" s="1"/>
  <c r="AN105" i="8" s="1"/>
  <c r="B105" i="8"/>
  <c r="A105" i="8"/>
  <c r="K104" i="8"/>
  <c r="L104" i="8" s="1"/>
  <c r="M104" i="8" s="1"/>
  <c r="N104" i="8" s="1"/>
  <c r="O104" i="8" s="1"/>
  <c r="P104" i="8" s="1"/>
  <c r="Q104" i="8" s="1"/>
  <c r="R104" i="8" s="1"/>
  <c r="S104" i="8" s="1"/>
  <c r="T104" i="8" s="1"/>
  <c r="U104" i="8" s="1"/>
  <c r="V104" i="8" s="1"/>
  <c r="W104" i="8" s="1"/>
  <c r="X104" i="8" s="1"/>
  <c r="Y104" i="8" s="1"/>
  <c r="Z104" i="8" s="1"/>
  <c r="AA104" i="8" s="1"/>
  <c r="AB104" i="8" s="1"/>
  <c r="AC104" i="8" s="1"/>
  <c r="AD104" i="8" s="1"/>
  <c r="AE104" i="8" s="1"/>
  <c r="AF104" i="8" s="1"/>
  <c r="AG104" i="8" s="1"/>
  <c r="AH104" i="8" s="1"/>
  <c r="AI104" i="8" s="1"/>
  <c r="AJ104" i="8" s="1"/>
  <c r="AK104" i="8" s="1"/>
  <c r="AL104" i="8" s="1"/>
  <c r="AM104" i="8" s="1"/>
  <c r="AN104" i="8" s="1"/>
  <c r="B104" i="8"/>
  <c r="A104" i="8"/>
  <c r="L103" i="8"/>
  <c r="M103" i="8" s="1"/>
  <c r="N103" i="8" s="1"/>
  <c r="O103" i="8" s="1"/>
  <c r="P103" i="8" s="1"/>
  <c r="Q103" i="8" s="1"/>
  <c r="R103" i="8" s="1"/>
  <c r="S103" i="8" s="1"/>
  <c r="T103" i="8" s="1"/>
  <c r="U103" i="8" s="1"/>
  <c r="V103" i="8" s="1"/>
  <c r="W103" i="8" s="1"/>
  <c r="X103" i="8" s="1"/>
  <c r="Y103" i="8" s="1"/>
  <c r="Z103" i="8" s="1"/>
  <c r="AA103" i="8" s="1"/>
  <c r="AB103" i="8" s="1"/>
  <c r="AC103" i="8" s="1"/>
  <c r="AD103" i="8" s="1"/>
  <c r="AE103" i="8" s="1"/>
  <c r="AF103" i="8" s="1"/>
  <c r="AG103" i="8" s="1"/>
  <c r="AH103" i="8" s="1"/>
  <c r="AI103" i="8" s="1"/>
  <c r="AJ103" i="8" s="1"/>
  <c r="AK103" i="8" s="1"/>
  <c r="AL103" i="8" s="1"/>
  <c r="AM103" i="8" s="1"/>
  <c r="AN103" i="8" s="1"/>
  <c r="K103" i="8"/>
  <c r="B103" i="8"/>
  <c r="A103" i="8"/>
  <c r="K102" i="8"/>
  <c r="L102" i="8" s="1"/>
  <c r="M102" i="8" s="1"/>
  <c r="N102" i="8" s="1"/>
  <c r="B102" i="8"/>
  <c r="A102" i="8"/>
  <c r="L101" i="8"/>
  <c r="M101" i="8" s="1"/>
  <c r="N101" i="8" s="1"/>
  <c r="O101" i="8" s="1"/>
  <c r="P101" i="8" s="1"/>
  <c r="Q101" i="8" s="1"/>
  <c r="R101" i="8" s="1"/>
  <c r="S101" i="8" s="1"/>
  <c r="T101" i="8" s="1"/>
  <c r="U101" i="8" s="1"/>
  <c r="V101" i="8" s="1"/>
  <c r="W101" i="8" s="1"/>
  <c r="X101" i="8" s="1"/>
  <c r="Y101" i="8" s="1"/>
  <c r="Z101" i="8" s="1"/>
  <c r="AA101" i="8" s="1"/>
  <c r="AB101" i="8" s="1"/>
  <c r="AC101" i="8" s="1"/>
  <c r="AD101" i="8" s="1"/>
  <c r="AE101" i="8" s="1"/>
  <c r="AF101" i="8" s="1"/>
  <c r="AG101" i="8" s="1"/>
  <c r="AH101" i="8" s="1"/>
  <c r="AI101" i="8" s="1"/>
  <c r="AJ101" i="8" s="1"/>
  <c r="AK101" i="8" s="1"/>
  <c r="AL101" i="8" s="1"/>
  <c r="AM101" i="8" s="1"/>
  <c r="AN101" i="8" s="1"/>
  <c r="K101" i="8"/>
  <c r="B101" i="8"/>
  <c r="A101" i="8"/>
  <c r="M100" i="8"/>
  <c r="N100" i="8" s="1"/>
  <c r="O100" i="8" s="1"/>
  <c r="P100" i="8" s="1"/>
  <c r="Q100" i="8" s="1"/>
  <c r="R100" i="8" s="1"/>
  <c r="S100" i="8" s="1"/>
  <c r="T100" i="8" s="1"/>
  <c r="U100" i="8" s="1"/>
  <c r="V100" i="8" s="1"/>
  <c r="W100" i="8" s="1"/>
  <c r="X100" i="8" s="1"/>
  <c r="Y100" i="8" s="1"/>
  <c r="Z100" i="8" s="1"/>
  <c r="AA100" i="8" s="1"/>
  <c r="AB100" i="8" s="1"/>
  <c r="AC100" i="8" s="1"/>
  <c r="AD100" i="8" s="1"/>
  <c r="AE100" i="8" s="1"/>
  <c r="AF100" i="8" s="1"/>
  <c r="AG100" i="8" s="1"/>
  <c r="AH100" i="8" s="1"/>
  <c r="AI100" i="8" s="1"/>
  <c r="AJ100" i="8" s="1"/>
  <c r="AK100" i="8" s="1"/>
  <c r="AL100" i="8" s="1"/>
  <c r="AM100" i="8" s="1"/>
  <c r="AN100" i="8" s="1"/>
  <c r="L100" i="8"/>
  <c r="K100" i="8"/>
  <c r="B100" i="8"/>
  <c r="A100" i="8"/>
  <c r="K99" i="8"/>
  <c r="L99" i="8" s="1"/>
  <c r="M99" i="8" s="1"/>
  <c r="N99" i="8" s="1"/>
  <c r="O99" i="8" s="1"/>
  <c r="P99" i="8" s="1"/>
  <c r="Q99" i="8" s="1"/>
  <c r="R99" i="8" s="1"/>
  <c r="S99" i="8" s="1"/>
  <c r="T99" i="8" s="1"/>
  <c r="U99" i="8" s="1"/>
  <c r="V99" i="8" s="1"/>
  <c r="W99" i="8" s="1"/>
  <c r="X99" i="8" s="1"/>
  <c r="Y99" i="8" s="1"/>
  <c r="Z99" i="8" s="1"/>
  <c r="AA99" i="8" s="1"/>
  <c r="AB99" i="8" s="1"/>
  <c r="AC99" i="8" s="1"/>
  <c r="AD99" i="8" s="1"/>
  <c r="AE99" i="8" s="1"/>
  <c r="AF99" i="8" s="1"/>
  <c r="AG99" i="8" s="1"/>
  <c r="AH99" i="8" s="1"/>
  <c r="AI99" i="8" s="1"/>
  <c r="AJ99" i="8" s="1"/>
  <c r="AK99" i="8" s="1"/>
  <c r="AL99" i="8" s="1"/>
  <c r="AM99" i="8" s="1"/>
  <c r="AN99" i="8" s="1"/>
  <c r="B99" i="8"/>
  <c r="A99" i="8"/>
  <c r="K98" i="8"/>
  <c r="L98" i="8" s="1"/>
  <c r="M98" i="8" s="1"/>
  <c r="N98" i="8" s="1"/>
  <c r="O98" i="8" s="1"/>
  <c r="P98" i="8" s="1"/>
  <c r="Q98" i="8" s="1"/>
  <c r="R98" i="8" s="1"/>
  <c r="S98" i="8" s="1"/>
  <c r="T98" i="8" s="1"/>
  <c r="U98" i="8" s="1"/>
  <c r="V98" i="8" s="1"/>
  <c r="W98" i="8" s="1"/>
  <c r="X98" i="8" s="1"/>
  <c r="Y98" i="8" s="1"/>
  <c r="Z98" i="8" s="1"/>
  <c r="AA98" i="8" s="1"/>
  <c r="AB98" i="8" s="1"/>
  <c r="AC98" i="8" s="1"/>
  <c r="AD98" i="8" s="1"/>
  <c r="AE98" i="8" s="1"/>
  <c r="AF98" i="8" s="1"/>
  <c r="AG98" i="8" s="1"/>
  <c r="AH98" i="8" s="1"/>
  <c r="AI98" i="8" s="1"/>
  <c r="AJ98" i="8" s="1"/>
  <c r="AK98" i="8" s="1"/>
  <c r="AL98" i="8" s="1"/>
  <c r="AM98" i="8" s="1"/>
  <c r="AN98" i="8" s="1"/>
  <c r="B98" i="8"/>
  <c r="A98" i="8"/>
  <c r="A68" i="8"/>
  <c r="A67" i="8"/>
  <c r="A159" i="8" s="1"/>
  <c r="A66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F61" i="8"/>
  <c r="E61" i="8"/>
  <c r="G61" i="8" s="1"/>
  <c r="K61" i="8" s="1"/>
  <c r="C61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G60" i="8"/>
  <c r="K60" i="8" s="1"/>
  <c r="F60" i="8"/>
  <c r="E60" i="8"/>
  <c r="C60" i="8"/>
  <c r="AO59" i="8"/>
  <c r="AN59" i="8"/>
  <c r="AM59" i="8"/>
  <c r="AL59" i="8"/>
  <c r="AK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T59" i="8"/>
  <c r="S59" i="8"/>
  <c r="R59" i="8"/>
  <c r="Q59" i="8"/>
  <c r="P59" i="8"/>
  <c r="O59" i="8"/>
  <c r="N59" i="8"/>
  <c r="M59" i="8"/>
  <c r="L59" i="8"/>
  <c r="K59" i="8"/>
  <c r="F59" i="8"/>
  <c r="E59" i="8"/>
  <c r="C59" i="8"/>
  <c r="AO58" i="8"/>
  <c r="AN58" i="8"/>
  <c r="AM58" i="8"/>
  <c r="AL58" i="8"/>
  <c r="AK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O58" i="8"/>
  <c r="N58" i="8"/>
  <c r="M58" i="8"/>
  <c r="L58" i="8"/>
  <c r="K58" i="8"/>
  <c r="F58" i="8"/>
  <c r="E58" i="8"/>
  <c r="G58" i="8" s="1"/>
  <c r="C58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O57" i="8"/>
  <c r="N57" i="8"/>
  <c r="M57" i="8"/>
  <c r="L57" i="8"/>
  <c r="K57" i="8"/>
  <c r="F57" i="8"/>
  <c r="G57" i="8" s="1"/>
  <c r="P57" i="8" s="1"/>
  <c r="E57" i="8"/>
  <c r="C57" i="8"/>
  <c r="AO56" i="8"/>
  <c r="AN56" i="8"/>
  <c r="AM56" i="8"/>
  <c r="AL56" i="8"/>
  <c r="AK56" i="8"/>
  <c r="AJ56" i="8"/>
  <c r="AI56" i="8"/>
  <c r="AH56" i="8"/>
  <c r="AG56" i="8"/>
  <c r="AF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O56" i="8"/>
  <c r="N56" i="8"/>
  <c r="M56" i="8"/>
  <c r="L56" i="8"/>
  <c r="K56" i="8"/>
  <c r="F56" i="8"/>
  <c r="E56" i="8"/>
  <c r="G56" i="8" s="1"/>
  <c r="C56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T55" i="8"/>
  <c r="S55" i="8"/>
  <c r="R55" i="8"/>
  <c r="Q55" i="8"/>
  <c r="P55" i="8"/>
  <c r="O55" i="8"/>
  <c r="N55" i="8"/>
  <c r="M55" i="8"/>
  <c r="L55" i="8"/>
  <c r="K55" i="8"/>
  <c r="F55" i="8"/>
  <c r="E55" i="8"/>
  <c r="G55" i="8" s="1"/>
  <c r="U55" i="8" s="1"/>
  <c r="C55" i="8"/>
  <c r="AO54" i="8"/>
  <c r="AN54" i="8"/>
  <c r="AM54" i="8"/>
  <c r="AL54" i="8"/>
  <c r="AK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O54" i="8"/>
  <c r="N54" i="8"/>
  <c r="M54" i="8"/>
  <c r="L54" i="8"/>
  <c r="K54" i="8"/>
  <c r="G54" i="8"/>
  <c r="AJ54" i="8" s="1"/>
  <c r="F54" i="8"/>
  <c r="E54" i="8"/>
  <c r="C54" i="8"/>
  <c r="AO53" i="8"/>
  <c r="AN53" i="8"/>
  <c r="AM53" i="8"/>
  <c r="AL53" i="8"/>
  <c r="AK53" i="8"/>
  <c r="AJ53" i="8"/>
  <c r="AI53" i="8"/>
  <c r="AH53" i="8"/>
  <c r="AF53" i="8"/>
  <c r="AE53" i="8"/>
  <c r="AD53" i="8"/>
  <c r="AC53" i="8"/>
  <c r="AB53" i="8"/>
  <c r="AA53" i="8"/>
  <c r="Z53" i="8"/>
  <c r="Y53" i="8"/>
  <c r="X53" i="8"/>
  <c r="V53" i="8"/>
  <c r="U53" i="8"/>
  <c r="T53" i="8"/>
  <c r="S53" i="8"/>
  <c r="R53" i="8"/>
  <c r="Q53" i="8"/>
  <c r="P53" i="8"/>
  <c r="O53" i="8"/>
  <c r="N53" i="8"/>
  <c r="L53" i="8"/>
  <c r="K53" i="8"/>
  <c r="F53" i="8"/>
  <c r="E53" i="8"/>
  <c r="C53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G52" i="8"/>
  <c r="K52" i="8" s="1"/>
  <c r="F52" i="8"/>
  <c r="E52" i="8"/>
  <c r="C52" i="8"/>
  <c r="AO51" i="8"/>
  <c r="AN51" i="8"/>
  <c r="AM51" i="8"/>
  <c r="AL51" i="8"/>
  <c r="AK51" i="8"/>
  <c r="AJ51" i="8"/>
  <c r="AI51" i="8"/>
  <c r="AH51" i="8"/>
  <c r="AG51" i="8"/>
  <c r="AF51" i="8"/>
  <c r="AE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K51" i="8"/>
  <c r="F51" i="8"/>
  <c r="G51" i="8" s="1"/>
  <c r="E51" i="8"/>
  <c r="C51" i="8"/>
  <c r="AO50" i="8"/>
  <c r="AN50" i="8"/>
  <c r="AM50" i="8"/>
  <c r="AL50" i="8"/>
  <c r="AK50" i="8"/>
  <c r="AJ50" i="8"/>
  <c r="AI50" i="8"/>
  <c r="AH50" i="8"/>
  <c r="AG50" i="8"/>
  <c r="AF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F50" i="8"/>
  <c r="E50" i="8"/>
  <c r="G50" i="8" s="1"/>
  <c r="AE50" i="8" s="1"/>
  <c r="C50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T49" i="8"/>
  <c r="S49" i="8"/>
  <c r="R49" i="8"/>
  <c r="Q49" i="8"/>
  <c r="P49" i="8"/>
  <c r="O49" i="8"/>
  <c r="N49" i="8"/>
  <c r="M49" i="8"/>
  <c r="L49" i="8"/>
  <c r="K49" i="8"/>
  <c r="F49" i="8"/>
  <c r="E49" i="8"/>
  <c r="G49" i="8" s="1"/>
  <c r="U49" i="8" s="1"/>
  <c r="C49" i="8"/>
  <c r="AO48" i="8"/>
  <c r="AN48" i="8"/>
  <c r="AM48" i="8"/>
  <c r="AL48" i="8"/>
  <c r="AK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O48" i="8"/>
  <c r="N48" i="8"/>
  <c r="M48" i="8"/>
  <c r="L48" i="8"/>
  <c r="K48" i="8"/>
  <c r="G48" i="8"/>
  <c r="AJ48" i="8" s="1"/>
  <c r="F48" i="8"/>
  <c r="E48" i="8"/>
  <c r="C48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G47" i="8"/>
  <c r="C47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B46" i="8"/>
  <c r="AA46" i="8"/>
  <c r="Z46" i="8"/>
  <c r="Y46" i="8"/>
  <c r="X46" i="8"/>
  <c r="V46" i="8"/>
  <c r="U46" i="8"/>
  <c r="T46" i="8"/>
  <c r="S46" i="8"/>
  <c r="R46" i="8"/>
  <c r="Q46" i="8"/>
  <c r="P46" i="8"/>
  <c r="O46" i="8"/>
  <c r="N46" i="8"/>
  <c r="M46" i="8"/>
  <c r="L46" i="8"/>
  <c r="K46" i="8"/>
  <c r="G46" i="8"/>
  <c r="W46" i="8" s="1"/>
  <c r="F46" i="8"/>
  <c r="E46" i="8"/>
  <c r="C46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T45" i="8"/>
  <c r="S45" i="8"/>
  <c r="R45" i="8"/>
  <c r="Q45" i="8"/>
  <c r="P45" i="8"/>
  <c r="O45" i="8"/>
  <c r="N45" i="8"/>
  <c r="M45" i="8"/>
  <c r="L45" i="8"/>
  <c r="K45" i="8"/>
  <c r="F45" i="8"/>
  <c r="E45" i="8"/>
  <c r="C45" i="8"/>
  <c r="AO44" i="8"/>
  <c r="AN44" i="8"/>
  <c r="AM44" i="8"/>
  <c r="AL44" i="8"/>
  <c r="AK44" i="8"/>
  <c r="AJ44" i="8"/>
  <c r="AI44" i="8"/>
  <c r="AH44" i="8"/>
  <c r="AG44" i="8"/>
  <c r="AF44" i="8"/>
  <c r="AD44" i="8"/>
  <c r="AC44" i="8"/>
  <c r="AB44" i="8"/>
  <c r="AA44" i="8"/>
  <c r="Z44" i="8"/>
  <c r="Y44" i="8"/>
  <c r="X44" i="8"/>
  <c r="W44" i="8"/>
  <c r="V44" i="8"/>
  <c r="U44" i="8"/>
  <c r="T44" i="8"/>
  <c r="S44" i="8"/>
  <c r="R44" i="8"/>
  <c r="Q44" i="8"/>
  <c r="O44" i="8"/>
  <c r="N44" i="8"/>
  <c r="M44" i="8"/>
  <c r="L44" i="8"/>
  <c r="K44" i="8"/>
  <c r="F44" i="8"/>
  <c r="E44" i="8"/>
  <c r="G44" i="8" s="1"/>
  <c r="C44" i="8"/>
  <c r="AO43" i="8"/>
  <c r="AN43" i="8"/>
  <c r="AM43" i="8"/>
  <c r="AL43" i="8"/>
  <c r="AK43" i="8"/>
  <c r="AI43" i="8"/>
  <c r="AH43" i="8"/>
  <c r="AG43" i="8"/>
  <c r="AF43" i="8"/>
  <c r="AD43" i="8"/>
  <c r="AC43" i="8"/>
  <c r="AB43" i="8"/>
  <c r="AA43" i="8"/>
  <c r="Y43" i="8"/>
  <c r="X43" i="8"/>
  <c r="W43" i="8"/>
  <c r="V43" i="8"/>
  <c r="T43" i="8"/>
  <c r="S43" i="8"/>
  <c r="R43" i="8"/>
  <c r="Q43" i="8"/>
  <c r="O43" i="8"/>
  <c r="N43" i="8"/>
  <c r="M43" i="8"/>
  <c r="L43" i="8"/>
  <c r="F43" i="8"/>
  <c r="E43" i="8"/>
  <c r="G43" i="8" s="1"/>
  <c r="C43" i="8"/>
  <c r="AO42" i="8"/>
  <c r="AN42" i="8"/>
  <c r="AM42" i="8"/>
  <c r="AL42" i="8"/>
  <c r="AK42" i="8"/>
  <c r="AJ42" i="8"/>
  <c r="AI42" i="8"/>
  <c r="AG42" i="8"/>
  <c r="AF42" i="8"/>
  <c r="AE42" i="8"/>
  <c r="AD42" i="8"/>
  <c r="AC42" i="8"/>
  <c r="AB42" i="8"/>
  <c r="AA42" i="8"/>
  <c r="Y42" i="8"/>
  <c r="X42" i="8"/>
  <c r="W42" i="8"/>
  <c r="V42" i="8"/>
  <c r="U42" i="8"/>
  <c r="T42" i="8"/>
  <c r="S42" i="8"/>
  <c r="Q42" i="8"/>
  <c r="P42" i="8"/>
  <c r="O42" i="8"/>
  <c r="N42" i="8"/>
  <c r="M42" i="8"/>
  <c r="L42" i="8"/>
  <c r="K42" i="8"/>
  <c r="F42" i="8"/>
  <c r="E42" i="8"/>
  <c r="G42" i="8" s="1"/>
  <c r="C42" i="8"/>
  <c r="AO41" i="8"/>
  <c r="AN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F41" i="8"/>
  <c r="G41" i="8" s="1"/>
  <c r="Z41" i="8" s="1"/>
  <c r="E41" i="8"/>
  <c r="C41" i="8"/>
  <c r="AO40" i="8"/>
  <c r="AN40" i="8"/>
  <c r="AM40" i="8"/>
  <c r="AL40" i="8"/>
  <c r="AK40" i="8"/>
  <c r="AJ40" i="8"/>
  <c r="AH40" i="8"/>
  <c r="AG40" i="8"/>
  <c r="AF40" i="8"/>
  <c r="AE40" i="8"/>
  <c r="AD40" i="8"/>
  <c r="AC40" i="8"/>
  <c r="AB40" i="8"/>
  <c r="Z40" i="8"/>
  <c r="Y40" i="8"/>
  <c r="X40" i="8"/>
  <c r="W40" i="8"/>
  <c r="V40" i="8"/>
  <c r="U40" i="8"/>
  <c r="T40" i="8"/>
  <c r="R40" i="8"/>
  <c r="Q40" i="8"/>
  <c r="P40" i="8"/>
  <c r="O40" i="8"/>
  <c r="N40" i="8"/>
  <c r="M40" i="8"/>
  <c r="L40" i="8"/>
  <c r="K40" i="8"/>
  <c r="F40" i="8"/>
  <c r="E40" i="8"/>
  <c r="G40" i="8" s="1"/>
  <c r="C40" i="8"/>
  <c r="AO39" i="8"/>
  <c r="W39" i="8"/>
  <c r="U39" i="8"/>
  <c r="T39" i="8"/>
  <c r="S39" i="8"/>
  <c r="R39" i="8"/>
  <c r="Q39" i="8"/>
  <c r="P39" i="8"/>
  <c r="N39" i="8"/>
  <c r="M39" i="8"/>
  <c r="L39" i="8"/>
  <c r="K39" i="8"/>
  <c r="G39" i="8"/>
  <c r="O39" i="8" s="1"/>
  <c r="F39" i="8"/>
  <c r="E39" i="8"/>
  <c r="C39" i="8"/>
  <c r="AO38" i="8"/>
  <c r="AH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Q38" i="8"/>
  <c r="P38" i="8"/>
  <c r="O38" i="8"/>
  <c r="N38" i="8"/>
  <c r="M38" i="8"/>
  <c r="L38" i="8"/>
  <c r="K38" i="8"/>
  <c r="F38" i="8"/>
  <c r="E38" i="8"/>
  <c r="G38" i="8" s="1"/>
  <c r="C38" i="8"/>
  <c r="AO37" i="8"/>
  <c r="AA37" i="8"/>
  <c r="Y37" i="8"/>
  <c r="X37" i="8"/>
  <c r="W37" i="8"/>
  <c r="V37" i="8"/>
  <c r="U37" i="8"/>
  <c r="S37" i="8"/>
  <c r="R37" i="8"/>
  <c r="Q37" i="8"/>
  <c r="P37" i="8"/>
  <c r="O37" i="8"/>
  <c r="M37" i="8"/>
  <c r="L37" i="8"/>
  <c r="K37" i="8"/>
  <c r="F37" i="8"/>
  <c r="E37" i="8"/>
  <c r="C37" i="8"/>
  <c r="AO36" i="8"/>
  <c r="M36" i="8"/>
  <c r="L36" i="8"/>
  <c r="K36" i="8"/>
  <c r="F36" i="8"/>
  <c r="E36" i="8"/>
  <c r="G36" i="8" s="1"/>
  <c r="N36" i="8" s="1"/>
  <c r="C36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O35" i="8"/>
  <c r="N35" i="8"/>
  <c r="M35" i="8"/>
  <c r="L35" i="8"/>
  <c r="K35" i="8"/>
  <c r="G35" i="8"/>
  <c r="P35" i="8" s="1"/>
  <c r="F35" i="8"/>
  <c r="E35" i="8"/>
  <c r="C35" i="8"/>
  <c r="AO34" i="8"/>
  <c r="G34" i="8"/>
  <c r="K34" i="8" s="1"/>
  <c r="F34" i="8"/>
  <c r="E34" i="8"/>
  <c r="C34" i="8"/>
  <c r="AO33" i="8"/>
  <c r="AN33" i="8"/>
  <c r="AM33" i="8"/>
  <c r="AL33" i="8"/>
  <c r="AK33" i="8"/>
  <c r="AJ33" i="8"/>
  <c r="AI33" i="8"/>
  <c r="AH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F33" i="8"/>
  <c r="G33" i="8" s="1"/>
  <c r="AG33" i="8" s="1"/>
  <c r="E33" i="8"/>
  <c r="C33" i="8"/>
  <c r="AO32" i="8"/>
  <c r="AN32" i="8"/>
  <c r="AM32" i="8"/>
  <c r="AL32" i="8"/>
  <c r="AK32" i="8"/>
  <c r="AJ32" i="8"/>
  <c r="AI32" i="8"/>
  <c r="AH32" i="8"/>
  <c r="AG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K32" i="8"/>
  <c r="F32" i="8"/>
  <c r="E32" i="8"/>
  <c r="G32" i="8" s="1"/>
  <c r="C32" i="8"/>
  <c r="AO31" i="8"/>
  <c r="AN31" i="8"/>
  <c r="AM31" i="8"/>
  <c r="AL31" i="8"/>
  <c r="AK31" i="8"/>
  <c r="AJ31" i="8"/>
  <c r="AI31" i="8"/>
  <c r="AH31" i="8"/>
  <c r="AG31" i="8"/>
  <c r="AF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F31" i="8"/>
  <c r="E31" i="8"/>
  <c r="G31" i="8" s="1"/>
  <c r="AE31" i="8" s="1"/>
  <c r="C31" i="8"/>
  <c r="AO30" i="8"/>
  <c r="AN30" i="8"/>
  <c r="AM30" i="8"/>
  <c r="AL30" i="8"/>
  <c r="AK30" i="8"/>
  <c r="AJ30" i="8"/>
  <c r="AI30" i="8"/>
  <c r="AH30" i="8"/>
  <c r="AF30" i="8"/>
  <c r="AE30" i="8"/>
  <c r="AD30" i="8"/>
  <c r="AC30" i="8"/>
  <c r="AB30" i="8"/>
  <c r="AA30" i="8"/>
  <c r="Z30" i="8"/>
  <c r="Y30" i="8"/>
  <c r="X30" i="8"/>
  <c r="V30" i="8"/>
  <c r="U30" i="8"/>
  <c r="T30" i="8"/>
  <c r="S30" i="8"/>
  <c r="R30" i="8"/>
  <c r="Q30" i="8"/>
  <c r="P30" i="8"/>
  <c r="O30" i="8"/>
  <c r="N30" i="8"/>
  <c r="L30" i="8"/>
  <c r="K30" i="8"/>
  <c r="F30" i="8"/>
  <c r="E30" i="8"/>
  <c r="G30" i="8" s="1"/>
  <c r="C30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G29" i="8"/>
  <c r="Y29" i="8" s="1"/>
  <c r="F29" i="8"/>
  <c r="E29" i="8"/>
  <c r="C29" i="8"/>
  <c r="AO28" i="8"/>
  <c r="AN28" i="8"/>
  <c r="AM28" i="8"/>
  <c r="AL28" i="8"/>
  <c r="AJ28" i="8"/>
  <c r="AI28" i="8"/>
  <c r="AH28" i="8"/>
  <c r="AG28" i="8"/>
  <c r="AF28" i="8"/>
  <c r="AE28" i="8"/>
  <c r="AD28" i="8"/>
  <c r="AB28" i="8"/>
  <c r="AA28" i="8"/>
  <c r="Z28" i="8"/>
  <c r="Y28" i="8"/>
  <c r="X28" i="8"/>
  <c r="W28" i="8"/>
  <c r="V28" i="8"/>
  <c r="T28" i="8"/>
  <c r="S28" i="8"/>
  <c r="R28" i="8"/>
  <c r="Q28" i="8"/>
  <c r="P28" i="8"/>
  <c r="O28" i="8"/>
  <c r="N28" i="8"/>
  <c r="L28" i="8"/>
  <c r="K28" i="8"/>
  <c r="F28" i="8"/>
  <c r="G28" i="8" s="1"/>
  <c r="E28" i="8"/>
  <c r="C28" i="8"/>
  <c r="AO27" i="8"/>
  <c r="AN27" i="8"/>
  <c r="AM27" i="8"/>
  <c r="AL27" i="8"/>
  <c r="AK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M27" i="8"/>
  <c r="L27" i="8"/>
  <c r="K27" i="8"/>
  <c r="F27" i="8"/>
  <c r="E27" i="8"/>
  <c r="G27" i="8" s="1"/>
  <c r="C27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T26" i="8"/>
  <c r="S26" i="8"/>
  <c r="R26" i="8"/>
  <c r="Q26" i="8"/>
  <c r="P26" i="8"/>
  <c r="O26" i="8"/>
  <c r="N26" i="8"/>
  <c r="M26" i="8"/>
  <c r="L26" i="8"/>
  <c r="K26" i="8"/>
  <c r="F26" i="8"/>
  <c r="E26" i="8"/>
  <c r="G26" i="8" s="1"/>
  <c r="U26" i="8" s="1"/>
  <c r="C26" i="8"/>
  <c r="AO25" i="8"/>
  <c r="AN25" i="8"/>
  <c r="AM25" i="8"/>
  <c r="AL25" i="8"/>
  <c r="AK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O25" i="8"/>
  <c r="N25" i="8"/>
  <c r="M25" i="8"/>
  <c r="L25" i="8"/>
  <c r="K25" i="8"/>
  <c r="F25" i="8"/>
  <c r="E25" i="8"/>
  <c r="G25" i="8" s="1"/>
  <c r="C25" i="8"/>
  <c r="AO24" i="8"/>
  <c r="AN24" i="8"/>
  <c r="AM24" i="8"/>
  <c r="AL24" i="8"/>
  <c r="AK24" i="8"/>
  <c r="AI24" i="8"/>
  <c r="AH24" i="8"/>
  <c r="AG24" i="8"/>
  <c r="AF24" i="8"/>
  <c r="AD24" i="8"/>
  <c r="AC24" i="8"/>
  <c r="AB24" i="8"/>
  <c r="AA24" i="8"/>
  <c r="Y24" i="8"/>
  <c r="X24" i="8"/>
  <c r="W24" i="8"/>
  <c r="V24" i="8"/>
  <c r="T24" i="8"/>
  <c r="S24" i="8"/>
  <c r="R24" i="8"/>
  <c r="Q24" i="8"/>
  <c r="P24" i="8"/>
  <c r="O24" i="8"/>
  <c r="N24" i="8"/>
  <c r="M24" i="8"/>
  <c r="L24" i="8"/>
  <c r="K24" i="8"/>
  <c r="G24" i="8"/>
  <c r="U24" i="8" s="1"/>
  <c r="F24" i="8"/>
  <c r="E24" i="8"/>
  <c r="C24" i="8"/>
  <c r="AO23" i="8"/>
  <c r="AN23" i="8"/>
  <c r="AL23" i="8"/>
  <c r="AK23" i="8"/>
  <c r="AJ23" i="8"/>
  <c r="AH23" i="8"/>
  <c r="AG23" i="8"/>
  <c r="AF23" i="8"/>
  <c r="AD23" i="8"/>
  <c r="AC23" i="8"/>
  <c r="AB23" i="8"/>
  <c r="Z23" i="8"/>
  <c r="Y23" i="8"/>
  <c r="X23" i="8"/>
  <c r="V23" i="8"/>
  <c r="U23" i="8"/>
  <c r="T23" i="8"/>
  <c r="R23" i="8"/>
  <c r="Q23" i="8"/>
  <c r="P23" i="8"/>
  <c r="N23" i="8"/>
  <c r="M23" i="8"/>
  <c r="L23" i="8"/>
  <c r="F23" i="8"/>
  <c r="G23" i="8" s="1"/>
  <c r="E23" i="8"/>
  <c r="C23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L22" i="8"/>
  <c r="K22" i="8"/>
  <c r="F22" i="8"/>
  <c r="E22" i="8"/>
  <c r="G22" i="8" s="1"/>
  <c r="C22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L21" i="8"/>
  <c r="K21" i="8"/>
  <c r="F21" i="8"/>
  <c r="E21" i="8"/>
  <c r="G21" i="8" s="1"/>
  <c r="M21" i="8" s="1"/>
  <c r="C21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T20" i="8"/>
  <c r="S20" i="8"/>
  <c r="R20" i="8"/>
  <c r="Q20" i="8"/>
  <c r="P20" i="8"/>
  <c r="O20" i="8"/>
  <c r="N20" i="8"/>
  <c r="M20" i="8"/>
  <c r="L20" i="8"/>
  <c r="K20" i="8"/>
  <c r="F20" i="8"/>
  <c r="E20" i="8"/>
  <c r="G20" i="8" s="1"/>
  <c r="U20" i="8" s="1"/>
  <c r="C20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P19" i="8"/>
  <c r="O19" i="8"/>
  <c r="N19" i="8"/>
  <c r="M19" i="8"/>
  <c r="L19" i="8"/>
  <c r="K19" i="8"/>
  <c r="F19" i="8"/>
  <c r="E19" i="8"/>
  <c r="G19" i="8" s="1"/>
  <c r="Q19" i="8" s="1"/>
  <c r="C19" i="8"/>
  <c r="AO18" i="8"/>
  <c r="AN18" i="8"/>
  <c r="AM18" i="8"/>
  <c r="AL18" i="8"/>
  <c r="AK18" i="8"/>
  <c r="AJ18" i="8"/>
  <c r="AI18" i="8"/>
  <c r="AH18" i="8"/>
  <c r="AG18" i="8"/>
  <c r="AF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G18" i="8"/>
  <c r="AE18" i="8" s="1"/>
  <c r="F18" i="8"/>
  <c r="E18" i="8"/>
  <c r="C18" i="8"/>
  <c r="AO17" i="8"/>
  <c r="AN17" i="8"/>
  <c r="AL17" i="8"/>
  <c r="AK17" i="8"/>
  <c r="AJ17" i="8"/>
  <c r="AH17" i="8"/>
  <c r="AG17" i="8"/>
  <c r="AF17" i="8"/>
  <c r="AD17" i="8"/>
  <c r="AC17" i="8"/>
  <c r="AB17" i="8"/>
  <c r="Z17" i="8"/>
  <c r="Y17" i="8"/>
  <c r="X17" i="8"/>
  <c r="V17" i="8"/>
  <c r="U17" i="8"/>
  <c r="T17" i="8"/>
  <c r="R17" i="8"/>
  <c r="Q17" i="8"/>
  <c r="P17" i="8"/>
  <c r="N17" i="8"/>
  <c r="M17" i="8"/>
  <c r="L17" i="8"/>
  <c r="F17" i="8"/>
  <c r="G17" i="8" s="1"/>
  <c r="E17" i="8"/>
  <c r="C17" i="8"/>
  <c r="AO16" i="8"/>
  <c r="F16" i="8"/>
  <c r="E16" i="8"/>
  <c r="G16" i="8" s="1"/>
  <c r="K16" i="8" s="1"/>
  <c r="C16" i="8"/>
  <c r="AO15" i="8"/>
  <c r="AN15" i="8"/>
  <c r="AM15" i="8"/>
  <c r="AL15" i="8"/>
  <c r="AK15" i="8"/>
  <c r="AJ15" i="8"/>
  <c r="AI15" i="8"/>
  <c r="AH15" i="8"/>
  <c r="AG15" i="8"/>
  <c r="AF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F15" i="8"/>
  <c r="E15" i="8"/>
  <c r="G15" i="8" s="1"/>
  <c r="C15" i="8"/>
  <c r="AO14" i="8"/>
  <c r="AN14" i="8"/>
  <c r="AM14" i="8"/>
  <c r="AK14" i="8"/>
  <c r="AJ14" i="8"/>
  <c r="AI14" i="8"/>
  <c r="AH14" i="8"/>
  <c r="AF14" i="8"/>
  <c r="AE14" i="8"/>
  <c r="AD14" i="8"/>
  <c r="AC14" i="8"/>
  <c r="AA14" i="8"/>
  <c r="Z14" i="8"/>
  <c r="Y14" i="8"/>
  <c r="X14" i="8"/>
  <c r="V14" i="8"/>
  <c r="U14" i="8"/>
  <c r="T14" i="8"/>
  <c r="S14" i="8"/>
  <c r="Q14" i="8"/>
  <c r="P14" i="8"/>
  <c r="O14" i="8"/>
  <c r="N14" i="8"/>
  <c r="L14" i="8"/>
  <c r="K14" i="8"/>
  <c r="F14" i="8"/>
  <c r="E14" i="8"/>
  <c r="G14" i="8" s="1"/>
  <c r="C14" i="8"/>
  <c r="AO13" i="8"/>
  <c r="AN13" i="8"/>
  <c r="AM13" i="8"/>
  <c r="AK13" i="8"/>
  <c r="AJ13" i="8"/>
  <c r="AI13" i="8"/>
  <c r="AH13" i="8"/>
  <c r="AF13" i="8"/>
  <c r="AE13" i="8"/>
  <c r="AD13" i="8"/>
  <c r="AC13" i="8"/>
  <c r="AA13" i="8"/>
  <c r="Z13" i="8"/>
  <c r="Y13" i="8"/>
  <c r="X13" i="8"/>
  <c r="V13" i="8"/>
  <c r="U13" i="8"/>
  <c r="T13" i="8"/>
  <c r="S13" i="8"/>
  <c r="Q13" i="8"/>
  <c r="P13" i="8"/>
  <c r="O13" i="8"/>
  <c r="N13" i="8"/>
  <c r="L13" i="8"/>
  <c r="K13" i="8"/>
  <c r="F13" i="8"/>
  <c r="E13" i="8"/>
  <c r="G13" i="8" s="1"/>
  <c r="C13" i="8"/>
  <c r="AO12" i="8"/>
  <c r="AN12" i="8"/>
  <c r="AM12" i="8"/>
  <c r="AL12" i="8"/>
  <c r="AK12" i="8"/>
  <c r="AJ12" i="8"/>
  <c r="AI12" i="8"/>
  <c r="AH12" i="8"/>
  <c r="AF12" i="8"/>
  <c r="AE12" i="8"/>
  <c r="AD12" i="8"/>
  <c r="AC12" i="8"/>
  <c r="AB12" i="8"/>
  <c r="AA12" i="8"/>
  <c r="Z12" i="8"/>
  <c r="Y12" i="8"/>
  <c r="X12" i="8"/>
  <c r="V12" i="8"/>
  <c r="U12" i="8"/>
  <c r="T12" i="8"/>
  <c r="S12" i="8"/>
  <c r="R12" i="8"/>
  <c r="Q12" i="8"/>
  <c r="P12" i="8"/>
  <c r="O12" i="8"/>
  <c r="N12" i="8"/>
  <c r="L12" i="8"/>
  <c r="K12" i="8"/>
  <c r="G12" i="8"/>
  <c r="AG12" i="8" s="1"/>
  <c r="F12" i="8"/>
  <c r="E12" i="8"/>
  <c r="C12" i="8"/>
  <c r="AO11" i="8"/>
  <c r="AN11" i="8"/>
  <c r="AM11" i="8"/>
  <c r="AK11" i="8"/>
  <c r="AJ11" i="8"/>
  <c r="AI11" i="8"/>
  <c r="AH11" i="8"/>
  <c r="AF11" i="8"/>
  <c r="AE11" i="8"/>
  <c r="AD11" i="8"/>
  <c r="AC11" i="8"/>
  <c r="AA11" i="8"/>
  <c r="Z11" i="8"/>
  <c r="Y11" i="8"/>
  <c r="X11" i="8"/>
  <c r="V11" i="8"/>
  <c r="U11" i="8"/>
  <c r="T11" i="8"/>
  <c r="S11" i="8"/>
  <c r="Q11" i="8"/>
  <c r="P11" i="8"/>
  <c r="O11" i="8"/>
  <c r="N11" i="8"/>
  <c r="L11" i="8"/>
  <c r="K11" i="8"/>
  <c r="F11" i="8"/>
  <c r="G11" i="8" s="1"/>
  <c r="E11" i="8"/>
  <c r="C11" i="8"/>
  <c r="AO10" i="8"/>
  <c r="K10" i="8"/>
  <c r="F10" i="8"/>
  <c r="E10" i="8"/>
  <c r="G10" i="8" s="1"/>
  <c r="C10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F9" i="8"/>
  <c r="E9" i="8"/>
  <c r="G9" i="8" s="1"/>
  <c r="C9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O8" i="8"/>
  <c r="N8" i="8"/>
  <c r="M8" i="8"/>
  <c r="L8" i="8"/>
  <c r="K8" i="8"/>
  <c r="G8" i="8"/>
  <c r="P8" i="8" s="1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T7" i="8"/>
  <c r="S7" i="8"/>
  <c r="R7" i="8"/>
  <c r="Q7" i="8"/>
  <c r="P7" i="8"/>
  <c r="O7" i="8"/>
  <c r="N7" i="8"/>
  <c r="M7" i="8"/>
  <c r="L7" i="8"/>
  <c r="K7" i="8"/>
  <c r="G7" i="8"/>
  <c r="U7" i="8" s="1"/>
  <c r="K6" i="8"/>
  <c r="L6" i="8" s="1"/>
  <c r="M6" i="8" s="1"/>
  <c r="N6" i="8" s="1"/>
  <c r="O6" i="8" s="1"/>
  <c r="P6" i="8" s="1"/>
  <c r="Q6" i="8" s="1"/>
  <c r="R6" i="8" s="1"/>
  <c r="S6" i="8" s="1"/>
  <c r="T6" i="8" s="1"/>
  <c r="U6" i="8" s="1"/>
  <c r="V6" i="8" s="1"/>
  <c r="W6" i="8" s="1"/>
  <c r="X6" i="8" s="1"/>
  <c r="Y6" i="8" s="1"/>
  <c r="Z6" i="8" s="1"/>
  <c r="AA6" i="8" s="1"/>
  <c r="AB6" i="8" s="1"/>
  <c r="AC6" i="8" s="1"/>
  <c r="AD6" i="8" s="1"/>
  <c r="AE6" i="8" s="1"/>
  <c r="AF6" i="8" s="1"/>
  <c r="AG6" i="8" s="1"/>
  <c r="AH6" i="8" s="1"/>
  <c r="AI6" i="8" s="1"/>
  <c r="AJ6" i="8" s="1"/>
  <c r="AK6" i="8" s="1"/>
  <c r="AL6" i="8" s="1"/>
  <c r="AM6" i="8" s="1"/>
  <c r="AN6" i="8" s="1"/>
  <c r="C11" i="7"/>
  <c r="C10" i="7"/>
  <c r="C12" i="7" s="1"/>
  <c r="J11" i="7"/>
  <c r="J12" i="7" s="1"/>
  <c r="J13" i="7" s="1"/>
  <c r="C2" i="7"/>
  <c r="C5" i="7" s="1"/>
  <c r="C1" i="7"/>
  <c r="C4" i="7" s="1"/>
  <c r="C8" i="7" s="1"/>
  <c r="C9" i="7" s="1"/>
  <c r="J8" i="7"/>
  <c r="J9" i="7" s="1"/>
  <c r="C3" i="7"/>
  <c r="K100" i="4"/>
  <c r="L100" i="4" s="1"/>
  <c r="M100" i="4" s="1"/>
  <c r="N100" i="4" s="1"/>
  <c r="O100" i="4" s="1"/>
  <c r="P100" i="4" s="1"/>
  <c r="A100" i="4"/>
  <c r="B100" i="4"/>
  <c r="G8" i="4"/>
  <c r="C7" i="5"/>
  <c r="C6" i="5"/>
  <c r="D3" i="5"/>
  <c r="E9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7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9" i="4"/>
  <c r="F9" i="4"/>
  <c r="G9" i="4"/>
  <c r="B5" i="5"/>
  <c r="A5" i="5"/>
  <c r="F25" i="4"/>
  <c r="E25" i="4"/>
  <c r="K102" i="4"/>
  <c r="K104" i="4"/>
  <c r="K12" i="4" s="1"/>
  <c r="K107" i="4"/>
  <c r="K111" i="4"/>
  <c r="L111" i="4" s="1"/>
  <c r="M111" i="4" s="1"/>
  <c r="N111" i="4" s="1"/>
  <c r="N19" i="4" s="1"/>
  <c r="K113" i="4"/>
  <c r="L113" i="4" s="1"/>
  <c r="K114" i="4"/>
  <c r="L114" i="4" s="1"/>
  <c r="M114" i="4" s="1"/>
  <c r="K116" i="4"/>
  <c r="K24" i="4" s="1"/>
  <c r="K117" i="4"/>
  <c r="L117" i="4" s="1"/>
  <c r="M117" i="4" s="1"/>
  <c r="K119" i="4"/>
  <c r="K27" i="4" s="1"/>
  <c r="K120" i="4"/>
  <c r="K28" i="4" s="1"/>
  <c r="K121" i="4"/>
  <c r="L121" i="4" s="1"/>
  <c r="K122" i="4"/>
  <c r="K123" i="4"/>
  <c r="K31" i="4" s="1"/>
  <c r="K125" i="4"/>
  <c r="L125" i="4" s="1"/>
  <c r="K126" i="4"/>
  <c r="K127" i="4"/>
  <c r="K129" i="4"/>
  <c r="L129" i="4" s="1"/>
  <c r="M129" i="4" s="1"/>
  <c r="K131" i="4"/>
  <c r="K132" i="4"/>
  <c r="K134" i="4"/>
  <c r="L134" i="4" s="1"/>
  <c r="K135" i="4"/>
  <c r="K137" i="4"/>
  <c r="K138" i="4"/>
  <c r="L138" i="4" s="1"/>
  <c r="M138" i="4" s="1"/>
  <c r="M46" i="4" s="1"/>
  <c r="K140" i="4"/>
  <c r="L140" i="4" s="1"/>
  <c r="L48" i="4" s="1"/>
  <c r="K141" i="4"/>
  <c r="L141" i="4" s="1"/>
  <c r="M141" i="4" s="1"/>
  <c r="K143" i="4"/>
  <c r="K144" i="4"/>
  <c r="K147" i="4"/>
  <c r="K149" i="4"/>
  <c r="K150" i="4"/>
  <c r="L150" i="4" s="1"/>
  <c r="M150" i="4" s="1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G16" i="4" s="1"/>
  <c r="F16" i="4"/>
  <c r="E17" i="4"/>
  <c r="F17" i="4"/>
  <c r="E18" i="4"/>
  <c r="F18" i="4"/>
  <c r="G18" i="4" s="1"/>
  <c r="E19" i="4"/>
  <c r="F19" i="4"/>
  <c r="E20" i="4"/>
  <c r="F20" i="4"/>
  <c r="E21" i="4"/>
  <c r="F21" i="4"/>
  <c r="G21" i="4" s="1"/>
  <c r="E22" i="4"/>
  <c r="G22" i="4" s="1"/>
  <c r="F22" i="4"/>
  <c r="E23" i="4"/>
  <c r="G23" i="4" s="1"/>
  <c r="F23" i="4"/>
  <c r="E24" i="4"/>
  <c r="F24" i="4"/>
  <c r="E26" i="4"/>
  <c r="G26" i="4" s="1"/>
  <c r="F26" i="4"/>
  <c r="E27" i="4"/>
  <c r="F27" i="4"/>
  <c r="E28" i="4"/>
  <c r="F28" i="4"/>
  <c r="G28" i="4" s="1"/>
  <c r="E29" i="4"/>
  <c r="F29" i="4"/>
  <c r="E30" i="4"/>
  <c r="F30" i="4"/>
  <c r="G30" i="4" s="1"/>
  <c r="E31" i="4"/>
  <c r="F31" i="4"/>
  <c r="G31" i="4" s="1"/>
  <c r="E32" i="4"/>
  <c r="F32" i="4"/>
  <c r="E33" i="4"/>
  <c r="G33" i="4" s="1"/>
  <c r="F33" i="4"/>
  <c r="E34" i="4"/>
  <c r="F34" i="4"/>
  <c r="G34" i="4" s="1"/>
  <c r="E35" i="4"/>
  <c r="F35" i="4"/>
  <c r="E36" i="4"/>
  <c r="F36" i="4"/>
  <c r="E37" i="4"/>
  <c r="F37" i="4"/>
  <c r="G37" i="4" s="1"/>
  <c r="E38" i="4"/>
  <c r="F38" i="4"/>
  <c r="E39" i="4"/>
  <c r="F39" i="4"/>
  <c r="E40" i="4"/>
  <c r="F40" i="4"/>
  <c r="G40" i="4" s="1"/>
  <c r="E41" i="4"/>
  <c r="F41" i="4"/>
  <c r="E42" i="4"/>
  <c r="F42" i="4"/>
  <c r="E43" i="4"/>
  <c r="F43" i="4"/>
  <c r="G43" i="4" s="1"/>
  <c r="E44" i="4"/>
  <c r="F44" i="4"/>
  <c r="E45" i="4"/>
  <c r="F45" i="4"/>
  <c r="G45" i="4" s="1"/>
  <c r="E46" i="4"/>
  <c r="F46" i="4"/>
  <c r="G46" i="4" s="1"/>
  <c r="E48" i="4"/>
  <c r="G48" i="4" s="1"/>
  <c r="F48" i="4"/>
  <c r="E49" i="4"/>
  <c r="F49" i="4"/>
  <c r="G49" i="4" s="1"/>
  <c r="E50" i="4"/>
  <c r="G50" i="4" s="1"/>
  <c r="F50" i="4"/>
  <c r="E51" i="4"/>
  <c r="F51" i="4"/>
  <c r="E52" i="4"/>
  <c r="F52" i="4"/>
  <c r="E53" i="4"/>
  <c r="F53" i="4"/>
  <c r="E54" i="4"/>
  <c r="F54" i="4"/>
  <c r="E56" i="4"/>
  <c r="G56" i="4" s="1"/>
  <c r="F56" i="4"/>
  <c r="E57" i="4"/>
  <c r="F57" i="4"/>
  <c r="E58" i="4"/>
  <c r="F58" i="4"/>
  <c r="E59" i="4"/>
  <c r="F59" i="4"/>
  <c r="E60" i="4"/>
  <c r="G60" i="4" s="1"/>
  <c r="F60" i="4"/>
  <c r="E61" i="4"/>
  <c r="F61" i="4"/>
  <c r="K153" i="4"/>
  <c r="B153" i="4"/>
  <c r="A153" i="4"/>
  <c r="K152" i="4"/>
  <c r="B152" i="4"/>
  <c r="A152" i="4"/>
  <c r="K151" i="4"/>
  <c r="L151" i="4" s="1"/>
  <c r="M151" i="4" s="1"/>
  <c r="N151" i="4" s="1"/>
  <c r="B151" i="4"/>
  <c r="A151" i="4"/>
  <c r="B150" i="4"/>
  <c r="A150" i="4"/>
  <c r="B149" i="4"/>
  <c r="A149" i="4"/>
  <c r="K148" i="4"/>
  <c r="B148" i="4"/>
  <c r="A148" i="4"/>
  <c r="B147" i="4"/>
  <c r="A147" i="4"/>
  <c r="K146" i="4"/>
  <c r="L146" i="4" s="1"/>
  <c r="B146" i="4"/>
  <c r="A146" i="4"/>
  <c r="K145" i="4"/>
  <c r="L145" i="4" s="1"/>
  <c r="M145" i="4" s="1"/>
  <c r="B145" i="4"/>
  <c r="A145" i="4"/>
  <c r="B144" i="4"/>
  <c r="A144" i="4"/>
  <c r="B143" i="4"/>
  <c r="A143" i="4"/>
  <c r="K142" i="4"/>
  <c r="K50" i="4" s="1"/>
  <c r="B142" i="4"/>
  <c r="A142" i="4"/>
  <c r="B141" i="4"/>
  <c r="A141" i="4"/>
  <c r="B140" i="4"/>
  <c r="A140" i="4"/>
  <c r="K139" i="4"/>
  <c r="B139" i="4"/>
  <c r="A139" i="4"/>
  <c r="B138" i="4"/>
  <c r="A138" i="4"/>
  <c r="B137" i="4"/>
  <c r="A137" i="4"/>
  <c r="K136" i="4"/>
  <c r="B136" i="4"/>
  <c r="A136" i="4"/>
  <c r="B135" i="4"/>
  <c r="A135" i="4"/>
  <c r="B134" i="4"/>
  <c r="A134" i="4"/>
  <c r="K133" i="4"/>
  <c r="B133" i="4"/>
  <c r="A133" i="4"/>
  <c r="B132" i="4"/>
  <c r="A132" i="4"/>
  <c r="B131" i="4"/>
  <c r="A131" i="4"/>
  <c r="K130" i="4"/>
  <c r="L130" i="4" s="1"/>
  <c r="M130" i="4" s="1"/>
  <c r="B130" i="4"/>
  <c r="A130" i="4"/>
  <c r="B129" i="4"/>
  <c r="A129" i="4"/>
  <c r="K128" i="4"/>
  <c r="L128" i="4" s="1"/>
  <c r="B128" i="4"/>
  <c r="A128" i="4"/>
  <c r="B127" i="4"/>
  <c r="A127" i="4"/>
  <c r="B126" i="4"/>
  <c r="A126" i="4"/>
  <c r="B125" i="4"/>
  <c r="A125" i="4"/>
  <c r="K124" i="4"/>
  <c r="K32" i="4" s="1"/>
  <c r="B124" i="4"/>
  <c r="A124" i="4"/>
  <c r="B123" i="4"/>
  <c r="A123" i="4"/>
  <c r="B122" i="4"/>
  <c r="A122" i="4"/>
  <c r="B121" i="4"/>
  <c r="A121" i="4"/>
  <c r="B120" i="4"/>
  <c r="A120" i="4"/>
  <c r="B119" i="4"/>
  <c r="A119" i="4"/>
  <c r="K118" i="4"/>
  <c r="L118" i="4" s="1"/>
  <c r="M118" i="4" s="1"/>
  <c r="N118" i="4" s="1"/>
  <c r="B118" i="4"/>
  <c r="A118" i="4"/>
  <c r="B117" i="4"/>
  <c r="A117" i="4"/>
  <c r="B116" i="4"/>
  <c r="A116" i="4"/>
  <c r="K115" i="4"/>
  <c r="B115" i="4"/>
  <c r="A115" i="4"/>
  <c r="B114" i="4"/>
  <c r="A114" i="4"/>
  <c r="B113" i="4"/>
  <c r="A113" i="4"/>
  <c r="K112" i="4"/>
  <c r="L112" i="4" s="1"/>
  <c r="M112" i="4" s="1"/>
  <c r="M20" i="4" s="1"/>
  <c r="B112" i="4"/>
  <c r="A112" i="4"/>
  <c r="B111" i="4"/>
  <c r="A111" i="4"/>
  <c r="K110" i="4"/>
  <c r="L110" i="4" s="1"/>
  <c r="B110" i="4"/>
  <c r="A110" i="4"/>
  <c r="K109" i="4"/>
  <c r="B109" i="4"/>
  <c r="A109" i="4"/>
  <c r="K108" i="4"/>
  <c r="B108" i="4"/>
  <c r="A108" i="4"/>
  <c r="B107" i="4"/>
  <c r="A107" i="4"/>
  <c r="K106" i="4"/>
  <c r="B106" i="4"/>
  <c r="A106" i="4"/>
  <c r="K105" i="4"/>
  <c r="B105" i="4"/>
  <c r="A105" i="4"/>
  <c r="B104" i="4"/>
  <c r="A104" i="4"/>
  <c r="K103" i="4"/>
  <c r="L103" i="4" s="1"/>
  <c r="M103" i="4" s="1"/>
  <c r="B103" i="4"/>
  <c r="A103" i="4"/>
  <c r="B102" i="4"/>
  <c r="A102" i="4"/>
  <c r="K101" i="4"/>
  <c r="L101" i="4" s="1"/>
  <c r="M101" i="4" s="1"/>
  <c r="B101" i="4"/>
  <c r="A101" i="4"/>
  <c r="K99" i="4"/>
  <c r="B99" i="4"/>
  <c r="A99" i="4"/>
  <c r="K98" i="4"/>
  <c r="L98" i="4" s="1"/>
  <c r="M98" i="4" s="1"/>
  <c r="N98" i="4" s="1"/>
  <c r="O98" i="4" s="1"/>
  <c r="P98" i="4" s="1"/>
  <c r="Q98" i="4" s="1"/>
  <c r="R98" i="4" s="1"/>
  <c r="S98" i="4" s="1"/>
  <c r="T98" i="4" s="1"/>
  <c r="U98" i="4" s="1"/>
  <c r="V98" i="4" s="1"/>
  <c r="W98" i="4" s="1"/>
  <c r="X98" i="4" s="1"/>
  <c r="Y98" i="4" s="1"/>
  <c r="Z98" i="4" s="1"/>
  <c r="AA98" i="4" s="1"/>
  <c r="AB98" i="4" s="1"/>
  <c r="AC98" i="4" s="1"/>
  <c r="AD98" i="4" s="1"/>
  <c r="AE98" i="4" s="1"/>
  <c r="AF98" i="4" s="1"/>
  <c r="AG98" i="4" s="1"/>
  <c r="AH98" i="4" s="1"/>
  <c r="AI98" i="4" s="1"/>
  <c r="AJ98" i="4" s="1"/>
  <c r="AK98" i="4" s="1"/>
  <c r="AL98" i="4" s="1"/>
  <c r="AM98" i="4" s="1"/>
  <c r="AN98" i="4" s="1"/>
  <c r="B98" i="4"/>
  <c r="A98" i="4"/>
  <c r="A66" i="4"/>
  <c r="A6" i="5" s="1"/>
  <c r="G54" i="4"/>
  <c r="G39" i="4"/>
  <c r="G27" i="4"/>
  <c r="G7" i="4"/>
  <c r="K6" i="4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C10" i="3"/>
  <c r="D10" i="3"/>
  <c r="E10" i="3"/>
  <c r="F10" i="3"/>
  <c r="C11" i="3"/>
  <c r="E11" i="3" s="1"/>
  <c r="D11" i="3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C9" i="3"/>
  <c r="D9" i="3"/>
  <c r="E9" i="3"/>
  <c r="F9" i="3"/>
  <c r="C8" i="3"/>
  <c r="D8" i="3"/>
  <c r="E8" i="3"/>
  <c r="F8" i="3"/>
  <c r="C7" i="3"/>
  <c r="D7" i="3"/>
  <c r="E7" i="3"/>
  <c r="F7" i="3"/>
  <c r="F6" i="3"/>
  <c r="D6" i="3"/>
  <c r="E6" i="3"/>
  <c r="C6" i="3"/>
  <c r="F5" i="3"/>
  <c r="E5" i="3"/>
  <c r="D5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B4" i="3"/>
  <c r="A4" i="3"/>
  <c r="B89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L28" i="1"/>
  <c r="K28" i="1"/>
  <c r="M119" i="1"/>
  <c r="N119" i="1"/>
  <c r="O119" i="1"/>
  <c r="P119" i="1"/>
  <c r="Q119" i="1"/>
  <c r="R119" i="1"/>
  <c r="S119" i="1" s="1"/>
  <c r="T119" i="1" s="1"/>
  <c r="U119" i="1" s="1"/>
  <c r="V119" i="1" s="1"/>
  <c r="W119" i="1" s="1"/>
  <c r="X119" i="1" s="1"/>
  <c r="Y119" i="1" s="1"/>
  <c r="Z119" i="1" s="1"/>
  <c r="AA119" i="1" s="1"/>
  <c r="AB119" i="1" s="1"/>
  <c r="AC119" i="1" s="1"/>
  <c r="AD119" i="1" s="1"/>
  <c r="AE119" i="1" s="1"/>
  <c r="AF119" i="1" s="1"/>
  <c r="AG119" i="1" s="1"/>
  <c r="AH119" i="1" s="1"/>
  <c r="AI119" i="1" s="1"/>
  <c r="AJ119" i="1" s="1"/>
  <c r="AK119" i="1" s="1"/>
  <c r="AL119" i="1" s="1"/>
  <c r="AM119" i="1" s="1"/>
  <c r="AN119" i="1" s="1"/>
  <c r="L119" i="1"/>
  <c r="F28" i="1"/>
  <c r="K119" i="1"/>
  <c r="B119" i="1"/>
  <c r="A119" i="1"/>
  <c r="N40" i="1"/>
  <c r="L58" i="1"/>
  <c r="K58" i="1"/>
  <c r="K52" i="1"/>
  <c r="K48" i="1"/>
  <c r="K34" i="1"/>
  <c r="K27" i="1"/>
  <c r="K21" i="1"/>
  <c r="L143" i="1"/>
  <c r="M143" i="1" s="1"/>
  <c r="L137" i="1"/>
  <c r="K99" i="1"/>
  <c r="K8" i="1" s="1"/>
  <c r="K100" i="1"/>
  <c r="K101" i="1"/>
  <c r="K102" i="1"/>
  <c r="L102" i="1" s="1"/>
  <c r="K103" i="1"/>
  <c r="K104" i="1"/>
  <c r="K105" i="1"/>
  <c r="K14" i="1" s="1"/>
  <c r="K106" i="1"/>
  <c r="L106" i="1" s="1"/>
  <c r="K107" i="1"/>
  <c r="K108" i="1"/>
  <c r="L108" i="1" s="1"/>
  <c r="K109" i="1"/>
  <c r="K110" i="1"/>
  <c r="K111" i="1"/>
  <c r="K20" i="1" s="1"/>
  <c r="K112" i="1"/>
  <c r="L112" i="1" s="1"/>
  <c r="K113" i="1"/>
  <c r="K114" i="1"/>
  <c r="K115" i="1"/>
  <c r="K116" i="1"/>
  <c r="L116" i="1" s="1"/>
  <c r="K117" i="1"/>
  <c r="K26" i="1" s="1"/>
  <c r="K118" i="1"/>
  <c r="L118" i="1" s="1"/>
  <c r="M118" i="1" s="1"/>
  <c r="N118" i="1" s="1"/>
  <c r="K120" i="1"/>
  <c r="K121" i="1"/>
  <c r="L121" i="1" s="1"/>
  <c r="K122" i="1"/>
  <c r="K123" i="1"/>
  <c r="L123" i="1" s="1"/>
  <c r="M123" i="1" s="1"/>
  <c r="K124" i="1"/>
  <c r="K33" i="1" s="1"/>
  <c r="K125" i="1"/>
  <c r="L125" i="1" s="1"/>
  <c r="K126" i="1"/>
  <c r="K127" i="1"/>
  <c r="L127" i="1" s="1"/>
  <c r="K128" i="1"/>
  <c r="K129" i="1"/>
  <c r="L129" i="1" s="1"/>
  <c r="M129" i="1" s="1"/>
  <c r="K130" i="1"/>
  <c r="K39" i="1" s="1"/>
  <c r="K131" i="1"/>
  <c r="L131" i="1" s="1"/>
  <c r="M131" i="1" s="1"/>
  <c r="N131" i="1" s="1"/>
  <c r="O131" i="1" s="1"/>
  <c r="K132" i="1"/>
  <c r="K133" i="1"/>
  <c r="K134" i="1"/>
  <c r="K135" i="1"/>
  <c r="K44" i="1" s="1"/>
  <c r="K136" i="1"/>
  <c r="K45" i="1" s="1"/>
  <c r="K137" i="1"/>
  <c r="K138" i="1"/>
  <c r="K139" i="1"/>
  <c r="L139" i="1" s="1"/>
  <c r="K140" i="1"/>
  <c r="K141" i="1"/>
  <c r="L141" i="1" s="1"/>
  <c r="M141" i="1" s="1"/>
  <c r="K142" i="1"/>
  <c r="K143" i="1"/>
  <c r="K144" i="1"/>
  <c r="L144" i="1" s="1"/>
  <c r="K145" i="1"/>
  <c r="L145" i="1" s="1"/>
  <c r="K146" i="1"/>
  <c r="K147" i="1"/>
  <c r="L147" i="1" s="1"/>
  <c r="M147" i="1" s="1"/>
  <c r="K148" i="1"/>
  <c r="K149" i="1"/>
  <c r="L149" i="1" s="1"/>
  <c r="M149" i="1" s="1"/>
  <c r="N149" i="1" s="1"/>
  <c r="O149" i="1" s="1"/>
  <c r="K150" i="1"/>
  <c r="K151" i="1"/>
  <c r="K60" i="1" s="1"/>
  <c r="K98" i="1"/>
  <c r="K97" i="1"/>
  <c r="L97" i="1" s="1"/>
  <c r="M97" i="1" s="1"/>
  <c r="N97" i="1" s="1"/>
  <c r="O97" i="1" s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AE97" i="1" s="1"/>
  <c r="AF97" i="1" s="1"/>
  <c r="AG97" i="1" s="1"/>
  <c r="AH97" i="1" s="1"/>
  <c r="AI97" i="1" s="1"/>
  <c r="AJ97" i="1" s="1"/>
  <c r="AK97" i="1" s="1"/>
  <c r="AL97" i="1" s="1"/>
  <c r="AM97" i="1" s="1"/>
  <c r="AN97" i="1" s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K6" i="1"/>
  <c r="L6" i="1" s="1"/>
  <c r="M6" i="1" s="1"/>
  <c r="N6" i="1" s="1"/>
  <c r="O6" i="1" s="1"/>
  <c r="A151" i="1"/>
  <c r="B151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L104" i="1" s="1"/>
  <c r="A105" i="1"/>
  <c r="B105" i="1"/>
  <c r="A106" i="1"/>
  <c r="B106" i="1"/>
  <c r="A107" i="1"/>
  <c r="B107" i="1"/>
  <c r="B97" i="1"/>
  <c r="A97" i="1"/>
  <c r="F16" i="1"/>
  <c r="F52" i="1"/>
  <c r="F53" i="1"/>
  <c r="F54" i="1"/>
  <c r="F55" i="1"/>
  <c r="F56" i="1"/>
  <c r="F57" i="1"/>
  <c r="F58" i="1"/>
  <c r="F59" i="1"/>
  <c r="F6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O102" i="8" l="1"/>
  <c r="N10" i="8"/>
  <c r="L10" i="8"/>
  <c r="M10" i="8"/>
  <c r="AE44" i="8"/>
  <c r="P44" i="8"/>
  <c r="L32" i="8"/>
  <c r="AF32" i="8"/>
  <c r="R42" i="8"/>
  <c r="AH42" i="8"/>
  <c r="Z42" i="8"/>
  <c r="U28" i="8"/>
  <c r="AK28" i="8"/>
  <c r="M28" i="8"/>
  <c r="AC28" i="8"/>
  <c r="AG11" i="8"/>
  <c r="AL11" i="8"/>
  <c r="M11" i="8"/>
  <c r="R11" i="8"/>
  <c r="W11" i="8"/>
  <c r="AB11" i="8"/>
  <c r="AE15" i="8"/>
  <c r="K15" i="8"/>
  <c r="AM23" i="8"/>
  <c r="AA23" i="8"/>
  <c r="O23" i="8"/>
  <c r="AE23" i="8"/>
  <c r="S23" i="8"/>
  <c r="AI23" i="8"/>
  <c r="W23" i="8"/>
  <c r="K23" i="8"/>
  <c r="AM17" i="8"/>
  <c r="AA17" i="8"/>
  <c r="O17" i="8"/>
  <c r="AE17" i="8"/>
  <c r="S17" i="8"/>
  <c r="AI17" i="8"/>
  <c r="W17" i="8"/>
  <c r="K17" i="8"/>
  <c r="AJ27" i="8"/>
  <c r="N27" i="8"/>
  <c r="W30" i="8"/>
  <c r="AG30" i="8"/>
  <c r="M30" i="8"/>
  <c r="B66" i="8"/>
  <c r="W13" i="8"/>
  <c r="AB13" i="8"/>
  <c r="AG13" i="8"/>
  <c r="R13" i="8"/>
  <c r="AL13" i="8"/>
  <c r="M13" i="8"/>
  <c r="R14" i="8"/>
  <c r="W14" i="8"/>
  <c r="AB14" i="8"/>
  <c r="M14" i="8"/>
  <c r="AG14" i="8"/>
  <c r="AL14" i="8"/>
  <c r="P25" i="8"/>
  <c r="AJ25" i="8"/>
  <c r="R38" i="8"/>
  <c r="AG38" i="8"/>
  <c r="S40" i="8"/>
  <c r="AI40" i="8"/>
  <c r="AA40" i="8"/>
  <c r="M22" i="8"/>
  <c r="AB22" i="8"/>
  <c r="AJ24" i="8"/>
  <c r="V39" i="8"/>
  <c r="Z43" i="8"/>
  <c r="AJ43" i="8"/>
  <c r="P43" i="8"/>
  <c r="P48" i="8"/>
  <c r="AJ130" i="8"/>
  <c r="AI38" i="8"/>
  <c r="W12" i="8"/>
  <c r="M12" i="8"/>
  <c r="AE24" i="8"/>
  <c r="AJ58" i="8"/>
  <c r="P58" i="8"/>
  <c r="AC129" i="8"/>
  <c r="AB37" i="8"/>
  <c r="Z24" i="8"/>
  <c r="K43" i="8"/>
  <c r="AE43" i="8"/>
  <c r="P54" i="8"/>
  <c r="P56" i="8"/>
  <c r="AE56" i="8"/>
  <c r="AM41" i="8"/>
  <c r="G53" i="8"/>
  <c r="G59" i="8"/>
  <c r="Y131" i="8"/>
  <c r="X39" i="8"/>
  <c r="AD51" i="8"/>
  <c r="L51" i="8"/>
  <c r="G37" i="8"/>
  <c r="U43" i="8"/>
  <c r="G45" i="8"/>
  <c r="U45" i="8" s="1"/>
  <c r="A69" i="8"/>
  <c r="L108" i="8"/>
  <c r="L126" i="8"/>
  <c r="O128" i="8"/>
  <c r="C13" i="7"/>
  <c r="C14" i="7" s="1"/>
  <c r="C11" i="5" s="1"/>
  <c r="C12" i="5" s="1"/>
  <c r="C13" i="5" s="1"/>
  <c r="C14" i="5" s="1"/>
  <c r="C15" i="5" s="1"/>
  <c r="J10" i="7"/>
  <c r="L139" i="4"/>
  <c r="M139" i="4" s="1"/>
  <c r="N8" i="4"/>
  <c r="M8" i="4"/>
  <c r="L8" i="4"/>
  <c r="O8" i="4"/>
  <c r="Q100" i="4"/>
  <c r="K8" i="4"/>
  <c r="P8" i="4"/>
  <c r="K59" i="4"/>
  <c r="G51" i="4"/>
  <c r="G42" i="4"/>
  <c r="L42" i="4" s="1"/>
  <c r="G36" i="4"/>
  <c r="G57" i="4"/>
  <c r="L123" i="4"/>
  <c r="M123" i="4" s="1"/>
  <c r="N123" i="4" s="1"/>
  <c r="N31" i="4" s="1"/>
  <c r="G19" i="4"/>
  <c r="G13" i="4"/>
  <c r="G10" i="4"/>
  <c r="K10" i="4" s="1"/>
  <c r="L102" i="4"/>
  <c r="M102" i="4" s="1"/>
  <c r="N102" i="4" s="1"/>
  <c r="O102" i="4" s="1"/>
  <c r="K46" i="4"/>
  <c r="K22" i="4"/>
  <c r="L120" i="4"/>
  <c r="M120" i="4" s="1"/>
  <c r="N120" i="4" s="1"/>
  <c r="N28" i="4" s="1"/>
  <c r="K9" i="4"/>
  <c r="K53" i="4"/>
  <c r="K38" i="4"/>
  <c r="L119" i="4"/>
  <c r="M119" i="4" s="1"/>
  <c r="N119" i="4" s="1"/>
  <c r="N27" i="4" s="1"/>
  <c r="M134" i="4"/>
  <c r="N134" i="4" s="1"/>
  <c r="L153" i="4"/>
  <c r="M153" i="4" s="1"/>
  <c r="N153" i="4" s="1"/>
  <c r="O153" i="4" s="1"/>
  <c r="G59" i="4"/>
  <c r="G53" i="4"/>
  <c r="M53" i="4" s="1"/>
  <c r="G61" i="4"/>
  <c r="K61" i="4" s="1"/>
  <c r="G58" i="4"/>
  <c r="G55" i="4"/>
  <c r="K55" i="4" s="1"/>
  <c r="G52" i="4"/>
  <c r="K52" i="4" s="1"/>
  <c r="G24" i="4"/>
  <c r="G15" i="4"/>
  <c r="K15" i="4" s="1"/>
  <c r="G12" i="4"/>
  <c r="K48" i="4"/>
  <c r="K34" i="4"/>
  <c r="L104" i="4"/>
  <c r="L12" i="4" s="1"/>
  <c r="L124" i="4"/>
  <c r="M124" i="4" s="1"/>
  <c r="N124" i="4" s="1"/>
  <c r="N32" i="4" s="1"/>
  <c r="K58" i="4"/>
  <c r="K18" i="4"/>
  <c r="L127" i="4"/>
  <c r="M127" i="4" s="1"/>
  <c r="K35" i="4"/>
  <c r="M110" i="4"/>
  <c r="M18" i="4" s="1"/>
  <c r="L18" i="4"/>
  <c r="L142" i="4"/>
  <c r="L50" i="4" s="1"/>
  <c r="L20" i="4"/>
  <c r="L109" i="4"/>
  <c r="L17" i="4" s="1"/>
  <c r="L126" i="4"/>
  <c r="M126" i="4" s="1"/>
  <c r="N126" i="4" s="1"/>
  <c r="O126" i="4" s="1"/>
  <c r="P126" i="4" s="1"/>
  <c r="Q126" i="4" s="1"/>
  <c r="G47" i="4"/>
  <c r="K47" i="4" s="1"/>
  <c r="G44" i="4"/>
  <c r="G41" i="4"/>
  <c r="G38" i="4"/>
  <c r="G35" i="4"/>
  <c r="G32" i="4"/>
  <c r="G29" i="4"/>
  <c r="L135" i="4"/>
  <c r="M135" i="4" s="1"/>
  <c r="N135" i="4" s="1"/>
  <c r="O135" i="4" s="1"/>
  <c r="M22" i="4"/>
  <c r="L152" i="4"/>
  <c r="L60" i="4" s="1"/>
  <c r="K26" i="4"/>
  <c r="L22" i="4"/>
  <c r="K42" i="4"/>
  <c r="N112" i="4"/>
  <c r="O112" i="4" s="1"/>
  <c r="P112" i="4" s="1"/>
  <c r="Q112" i="4" s="1"/>
  <c r="R112" i="4" s="1"/>
  <c r="R20" i="4" s="1"/>
  <c r="G20" i="4"/>
  <c r="K20" i="4" s="1"/>
  <c r="G17" i="4"/>
  <c r="K17" i="4" s="1"/>
  <c r="G14" i="4"/>
  <c r="G11" i="4"/>
  <c r="M11" i="4" s="1"/>
  <c r="L147" i="4"/>
  <c r="M147" i="4" s="1"/>
  <c r="M55" i="4" s="1"/>
  <c r="G25" i="4"/>
  <c r="L108" i="4"/>
  <c r="M108" i="4" s="1"/>
  <c r="N108" i="4" s="1"/>
  <c r="O108" i="4" s="1"/>
  <c r="P108" i="4" s="1"/>
  <c r="Q108" i="4" s="1"/>
  <c r="R108" i="4" s="1"/>
  <c r="S108" i="4" s="1"/>
  <c r="K19" i="4"/>
  <c r="K60" i="4"/>
  <c r="L58" i="4"/>
  <c r="M59" i="4"/>
  <c r="L59" i="4"/>
  <c r="L26" i="4"/>
  <c r="L25" i="4"/>
  <c r="L115" i="4"/>
  <c r="K25" i="4"/>
  <c r="K54" i="4"/>
  <c r="L46" i="4"/>
  <c r="M140" i="4"/>
  <c r="M48" i="4" s="1"/>
  <c r="L49" i="4"/>
  <c r="L53" i="4"/>
  <c r="M26" i="4"/>
  <c r="L19" i="4"/>
  <c r="K16" i="4"/>
  <c r="K14" i="4"/>
  <c r="M121" i="4"/>
  <c r="N121" i="4" s="1"/>
  <c r="L29" i="4"/>
  <c r="L149" i="4"/>
  <c r="K57" i="4"/>
  <c r="L107" i="4"/>
  <c r="M125" i="4"/>
  <c r="L33" i="4"/>
  <c r="L131" i="4"/>
  <c r="K39" i="4"/>
  <c r="M113" i="4"/>
  <c r="L21" i="4"/>
  <c r="K29" i="4"/>
  <c r="K33" i="4"/>
  <c r="M128" i="4"/>
  <c r="N128" i="4" s="1"/>
  <c r="L36" i="4"/>
  <c r="N117" i="4"/>
  <c r="M25" i="4"/>
  <c r="L122" i="4"/>
  <c r="K30" i="4"/>
  <c r="L143" i="4"/>
  <c r="K51" i="4"/>
  <c r="O118" i="4"/>
  <c r="N26" i="4"/>
  <c r="N141" i="4"/>
  <c r="M49" i="4"/>
  <c r="K21" i="4"/>
  <c r="L38" i="4"/>
  <c r="O111" i="4"/>
  <c r="N114" i="4"/>
  <c r="L133" i="4"/>
  <c r="K41" i="4"/>
  <c r="M38" i="4"/>
  <c r="N130" i="4"/>
  <c r="N129" i="4"/>
  <c r="M37" i="4"/>
  <c r="M19" i="4"/>
  <c r="K36" i="4"/>
  <c r="K49" i="4"/>
  <c r="O151" i="4"/>
  <c r="N59" i="4"/>
  <c r="M58" i="4"/>
  <c r="N150" i="4"/>
  <c r="K44" i="4"/>
  <c r="K37" i="4"/>
  <c r="N138" i="4"/>
  <c r="M146" i="4"/>
  <c r="L54" i="4"/>
  <c r="N145" i="4"/>
  <c r="L132" i="4"/>
  <c r="M132" i="4" s="1"/>
  <c r="K40" i="4"/>
  <c r="K45" i="4"/>
  <c r="L136" i="4"/>
  <c r="L9" i="4"/>
  <c r="K7" i="4"/>
  <c r="N101" i="4"/>
  <c r="M9" i="4"/>
  <c r="A67" i="4"/>
  <c r="A7" i="5" s="1"/>
  <c r="N103" i="4"/>
  <c r="K11" i="4"/>
  <c r="L11" i="4"/>
  <c r="L105" i="4"/>
  <c r="K13" i="4"/>
  <c r="K23" i="4"/>
  <c r="K43" i="4"/>
  <c r="L148" i="4"/>
  <c r="K56" i="4"/>
  <c r="L37" i="4"/>
  <c r="L99" i="4"/>
  <c r="L7" i="4" s="1"/>
  <c r="L106" i="4"/>
  <c r="L116" i="4"/>
  <c r="L137" i="4"/>
  <c r="L144" i="4"/>
  <c r="F11" i="3"/>
  <c r="C12" i="3" s="1"/>
  <c r="L148" i="1"/>
  <c r="L117" i="1"/>
  <c r="L105" i="1"/>
  <c r="K25" i="1"/>
  <c r="L111" i="1"/>
  <c r="L20" i="1" s="1"/>
  <c r="L52" i="1"/>
  <c r="L103" i="1"/>
  <c r="K11" i="1"/>
  <c r="L124" i="1"/>
  <c r="K15" i="1"/>
  <c r="K36" i="1"/>
  <c r="N58" i="1"/>
  <c r="M40" i="1"/>
  <c r="L142" i="1"/>
  <c r="L56" i="1"/>
  <c r="K17" i="1"/>
  <c r="K40" i="1"/>
  <c r="M58" i="1"/>
  <c r="L27" i="1"/>
  <c r="M144" i="1"/>
  <c r="L53" i="1"/>
  <c r="L132" i="1"/>
  <c r="K41" i="1"/>
  <c r="L126" i="1"/>
  <c r="K35" i="1"/>
  <c r="L107" i="1"/>
  <c r="K16" i="1"/>
  <c r="L36" i="1"/>
  <c r="K53" i="1"/>
  <c r="L138" i="1"/>
  <c r="K47" i="1"/>
  <c r="L113" i="1"/>
  <c r="L150" i="1"/>
  <c r="K59" i="1"/>
  <c r="L120" i="1"/>
  <c r="K29" i="1"/>
  <c r="K46" i="1"/>
  <c r="M103" i="1"/>
  <c r="L12" i="1"/>
  <c r="K42" i="1"/>
  <c r="M124" i="1"/>
  <c r="L33" i="1"/>
  <c r="K57" i="1"/>
  <c r="K51" i="1"/>
  <c r="M125" i="1"/>
  <c r="L34" i="1"/>
  <c r="M104" i="1"/>
  <c r="L13" i="1"/>
  <c r="M148" i="1"/>
  <c r="L57" i="1"/>
  <c r="M142" i="1"/>
  <c r="L51" i="1"/>
  <c r="M137" i="1"/>
  <c r="L46" i="1"/>
  <c r="L146" i="1"/>
  <c r="K55" i="1"/>
  <c r="L140" i="1"/>
  <c r="K49" i="1"/>
  <c r="L134" i="1"/>
  <c r="K43" i="1"/>
  <c r="L128" i="1"/>
  <c r="K37" i="1"/>
  <c r="L122" i="1"/>
  <c r="K31" i="1"/>
  <c r="L115" i="1"/>
  <c r="K24" i="1"/>
  <c r="L109" i="1"/>
  <c r="K18" i="1"/>
  <c r="M105" i="1"/>
  <c r="L14" i="1"/>
  <c r="M52" i="1"/>
  <c r="N143" i="1"/>
  <c r="M112" i="1"/>
  <c r="L21" i="1"/>
  <c r="K30" i="1"/>
  <c r="K54" i="1"/>
  <c r="L151" i="1"/>
  <c r="M145" i="1"/>
  <c r="L54" i="1"/>
  <c r="M139" i="1"/>
  <c r="L48" i="1"/>
  <c r="M121" i="1"/>
  <c r="L30" i="1"/>
  <c r="L17" i="1"/>
  <c r="M108" i="1"/>
  <c r="M102" i="1"/>
  <c r="L11" i="1"/>
  <c r="P149" i="1"/>
  <c r="O58" i="1"/>
  <c r="P131" i="1"/>
  <c r="O40" i="1"/>
  <c r="O118" i="1"/>
  <c r="M106" i="1"/>
  <c r="L15" i="1"/>
  <c r="L100" i="1"/>
  <c r="M111" i="1"/>
  <c r="L40" i="1"/>
  <c r="L130" i="1"/>
  <c r="L39" i="1" s="1"/>
  <c r="K32" i="1"/>
  <c r="K38" i="1"/>
  <c r="K50" i="1"/>
  <c r="K56" i="1"/>
  <c r="L38" i="1"/>
  <c r="N147" i="1"/>
  <c r="M56" i="1"/>
  <c r="N141" i="1"/>
  <c r="M50" i="1"/>
  <c r="L135" i="1"/>
  <c r="N129" i="1"/>
  <c r="M38" i="1"/>
  <c r="N123" i="1"/>
  <c r="M32" i="1"/>
  <c r="M116" i="1"/>
  <c r="L25" i="1"/>
  <c r="L110" i="1"/>
  <c r="L99" i="1"/>
  <c r="L136" i="1"/>
  <c r="L50" i="1"/>
  <c r="L32" i="1"/>
  <c r="M27" i="1"/>
  <c r="L98" i="1"/>
  <c r="L133" i="1"/>
  <c r="L114" i="1"/>
  <c r="L101" i="1"/>
  <c r="M130" i="1"/>
  <c r="M127" i="1"/>
  <c r="A157" i="1"/>
  <c r="P6" i="1"/>
  <c r="Q6" i="1" s="1"/>
  <c r="F8" i="1"/>
  <c r="F9" i="1"/>
  <c r="K9" i="1" s="1"/>
  <c r="F10" i="1"/>
  <c r="K10" i="1" s="1"/>
  <c r="F11" i="1"/>
  <c r="F12" i="1"/>
  <c r="K12" i="1" s="1"/>
  <c r="F13" i="1"/>
  <c r="K13" i="1" s="1"/>
  <c r="F14" i="1"/>
  <c r="F15" i="1"/>
  <c r="F17" i="1"/>
  <c r="F18" i="1"/>
  <c r="F19" i="1"/>
  <c r="K19" i="1" s="1"/>
  <c r="F20" i="1"/>
  <c r="F21" i="1"/>
  <c r="F22" i="1"/>
  <c r="K22" i="1" s="1"/>
  <c r="F23" i="1"/>
  <c r="K23" i="1" s="1"/>
  <c r="F24" i="1"/>
  <c r="F25" i="1"/>
  <c r="F26" i="1"/>
  <c r="F27" i="1"/>
  <c r="N27" i="1" s="1"/>
  <c r="F29" i="1"/>
  <c r="F30" i="1"/>
  <c r="F31" i="1"/>
  <c r="F7" i="1"/>
  <c r="K7" i="1" s="1"/>
  <c r="L47" i="4" l="1"/>
  <c r="P102" i="8"/>
  <c r="O10" i="8"/>
  <c r="M126" i="8"/>
  <c r="L34" i="8"/>
  <c r="Z37" i="8"/>
  <c r="T37" i="8"/>
  <c r="N37" i="8"/>
  <c r="M53" i="8"/>
  <c r="W53" i="8"/>
  <c r="AG53" i="8"/>
  <c r="M108" i="8"/>
  <c r="L16" i="8"/>
  <c r="B67" i="8" s="1"/>
  <c r="B159" i="8" s="1"/>
  <c r="P128" i="8"/>
  <c r="O36" i="8"/>
  <c r="AK130" i="8"/>
  <c r="AJ38" i="8"/>
  <c r="A70" i="8"/>
  <c r="AJ59" i="8"/>
  <c r="U59" i="8"/>
  <c r="Z131" i="8"/>
  <c r="Y39" i="8"/>
  <c r="AD129" i="8"/>
  <c r="AC37" i="8"/>
  <c r="M31" i="4"/>
  <c r="R100" i="4"/>
  <c r="Q8" i="4"/>
  <c r="O123" i="4"/>
  <c r="P123" i="4" s="1"/>
  <c r="L28" i="4"/>
  <c r="L31" i="4"/>
  <c r="M28" i="4"/>
  <c r="M10" i="4"/>
  <c r="L10" i="4"/>
  <c r="L34" i="4"/>
  <c r="M16" i="4"/>
  <c r="N34" i="4"/>
  <c r="N140" i="4"/>
  <c r="O140" i="4" s="1"/>
  <c r="O124" i="4"/>
  <c r="O32" i="4" s="1"/>
  <c r="S112" i="4"/>
  <c r="T112" i="4" s="1"/>
  <c r="R16" i="4"/>
  <c r="L55" i="4"/>
  <c r="P16" i="4"/>
  <c r="M152" i="4"/>
  <c r="N152" i="4" s="1"/>
  <c r="M109" i="4"/>
  <c r="M17" i="4" s="1"/>
  <c r="N61" i="4"/>
  <c r="M42" i="4"/>
  <c r="L61" i="4"/>
  <c r="O120" i="4"/>
  <c r="P120" i="4" s="1"/>
  <c r="L35" i="4"/>
  <c r="L27" i="4"/>
  <c r="M142" i="4"/>
  <c r="M50" i="4" s="1"/>
  <c r="O119" i="4"/>
  <c r="P119" i="4" s="1"/>
  <c r="M61" i="4"/>
  <c r="L32" i="4"/>
  <c r="M27" i="4"/>
  <c r="M104" i="4"/>
  <c r="N110" i="4"/>
  <c r="N18" i="4" s="1"/>
  <c r="Q16" i="4"/>
  <c r="N16" i="4"/>
  <c r="M43" i="4"/>
  <c r="O16" i="4"/>
  <c r="N147" i="4"/>
  <c r="O147" i="4" s="1"/>
  <c r="N43" i="4"/>
  <c r="O34" i="4"/>
  <c r="L16" i="4"/>
  <c r="M34" i="4"/>
  <c r="M32" i="4"/>
  <c r="L40" i="4"/>
  <c r="N10" i="4"/>
  <c r="O20" i="4"/>
  <c r="N20" i="4"/>
  <c r="L43" i="4"/>
  <c r="Q20" i="4"/>
  <c r="P20" i="4"/>
  <c r="M115" i="4"/>
  <c r="L23" i="4"/>
  <c r="M29" i="4"/>
  <c r="P34" i="4"/>
  <c r="M36" i="4"/>
  <c r="M143" i="4"/>
  <c r="L51" i="4"/>
  <c r="N113" i="4"/>
  <c r="M21" i="4"/>
  <c r="N127" i="4"/>
  <c r="M35" i="4"/>
  <c r="O129" i="4"/>
  <c r="N37" i="4"/>
  <c r="O26" i="4"/>
  <c r="P118" i="4"/>
  <c r="O117" i="4"/>
  <c r="N25" i="4"/>
  <c r="P153" i="4"/>
  <c r="O61" i="4"/>
  <c r="M131" i="4"/>
  <c r="L39" i="4"/>
  <c r="M149" i="4"/>
  <c r="L57" i="4"/>
  <c r="O130" i="4"/>
  <c r="N38" i="4"/>
  <c r="P151" i="4"/>
  <c r="O59" i="4"/>
  <c r="O141" i="4"/>
  <c r="N49" i="4"/>
  <c r="N109" i="4"/>
  <c r="N132" i="4"/>
  <c r="M40" i="4"/>
  <c r="N146" i="4"/>
  <c r="M54" i="4"/>
  <c r="O150" i="4"/>
  <c r="N58" i="4"/>
  <c r="O134" i="4"/>
  <c r="N42" i="4"/>
  <c r="O145" i="4"/>
  <c r="N53" i="4"/>
  <c r="M133" i="4"/>
  <c r="L41" i="4"/>
  <c r="N139" i="4"/>
  <c r="M47" i="4"/>
  <c r="M107" i="4"/>
  <c r="L15" i="4"/>
  <c r="O114" i="4"/>
  <c r="N22" i="4"/>
  <c r="M136" i="4"/>
  <c r="L44" i="4"/>
  <c r="O138" i="4"/>
  <c r="N46" i="4"/>
  <c r="P135" i="4"/>
  <c r="O43" i="4"/>
  <c r="O19" i="4"/>
  <c r="P111" i="4"/>
  <c r="M122" i="4"/>
  <c r="L30" i="4"/>
  <c r="O128" i="4"/>
  <c r="N36" i="4"/>
  <c r="N125" i="4"/>
  <c r="M33" i="4"/>
  <c r="B66" i="4"/>
  <c r="B6" i="5" s="1"/>
  <c r="H6" i="5" s="1"/>
  <c r="E7" i="5" s="1"/>
  <c r="G7" i="5" s="1"/>
  <c r="M105" i="4"/>
  <c r="L13" i="4"/>
  <c r="T108" i="4"/>
  <c r="S16" i="4"/>
  <c r="P102" i="4"/>
  <c r="O10" i="4"/>
  <c r="O121" i="4"/>
  <c r="N29" i="4"/>
  <c r="O103" i="4"/>
  <c r="N11" i="4"/>
  <c r="M116" i="4"/>
  <c r="L24" i="4"/>
  <c r="A159" i="4"/>
  <c r="A68" i="4"/>
  <c r="A8" i="5" s="1"/>
  <c r="M144" i="4"/>
  <c r="L52" i="4"/>
  <c r="M106" i="4"/>
  <c r="L14" i="4"/>
  <c r="M137" i="4"/>
  <c r="L45" i="4"/>
  <c r="M99" i="4"/>
  <c r="M7" i="4" s="1"/>
  <c r="M148" i="4"/>
  <c r="L56" i="4"/>
  <c r="R126" i="4"/>
  <c r="Q34" i="4"/>
  <c r="O101" i="4"/>
  <c r="N9" i="4"/>
  <c r="E12" i="3"/>
  <c r="F12" i="3"/>
  <c r="C13" i="3" s="1"/>
  <c r="L26" i="1"/>
  <c r="M117" i="1"/>
  <c r="N127" i="1"/>
  <c r="M36" i="1"/>
  <c r="L45" i="1"/>
  <c r="M136" i="1"/>
  <c r="O123" i="1"/>
  <c r="N32" i="1"/>
  <c r="N106" i="1"/>
  <c r="M15" i="1"/>
  <c r="Q149" i="1"/>
  <c r="P58" i="1"/>
  <c r="M151" i="1"/>
  <c r="L60" i="1"/>
  <c r="N148" i="1"/>
  <c r="M57" i="1"/>
  <c r="M126" i="1"/>
  <c r="L35" i="1"/>
  <c r="M99" i="1"/>
  <c r="L8" i="1"/>
  <c r="O147" i="1"/>
  <c r="N56" i="1"/>
  <c r="N121" i="1"/>
  <c r="M30" i="1"/>
  <c r="M115" i="1"/>
  <c r="L24" i="1"/>
  <c r="M134" i="1"/>
  <c r="L43" i="1"/>
  <c r="N103" i="1"/>
  <c r="M12" i="1"/>
  <c r="M150" i="1"/>
  <c r="L59" i="1"/>
  <c r="N130" i="1"/>
  <c r="M39" i="1"/>
  <c r="M110" i="1"/>
  <c r="L19" i="1"/>
  <c r="P118" i="1"/>
  <c r="O27" i="1"/>
  <c r="N105" i="1"/>
  <c r="M14" i="1"/>
  <c r="N104" i="1"/>
  <c r="M13" i="1"/>
  <c r="M132" i="1"/>
  <c r="L41" i="1"/>
  <c r="M101" i="1"/>
  <c r="L10" i="1"/>
  <c r="N139" i="1"/>
  <c r="M48" i="1"/>
  <c r="M122" i="1"/>
  <c r="L31" i="1"/>
  <c r="M113" i="1"/>
  <c r="L22" i="1"/>
  <c r="M114" i="1"/>
  <c r="L23" i="1"/>
  <c r="N116" i="1"/>
  <c r="M25" i="1"/>
  <c r="L9" i="1"/>
  <c r="M100" i="1"/>
  <c r="Q131" i="1"/>
  <c r="P40" i="1"/>
  <c r="N108" i="1"/>
  <c r="M17" i="1"/>
  <c r="N112" i="1"/>
  <c r="M21" i="1"/>
  <c r="N142" i="1"/>
  <c r="M51" i="1"/>
  <c r="N125" i="1"/>
  <c r="M34" i="1"/>
  <c r="M107" i="1"/>
  <c r="L16" i="1"/>
  <c r="N144" i="1"/>
  <c r="M53" i="1"/>
  <c r="M98" i="1"/>
  <c r="L7" i="1"/>
  <c r="O129" i="1"/>
  <c r="N38" i="1"/>
  <c r="N137" i="1"/>
  <c r="M46" i="1"/>
  <c r="N124" i="1"/>
  <c r="M33" i="1"/>
  <c r="M135" i="1"/>
  <c r="L44" i="1"/>
  <c r="N111" i="1"/>
  <c r="M20" i="1"/>
  <c r="N102" i="1"/>
  <c r="M11" i="1"/>
  <c r="M140" i="1"/>
  <c r="L49" i="1"/>
  <c r="M133" i="1"/>
  <c r="L42" i="1"/>
  <c r="O141" i="1"/>
  <c r="N50" i="1"/>
  <c r="N145" i="1"/>
  <c r="M54" i="1"/>
  <c r="O143" i="1"/>
  <c r="N52" i="1"/>
  <c r="M109" i="1"/>
  <c r="L18" i="1"/>
  <c r="M128" i="1"/>
  <c r="L37" i="1"/>
  <c r="M146" i="1"/>
  <c r="L55" i="1"/>
  <c r="M120" i="1"/>
  <c r="L29" i="1"/>
  <c r="M138" i="1"/>
  <c r="L47" i="1"/>
  <c r="R6" i="1"/>
  <c r="S6" i="1" s="1"/>
  <c r="T6" i="1" s="1"/>
  <c r="Q102" i="8" l="1"/>
  <c r="P10" i="8"/>
  <c r="Q128" i="8"/>
  <c r="P36" i="8"/>
  <c r="AE129" i="8"/>
  <c r="AD37" i="8"/>
  <c r="A71" i="8"/>
  <c r="N108" i="8"/>
  <c r="M16" i="8"/>
  <c r="AA131" i="8"/>
  <c r="Z39" i="8"/>
  <c r="AL130" i="8"/>
  <c r="AK38" i="8"/>
  <c r="N126" i="8"/>
  <c r="M34" i="8"/>
  <c r="O31" i="4"/>
  <c r="S100" i="4"/>
  <c r="R8" i="4"/>
  <c r="N48" i="4"/>
  <c r="P124" i="4"/>
  <c r="P32" i="4" s="1"/>
  <c r="S20" i="4"/>
  <c r="M60" i="4"/>
  <c r="N142" i="4"/>
  <c r="O142" i="4" s="1"/>
  <c r="O27" i="4"/>
  <c r="O110" i="4"/>
  <c r="P110" i="4" s="1"/>
  <c r="O28" i="4"/>
  <c r="N104" i="4"/>
  <c r="M12" i="4"/>
  <c r="N55" i="4"/>
  <c r="N115" i="4"/>
  <c r="M23" i="4"/>
  <c r="N136" i="4"/>
  <c r="M44" i="4"/>
  <c r="P150" i="4"/>
  <c r="O58" i="4"/>
  <c r="N149" i="4"/>
  <c r="M57" i="4"/>
  <c r="O125" i="4"/>
  <c r="N33" i="4"/>
  <c r="N122" i="4"/>
  <c r="M30" i="4"/>
  <c r="P114" i="4"/>
  <c r="O22" i="4"/>
  <c r="N133" i="4"/>
  <c r="M41" i="4"/>
  <c r="P134" i="4"/>
  <c r="O42" i="4"/>
  <c r="O146" i="4"/>
  <c r="N54" i="4"/>
  <c r="Q123" i="4"/>
  <c r="P31" i="4"/>
  <c r="Q151" i="4"/>
  <c r="P59" i="4"/>
  <c r="N131" i="4"/>
  <c r="M39" i="4"/>
  <c r="P129" i="4"/>
  <c r="O37" i="4"/>
  <c r="O113" i="4"/>
  <c r="N21" i="4"/>
  <c r="P128" i="4"/>
  <c r="O36" i="4"/>
  <c r="O139" i="4"/>
  <c r="N47" i="4"/>
  <c r="P141" i="4"/>
  <c r="O49" i="4"/>
  <c r="P147" i="4"/>
  <c r="O55" i="4"/>
  <c r="Q111" i="4"/>
  <c r="P19" i="4"/>
  <c r="P26" i="4"/>
  <c r="Q118" i="4"/>
  <c r="Q135" i="4"/>
  <c r="P43" i="4"/>
  <c r="P145" i="4"/>
  <c r="O53" i="4"/>
  <c r="O152" i="4"/>
  <c r="N60" i="4"/>
  <c r="P117" i="4"/>
  <c r="O25" i="4"/>
  <c r="Q119" i="4"/>
  <c r="P27" i="4"/>
  <c r="P138" i="4"/>
  <c r="O46" i="4"/>
  <c r="N107" i="4"/>
  <c r="M15" i="4"/>
  <c r="U112" i="4"/>
  <c r="T20" i="4"/>
  <c r="O132" i="4"/>
  <c r="N40" i="4"/>
  <c r="O109" i="4"/>
  <c r="N17" i="4"/>
  <c r="P130" i="4"/>
  <c r="O38" i="4"/>
  <c r="Q153" i="4"/>
  <c r="P61" i="4"/>
  <c r="O127" i="4"/>
  <c r="N35" i="4"/>
  <c r="N143" i="4"/>
  <c r="M51" i="4"/>
  <c r="B67" i="4"/>
  <c r="P140" i="4"/>
  <c r="O48" i="4"/>
  <c r="A69" i="4"/>
  <c r="A9" i="5" s="1"/>
  <c r="P101" i="4"/>
  <c r="O9" i="4"/>
  <c r="N148" i="4"/>
  <c r="M56" i="4"/>
  <c r="N137" i="4"/>
  <c r="M45" i="4"/>
  <c r="N106" i="4"/>
  <c r="M14" i="4"/>
  <c r="N116" i="4"/>
  <c r="M24" i="4"/>
  <c r="P10" i="4"/>
  <c r="Q102" i="4"/>
  <c r="P103" i="4"/>
  <c r="O11" i="4"/>
  <c r="N105" i="4"/>
  <c r="M13" i="4"/>
  <c r="N99" i="4"/>
  <c r="N7" i="4" s="1"/>
  <c r="U108" i="4"/>
  <c r="T16" i="4"/>
  <c r="S126" i="4"/>
  <c r="R34" i="4"/>
  <c r="N144" i="4"/>
  <c r="M52" i="4"/>
  <c r="P121" i="4"/>
  <c r="O29" i="4"/>
  <c r="Q120" i="4"/>
  <c r="P28" i="4"/>
  <c r="E13" i="3"/>
  <c r="F13" i="3"/>
  <c r="C14" i="3" s="1"/>
  <c r="B66" i="1"/>
  <c r="B157" i="1" s="1"/>
  <c r="N117" i="1"/>
  <c r="M26" i="1"/>
  <c r="N146" i="1"/>
  <c r="M55" i="1"/>
  <c r="P143" i="1"/>
  <c r="O52" i="1"/>
  <c r="N133" i="1"/>
  <c r="M42" i="1"/>
  <c r="O111" i="1"/>
  <c r="N20" i="1"/>
  <c r="O137" i="1"/>
  <c r="N46" i="1"/>
  <c r="O144" i="1"/>
  <c r="N53" i="1"/>
  <c r="O125" i="1"/>
  <c r="N34" i="1"/>
  <c r="O108" i="1"/>
  <c r="N17" i="1"/>
  <c r="O116" i="1"/>
  <c r="N25" i="1"/>
  <c r="N122" i="1"/>
  <c r="M31" i="1"/>
  <c r="N132" i="1"/>
  <c r="M41" i="1"/>
  <c r="Q118" i="1"/>
  <c r="P27" i="1"/>
  <c r="N150" i="1"/>
  <c r="M59" i="1"/>
  <c r="N115" i="1"/>
  <c r="M24" i="1"/>
  <c r="N99" i="1"/>
  <c r="M8" i="1"/>
  <c r="N151" i="1"/>
  <c r="M60" i="1"/>
  <c r="P123" i="1"/>
  <c r="O32" i="1"/>
  <c r="N138" i="1"/>
  <c r="M47" i="1"/>
  <c r="N128" i="1"/>
  <c r="M37" i="1"/>
  <c r="O145" i="1"/>
  <c r="N54" i="1"/>
  <c r="N140" i="1"/>
  <c r="M49" i="1"/>
  <c r="P129" i="1"/>
  <c r="O38" i="1"/>
  <c r="N107" i="1"/>
  <c r="M16" i="1"/>
  <c r="O142" i="1"/>
  <c r="N51" i="1"/>
  <c r="R131" i="1"/>
  <c r="Q40" i="1"/>
  <c r="N114" i="1"/>
  <c r="M23" i="1"/>
  <c r="O139" i="1"/>
  <c r="N48" i="1"/>
  <c r="O104" i="1"/>
  <c r="N13" i="1"/>
  <c r="N110" i="1"/>
  <c r="M19" i="1"/>
  <c r="O103" i="1"/>
  <c r="N12" i="1"/>
  <c r="O121" i="1"/>
  <c r="N30" i="1"/>
  <c r="N126" i="1"/>
  <c r="M35" i="1"/>
  <c r="R149" i="1"/>
  <c r="Q58" i="1"/>
  <c r="N100" i="1"/>
  <c r="M9" i="1"/>
  <c r="M45" i="1"/>
  <c r="N136" i="1"/>
  <c r="N135" i="1"/>
  <c r="M44" i="1"/>
  <c r="N120" i="1"/>
  <c r="M29" i="1"/>
  <c r="N109" i="1"/>
  <c r="M18" i="1"/>
  <c r="P141" i="1"/>
  <c r="O50" i="1"/>
  <c r="O102" i="1"/>
  <c r="N11" i="1"/>
  <c r="O124" i="1"/>
  <c r="N33" i="1"/>
  <c r="N98" i="1"/>
  <c r="M7" i="1"/>
  <c r="O112" i="1"/>
  <c r="N21" i="1"/>
  <c r="N113" i="1"/>
  <c r="M22" i="1"/>
  <c r="N101" i="1"/>
  <c r="M10" i="1"/>
  <c r="O105" i="1"/>
  <c r="N14" i="1"/>
  <c r="O130" i="1"/>
  <c r="N39" i="1"/>
  <c r="N134" i="1"/>
  <c r="M43" i="1"/>
  <c r="P147" i="1"/>
  <c r="O56" i="1"/>
  <c r="O148" i="1"/>
  <c r="N57" i="1"/>
  <c r="O106" i="1"/>
  <c r="N15" i="1"/>
  <c r="O127" i="1"/>
  <c r="N36" i="1"/>
  <c r="B65" i="1"/>
  <c r="U6" i="1"/>
  <c r="R102" i="8" l="1"/>
  <c r="Q10" i="8"/>
  <c r="AM130" i="8"/>
  <c r="AL38" i="8"/>
  <c r="A72" i="8"/>
  <c r="B68" i="8"/>
  <c r="AB131" i="8"/>
  <c r="AA39" i="8"/>
  <c r="AF129" i="8"/>
  <c r="AE37" i="8"/>
  <c r="O126" i="8"/>
  <c r="N34" i="8"/>
  <c r="O108" i="8"/>
  <c r="N16" i="8"/>
  <c r="R128" i="8"/>
  <c r="Q36" i="8"/>
  <c r="Q124" i="4"/>
  <c r="R124" i="4" s="1"/>
  <c r="T100" i="4"/>
  <c r="S8" i="4"/>
  <c r="O18" i="4"/>
  <c r="N50" i="4"/>
  <c r="O104" i="4"/>
  <c r="N12" i="4"/>
  <c r="B159" i="4"/>
  <c r="B7" i="5"/>
  <c r="O115" i="4"/>
  <c r="N23" i="4"/>
  <c r="R153" i="4"/>
  <c r="Q61" i="4"/>
  <c r="P132" i="4"/>
  <c r="O40" i="4"/>
  <c r="O107" i="4"/>
  <c r="N15" i="4"/>
  <c r="Q110" i="4"/>
  <c r="P18" i="4"/>
  <c r="Q145" i="4"/>
  <c r="P53" i="4"/>
  <c r="R111" i="4"/>
  <c r="Q19" i="4"/>
  <c r="P139" i="4"/>
  <c r="O47" i="4"/>
  <c r="Q129" i="4"/>
  <c r="P37" i="4"/>
  <c r="R123" i="4"/>
  <c r="Q31" i="4"/>
  <c r="O133" i="4"/>
  <c r="N41" i="4"/>
  <c r="P125" i="4"/>
  <c r="O33" i="4"/>
  <c r="O149" i="4"/>
  <c r="N57" i="4"/>
  <c r="O143" i="4"/>
  <c r="N51" i="4"/>
  <c r="V112" i="4"/>
  <c r="U20" i="4"/>
  <c r="Q117" i="4"/>
  <c r="P25" i="4"/>
  <c r="R135" i="4"/>
  <c r="Q43" i="4"/>
  <c r="Q147" i="4"/>
  <c r="P55" i="4"/>
  <c r="O131" i="4"/>
  <c r="N39" i="4"/>
  <c r="P146" i="4"/>
  <c r="O54" i="4"/>
  <c r="Q114" i="4"/>
  <c r="P22" i="4"/>
  <c r="Q150" i="4"/>
  <c r="P58" i="4"/>
  <c r="R118" i="4"/>
  <c r="Q26" i="4"/>
  <c r="Q130" i="4"/>
  <c r="P38" i="4"/>
  <c r="Q138" i="4"/>
  <c r="P46" i="4"/>
  <c r="Q128" i="4"/>
  <c r="P36" i="4"/>
  <c r="P127" i="4"/>
  <c r="O35" i="4"/>
  <c r="O17" i="4"/>
  <c r="P109" i="4"/>
  <c r="R119" i="4"/>
  <c r="Q27" i="4"/>
  <c r="P152" i="4"/>
  <c r="O60" i="4"/>
  <c r="Q141" i="4"/>
  <c r="P49" i="4"/>
  <c r="O21" i="4"/>
  <c r="P113" i="4"/>
  <c r="Q59" i="4"/>
  <c r="R151" i="4"/>
  <c r="Q134" i="4"/>
  <c r="P42" i="4"/>
  <c r="O122" i="4"/>
  <c r="N30" i="4"/>
  <c r="P142" i="4"/>
  <c r="O50" i="4"/>
  <c r="O136" i="4"/>
  <c r="N44" i="4"/>
  <c r="B68" i="4"/>
  <c r="B8" i="5" s="1"/>
  <c r="R102" i="4"/>
  <c r="Q10" i="4"/>
  <c r="R120" i="4"/>
  <c r="Q28" i="4"/>
  <c r="N14" i="4"/>
  <c r="O106" i="4"/>
  <c r="O137" i="4"/>
  <c r="N45" i="4"/>
  <c r="Q101" i="4"/>
  <c r="P9" i="4"/>
  <c r="A70" i="4"/>
  <c r="A10" i="5" s="1"/>
  <c r="O99" i="4"/>
  <c r="O7" i="4" s="1"/>
  <c r="O144" i="4"/>
  <c r="N52" i="4"/>
  <c r="T126" i="4"/>
  <c r="S34" i="4"/>
  <c r="Q103" i="4"/>
  <c r="P11" i="4"/>
  <c r="Q121" i="4"/>
  <c r="P29" i="4"/>
  <c r="U16" i="4"/>
  <c r="V108" i="4"/>
  <c r="O105" i="4"/>
  <c r="N13" i="4"/>
  <c r="O116" i="4"/>
  <c r="N24" i="4"/>
  <c r="O148" i="4"/>
  <c r="N56" i="4"/>
  <c r="Q140" i="4"/>
  <c r="P48" i="4"/>
  <c r="E14" i="3"/>
  <c r="F14" i="3"/>
  <c r="C15" i="3" s="1"/>
  <c r="O117" i="1"/>
  <c r="N26" i="1"/>
  <c r="B67" i="1"/>
  <c r="P148" i="1"/>
  <c r="O57" i="1"/>
  <c r="P130" i="1"/>
  <c r="O39" i="1"/>
  <c r="O113" i="1"/>
  <c r="N22" i="1"/>
  <c r="O98" i="1"/>
  <c r="N7" i="1"/>
  <c r="Q141" i="1"/>
  <c r="P50" i="1"/>
  <c r="O135" i="1"/>
  <c r="N44" i="1"/>
  <c r="S149" i="1"/>
  <c r="R58" i="1"/>
  <c r="P103" i="1"/>
  <c r="O12" i="1"/>
  <c r="O48" i="1"/>
  <c r="P139" i="1"/>
  <c r="P142" i="1"/>
  <c r="O51" i="1"/>
  <c r="O140" i="1"/>
  <c r="N49" i="1"/>
  <c r="O138" i="1"/>
  <c r="N47" i="1"/>
  <c r="O99" i="1"/>
  <c r="N8" i="1"/>
  <c r="R118" i="1"/>
  <c r="Q27" i="1"/>
  <c r="P116" i="1"/>
  <c r="O25" i="1"/>
  <c r="P144" i="1"/>
  <c r="O53" i="1"/>
  <c r="O133" i="1"/>
  <c r="N42" i="1"/>
  <c r="P127" i="1"/>
  <c r="O36" i="1"/>
  <c r="O14" i="1"/>
  <c r="P105" i="1"/>
  <c r="P124" i="1"/>
  <c r="O33" i="1"/>
  <c r="O126" i="1"/>
  <c r="N35" i="1"/>
  <c r="O114" i="1"/>
  <c r="N23" i="1"/>
  <c r="P145" i="1"/>
  <c r="O54" i="1"/>
  <c r="O115" i="1"/>
  <c r="N24" i="1"/>
  <c r="O132" i="1"/>
  <c r="N41" i="1"/>
  <c r="P137" i="1"/>
  <c r="O46" i="1"/>
  <c r="O136" i="1"/>
  <c r="N45" i="1"/>
  <c r="Q147" i="1"/>
  <c r="P56" i="1"/>
  <c r="P112" i="1"/>
  <c r="O21" i="1"/>
  <c r="O109" i="1"/>
  <c r="N18" i="1"/>
  <c r="O110" i="1"/>
  <c r="N19" i="1"/>
  <c r="O107" i="1"/>
  <c r="N16" i="1"/>
  <c r="Q123" i="1"/>
  <c r="P32" i="1"/>
  <c r="P108" i="1"/>
  <c r="O17" i="1"/>
  <c r="Q143" i="1"/>
  <c r="P52" i="1"/>
  <c r="P106" i="1"/>
  <c r="O15" i="1"/>
  <c r="O134" i="1"/>
  <c r="N43" i="1"/>
  <c r="O101" i="1"/>
  <c r="N10" i="1"/>
  <c r="P102" i="1"/>
  <c r="O11" i="1"/>
  <c r="O120" i="1"/>
  <c r="N29" i="1"/>
  <c r="O100" i="1"/>
  <c r="N9" i="1"/>
  <c r="P121" i="1"/>
  <c r="O30" i="1"/>
  <c r="P104" i="1"/>
  <c r="O13" i="1"/>
  <c r="S131" i="1"/>
  <c r="R40" i="1"/>
  <c r="Q129" i="1"/>
  <c r="P38" i="1"/>
  <c r="O128" i="1"/>
  <c r="N37" i="1"/>
  <c r="O151" i="1"/>
  <c r="N60" i="1"/>
  <c r="O150" i="1"/>
  <c r="N59" i="1"/>
  <c r="O122" i="1"/>
  <c r="N31" i="1"/>
  <c r="P125" i="1"/>
  <c r="O34" i="1"/>
  <c r="P111" i="1"/>
  <c r="O20" i="1"/>
  <c r="O146" i="1"/>
  <c r="N55" i="1"/>
  <c r="V6" i="1"/>
  <c r="S102" i="8" l="1"/>
  <c r="R10" i="8"/>
  <c r="P126" i="8"/>
  <c r="O34" i="8"/>
  <c r="P108" i="8"/>
  <c r="O16" i="8"/>
  <c r="B70" i="8" s="1"/>
  <c r="A73" i="8"/>
  <c r="S128" i="8"/>
  <c r="R36" i="8"/>
  <c r="AG129" i="8"/>
  <c r="AF37" i="8"/>
  <c r="AC131" i="8"/>
  <c r="AB39" i="8"/>
  <c r="B69" i="8"/>
  <c r="AN130" i="8"/>
  <c r="AN38" i="8" s="1"/>
  <c r="AM38" i="8"/>
  <c r="Q32" i="4"/>
  <c r="H7" i="5"/>
  <c r="E8" i="5" s="1"/>
  <c r="G8" i="5" s="1"/>
  <c r="U100" i="4"/>
  <c r="T8" i="4"/>
  <c r="P104" i="4"/>
  <c r="O12" i="4"/>
  <c r="P115" i="4"/>
  <c r="O23" i="4"/>
  <c r="S119" i="4"/>
  <c r="R27" i="4"/>
  <c r="S124" i="4"/>
  <c r="R32" i="4"/>
  <c r="R117" i="4"/>
  <c r="Q25" i="4"/>
  <c r="P107" i="4"/>
  <c r="O15" i="4"/>
  <c r="P136" i="4"/>
  <c r="O44" i="4"/>
  <c r="R134" i="4"/>
  <c r="Q42" i="4"/>
  <c r="R141" i="4"/>
  <c r="Q49" i="4"/>
  <c r="R138" i="4"/>
  <c r="Q46" i="4"/>
  <c r="R114" i="4"/>
  <c r="Q22" i="4"/>
  <c r="R147" i="4"/>
  <c r="Q55" i="4"/>
  <c r="W112" i="4"/>
  <c r="V20" i="4"/>
  <c r="Q125" i="4"/>
  <c r="P33" i="4"/>
  <c r="R129" i="4"/>
  <c r="Q37" i="4"/>
  <c r="R145" i="4"/>
  <c r="Q53" i="4"/>
  <c r="Q132" i="4"/>
  <c r="P40" i="4"/>
  <c r="O30" i="4"/>
  <c r="P122" i="4"/>
  <c r="R128" i="4"/>
  <c r="Q36" i="4"/>
  <c r="P131" i="4"/>
  <c r="O39" i="4"/>
  <c r="P149" i="4"/>
  <c r="O57" i="4"/>
  <c r="R19" i="4"/>
  <c r="S111" i="4"/>
  <c r="Q109" i="4"/>
  <c r="P17" i="4"/>
  <c r="S151" i="4"/>
  <c r="R59" i="4"/>
  <c r="P21" i="4"/>
  <c r="Q113" i="4"/>
  <c r="R26" i="4"/>
  <c r="S118" i="4"/>
  <c r="S123" i="4"/>
  <c r="R31" i="4"/>
  <c r="Q142" i="4"/>
  <c r="P50" i="4"/>
  <c r="Q152" i="4"/>
  <c r="P60" i="4"/>
  <c r="Q127" i="4"/>
  <c r="P35" i="4"/>
  <c r="R130" i="4"/>
  <c r="Q38" i="4"/>
  <c r="R150" i="4"/>
  <c r="Q58" i="4"/>
  <c r="Q146" i="4"/>
  <c r="P54" i="4"/>
  <c r="S135" i="4"/>
  <c r="R43" i="4"/>
  <c r="P143" i="4"/>
  <c r="O51" i="4"/>
  <c r="P133" i="4"/>
  <c r="O41" i="4"/>
  <c r="Q139" i="4"/>
  <c r="P47" i="4"/>
  <c r="Q18" i="4"/>
  <c r="R110" i="4"/>
  <c r="S153" i="4"/>
  <c r="R61" i="4"/>
  <c r="B69" i="4"/>
  <c r="B9" i="5" s="1"/>
  <c r="P148" i="4"/>
  <c r="O56" i="4"/>
  <c r="R103" i="4"/>
  <c r="Q11" i="4"/>
  <c r="P99" i="4"/>
  <c r="P7" i="4" s="1"/>
  <c r="R101" i="4"/>
  <c r="Q9" i="4"/>
  <c r="S120" i="4"/>
  <c r="R28" i="4"/>
  <c r="R140" i="4"/>
  <c r="Q48" i="4"/>
  <c r="P105" i="4"/>
  <c r="O13" i="4"/>
  <c r="R121" i="4"/>
  <c r="Q29" i="4"/>
  <c r="W108" i="4"/>
  <c r="V16" i="4"/>
  <c r="P106" i="4"/>
  <c r="O14" i="4"/>
  <c r="P116" i="4"/>
  <c r="O24" i="4"/>
  <c r="U126" i="4"/>
  <c r="T34" i="4"/>
  <c r="A71" i="4"/>
  <c r="A11" i="5" s="1"/>
  <c r="P137" i="4"/>
  <c r="O45" i="4"/>
  <c r="P144" i="4"/>
  <c r="O52" i="4"/>
  <c r="S102" i="4"/>
  <c r="R10" i="4"/>
  <c r="E15" i="3"/>
  <c r="F15" i="3" s="1"/>
  <c r="C16" i="3" s="1"/>
  <c r="P117" i="1"/>
  <c r="O26" i="1"/>
  <c r="Q104" i="1"/>
  <c r="P13" i="1"/>
  <c r="Q125" i="1"/>
  <c r="P34" i="1"/>
  <c r="P151" i="1"/>
  <c r="O60" i="1"/>
  <c r="T131" i="1"/>
  <c r="S40" i="1"/>
  <c r="P100" i="1"/>
  <c r="O9" i="1"/>
  <c r="Q106" i="1"/>
  <c r="P15" i="1"/>
  <c r="R123" i="1"/>
  <c r="Q32" i="1"/>
  <c r="P109" i="1"/>
  <c r="O18" i="1"/>
  <c r="P136" i="1"/>
  <c r="O45" i="1"/>
  <c r="P115" i="1"/>
  <c r="O24" i="1"/>
  <c r="P126" i="1"/>
  <c r="O35" i="1"/>
  <c r="Q127" i="1"/>
  <c r="P36" i="1"/>
  <c r="Q116" i="1"/>
  <c r="P25" i="1"/>
  <c r="P138" i="1"/>
  <c r="O47" i="1"/>
  <c r="P135" i="1"/>
  <c r="O44" i="1"/>
  <c r="P113" i="1"/>
  <c r="O22" i="1"/>
  <c r="P122" i="1"/>
  <c r="O31" i="1"/>
  <c r="P120" i="1"/>
  <c r="O29" i="1"/>
  <c r="R143" i="1"/>
  <c r="Q52" i="1"/>
  <c r="Q112" i="1"/>
  <c r="P21" i="1"/>
  <c r="Q145" i="1"/>
  <c r="P54" i="1"/>
  <c r="P133" i="1"/>
  <c r="O42" i="1"/>
  <c r="Q103" i="1"/>
  <c r="P12" i="1"/>
  <c r="R141" i="1"/>
  <c r="Q50" i="1"/>
  <c r="Q105" i="1"/>
  <c r="P14" i="1"/>
  <c r="P150" i="1"/>
  <c r="O59" i="1"/>
  <c r="Q102" i="1"/>
  <c r="P11" i="1"/>
  <c r="P110" i="1"/>
  <c r="O19" i="1"/>
  <c r="P132" i="1"/>
  <c r="O41" i="1"/>
  <c r="P114" i="1"/>
  <c r="O23" i="1"/>
  <c r="Q144" i="1"/>
  <c r="P53" i="1"/>
  <c r="P99" i="1"/>
  <c r="O8" i="1"/>
  <c r="Q142" i="1"/>
  <c r="P51" i="1"/>
  <c r="T149" i="1"/>
  <c r="S58" i="1"/>
  <c r="P98" i="1"/>
  <c r="O7" i="1"/>
  <c r="Q148" i="1"/>
  <c r="P57" i="1"/>
  <c r="P146" i="1"/>
  <c r="O55" i="1"/>
  <c r="P128" i="1"/>
  <c r="O37" i="1"/>
  <c r="P101" i="1"/>
  <c r="O10" i="1"/>
  <c r="P107" i="1"/>
  <c r="O16" i="1"/>
  <c r="Q137" i="1"/>
  <c r="P46" i="1"/>
  <c r="P33" i="1"/>
  <c r="Q124" i="1"/>
  <c r="S118" i="1"/>
  <c r="R27" i="1"/>
  <c r="P140" i="1"/>
  <c r="O49" i="1"/>
  <c r="Q130" i="1"/>
  <c r="P39" i="1"/>
  <c r="B68" i="1"/>
  <c r="Q111" i="1"/>
  <c r="P20" i="1"/>
  <c r="R129" i="1"/>
  <c r="Q38" i="1"/>
  <c r="Q121" i="1"/>
  <c r="P30" i="1"/>
  <c r="P134" i="1"/>
  <c r="O43" i="1"/>
  <c r="Q108" i="1"/>
  <c r="P17" i="1"/>
  <c r="R147" i="1"/>
  <c r="Q56" i="1"/>
  <c r="Q139" i="1"/>
  <c r="P48" i="1"/>
  <c r="W6" i="1"/>
  <c r="T102" i="8" l="1"/>
  <c r="S10" i="8"/>
  <c r="AD131" i="8"/>
  <c r="AC39" i="8"/>
  <c r="A74" i="8"/>
  <c r="AH129" i="8"/>
  <c r="AG37" i="8"/>
  <c r="Q108" i="8"/>
  <c r="P16" i="8"/>
  <c r="B71" i="8" s="1"/>
  <c r="T128" i="8"/>
  <c r="S36" i="8"/>
  <c r="Q126" i="8"/>
  <c r="P34" i="8"/>
  <c r="V100" i="4"/>
  <c r="U8" i="4"/>
  <c r="Q104" i="4"/>
  <c r="P12" i="4"/>
  <c r="Q115" i="4"/>
  <c r="P23" i="4"/>
  <c r="Q21" i="4"/>
  <c r="R113" i="4"/>
  <c r="R139" i="4"/>
  <c r="Q47" i="4"/>
  <c r="T135" i="4"/>
  <c r="S43" i="4"/>
  <c r="S130" i="4"/>
  <c r="R38" i="4"/>
  <c r="R142" i="4"/>
  <c r="Q50" i="4"/>
  <c r="Q17" i="4"/>
  <c r="R109" i="4"/>
  <c r="Q131" i="4"/>
  <c r="P39" i="4"/>
  <c r="R132" i="4"/>
  <c r="Q40" i="4"/>
  <c r="Q33" i="4"/>
  <c r="R125" i="4"/>
  <c r="S114" i="4"/>
  <c r="R22" i="4"/>
  <c r="S134" i="4"/>
  <c r="R42" i="4"/>
  <c r="S117" i="4"/>
  <c r="R25" i="4"/>
  <c r="T111" i="4"/>
  <c r="S19" i="4"/>
  <c r="Q133" i="4"/>
  <c r="P41" i="4"/>
  <c r="R127" i="4"/>
  <c r="Q35" i="4"/>
  <c r="X112" i="4"/>
  <c r="W20" i="4"/>
  <c r="S110" i="4"/>
  <c r="R18" i="4"/>
  <c r="T118" i="4"/>
  <c r="S26" i="4"/>
  <c r="P30" i="4"/>
  <c r="Q122" i="4"/>
  <c r="T153" i="4"/>
  <c r="S61" i="4"/>
  <c r="R146" i="4"/>
  <c r="Q54" i="4"/>
  <c r="T123" i="4"/>
  <c r="S31" i="4"/>
  <c r="T151" i="4"/>
  <c r="S59" i="4"/>
  <c r="S128" i="4"/>
  <c r="R36" i="4"/>
  <c r="S145" i="4"/>
  <c r="R53" i="4"/>
  <c r="S138" i="4"/>
  <c r="R46" i="4"/>
  <c r="Q136" i="4"/>
  <c r="P44" i="4"/>
  <c r="T124" i="4"/>
  <c r="S32" i="4"/>
  <c r="Q143" i="4"/>
  <c r="P51" i="4"/>
  <c r="S150" i="4"/>
  <c r="R58" i="4"/>
  <c r="R152" i="4"/>
  <c r="Q60" i="4"/>
  <c r="Q149" i="4"/>
  <c r="P57" i="4"/>
  <c r="S129" i="4"/>
  <c r="R37" i="4"/>
  <c r="S147" i="4"/>
  <c r="R55" i="4"/>
  <c r="R49" i="4"/>
  <c r="S141" i="4"/>
  <c r="Q107" i="4"/>
  <c r="P15" i="4"/>
  <c r="T119" i="4"/>
  <c r="S27" i="4"/>
  <c r="B70" i="4"/>
  <c r="B10" i="5" s="1"/>
  <c r="A72" i="4"/>
  <c r="A12" i="5" s="1"/>
  <c r="Q144" i="4"/>
  <c r="P52" i="4"/>
  <c r="V126" i="4"/>
  <c r="U34" i="4"/>
  <c r="S121" i="4"/>
  <c r="R29" i="4"/>
  <c r="T120" i="4"/>
  <c r="S28" i="4"/>
  <c r="Q99" i="4"/>
  <c r="Q7" i="4" s="1"/>
  <c r="T102" i="4"/>
  <c r="S10" i="4"/>
  <c r="P14" i="4"/>
  <c r="Q106" i="4"/>
  <c r="Q105" i="4"/>
  <c r="P13" i="4"/>
  <c r="S101" i="4"/>
  <c r="R9" i="4"/>
  <c r="S103" i="4"/>
  <c r="R11" i="4"/>
  <c r="Q137" i="4"/>
  <c r="P45" i="4"/>
  <c r="Q116" i="4"/>
  <c r="P24" i="4"/>
  <c r="X108" i="4"/>
  <c r="W16" i="4"/>
  <c r="S140" i="4"/>
  <c r="R48" i="4"/>
  <c r="Q148" i="4"/>
  <c r="P56" i="4"/>
  <c r="E16" i="3"/>
  <c r="F16" i="3"/>
  <c r="C17" i="3" s="1"/>
  <c r="Q117" i="1"/>
  <c r="P26" i="1"/>
  <c r="Q134" i="1"/>
  <c r="P43" i="1"/>
  <c r="R108" i="1"/>
  <c r="Q17" i="1"/>
  <c r="S129" i="1"/>
  <c r="R38" i="1"/>
  <c r="B69" i="1"/>
  <c r="Q140" i="1"/>
  <c r="P49" i="1"/>
  <c r="R137" i="1"/>
  <c r="Q46" i="1"/>
  <c r="Q128" i="1"/>
  <c r="P37" i="1"/>
  <c r="Q98" i="1"/>
  <c r="P7" i="1"/>
  <c r="Q99" i="1"/>
  <c r="P8" i="1"/>
  <c r="Q132" i="1"/>
  <c r="P41" i="1"/>
  <c r="Q150" i="1"/>
  <c r="P59" i="1"/>
  <c r="R103" i="1"/>
  <c r="Q12" i="1"/>
  <c r="R112" i="1"/>
  <c r="Q21" i="1"/>
  <c r="Q122" i="1"/>
  <c r="P31" i="1"/>
  <c r="Q138" i="1"/>
  <c r="P47" i="1"/>
  <c r="Q126" i="1"/>
  <c r="P35" i="1"/>
  <c r="Q109" i="1"/>
  <c r="P18" i="1"/>
  <c r="Q151" i="1"/>
  <c r="P60" i="1"/>
  <c r="R139" i="1"/>
  <c r="Q48" i="1"/>
  <c r="T118" i="1"/>
  <c r="S27" i="1"/>
  <c r="Q146" i="1"/>
  <c r="P55" i="1"/>
  <c r="R144" i="1"/>
  <c r="Q53" i="1"/>
  <c r="R105" i="1"/>
  <c r="Q14" i="1"/>
  <c r="S143" i="1"/>
  <c r="R52" i="1"/>
  <c r="Q113" i="1"/>
  <c r="P22" i="1"/>
  <c r="Q115" i="1"/>
  <c r="P24" i="1"/>
  <c r="Q100" i="1"/>
  <c r="P9" i="1"/>
  <c r="R111" i="1"/>
  <c r="Q20" i="1"/>
  <c r="Q107" i="1"/>
  <c r="P16" i="1"/>
  <c r="U149" i="1"/>
  <c r="T58" i="1"/>
  <c r="Q110" i="1"/>
  <c r="P19" i="1"/>
  <c r="Q133" i="1"/>
  <c r="P42" i="1"/>
  <c r="R116" i="1"/>
  <c r="Q25" i="1"/>
  <c r="S123" i="1"/>
  <c r="R32" i="1"/>
  <c r="R125" i="1"/>
  <c r="Q34" i="1"/>
  <c r="S147" i="1"/>
  <c r="R56" i="1"/>
  <c r="R121" i="1"/>
  <c r="Q30" i="1"/>
  <c r="R124" i="1"/>
  <c r="Q33" i="1"/>
  <c r="R130" i="1"/>
  <c r="Q39" i="1"/>
  <c r="Q101" i="1"/>
  <c r="P10" i="1"/>
  <c r="R148" i="1"/>
  <c r="Q57" i="1"/>
  <c r="R142" i="1"/>
  <c r="Q51" i="1"/>
  <c r="Q114" i="1"/>
  <c r="P23" i="1"/>
  <c r="R102" i="1"/>
  <c r="Q11" i="1"/>
  <c r="S141" i="1"/>
  <c r="R50" i="1"/>
  <c r="R145" i="1"/>
  <c r="Q54" i="1"/>
  <c r="Q120" i="1"/>
  <c r="P29" i="1"/>
  <c r="Q135" i="1"/>
  <c r="P44" i="1"/>
  <c r="R127" i="1"/>
  <c r="Q36" i="1"/>
  <c r="Q136" i="1"/>
  <c r="P45" i="1"/>
  <c r="R106" i="1"/>
  <c r="Q15" i="1"/>
  <c r="U131" i="1"/>
  <c r="T40" i="1"/>
  <c r="R104" i="1"/>
  <c r="Q13" i="1"/>
  <c r="X6" i="1"/>
  <c r="U102" i="8" l="1"/>
  <c r="T10" i="8"/>
  <c r="U128" i="8"/>
  <c r="T36" i="8"/>
  <c r="R126" i="8"/>
  <c r="Q34" i="8"/>
  <c r="AI129" i="8"/>
  <c r="AH37" i="8"/>
  <c r="A75" i="8"/>
  <c r="R108" i="8"/>
  <c r="Q16" i="8"/>
  <c r="B72" i="8" s="1"/>
  <c r="AE131" i="8"/>
  <c r="AD39" i="8"/>
  <c r="W100" i="4"/>
  <c r="V8" i="4"/>
  <c r="H8" i="5"/>
  <c r="E9" i="5" s="1"/>
  <c r="G9" i="5" s="1"/>
  <c r="R104" i="4"/>
  <c r="Q12" i="4"/>
  <c r="Q23" i="4"/>
  <c r="R115" i="4"/>
  <c r="S49" i="4"/>
  <c r="T141" i="4"/>
  <c r="S125" i="4"/>
  <c r="R33" i="4"/>
  <c r="S109" i="4"/>
  <c r="R17" i="4"/>
  <c r="Q57" i="4"/>
  <c r="R149" i="4"/>
  <c r="T150" i="4"/>
  <c r="S58" i="4"/>
  <c r="R136" i="4"/>
  <c r="Q44" i="4"/>
  <c r="T128" i="4"/>
  <c r="S36" i="4"/>
  <c r="S146" i="4"/>
  <c r="R54" i="4"/>
  <c r="U118" i="4"/>
  <c r="T26" i="4"/>
  <c r="S127" i="4"/>
  <c r="R35" i="4"/>
  <c r="T117" i="4"/>
  <c r="S25" i="4"/>
  <c r="U135" i="4"/>
  <c r="T43" i="4"/>
  <c r="S55" i="4"/>
  <c r="T147" i="4"/>
  <c r="T138" i="4"/>
  <c r="S46" i="4"/>
  <c r="T134" i="4"/>
  <c r="S42" i="4"/>
  <c r="R122" i="4"/>
  <c r="Q30" i="4"/>
  <c r="S113" i="4"/>
  <c r="R21" i="4"/>
  <c r="U119" i="4"/>
  <c r="T27" i="4"/>
  <c r="R143" i="4"/>
  <c r="Q51" i="4"/>
  <c r="U151" i="4"/>
  <c r="T59" i="4"/>
  <c r="U153" i="4"/>
  <c r="T61" i="4"/>
  <c r="T110" i="4"/>
  <c r="S18" i="4"/>
  <c r="R133" i="4"/>
  <c r="Q41" i="4"/>
  <c r="S132" i="4"/>
  <c r="R40" i="4"/>
  <c r="S142" i="4"/>
  <c r="R50" i="4"/>
  <c r="S139" i="4"/>
  <c r="R47" i="4"/>
  <c r="Q15" i="4"/>
  <c r="R107" i="4"/>
  <c r="T129" i="4"/>
  <c r="S37" i="4"/>
  <c r="S152" i="4"/>
  <c r="R60" i="4"/>
  <c r="U124" i="4"/>
  <c r="T32" i="4"/>
  <c r="T145" i="4"/>
  <c r="S53" i="4"/>
  <c r="U123" i="4"/>
  <c r="T31" i="4"/>
  <c r="Y112" i="4"/>
  <c r="X20" i="4"/>
  <c r="T19" i="4"/>
  <c r="U111" i="4"/>
  <c r="T114" i="4"/>
  <c r="S22" i="4"/>
  <c r="R131" i="4"/>
  <c r="Q39" i="4"/>
  <c r="T130" i="4"/>
  <c r="S38" i="4"/>
  <c r="B71" i="4"/>
  <c r="B11" i="5" s="1"/>
  <c r="T140" i="4"/>
  <c r="S48" i="4"/>
  <c r="Q24" i="4"/>
  <c r="R116" i="4"/>
  <c r="T103" i="4"/>
  <c r="S11" i="4"/>
  <c r="R105" i="4"/>
  <c r="Q13" i="4"/>
  <c r="R106" i="4"/>
  <c r="Q14" i="4"/>
  <c r="T101" i="4"/>
  <c r="S9" i="4"/>
  <c r="R99" i="4"/>
  <c r="R7" i="4" s="1"/>
  <c r="A73" i="4"/>
  <c r="A13" i="5" s="1"/>
  <c r="U120" i="4"/>
  <c r="T28" i="4"/>
  <c r="R148" i="4"/>
  <c r="Q56" i="4"/>
  <c r="Y108" i="4"/>
  <c r="X16" i="4"/>
  <c r="R137" i="4"/>
  <c r="Q45" i="4"/>
  <c r="U102" i="4"/>
  <c r="T10" i="4"/>
  <c r="T121" i="4"/>
  <c r="S29" i="4"/>
  <c r="W126" i="4"/>
  <c r="V34" i="4"/>
  <c r="R144" i="4"/>
  <c r="Q52" i="4"/>
  <c r="E17" i="3"/>
  <c r="F17" i="3"/>
  <c r="C18" i="3" s="1"/>
  <c r="R117" i="1"/>
  <c r="Q26" i="1"/>
  <c r="S104" i="1"/>
  <c r="R13" i="1"/>
  <c r="S102" i="1"/>
  <c r="R11" i="1"/>
  <c r="S125" i="1"/>
  <c r="R34" i="1"/>
  <c r="R115" i="1"/>
  <c r="Q24" i="1"/>
  <c r="S106" i="1"/>
  <c r="R15" i="1"/>
  <c r="R135" i="1"/>
  <c r="Q44" i="1"/>
  <c r="T141" i="1"/>
  <c r="S50" i="1"/>
  <c r="S142" i="1"/>
  <c r="R51" i="1"/>
  <c r="S130" i="1"/>
  <c r="R39" i="1"/>
  <c r="T147" i="1"/>
  <c r="S56" i="1"/>
  <c r="S116" i="1"/>
  <c r="R25" i="1"/>
  <c r="V149" i="1"/>
  <c r="U58" i="1"/>
  <c r="R100" i="1"/>
  <c r="Q9" i="1"/>
  <c r="T143" i="1"/>
  <c r="S52" i="1"/>
  <c r="R146" i="1"/>
  <c r="Q55" i="1"/>
  <c r="R151" i="1"/>
  <c r="Q60" i="1"/>
  <c r="R126" i="1"/>
  <c r="Q35" i="1"/>
  <c r="S112" i="1"/>
  <c r="R21" i="1"/>
  <c r="R132" i="1"/>
  <c r="Q41" i="1"/>
  <c r="R128" i="1"/>
  <c r="Q37" i="1"/>
  <c r="T129" i="1"/>
  <c r="S38" i="1"/>
  <c r="R136" i="1"/>
  <c r="Q45" i="1"/>
  <c r="S148" i="1"/>
  <c r="R57" i="1"/>
  <c r="R133" i="1"/>
  <c r="Q42" i="1"/>
  <c r="S105" i="1"/>
  <c r="R14" i="1"/>
  <c r="S103" i="1"/>
  <c r="R12" i="1"/>
  <c r="S137" i="1"/>
  <c r="R46" i="1"/>
  <c r="B70" i="1"/>
  <c r="S127" i="1"/>
  <c r="R36" i="1"/>
  <c r="R101" i="1"/>
  <c r="Q10" i="1"/>
  <c r="T123" i="1"/>
  <c r="S32" i="1"/>
  <c r="S111" i="1"/>
  <c r="R20" i="1"/>
  <c r="R113" i="1"/>
  <c r="Q22" i="1"/>
  <c r="S144" i="1"/>
  <c r="R53" i="1"/>
  <c r="S139" i="1"/>
  <c r="R48" i="1"/>
  <c r="R109" i="1"/>
  <c r="Q18" i="1"/>
  <c r="R122" i="1"/>
  <c r="Q31" i="1"/>
  <c r="R150" i="1"/>
  <c r="Q59" i="1"/>
  <c r="R98" i="1"/>
  <c r="Q7" i="1"/>
  <c r="R140" i="1"/>
  <c r="Q49" i="1"/>
  <c r="R120" i="1"/>
  <c r="Q29" i="1"/>
  <c r="S124" i="1"/>
  <c r="R33" i="1"/>
  <c r="R107" i="1"/>
  <c r="Q16" i="1"/>
  <c r="U118" i="1"/>
  <c r="T27" i="1"/>
  <c r="R138" i="1"/>
  <c r="Q47" i="1"/>
  <c r="R99" i="1"/>
  <c r="Q8" i="1"/>
  <c r="S108" i="1"/>
  <c r="R17" i="1"/>
  <c r="V131" i="1"/>
  <c r="U40" i="1"/>
  <c r="S145" i="1"/>
  <c r="R54" i="1"/>
  <c r="R114" i="1"/>
  <c r="Q23" i="1"/>
  <c r="S121" i="1"/>
  <c r="R30" i="1"/>
  <c r="R110" i="1"/>
  <c r="Q19" i="1"/>
  <c r="R134" i="1"/>
  <c r="Q43" i="1"/>
  <c r="Y6" i="1"/>
  <c r="V102" i="8" l="1"/>
  <c r="U10" i="8"/>
  <c r="AF131" i="8"/>
  <c r="AE39" i="8"/>
  <c r="AJ129" i="8"/>
  <c r="AI37" i="8"/>
  <c r="S108" i="8"/>
  <c r="R16" i="8"/>
  <c r="B73" i="8" s="1"/>
  <c r="S126" i="8"/>
  <c r="R34" i="8"/>
  <c r="A76" i="8"/>
  <c r="V128" i="8"/>
  <c r="U36" i="8"/>
  <c r="X100" i="4"/>
  <c r="W8" i="4"/>
  <c r="H9" i="5"/>
  <c r="E10" i="5" s="1"/>
  <c r="G10" i="5" s="1"/>
  <c r="R12" i="4"/>
  <c r="S104" i="4"/>
  <c r="S115" i="4"/>
  <c r="R23" i="4"/>
  <c r="U114" i="4"/>
  <c r="T22" i="4"/>
  <c r="V123" i="4"/>
  <c r="U31" i="4"/>
  <c r="T152" i="4"/>
  <c r="S60" i="4"/>
  <c r="T139" i="4"/>
  <c r="S47" i="4"/>
  <c r="S133" i="4"/>
  <c r="R41" i="4"/>
  <c r="V151" i="4"/>
  <c r="U59" i="4"/>
  <c r="V119" i="4"/>
  <c r="U27" i="4"/>
  <c r="U134" i="4"/>
  <c r="T42" i="4"/>
  <c r="V135" i="4"/>
  <c r="U43" i="4"/>
  <c r="V118" i="4"/>
  <c r="U26" i="4"/>
  <c r="S136" i="4"/>
  <c r="R44" i="4"/>
  <c r="T109" i="4"/>
  <c r="S17" i="4"/>
  <c r="U129" i="4"/>
  <c r="T37" i="4"/>
  <c r="U117" i="4"/>
  <c r="T25" i="4"/>
  <c r="R15" i="4"/>
  <c r="S107" i="4"/>
  <c r="U147" i="4"/>
  <c r="T55" i="4"/>
  <c r="S149" i="4"/>
  <c r="R57" i="4"/>
  <c r="T49" i="4"/>
  <c r="U141" i="4"/>
  <c r="V111" i="4"/>
  <c r="U19" i="4"/>
  <c r="U130" i="4"/>
  <c r="T38" i="4"/>
  <c r="U145" i="4"/>
  <c r="T53" i="4"/>
  <c r="T142" i="4"/>
  <c r="S50" i="4"/>
  <c r="T18" i="4"/>
  <c r="U110" i="4"/>
  <c r="S143" i="4"/>
  <c r="R51" i="4"/>
  <c r="T113" i="4"/>
  <c r="S21" i="4"/>
  <c r="U138" i="4"/>
  <c r="T46" i="4"/>
  <c r="T146" i="4"/>
  <c r="S54" i="4"/>
  <c r="U150" i="4"/>
  <c r="T58" i="4"/>
  <c r="T125" i="4"/>
  <c r="S33" i="4"/>
  <c r="S131" i="4"/>
  <c r="R39" i="4"/>
  <c r="Z112" i="4"/>
  <c r="Y20" i="4"/>
  <c r="V124" i="4"/>
  <c r="U32" i="4"/>
  <c r="T132" i="4"/>
  <c r="S40" i="4"/>
  <c r="V153" i="4"/>
  <c r="U61" i="4"/>
  <c r="R30" i="4"/>
  <c r="S122" i="4"/>
  <c r="T127" i="4"/>
  <c r="S35" i="4"/>
  <c r="U128" i="4"/>
  <c r="T36" i="4"/>
  <c r="B72" i="4"/>
  <c r="B12" i="5" s="1"/>
  <c r="S116" i="4"/>
  <c r="R24" i="4"/>
  <c r="S137" i="4"/>
  <c r="R45" i="4"/>
  <c r="S99" i="4"/>
  <c r="S7" i="4" s="1"/>
  <c r="U103" i="4"/>
  <c r="T11" i="4"/>
  <c r="U121" i="4"/>
  <c r="T29" i="4"/>
  <c r="U140" i="4"/>
  <c r="T48" i="4"/>
  <c r="X126" i="4"/>
  <c r="W34" i="4"/>
  <c r="S105" i="4"/>
  <c r="R13" i="4"/>
  <c r="Z108" i="4"/>
  <c r="Y16" i="4"/>
  <c r="S144" i="4"/>
  <c r="R52" i="4"/>
  <c r="V102" i="4"/>
  <c r="U10" i="4"/>
  <c r="S148" i="4"/>
  <c r="R56" i="4"/>
  <c r="V120" i="4"/>
  <c r="U28" i="4"/>
  <c r="A74" i="4"/>
  <c r="A14" i="5" s="1"/>
  <c r="U101" i="4"/>
  <c r="T9" i="4"/>
  <c r="S106" i="4"/>
  <c r="R14" i="4"/>
  <c r="E18" i="3"/>
  <c r="F18" i="3"/>
  <c r="C19" i="3" s="1"/>
  <c r="R26" i="1"/>
  <c r="S117" i="1"/>
  <c r="W131" i="1"/>
  <c r="V40" i="1"/>
  <c r="T124" i="1"/>
  <c r="S33" i="1"/>
  <c r="S109" i="1"/>
  <c r="R18" i="1"/>
  <c r="S101" i="1"/>
  <c r="R10" i="1"/>
  <c r="T103" i="1"/>
  <c r="S12" i="1"/>
  <c r="U129" i="1"/>
  <c r="T38" i="1"/>
  <c r="S146" i="1"/>
  <c r="R55" i="1"/>
  <c r="T130" i="1"/>
  <c r="S39" i="1"/>
  <c r="S135" i="1"/>
  <c r="R44" i="1"/>
  <c r="S134" i="1"/>
  <c r="R43" i="1"/>
  <c r="T108" i="1"/>
  <c r="S17" i="1"/>
  <c r="S120" i="1"/>
  <c r="R29" i="1"/>
  <c r="T139" i="1"/>
  <c r="S48" i="1"/>
  <c r="T127" i="1"/>
  <c r="S36" i="1"/>
  <c r="S128" i="1"/>
  <c r="R37" i="1"/>
  <c r="S126" i="1"/>
  <c r="R35" i="1"/>
  <c r="U143" i="1"/>
  <c r="T52" i="1"/>
  <c r="T116" i="1"/>
  <c r="S25" i="1"/>
  <c r="T142" i="1"/>
  <c r="S51" i="1"/>
  <c r="T106" i="1"/>
  <c r="S15" i="1"/>
  <c r="T102" i="1"/>
  <c r="S11" i="1"/>
  <c r="S110" i="1"/>
  <c r="R19" i="1"/>
  <c r="T145" i="1"/>
  <c r="S54" i="1"/>
  <c r="S99" i="1"/>
  <c r="R8" i="1"/>
  <c r="S107" i="1"/>
  <c r="R16" i="1"/>
  <c r="S140" i="1"/>
  <c r="R49" i="1"/>
  <c r="S122" i="1"/>
  <c r="R31" i="1"/>
  <c r="T144" i="1"/>
  <c r="S53" i="1"/>
  <c r="U123" i="1"/>
  <c r="T32" i="1"/>
  <c r="T121" i="1"/>
  <c r="S30" i="1"/>
  <c r="S138" i="1"/>
  <c r="R47" i="1"/>
  <c r="S98" i="1"/>
  <c r="R7" i="1"/>
  <c r="B72" i="1" s="1"/>
  <c r="S113" i="1"/>
  <c r="R22" i="1"/>
  <c r="S133" i="1"/>
  <c r="R42" i="1"/>
  <c r="T112" i="1"/>
  <c r="S21" i="1"/>
  <c r="W149" i="1"/>
  <c r="V58" i="1"/>
  <c r="T125" i="1"/>
  <c r="S34" i="1"/>
  <c r="S114" i="1"/>
  <c r="R23" i="1"/>
  <c r="V118" i="1"/>
  <c r="U27" i="1"/>
  <c r="S150" i="1"/>
  <c r="R59" i="1"/>
  <c r="T111" i="1"/>
  <c r="S20" i="1"/>
  <c r="T148" i="1"/>
  <c r="S57" i="1"/>
  <c r="B71" i="1"/>
  <c r="T137" i="1"/>
  <c r="S46" i="1"/>
  <c r="T105" i="1"/>
  <c r="S14" i="1"/>
  <c r="S136" i="1"/>
  <c r="R45" i="1"/>
  <c r="S132" i="1"/>
  <c r="R41" i="1"/>
  <c r="S151" i="1"/>
  <c r="R60" i="1"/>
  <c r="S100" i="1"/>
  <c r="R9" i="1"/>
  <c r="U147" i="1"/>
  <c r="T56" i="1"/>
  <c r="U141" i="1"/>
  <c r="T50" i="1"/>
  <c r="S115" i="1"/>
  <c r="R24" i="1"/>
  <c r="T104" i="1"/>
  <c r="S13" i="1"/>
  <c r="Z6" i="1"/>
  <c r="W102" i="8" l="1"/>
  <c r="V10" i="8"/>
  <c r="W128" i="8"/>
  <c r="V36" i="8"/>
  <c r="T108" i="8"/>
  <c r="S16" i="8"/>
  <c r="A77" i="8"/>
  <c r="AK129" i="8"/>
  <c r="AJ37" i="8"/>
  <c r="T126" i="8"/>
  <c r="S34" i="8"/>
  <c r="AG131" i="8"/>
  <c r="AF39" i="8"/>
  <c r="Y100" i="4"/>
  <c r="X8" i="4"/>
  <c r="S12" i="4"/>
  <c r="T104" i="4"/>
  <c r="H10" i="5"/>
  <c r="E11" i="5" s="1"/>
  <c r="G11" i="5" s="1"/>
  <c r="S23" i="4"/>
  <c r="T115" i="4"/>
  <c r="S15" i="4"/>
  <c r="T107" i="4"/>
  <c r="U125" i="4"/>
  <c r="T33" i="4"/>
  <c r="T149" i="4"/>
  <c r="S57" i="4"/>
  <c r="U109" i="4"/>
  <c r="T17" i="4"/>
  <c r="W151" i="4"/>
  <c r="V59" i="4"/>
  <c r="V128" i="4"/>
  <c r="U36" i="4"/>
  <c r="U58" i="4"/>
  <c r="V150" i="4"/>
  <c r="V147" i="4"/>
  <c r="U55" i="4"/>
  <c r="V141" i="4"/>
  <c r="U49" i="4"/>
  <c r="T122" i="4"/>
  <c r="S30" i="4"/>
  <c r="V110" i="4"/>
  <c r="U18" i="4"/>
  <c r="W124" i="4"/>
  <c r="V32" i="4"/>
  <c r="V138" i="4"/>
  <c r="U46" i="4"/>
  <c r="V130" i="4"/>
  <c r="U38" i="4"/>
  <c r="W135" i="4"/>
  <c r="V43" i="4"/>
  <c r="U152" i="4"/>
  <c r="T60" i="4"/>
  <c r="W153" i="4"/>
  <c r="V61" i="4"/>
  <c r="AA112" i="4"/>
  <c r="Z20" i="4"/>
  <c r="U113" i="4"/>
  <c r="T21" i="4"/>
  <c r="U142" i="4"/>
  <c r="T50" i="4"/>
  <c r="W111" i="4"/>
  <c r="V19" i="4"/>
  <c r="V117" i="4"/>
  <c r="U25" i="4"/>
  <c r="T136" i="4"/>
  <c r="S44" i="4"/>
  <c r="V134" i="4"/>
  <c r="U42" i="4"/>
  <c r="S41" i="4"/>
  <c r="T133" i="4"/>
  <c r="W123" i="4"/>
  <c r="V31" i="4"/>
  <c r="U127" i="4"/>
  <c r="T35" i="4"/>
  <c r="U132" i="4"/>
  <c r="T40" i="4"/>
  <c r="T131" i="4"/>
  <c r="S39" i="4"/>
  <c r="U146" i="4"/>
  <c r="T54" i="4"/>
  <c r="T143" i="4"/>
  <c r="S51" i="4"/>
  <c r="V145" i="4"/>
  <c r="U53" i="4"/>
  <c r="V129" i="4"/>
  <c r="U37" i="4"/>
  <c r="W118" i="4"/>
  <c r="V26" i="4"/>
  <c r="V27" i="4"/>
  <c r="W119" i="4"/>
  <c r="U139" i="4"/>
  <c r="T47" i="4"/>
  <c r="V114" i="4"/>
  <c r="U22" i="4"/>
  <c r="B73" i="4"/>
  <c r="B13" i="5" s="1"/>
  <c r="A75" i="4"/>
  <c r="A15" i="5" s="1"/>
  <c r="W120" i="4"/>
  <c r="V28" i="4"/>
  <c r="Y126" i="4"/>
  <c r="X34" i="4"/>
  <c r="V103" i="4"/>
  <c r="U11" i="4"/>
  <c r="T99" i="4"/>
  <c r="T7" i="4" s="1"/>
  <c r="T148" i="4"/>
  <c r="S56" i="4"/>
  <c r="AA108" i="4"/>
  <c r="Z16" i="4"/>
  <c r="T106" i="4"/>
  <c r="S14" i="4"/>
  <c r="V10" i="4"/>
  <c r="W102" i="4"/>
  <c r="T105" i="4"/>
  <c r="S13" i="4"/>
  <c r="V140" i="4"/>
  <c r="U48" i="4"/>
  <c r="T116" i="4"/>
  <c r="S24" i="4"/>
  <c r="V101" i="4"/>
  <c r="U9" i="4"/>
  <c r="T144" i="4"/>
  <c r="S52" i="4"/>
  <c r="V121" i="4"/>
  <c r="U29" i="4"/>
  <c r="T137" i="4"/>
  <c r="S45" i="4"/>
  <c r="E19" i="3"/>
  <c r="F19" i="3" s="1"/>
  <c r="C20" i="3" s="1"/>
  <c r="S26" i="1"/>
  <c r="T117" i="1"/>
  <c r="V141" i="1"/>
  <c r="U50" i="1"/>
  <c r="T151" i="1"/>
  <c r="S60" i="1"/>
  <c r="U105" i="1"/>
  <c r="T14" i="1"/>
  <c r="W118" i="1"/>
  <c r="V27" i="1"/>
  <c r="X149" i="1"/>
  <c r="W58" i="1"/>
  <c r="T113" i="1"/>
  <c r="S22" i="1"/>
  <c r="U121" i="1"/>
  <c r="T30" i="1"/>
  <c r="T122" i="1"/>
  <c r="S31" i="1"/>
  <c r="T99" i="1"/>
  <c r="S8" i="1"/>
  <c r="U102" i="1"/>
  <c r="T11" i="1"/>
  <c r="U116" i="1"/>
  <c r="T25" i="1"/>
  <c r="T128" i="1"/>
  <c r="S37" i="1"/>
  <c r="T120" i="1"/>
  <c r="S29" i="1"/>
  <c r="T135" i="1"/>
  <c r="S44" i="1"/>
  <c r="V129" i="1"/>
  <c r="U38" i="1"/>
  <c r="T109" i="1"/>
  <c r="S18" i="1"/>
  <c r="V147" i="1"/>
  <c r="U56" i="1"/>
  <c r="U137" i="1"/>
  <c r="T46" i="1"/>
  <c r="U111" i="1"/>
  <c r="T20" i="1"/>
  <c r="T114" i="1"/>
  <c r="S23" i="1"/>
  <c r="U112" i="1"/>
  <c r="T21" i="1"/>
  <c r="T98" i="1"/>
  <c r="S7" i="1"/>
  <c r="V123" i="1"/>
  <c r="U32" i="1"/>
  <c r="T140" i="1"/>
  <c r="S49" i="1"/>
  <c r="U145" i="1"/>
  <c r="T54" i="1"/>
  <c r="U106" i="1"/>
  <c r="T15" i="1"/>
  <c r="V143" i="1"/>
  <c r="U52" i="1"/>
  <c r="U127" i="1"/>
  <c r="T36" i="1"/>
  <c r="U108" i="1"/>
  <c r="T17" i="1"/>
  <c r="U130" i="1"/>
  <c r="T39" i="1"/>
  <c r="U103" i="1"/>
  <c r="T12" i="1"/>
  <c r="U124" i="1"/>
  <c r="T33" i="1"/>
  <c r="T115" i="1"/>
  <c r="S24" i="1"/>
  <c r="T100" i="1"/>
  <c r="S9" i="1"/>
  <c r="T136" i="1"/>
  <c r="S45" i="1"/>
  <c r="U104" i="1"/>
  <c r="T13" i="1"/>
  <c r="T132" i="1"/>
  <c r="S41" i="1"/>
  <c r="U148" i="1"/>
  <c r="T57" i="1"/>
  <c r="T150" i="1"/>
  <c r="S59" i="1"/>
  <c r="U125" i="1"/>
  <c r="T34" i="1"/>
  <c r="T133" i="1"/>
  <c r="S42" i="1"/>
  <c r="T138" i="1"/>
  <c r="S47" i="1"/>
  <c r="U144" i="1"/>
  <c r="T53" i="1"/>
  <c r="T107" i="1"/>
  <c r="S16" i="1"/>
  <c r="T110" i="1"/>
  <c r="S19" i="1"/>
  <c r="U142" i="1"/>
  <c r="T51" i="1"/>
  <c r="T126" i="1"/>
  <c r="S35" i="1"/>
  <c r="U139" i="1"/>
  <c r="T48" i="1"/>
  <c r="T134" i="1"/>
  <c r="S43" i="1"/>
  <c r="T146" i="1"/>
  <c r="S55" i="1"/>
  <c r="T101" i="1"/>
  <c r="S10" i="1"/>
  <c r="X131" i="1"/>
  <c r="W40" i="1"/>
  <c r="AA6" i="1"/>
  <c r="X102" i="8" l="1"/>
  <c r="W10" i="8"/>
  <c r="AH131" i="8"/>
  <c r="AG39" i="8"/>
  <c r="A78" i="8"/>
  <c r="B74" i="8"/>
  <c r="U126" i="8"/>
  <c r="T34" i="8"/>
  <c r="U108" i="8"/>
  <c r="T16" i="8"/>
  <c r="B75" i="8" s="1"/>
  <c r="AL129" i="8"/>
  <c r="AK37" i="8"/>
  <c r="X128" i="8"/>
  <c r="W36" i="8"/>
  <c r="Z100" i="4"/>
  <c r="Y8" i="4"/>
  <c r="T12" i="4"/>
  <c r="U104" i="4"/>
  <c r="U115" i="4"/>
  <c r="T23" i="4"/>
  <c r="V146" i="4"/>
  <c r="U54" i="4"/>
  <c r="U35" i="4"/>
  <c r="V127" i="4"/>
  <c r="W134" i="4"/>
  <c r="V42" i="4"/>
  <c r="W19" i="4"/>
  <c r="X111" i="4"/>
  <c r="AB112" i="4"/>
  <c r="AA20" i="4"/>
  <c r="X135" i="4"/>
  <c r="W43" i="4"/>
  <c r="W32" i="4"/>
  <c r="X124" i="4"/>
  <c r="W141" i="4"/>
  <c r="V49" i="4"/>
  <c r="V36" i="4"/>
  <c r="W128" i="4"/>
  <c r="U149" i="4"/>
  <c r="T57" i="4"/>
  <c r="W27" i="4"/>
  <c r="X119" i="4"/>
  <c r="X118" i="4"/>
  <c r="W26" i="4"/>
  <c r="W145" i="4"/>
  <c r="V53" i="4"/>
  <c r="X123" i="4"/>
  <c r="W31" i="4"/>
  <c r="U136" i="4"/>
  <c r="T44" i="4"/>
  <c r="V142" i="4"/>
  <c r="U50" i="4"/>
  <c r="W130" i="4"/>
  <c r="V38" i="4"/>
  <c r="W110" i="4"/>
  <c r="V18" i="4"/>
  <c r="W147" i="4"/>
  <c r="V55" i="4"/>
  <c r="X151" i="4"/>
  <c r="W59" i="4"/>
  <c r="V125" i="4"/>
  <c r="U33" i="4"/>
  <c r="U133" i="4"/>
  <c r="T41" i="4"/>
  <c r="W150" i="4"/>
  <c r="V58" i="4"/>
  <c r="U107" i="4"/>
  <c r="T15" i="4"/>
  <c r="B74" i="4"/>
  <c r="B14" i="5" s="1"/>
  <c r="V22" i="4"/>
  <c r="W114" i="4"/>
  <c r="T39" i="4"/>
  <c r="U131" i="4"/>
  <c r="X153" i="4"/>
  <c r="W61" i="4"/>
  <c r="V139" i="4"/>
  <c r="U47" i="4"/>
  <c r="W129" i="4"/>
  <c r="V37" i="4"/>
  <c r="U143" i="4"/>
  <c r="T51" i="4"/>
  <c r="V132" i="4"/>
  <c r="U40" i="4"/>
  <c r="V25" i="4"/>
  <c r="W117" i="4"/>
  <c r="V113" i="4"/>
  <c r="U21" i="4"/>
  <c r="V152" i="4"/>
  <c r="U60" i="4"/>
  <c r="W138" i="4"/>
  <c r="V46" i="4"/>
  <c r="U122" i="4"/>
  <c r="T30" i="4"/>
  <c r="U17" i="4"/>
  <c r="V109" i="4"/>
  <c r="W121" i="4"/>
  <c r="V29" i="4"/>
  <c r="U116" i="4"/>
  <c r="T24" i="4"/>
  <c r="U105" i="4"/>
  <c r="T13" i="4"/>
  <c r="U99" i="4"/>
  <c r="U7" i="4" s="1"/>
  <c r="X102" i="4"/>
  <c r="W10" i="4"/>
  <c r="U137" i="4"/>
  <c r="T45" i="4"/>
  <c r="U144" i="4"/>
  <c r="T52" i="4"/>
  <c r="W103" i="4"/>
  <c r="V11" i="4"/>
  <c r="X120" i="4"/>
  <c r="W28" i="4"/>
  <c r="A76" i="4"/>
  <c r="A16" i="5" s="1"/>
  <c r="W101" i="4"/>
  <c r="V9" i="4"/>
  <c r="AB108" i="4"/>
  <c r="AA16" i="4"/>
  <c r="W140" i="4"/>
  <c r="V48" i="4"/>
  <c r="U106" i="4"/>
  <c r="T14" i="4"/>
  <c r="U148" i="4"/>
  <c r="T56" i="4"/>
  <c r="Z126" i="4"/>
  <c r="Y34" i="4"/>
  <c r="E20" i="3"/>
  <c r="F20" i="3"/>
  <c r="C21" i="3" s="1"/>
  <c r="U117" i="1"/>
  <c r="T26" i="1"/>
  <c r="U146" i="1"/>
  <c r="T55" i="1"/>
  <c r="U126" i="1"/>
  <c r="T35" i="1"/>
  <c r="U107" i="1"/>
  <c r="T16" i="1"/>
  <c r="U133" i="1"/>
  <c r="T42" i="1"/>
  <c r="V148" i="1"/>
  <c r="U57" i="1"/>
  <c r="U136" i="1"/>
  <c r="T45" i="1"/>
  <c r="V124" i="1"/>
  <c r="U33" i="1"/>
  <c r="V108" i="1"/>
  <c r="U17" i="1"/>
  <c r="V106" i="1"/>
  <c r="U15" i="1"/>
  <c r="W123" i="1"/>
  <c r="V32" i="1"/>
  <c r="U114" i="1"/>
  <c r="T23" i="1"/>
  <c r="W147" i="1"/>
  <c r="V56" i="1"/>
  <c r="U135" i="1"/>
  <c r="T44" i="1"/>
  <c r="V116" i="1"/>
  <c r="U25" i="1"/>
  <c r="U122" i="1"/>
  <c r="T31" i="1"/>
  <c r="Y149" i="1"/>
  <c r="X58" i="1"/>
  <c r="V105" i="1"/>
  <c r="U14" i="1"/>
  <c r="U134" i="1"/>
  <c r="T43" i="1"/>
  <c r="V144" i="1"/>
  <c r="U53" i="1"/>
  <c r="U100" i="1"/>
  <c r="T9" i="1"/>
  <c r="V127" i="1"/>
  <c r="U36" i="1"/>
  <c r="U98" i="1"/>
  <c r="T7" i="1"/>
  <c r="U120" i="1"/>
  <c r="T29" i="1"/>
  <c r="X118" i="1"/>
  <c r="W27" i="1"/>
  <c r="B73" i="1"/>
  <c r="Y131" i="1"/>
  <c r="X40" i="1"/>
  <c r="V142" i="1"/>
  <c r="U51" i="1"/>
  <c r="V125" i="1"/>
  <c r="U34" i="1"/>
  <c r="U132" i="1"/>
  <c r="T41" i="1"/>
  <c r="V103" i="1"/>
  <c r="U12" i="1"/>
  <c r="V145" i="1"/>
  <c r="U54" i="1"/>
  <c r="V111" i="1"/>
  <c r="U20" i="1"/>
  <c r="U109" i="1"/>
  <c r="T18" i="1"/>
  <c r="V102" i="1"/>
  <c r="U11" i="1"/>
  <c r="V121" i="1"/>
  <c r="U30" i="1"/>
  <c r="U151" i="1"/>
  <c r="T60" i="1"/>
  <c r="U101" i="1"/>
  <c r="T10" i="1"/>
  <c r="V139" i="1"/>
  <c r="U48" i="1"/>
  <c r="U110" i="1"/>
  <c r="T19" i="1"/>
  <c r="U138" i="1"/>
  <c r="T47" i="1"/>
  <c r="U150" i="1"/>
  <c r="T59" i="1"/>
  <c r="V104" i="1"/>
  <c r="U13" i="1"/>
  <c r="U115" i="1"/>
  <c r="T24" i="1"/>
  <c r="V130" i="1"/>
  <c r="U39" i="1"/>
  <c r="W143" i="1"/>
  <c r="V52" i="1"/>
  <c r="U140" i="1"/>
  <c r="T49" i="1"/>
  <c r="V112" i="1"/>
  <c r="U21" i="1"/>
  <c r="V137" i="1"/>
  <c r="U46" i="1"/>
  <c r="W129" i="1"/>
  <c r="V38" i="1"/>
  <c r="U128" i="1"/>
  <c r="T37" i="1"/>
  <c r="U99" i="1"/>
  <c r="T8" i="1"/>
  <c r="U113" i="1"/>
  <c r="T22" i="1"/>
  <c r="W141" i="1"/>
  <c r="V50" i="1"/>
  <c r="AB6" i="1"/>
  <c r="Y102" i="8" l="1"/>
  <c r="X10" i="8"/>
  <c r="Y128" i="8"/>
  <c r="X36" i="8"/>
  <c r="V126" i="8"/>
  <c r="U34" i="8"/>
  <c r="AM129" i="8"/>
  <c r="AL37" i="8"/>
  <c r="A79" i="8"/>
  <c r="V108" i="8"/>
  <c r="U16" i="8"/>
  <c r="B76" i="8" s="1"/>
  <c r="AI131" i="8"/>
  <c r="AH39" i="8"/>
  <c r="AA100" i="4"/>
  <c r="Z8" i="4"/>
  <c r="V104" i="4"/>
  <c r="U12" i="4"/>
  <c r="H11" i="5"/>
  <c r="E12" i="5" s="1"/>
  <c r="G12" i="5" s="1"/>
  <c r="V115" i="4"/>
  <c r="U23" i="4"/>
  <c r="X138" i="4"/>
  <c r="W46" i="4"/>
  <c r="X129" i="4"/>
  <c r="W37" i="4"/>
  <c r="Y119" i="4"/>
  <c r="X27" i="4"/>
  <c r="V35" i="4"/>
  <c r="W127" i="4"/>
  <c r="W109" i="4"/>
  <c r="V17" i="4"/>
  <c r="X114" i="4"/>
  <c r="W22" i="4"/>
  <c r="W58" i="4"/>
  <c r="X150" i="4"/>
  <c r="X59" i="4"/>
  <c r="Y151" i="4"/>
  <c r="W38" i="4"/>
  <c r="X130" i="4"/>
  <c r="Y123" i="4"/>
  <c r="X31" i="4"/>
  <c r="W49" i="4"/>
  <c r="X141" i="4"/>
  <c r="AB20" i="4"/>
  <c r="AC112" i="4"/>
  <c r="V40" i="4"/>
  <c r="W132" i="4"/>
  <c r="X32" i="4"/>
  <c r="Y124" i="4"/>
  <c r="V133" i="4"/>
  <c r="U41" i="4"/>
  <c r="X147" i="4"/>
  <c r="W55" i="4"/>
  <c r="W142" i="4"/>
  <c r="V50" i="4"/>
  <c r="X145" i="4"/>
  <c r="W53" i="4"/>
  <c r="V149" i="4"/>
  <c r="U57" i="4"/>
  <c r="W146" i="4"/>
  <c r="V54" i="4"/>
  <c r="V122" i="4"/>
  <c r="U30" i="4"/>
  <c r="W113" i="4"/>
  <c r="V21" i="4"/>
  <c r="V143" i="4"/>
  <c r="U51" i="4"/>
  <c r="Y153" i="4"/>
  <c r="X61" i="4"/>
  <c r="X128" i="4"/>
  <c r="W36" i="4"/>
  <c r="V60" i="4"/>
  <c r="W152" i="4"/>
  <c r="W139" i="4"/>
  <c r="V47" i="4"/>
  <c r="X19" i="4"/>
  <c r="Y111" i="4"/>
  <c r="X117" i="4"/>
  <c r="W25" i="4"/>
  <c r="V131" i="4"/>
  <c r="U39" i="4"/>
  <c r="V107" i="4"/>
  <c r="U15" i="4"/>
  <c r="W125" i="4"/>
  <c r="V33" i="4"/>
  <c r="X110" i="4"/>
  <c r="W18" i="4"/>
  <c r="V136" i="4"/>
  <c r="U44" i="4"/>
  <c r="X26" i="4"/>
  <c r="Y118" i="4"/>
  <c r="Y135" i="4"/>
  <c r="X43" i="4"/>
  <c r="X134" i="4"/>
  <c r="W42" i="4"/>
  <c r="B75" i="4"/>
  <c r="B15" i="5" s="1"/>
  <c r="V148" i="4"/>
  <c r="U56" i="4"/>
  <c r="A77" i="4"/>
  <c r="A17" i="5" s="1"/>
  <c r="Y102" i="4"/>
  <c r="X10" i="4"/>
  <c r="X101" i="4"/>
  <c r="W9" i="4"/>
  <c r="X121" i="4"/>
  <c r="W29" i="4"/>
  <c r="AA126" i="4"/>
  <c r="Z34" i="4"/>
  <c r="X140" i="4"/>
  <c r="W48" i="4"/>
  <c r="AC108" i="4"/>
  <c r="AB16" i="4"/>
  <c r="V144" i="4"/>
  <c r="U52" i="4"/>
  <c r="V116" i="4"/>
  <c r="U24" i="4"/>
  <c r="V106" i="4"/>
  <c r="U14" i="4"/>
  <c r="Y120" i="4"/>
  <c r="X28" i="4"/>
  <c r="X103" i="4"/>
  <c r="W11" i="4"/>
  <c r="V137" i="4"/>
  <c r="U45" i="4"/>
  <c r="V99" i="4"/>
  <c r="V7" i="4" s="1"/>
  <c r="V105" i="4"/>
  <c r="U13" i="4"/>
  <c r="E21" i="3"/>
  <c r="F21" i="3"/>
  <c r="C22" i="3" s="1"/>
  <c r="V117" i="1"/>
  <c r="U26" i="1"/>
  <c r="X129" i="1"/>
  <c r="W38" i="1"/>
  <c r="V138" i="1"/>
  <c r="U47" i="1"/>
  <c r="W145" i="1"/>
  <c r="V54" i="1"/>
  <c r="W127" i="1"/>
  <c r="V36" i="1"/>
  <c r="X147" i="1"/>
  <c r="W56" i="1"/>
  <c r="V107" i="1"/>
  <c r="U16" i="1"/>
  <c r="W137" i="1"/>
  <c r="V46" i="1"/>
  <c r="V110" i="1"/>
  <c r="U19" i="1"/>
  <c r="W103" i="1"/>
  <c r="V12" i="1"/>
  <c r="V120" i="1"/>
  <c r="U29" i="1"/>
  <c r="V100" i="1"/>
  <c r="U9" i="1"/>
  <c r="W105" i="1"/>
  <c r="V14" i="1"/>
  <c r="W116" i="1"/>
  <c r="V25" i="1"/>
  <c r="V114" i="1"/>
  <c r="U23" i="1"/>
  <c r="W108" i="1"/>
  <c r="V17" i="1"/>
  <c r="W148" i="1"/>
  <c r="V57" i="1"/>
  <c r="V126" i="1"/>
  <c r="U35" i="1"/>
  <c r="V140" i="1"/>
  <c r="U49" i="1"/>
  <c r="V101" i="1"/>
  <c r="U10" i="1"/>
  <c r="W125" i="1"/>
  <c r="V34" i="1"/>
  <c r="V134" i="1"/>
  <c r="U43" i="1"/>
  <c r="W106" i="1"/>
  <c r="V15" i="1"/>
  <c r="X141" i="1"/>
  <c r="W50" i="1"/>
  <c r="X143" i="1"/>
  <c r="W52" i="1"/>
  <c r="V151" i="1"/>
  <c r="U60" i="1"/>
  <c r="W142" i="1"/>
  <c r="V51" i="1"/>
  <c r="W112" i="1"/>
  <c r="V21" i="1"/>
  <c r="V150" i="1"/>
  <c r="U59" i="1"/>
  <c r="W139" i="1"/>
  <c r="V48" i="1"/>
  <c r="W121" i="1"/>
  <c r="V30" i="1"/>
  <c r="W111" i="1"/>
  <c r="V20" i="1"/>
  <c r="V132" i="1"/>
  <c r="U41" i="1"/>
  <c r="Z131" i="1"/>
  <c r="Y40" i="1"/>
  <c r="B74" i="1"/>
  <c r="V113" i="1"/>
  <c r="U22" i="1"/>
  <c r="V115" i="1"/>
  <c r="U24" i="1"/>
  <c r="W102" i="1"/>
  <c r="V11" i="1"/>
  <c r="Y118" i="1"/>
  <c r="X27" i="1"/>
  <c r="V122" i="1"/>
  <c r="U31" i="1"/>
  <c r="V136" i="1"/>
  <c r="U45" i="1"/>
  <c r="V99" i="1"/>
  <c r="U8" i="1"/>
  <c r="W104" i="1"/>
  <c r="V13" i="1"/>
  <c r="V109" i="1"/>
  <c r="U18" i="1"/>
  <c r="V128" i="1"/>
  <c r="U37" i="1"/>
  <c r="W130" i="1"/>
  <c r="V39" i="1"/>
  <c r="V98" i="1"/>
  <c r="U7" i="1"/>
  <c r="W144" i="1"/>
  <c r="V53" i="1"/>
  <c r="Z149" i="1"/>
  <c r="Y58" i="1"/>
  <c r="V135" i="1"/>
  <c r="U44" i="1"/>
  <c r="X123" i="1"/>
  <c r="W32" i="1"/>
  <c r="W124" i="1"/>
  <c r="V33" i="1"/>
  <c r="V133" i="1"/>
  <c r="U42" i="1"/>
  <c r="V146" i="1"/>
  <c r="U55" i="1"/>
  <c r="AC6" i="1"/>
  <c r="B76" i="4" l="1"/>
  <c r="B16" i="5" s="1"/>
  <c r="Z102" i="8"/>
  <c r="Y10" i="8"/>
  <c r="AJ131" i="8"/>
  <c r="AI39" i="8"/>
  <c r="AN129" i="8"/>
  <c r="AN37" i="8" s="1"/>
  <c r="AM37" i="8"/>
  <c r="W108" i="8"/>
  <c r="V16" i="8"/>
  <c r="B77" i="8" s="1"/>
  <c r="W126" i="8"/>
  <c r="V34" i="8"/>
  <c r="A80" i="8"/>
  <c r="Z128" i="8"/>
  <c r="Y36" i="8"/>
  <c r="AB100" i="4"/>
  <c r="AA8" i="4"/>
  <c r="W104" i="4"/>
  <c r="V12" i="4"/>
  <c r="W115" i="4"/>
  <c r="V23" i="4"/>
  <c r="AD112" i="4"/>
  <c r="AC20" i="4"/>
  <c r="Y130" i="4"/>
  <c r="X38" i="4"/>
  <c r="Z135" i="4"/>
  <c r="Y43" i="4"/>
  <c r="Y110" i="4"/>
  <c r="X18" i="4"/>
  <c r="W131" i="4"/>
  <c r="V39" i="4"/>
  <c r="X139" i="4"/>
  <c r="W47" i="4"/>
  <c r="Z153" i="4"/>
  <c r="Y61" i="4"/>
  <c r="V30" i="4"/>
  <c r="W122" i="4"/>
  <c r="Y145" i="4"/>
  <c r="X53" i="4"/>
  <c r="W133" i="4"/>
  <c r="V41" i="4"/>
  <c r="X22" i="4"/>
  <c r="Y114" i="4"/>
  <c r="Z119" i="4"/>
  <c r="Y27" i="4"/>
  <c r="W60" i="4"/>
  <c r="X152" i="4"/>
  <c r="Y32" i="4"/>
  <c r="Z124" i="4"/>
  <c r="Z151" i="4"/>
  <c r="Y59" i="4"/>
  <c r="X125" i="4"/>
  <c r="W33" i="4"/>
  <c r="W143" i="4"/>
  <c r="V51" i="4"/>
  <c r="X146" i="4"/>
  <c r="W54" i="4"/>
  <c r="X142" i="4"/>
  <c r="W50" i="4"/>
  <c r="Y129" i="4"/>
  <c r="X37" i="4"/>
  <c r="Z111" i="4"/>
  <c r="Y19" i="4"/>
  <c r="X132" i="4"/>
  <c r="W40" i="4"/>
  <c r="X58" i="4"/>
  <c r="Y150" i="4"/>
  <c r="X127" i="4"/>
  <c r="W35" i="4"/>
  <c r="Z118" i="4"/>
  <c r="Y26" i="4"/>
  <c r="Y141" i="4"/>
  <c r="X49" i="4"/>
  <c r="Y117" i="4"/>
  <c r="X25" i="4"/>
  <c r="X109" i="4"/>
  <c r="W17" i="4"/>
  <c r="Y134" i="4"/>
  <c r="X42" i="4"/>
  <c r="W136" i="4"/>
  <c r="V44" i="4"/>
  <c r="V15" i="4"/>
  <c r="W107" i="4"/>
  <c r="Y128" i="4"/>
  <c r="X36" i="4"/>
  <c r="X113" i="4"/>
  <c r="W21" i="4"/>
  <c r="W149" i="4"/>
  <c r="V57" i="4"/>
  <c r="Y147" i="4"/>
  <c r="X55" i="4"/>
  <c r="Z123" i="4"/>
  <c r="Y31" i="4"/>
  <c r="Y138" i="4"/>
  <c r="X46" i="4"/>
  <c r="W137" i="4"/>
  <c r="V45" i="4"/>
  <c r="W106" i="4"/>
  <c r="V14" i="4"/>
  <c r="AD108" i="4"/>
  <c r="AC16" i="4"/>
  <c r="A78" i="4"/>
  <c r="A18" i="5" s="1"/>
  <c r="W99" i="4"/>
  <c r="W7" i="4" s="1"/>
  <c r="Y103" i="4"/>
  <c r="X11" i="4"/>
  <c r="W144" i="4"/>
  <c r="V52" i="4"/>
  <c r="Y140" i="4"/>
  <c r="X48" i="4"/>
  <c r="Y121" i="4"/>
  <c r="X29" i="4"/>
  <c r="Z102" i="4"/>
  <c r="Y10" i="4"/>
  <c r="W105" i="4"/>
  <c r="V13" i="4"/>
  <c r="Z120" i="4"/>
  <c r="Y28" i="4"/>
  <c r="W116" i="4"/>
  <c r="V24" i="4"/>
  <c r="AB126" i="4"/>
  <c r="AA34" i="4"/>
  <c r="X9" i="4"/>
  <c r="Y101" i="4"/>
  <c r="W148" i="4"/>
  <c r="V56" i="4"/>
  <c r="E22" i="3"/>
  <c r="F22" i="3"/>
  <c r="C23" i="3" s="1"/>
  <c r="V26" i="1"/>
  <c r="W117" i="1"/>
  <c r="X130" i="1"/>
  <c r="W39" i="1"/>
  <c r="W136" i="1"/>
  <c r="V45" i="1"/>
  <c r="AA131" i="1"/>
  <c r="Z40" i="1"/>
  <c r="X112" i="1"/>
  <c r="W21" i="1"/>
  <c r="W134" i="1"/>
  <c r="V43" i="1"/>
  <c r="X108" i="1"/>
  <c r="W17" i="1"/>
  <c r="W107" i="1"/>
  <c r="V16" i="1"/>
  <c r="W146" i="1"/>
  <c r="V55" i="1"/>
  <c r="X144" i="1"/>
  <c r="W53" i="1"/>
  <c r="W128" i="1"/>
  <c r="V37" i="1"/>
  <c r="W122" i="1"/>
  <c r="V31" i="1"/>
  <c r="B75" i="1"/>
  <c r="W132" i="1"/>
  <c r="V41" i="1"/>
  <c r="X139" i="1"/>
  <c r="W48" i="1"/>
  <c r="X142" i="1"/>
  <c r="W51" i="1"/>
  <c r="Y141" i="1"/>
  <c r="X50" i="1"/>
  <c r="X125" i="1"/>
  <c r="W34" i="1"/>
  <c r="W126" i="1"/>
  <c r="V35" i="1"/>
  <c r="W114" i="1"/>
  <c r="V23" i="1"/>
  <c r="W100" i="1"/>
  <c r="V9" i="1"/>
  <c r="W110" i="1"/>
  <c r="V19" i="1"/>
  <c r="Y147" i="1"/>
  <c r="X56" i="1"/>
  <c r="W138" i="1"/>
  <c r="V47" i="1"/>
  <c r="X124" i="1"/>
  <c r="W33" i="1"/>
  <c r="W109" i="1"/>
  <c r="V18" i="1"/>
  <c r="X121" i="1"/>
  <c r="W30" i="1"/>
  <c r="Y143" i="1"/>
  <c r="X52" i="1"/>
  <c r="W140" i="1"/>
  <c r="V49" i="1"/>
  <c r="X105" i="1"/>
  <c r="W14" i="1"/>
  <c r="X145" i="1"/>
  <c r="W54" i="1"/>
  <c r="Y123" i="1"/>
  <c r="X32" i="1"/>
  <c r="X104" i="1"/>
  <c r="W13" i="1"/>
  <c r="W115" i="1"/>
  <c r="V24" i="1"/>
  <c r="W133" i="1"/>
  <c r="V42" i="1"/>
  <c r="W135" i="1"/>
  <c r="V44" i="1"/>
  <c r="W98" i="1"/>
  <c r="V7" i="1"/>
  <c r="W99" i="1"/>
  <c r="V8" i="1"/>
  <c r="Z118" i="1"/>
  <c r="Y27" i="1"/>
  <c r="W113" i="1"/>
  <c r="V22" i="1"/>
  <c r="AA149" i="1"/>
  <c r="Z58" i="1"/>
  <c r="X102" i="1"/>
  <c r="W11" i="1"/>
  <c r="X103" i="1"/>
  <c r="W12" i="1"/>
  <c r="X111" i="1"/>
  <c r="W20" i="1"/>
  <c r="W150" i="1"/>
  <c r="V59" i="1"/>
  <c r="W151" i="1"/>
  <c r="V60" i="1"/>
  <c r="X106" i="1"/>
  <c r="W15" i="1"/>
  <c r="W101" i="1"/>
  <c r="V10" i="1"/>
  <c r="X148" i="1"/>
  <c r="W57" i="1"/>
  <c r="X116" i="1"/>
  <c r="W25" i="1"/>
  <c r="W120" i="1"/>
  <c r="V29" i="1"/>
  <c r="X137" i="1"/>
  <c r="W46" i="1"/>
  <c r="X127" i="1"/>
  <c r="W36" i="1"/>
  <c r="Y129" i="1"/>
  <c r="X38" i="1"/>
  <c r="AD6" i="1"/>
  <c r="AA102" i="8" l="1"/>
  <c r="Z10" i="8"/>
  <c r="AA128" i="8"/>
  <c r="Z36" i="8"/>
  <c r="X108" i="8"/>
  <c r="W16" i="8"/>
  <c r="B78" i="8" s="1"/>
  <c r="A81" i="8"/>
  <c r="X126" i="8"/>
  <c r="W34" i="8"/>
  <c r="AK131" i="8"/>
  <c r="AJ39" i="8"/>
  <c r="AC100" i="4"/>
  <c r="AB8" i="4"/>
  <c r="W12" i="4"/>
  <c r="X104" i="4"/>
  <c r="H12" i="5"/>
  <c r="E13" i="5" s="1"/>
  <c r="G13" i="5" s="1"/>
  <c r="X115" i="4"/>
  <c r="W23" i="4"/>
  <c r="Z147" i="4"/>
  <c r="Y55" i="4"/>
  <c r="Z128" i="4"/>
  <c r="Y36" i="4"/>
  <c r="Z134" i="4"/>
  <c r="Y42" i="4"/>
  <c r="Y127" i="4"/>
  <c r="X35" i="4"/>
  <c r="AA111" i="4"/>
  <c r="Z19" i="4"/>
  <c r="Y146" i="4"/>
  <c r="X54" i="4"/>
  <c r="AA151" i="4"/>
  <c r="Z59" i="4"/>
  <c r="AA119" i="4"/>
  <c r="Z27" i="4"/>
  <c r="Z145" i="4"/>
  <c r="Y53" i="4"/>
  <c r="Y139" i="4"/>
  <c r="X47" i="4"/>
  <c r="AA135" i="4"/>
  <c r="Z43" i="4"/>
  <c r="X107" i="4"/>
  <c r="W15" i="4"/>
  <c r="AA124" i="4"/>
  <c r="Z32" i="4"/>
  <c r="X122" i="4"/>
  <c r="W30" i="4"/>
  <c r="X149" i="4"/>
  <c r="W57" i="4"/>
  <c r="Y109" i="4"/>
  <c r="X17" i="4"/>
  <c r="X143" i="4"/>
  <c r="W51" i="4"/>
  <c r="Z130" i="4"/>
  <c r="Y38" i="4"/>
  <c r="X60" i="4"/>
  <c r="Y152" i="4"/>
  <c r="Z150" i="4"/>
  <c r="Y58" i="4"/>
  <c r="Z114" i="4"/>
  <c r="Y22" i="4"/>
  <c r="Z138" i="4"/>
  <c r="Y46" i="4"/>
  <c r="Y49" i="4"/>
  <c r="Z141" i="4"/>
  <c r="Z129" i="4"/>
  <c r="Y37" i="4"/>
  <c r="X131" i="4"/>
  <c r="W39" i="4"/>
  <c r="AA123" i="4"/>
  <c r="Z31" i="4"/>
  <c r="Y113" i="4"/>
  <c r="X21" i="4"/>
  <c r="X136" i="4"/>
  <c r="W44" i="4"/>
  <c r="Y25" i="4"/>
  <c r="Z117" i="4"/>
  <c r="AA118" i="4"/>
  <c r="Z26" i="4"/>
  <c r="X40" i="4"/>
  <c r="Y132" i="4"/>
  <c r="Y142" i="4"/>
  <c r="X50" i="4"/>
  <c r="X33" i="4"/>
  <c r="Y125" i="4"/>
  <c r="X133" i="4"/>
  <c r="W41" i="4"/>
  <c r="AA153" i="4"/>
  <c r="Z61" i="4"/>
  <c r="Z110" i="4"/>
  <c r="Y18" i="4"/>
  <c r="AD20" i="4"/>
  <c r="AE112" i="4"/>
  <c r="B77" i="4"/>
  <c r="B17" i="5" s="1"/>
  <c r="Z101" i="4"/>
  <c r="Y9" i="4"/>
  <c r="AA120" i="4"/>
  <c r="Z28" i="4"/>
  <c r="Z140" i="4"/>
  <c r="Y48" i="4"/>
  <c r="A79" i="4"/>
  <c r="A19" i="5" s="1"/>
  <c r="AC126" i="4"/>
  <c r="AB34" i="4"/>
  <c r="Z121" i="4"/>
  <c r="Y29" i="4"/>
  <c r="X148" i="4"/>
  <c r="W56" i="4"/>
  <c r="X116" i="4"/>
  <c r="W24" i="4"/>
  <c r="X105" i="4"/>
  <c r="W13" i="4"/>
  <c r="Y11" i="4"/>
  <c r="Z103" i="4"/>
  <c r="X106" i="4"/>
  <c r="W14" i="4"/>
  <c r="X99" i="4"/>
  <c r="X7" i="4" s="1"/>
  <c r="AA102" i="4"/>
  <c r="Z10" i="4"/>
  <c r="X144" i="4"/>
  <c r="W52" i="4"/>
  <c r="AE108" i="4"/>
  <c r="AD16" i="4"/>
  <c r="X137" i="4"/>
  <c r="W45" i="4"/>
  <c r="E23" i="3"/>
  <c r="F23" i="3"/>
  <c r="C24" i="3" s="1"/>
  <c r="W26" i="1"/>
  <c r="X117" i="1"/>
  <c r="Y137" i="1"/>
  <c r="X46" i="1"/>
  <c r="Y103" i="1"/>
  <c r="X12" i="1"/>
  <c r="X133" i="1"/>
  <c r="W42" i="1"/>
  <c r="X109" i="1"/>
  <c r="W18" i="1"/>
  <c r="Z147" i="1"/>
  <c r="Y56" i="1"/>
  <c r="X132" i="1"/>
  <c r="W41" i="1"/>
  <c r="Y108" i="1"/>
  <c r="X17" i="1"/>
  <c r="X120" i="1"/>
  <c r="W29" i="1"/>
  <c r="Y102" i="1"/>
  <c r="X11" i="1"/>
  <c r="X98" i="1"/>
  <c r="W7" i="1"/>
  <c r="Z143" i="1"/>
  <c r="Y52" i="1"/>
  <c r="Y124" i="1"/>
  <c r="X33" i="1"/>
  <c r="X110" i="1"/>
  <c r="W19" i="1"/>
  <c r="X126" i="1"/>
  <c r="W35" i="1"/>
  <c r="Y142" i="1"/>
  <c r="X51" i="1"/>
  <c r="X122" i="1"/>
  <c r="W31" i="1"/>
  <c r="X146" i="1"/>
  <c r="W55" i="1"/>
  <c r="X134" i="1"/>
  <c r="W43" i="1"/>
  <c r="X136" i="1"/>
  <c r="W45" i="1"/>
  <c r="X151" i="1"/>
  <c r="W60" i="1"/>
  <c r="X113" i="1"/>
  <c r="W22" i="1"/>
  <c r="Z123" i="1"/>
  <c r="Y32" i="1"/>
  <c r="X114" i="1"/>
  <c r="W23" i="1"/>
  <c r="B76" i="1"/>
  <c r="AB131" i="1"/>
  <c r="AA40" i="1"/>
  <c r="X101" i="1"/>
  <c r="W10" i="1"/>
  <c r="AA118" i="1"/>
  <c r="Z27" i="1"/>
  <c r="X115" i="1"/>
  <c r="W24" i="1"/>
  <c r="Y116" i="1"/>
  <c r="X25" i="1"/>
  <c r="Y106" i="1"/>
  <c r="X15" i="1"/>
  <c r="Y111" i="1"/>
  <c r="X20" i="1"/>
  <c r="AB149" i="1"/>
  <c r="AA58" i="1"/>
  <c r="X99" i="1"/>
  <c r="W8" i="1"/>
  <c r="X135" i="1"/>
  <c r="W44" i="1"/>
  <c r="Y104" i="1"/>
  <c r="X13" i="1"/>
  <c r="Y105" i="1"/>
  <c r="X14" i="1"/>
  <c r="Y121" i="1"/>
  <c r="X30" i="1"/>
  <c r="X138" i="1"/>
  <c r="W47" i="1"/>
  <c r="X100" i="1"/>
  <c r="W9" i="1"/>
  <c r="Y125" i="1"/>
  <c r="X34" i="1"/>
  <c r="Y139" i="1"/>
  <c r="X48" i="1"/>
  <c r="Y148" i="1"/>
  <c r="X57" i="1"/>
  <c r="X140" i="1"/>
  <c r="W49" i="1"/>
  <c r="Z141" i="1"/>
  <c r="Y50" i="1"/>
  <c r="Y144" i="1"/>
  <c r="X53" i="1"/>
  <c r="Z129" i="1"/>
  <c r="Y38" i="1"/>
  <c r="X150" i="1"/>
  <c r="W59" i="1"/>
  <c r="Y145" i="1"/>
  <c r="X54" i="1"/>
  <c r="Y127" i="1"/>
  <c r="X36" i="1"/>
  <c r="X128" i="1"/>
  <c r="W37" i="1"/>
  <c r="X107" i="1"/>
  <c r="W16" i="1"/>
  <c r="Y112" i="1"/>
  <c r="X21" i="1"/>
  <c r="Y130" i="1"/>
  <c r="X39" i="1"/>
  <c r="AE6" i="1"/>
  <c r="AB102" i="8" l="1"/>
  <c r="AA10" i="8"/>
  <c r="A82" i="8"/>
  <c r="AL131" i="8"/>
  <c r="AK39" i="8"/>
  <c r="Y108" i="8"/>
  <c r="X16" i="8"/>
  <c r="B79" i="8" s="1"/>
  <c r="Y126" i="8"/>
  <c r="X34" i="8"/>
  <c r="AB128" i="8"/>
  <c r="AA36" i="8"/>
  <c r="AD100" i="4"/>
  <c r="AC8" i="4"/>
  <c r="Y104" i="4"/>
  <c r="X12" i="4"/>
  <c r="Y115" i="4"/>
  <c r="X23" i="4"/>
  <c r="Z25" i="4"/>
  <c r="AA117" i="4"/>
  <c r="AA141" i="4"/>
  <c r="Z49" i="4"/>
  <c r="AB153" i="4"/>
  <c r="AA61" i="4"/>
  <c r="Z142" i="4"/>
  <c r="Y50" i="4"/>
  <c r="AB123" i="4"/>
  <c r="AA31" i="4"/>
  <c r="AA150" i="4"/>
  <c r="Z58" i="4"/>
  <c r="Y143" i="4"/>
  <c r="X51" i="4"/>
  <c r="X30" i="4"/>
  <c r="Y122" i="4"/>
  <c r="AA43" i="4"/>
  <c r="AB135" i="4"/>
  <c r="AB119" i="4"/>
  <c r="AA27" i="4"/>
  <c r="AA19" i="4"/>
  <c r="AB111" i="4"/>
  <c r="AA134" i="4"/>
  <c r="Z42" i="4"/>
  <c r="Y133" i="4"/>
  <c r="X41" i="4"/>
  <c r="Y131" i="4"/>
  <c r="X39" i="4"/>
  <c r="AB151" i="4"/>
  <c r="AA59" i="4"/>
  <c r="Z125" i="4"/>
  <c r="Y33" i="4"/>
  <c r="AF112" i="4"/>
  <c r="AE20" i="4"/>
  <c r="Y40" i="4"/>
  <c r="Z132" i="4"/>
  <c r="Z152" i="4"/>
  <c r="Y60" i="4"/>
  <c r="Y136" i="4"/>
  <c r="X44" i="4"/>
  <c r="AA138" i="4"/>
  <c r="Z46" i="4"/>
  <c r="Y17" i="4"/>
  <c r="Z109" i="4"/>
  <c r="AA32" i="4"/>
  <c r="AB124" i="4"/>
  <c r="Z139" i="4"/>
  <c r="Y47" i="4"/>
  <c r="Z127" i="4"/>
  <c r="Y35" i="4"/>
  <c r="AA128" i="4"/>
  <c r="Z36" i="4"/>
  <c r="Z18" i="4"/>
  <c r="AA110" i="4"/>
  <c r="AB118" i="4"/>
  <c r="AA26" i="4"/>
  <c r="Z113" i="4"/>
  <c r="Y21" i="4"/>
  <c r="AA129" i="4"/>
  <c r="Z37" i="4"/>
  <c r="AA114" i="4"/>
  <c r="Z22" i="4"/>
  <c r="AA130" i="4"/>
  <c r="Z38" i="4"/>
  <c r="Y149" i="4"/>
  <c r="X57" i="4"/>
  <c r="Y107" i="4"/>
  <c r="X15" i="4"/>
  <c r="AA145" i="4"/>
  <c r="Z53" i="4"/>
  <c r="Z146" i="4"/>
  <c r="Y54" i="4"/>
  <c r="AA147" i="4"/>
  <c r="Z55" i="4"/>
  <c r="B78" i="4"/>
  <c r="B18" i="5" s="1"/>
  <c r="Y106" i="4"/>
  <c r="X14" i="4"/>
  <c r="Y116" i="4"/>
  <c r="X24" i="4"/>
  <c r="AD126" i="4"/>
  <c r="AC34" i="4"/>
  <c r="Y137" i="4"/>
  <c r="X45" i="4"/>
  <c r="X13" i="4"/>
  <c r="Y105" i="4"/>
  <c r="AB120" i="4"/>
  <c r="AA28" i="4"/>
  <c r="AA103" i="4"/>
  <c r="Z11" i="4"/>
  <c r="AB102" i="4"/>
  <c r="AA10" i="4"/>
  <c r="Y144" i="4"/>
  <c r="X52" i="4"/>
  <c r="Y148" i="4"/>
  <c r="X56" i="4"/>
  <c r="AA140" i="4"/>
  <c r="Z48" i="4"/>
  <c r="AF108" i="4"/>
  <c r="AE16" i="4"/>
  <c r="Y99" i="4"/>
  <c r="Y7" i="4" s="1"/>
  <c r="AA121" i="4"/>
  <c r="Z29" i="4"/>
  <c r="A80" i="4"/>
  <c r="A20" i="5" s="1"/>
  <c r="Z9" i="4"/>
  <c r="AA101" i="4"/>
  <c r="E24" i="3"/>
  <c r="F24" i="3"/>
  <c r="C25" i="3" s="1"/>
  <c r="Y117" i="1"/>
  <c r="X26" i="1"/>
  <c r="Y107" i="1"/>
  <c r="X16" i="1"/>
  <c r="Y135" i="1"/>
  <c r="X44" i="1"/>
  <c r="AC131" i="1"/>
  <c r="AB40" i="1"/>
  <c r="Y113" i="1"/>
  <c r="X22" i="1"/>
  <c r="Z124" i="1"/>
  <c r="Y33" i="1"/>
  <c r="Y132" i="1"/>
  <c r="X41" i="1"/>
  <c r="Y150" i="1"/>
  <c r="X59" i="1"/>
  <c r="Y100" i="1"/>
  <c r="X9" i="1"/>
  <c r="Y99" i="1"/>
  <c r="X8" i="1"/>
  <c r="AB118" i="1"/>
  <c r="AA27" i="1"/>
  <c r="Y114" i="1"/>
  <c r="X23" i="1"/>
  <c r="Y151" i="1"/>
  <c r="X60" i="1"/>
  <c r="Y146" i="1"/>
  <c r="X55" i="1"/>
  <c r="Y126" i="1"/>
  <c r="X35" i="1"/>
  <c r="AA143" i="1"/>
  <c r="Z52" i="1"/>
  <c r="Y120" i="1"/>
  <c r="X29" i="1"/>
  <c r="AA147" i="1"/>
  <c r="Z56" i="1"/>
  <c r="Z103" i="1"/>
  <c r="Y12" i="1"/>
  <c r="Z144" i="1"/>
  <c r="Y53" i="1"/>
  <c r="Z121" i="1"/>
  <c r="Y30" i="1"/>
  <c r="Y115" i="1"/>
  <c r="X24" i="1"/>
  <c r="Z142" i="1"/>
  <c r="Y51" i="1"/>
  <c r="Y133" i="1"/>
  <c r="X42" i="1"/>
  <c r="Y128" i="1"/>
  <c r="X37" i="1"/>
  <c r="Z148" i="1"/>
  <c r="Y57" i="1"/>
  <c r="Z106" i="1"/>
  <c r="Y15" i="1"/>
  <c r="Z112" i="1"/>
  <c r="Y21" i="1"/>
  <c r="AA129" i="1"/>
  <c r="Z38" i="1"/>
  <c r="Y140" i="1"/>
  <c r="X49" i="1"/>
  <c r="Z139" i="1"/>
  <c r="Y48" i="1"/>
  <c r="Y138" i="1"/>
  <c r="X47" i="1"/>
  <c r="Z104" i="1"/>
  <c r="Y13" i="1"/>
  <c r="AC149" i="1"/>
  <c r="AB58" i="1"/>
  <c r="Z116" i="1"/>
  <c r="Y25" i="1"/>
  <c r="Y101" i="1"/>
  <c r="X10" i="1"/>
  <c r="B77" i="1"/>
  <c r="Z145" i="1"/>
  <c r="Y54" i="1"/>
  <c r="Z125" i="1"/>
  <c r="Y34" i="1"/>
  <c r="Z111" i="1"/>
  <c r="Y20" i="1"/>
  <c r="Y134" i="1"/>
  <c r="X43" i="1"/>
  <c r="Z102" i="1"/>
  <c r="Y11" i="1"/>
  <c r="Z130" i="1"/>
  <c r="Y39" i="1"/>
  <c r="AA141" i="1"/>
  <c r="Z50" i="1"/>
  <c r="Z105" i="1"/>
  <c r="Y14" i="1"/>
  <c r="Z127" i="1"/>
  <c r="Y36" i="1"/>
  <c r="AA123" i="1"/>
  <c r="Z32" i="1"/>
  <c r="Y136" i="1"/>
  <c r="X45" i="1"/>
  <c r="Y122" i="1"/>
  <c r="X31" i="1"/>
  <c r="Y110" i="1"/>
  <c r="X19" i="1"/>
  <c r="Y98" i="1"/>
  <c r="X7" i="1"/>
  <c r="Z108" i="1"/>
  <c r="Y17" i="1"/>
  <c r="Y109" i="1"/>
  <c r="X18" i="1"/>
  <c r="Z137" i="1"/>
  <c r="Y46" i="1"/>
  <c r="AF6" i="1"/>
  <c r="AC102" i="8" l="1"/>
  <c r="AB10" i="8"/>
  <c r="Z108" i="8"/>
  <c r="Y16" i="8"/>
  <c r="AC128" i="8"/>
  <c r="AB36" i="8"/>
  <c r="AM131" i="8"/>
  <c r="AL39" i="8"/>
  <c r="Z126" i="8"/>
  <c r="Y34" i="8"/>
  <c r="A83" i="8"/>
  <c r="AE100" i="4"/>
  <c r="AD8" i="4"/>
  <c r="Y12" i="4"/>
  <c r="Z104" i="4"/>
  <c r="H13" i="5"/>
  <c r="E14" i="5" s="1"/>
  <c r="G14" i="5" s="1"/>
  <c r="Z115" i="4"/>
  <c r="Y23" i="4"/>
  <c r="AC124" i="4"/>
  <c r="AB32" i="4"/>
  <c r="AC135" i="4"/>
  <c r="AB43" i="4"/>
  <c r="AB145" i="4"/>
  <c r="AA53" i="4"/>
  <c r="AB130" i="4"/>
  <c r="AA38" i="4"/>
  <c r="AA113" i="4"/>
  <c r="Z21" i="4"/>
  <c r="AB128" i="4"/>
  <c r="AA36" i="4"/>
  <c r="Z136" i="4"/>
  <c r="Y44" i="4"/>
  <c r="AG112" i="4"/>
  <c r="AF20" i="4"/>
  <c r="AC151" i="4"/>
  <c r="AB59" i="4"/>
  <c r="AB134" i="4"/>
  <c r="AA42" i="4"/>
  <c r="AA58" i="4"/>
  <c r="AB150" i="4"/>
  <c r="AC153" i="4"/>
  <c r="AB61" i="4"/>
  <c r="AA109" i="4"/>
  <c r="Z17" i="4"/>
  <c r="AC111" i="4"/>
  <c r="AB19" i="4"/>
  <c r="AB114" i="4"/>
  <c r="AA22" i="4"/>
  <c r="AB110" i="4"/>
  <c r="AA18" i="4"/>
  <c r="AA132" i="4"/>
  <c r="Z40" i="4"/>
  <c r="AA25" i="4"/>
  <c r="AB117" i="4"/>
  <c r="Z122" i="4"/>
  <c r="Y30" i="4"/>
  <c r="AB147" i="4"/>
  <c r="AA55" i="4"/>
  <c r="Z107" i="4"/>
  <c r="Y15" i="4"/>
  <c r="AC118" i="4"/>
  <c r="AB26" i="4"/>
  <c r="Z35" i="4"/>
  <c r="AA127" i="4"/>
  <c r="AA152" i="4"/>
  <c r="Z60" i="4"/>
  <c r="Z131" i="4"/>
  <c r="Y39" i="4"/>
  <c r="AC123" i="4"/>
  <c r="AB31" i="4"/>
  <c r="AB141" i="4"/>
  <c r="AA49" i="4"/>
  <c r="AA146" i="4"/>
  <c r="Z54" i="4"/>
  <c r="Z149" i="4"/>
  <c r="Y57" i="4"/>
  <c r="AB129" i="4"/>
  <c r="AA37" i="4"/>
  <c r="AA139" i="4"/>
  <c r="Z47" i="4"/>
  <c r="AB138" i="4"/>
  <c r="AA46" i="4"/>
  <c r="AA125" i="4"/>
  <c r="Z33" i="4"/>
  <c r="Z133" i="4"/>
  <c r="Y41" i="4"/>
  <c r="AB27" i="4"/>
  <c r="AC119" i="4"/>
  <c r="Z143" i="4"/>
  <c r="Y51" i="4"/>
  <c r="Z50" i="4"/>
  <c r="AA142" i="4"/>
  <c r="B79" i="4"/>
  <c r="B19" i="5" s="1"/>
  <c r="A81" i="4"/>
  <c r="A21" i="5" s="1"/>
  <c r="Z99" i="4"/>
  <c r="Z7" i="4" s="1"/>
  <c r="AA11" i="4"/>
  <c r="AB103" i="4"/>
  <c r="AB101" i="4"/>
  <c r="AA9" i="4"/>
  <c r="Z148" i="4"/>
  <c r="Y56" i="4"/>
  <c r="AC120" i="4"/>
  <c r="AB28" i="4"/>
  <c r="AE126" i="4"/>
  <c r="AD34" i="4"/>
  <c r="Z106" i="4"/>
  <c r="Y14" i="4"/>
  <c r="Z105" i="4"/>
  <c r="Y13" i="4"/>
  <c r="AB121" i="4"/>
  <c r="AA29" i="4"/>
  <c r="AC102" i="4"/>
  <c r="AB10" i="4"/>
  <c r="Z116" i="4"/>
  <c r="Y24" i="4"/>
  <c r="AG108" i="4"/>
  <c r="AF16" i="4"/>
  <c r="Z144" i="4"/>
  <c r="Y52" i="4"/>
  <c r="AB140" i="4"/>
  <c r="AA48" i="4"/>
  <c r="Z137" i="4"/>
  <c r="Y45" i="4"/>
  <c r="E25" i="3"/>
  <c r="F25" i="3"/>
  <c r="C26" i="3" s="1"/>
  <c r="Z117" i="1"/>
  <c r="Y26" i="1"/>
  <c r="AA108" i="1"/>
  <c r="Z17" i="1"/>
  <c r="AA127" i="1"/>
  <c r="Z36" i="1"/>
  <c r="B78" i="1"/>
  <c r="AA104" i="1"/>
  <c r="Z13" i="1"/>
  <c r="Z133" i="1"/>
  <c r="Y42" i="1"/>
  <c r="AB147" i="1"/>
  <c r="AA56" i="1"/>
  <c r="Z114" i="1"/>
  <c r="Y23" i="1"/>
  <c r="Z135" i="1"/>
  <c r="Y44" i="1"/>
  <c r="AA105" i="1"/>
  <c r="Z14" i="1"/>
  <c r="AA125" i="1"/>
  <c r="Z34" i="1"/>
  <c r="AA116" i="1"/>
  <c r="Z25" i="1"/>
  <c r="Z138" i="1"/>
  <c r="Y47" i="1"/>
  <c r="AB129" i="1"/>
  <c r="AA38" i="1"/>
  <c r="AA148" i="1"/>
  <c r="Z57" i="1"/>
  <c r="AA142" i="1"/>
  <c r="Z51" i="1"/>
  <c r="AA144" i="1"/>
  <c r="Z53" i="1"/>
  <c r="Z120" i="1"/>
  <c r="Y29" i="1"/>
  <c r="Z146" i="1"/>
  <c r="Y55" i="1"/>
  <c r="AC118" i="1"/>
  <c r="AB27" i="1"/>
  <c r="Z150" i="1"/>
  <c r="Y59" i="1"/>
  <c r="Z113" i="1"/>
  <c r="Y22" i="1"/>
  <c r="AA130" i="1"/>
  <c r="Z39" i="1"/>
  <c r="Z101" i="1"/>
  <c r="Y10" i="1"/>
  <c r="AA106" i="1"/>
  <c r="Z15" i="1"/>
  <c r="AA121" i="1"/>
  <c r="Z30" i="1"/>
  <c r="Z126" i="1"/>
  <c r="Y35" i="1"/>
  <c r="Z100" i="1"/>
  <c r="Y9" i="1"/>
  <c r="Z98" i="1"/>
  <c r="Y7" i="1"/>
  <c r="AA102" i="1"/>
  <c r="Z11" i="1"/>
  <c r="Z109" i="1"/>
  <c r="Y18" i="1"/>
  <c r="Z110" i="1"/>
  <c r="Y19" i="1"/>
  <c r="AB123" i="1"/>
  <c r="AA32" i="1"/>
  <c r="AB141" i="1"/>
  <c r="AA50" i="1"/>
  <c r="Z134" i="1"/>
  <c r="Y43" i="1"/>
  <c r="AA145" i="1"/>
  <c r="Z54" i="1"/>
  <c r="Z122" i="1"/>
  <c r="Y31" i="1"/>
  <c r="AA111" i="1"/>
  <c r="Z20" i="1"/>
  <c r="Z140" i="1"/>
  <c r="Y49" i="1"/>
  <c r="AA124" i="1"/>
  <c r="Z33" i="1"/>
  <c r="AA137" i="1"/>
  <c r="Z46" i="1"/>
  <c r="Z136" i="1"/>
  <c r="Y45" i="1"/>
  <c r="AD149" i="1"/>
  <c r="AC58" i="1"/>
  <c r="AA139" i="1"/>
  <c r="Z48" i="1"/>
  <c r="AA112" i="1"/>
  <c r="Z21" i="1"/>
  <c r="Z128" i="1"/>
  <c r="Y37" i="1"/>
  <c r="Z115" i="1"/>
  <c r="Y24" i="1"/>
  <c r="AA103" i="1"/>
  <c r="Z12" i="1"/>
  <c r="AB143" i="1"/>
  <c r="AA52" i="1"/>
  <c r="Z151" i="1"/>
  <c r="Y60" i="1"/>
  <c r="Z99" i="1"/>
  <c r="Y8" i="1"/>
  <c r="Z132" i="1"/>
  <c r="Y41" i="1"/>
  <c r="AD131" i="1"/>
  <c r="AC40" i="1"/>
  <c r="Z107" i="1"/>
  <c r="Y16" i="1"/>
  <c r="AG6" i="1"/>
  <c r="AD102" i="8" l="1"/>
  <c r="AC10" i="8"/>
  <c r="AN131" i="8"/>
  <c r="AN39" i="8" s="1"/>
  <c r="AM39" i="8"/>
  <c r="A84" i="8"/>
  <c r="AD128" i="8"/>
  <c r="AC36" i="8"/>
  <c r="B80" i="8"/>
  <c r="AA126" i="8"/>
  <c r="Z34" i="8"/>
  <c r="AA108" i="8"/>
  <c r="Z16" i="8"/>
  <c r="B81" i="8" s="1"/>
  <c r="AF100" i="4"/>
  <c r="AE8" i="4"/>
  <c r="AA104" i="4"/>
  <c r="Z12" i="4"/>
  <c r="Z23" i="4"/>
  <c r="AA115" i="4"/>
  <c r="AD119" i="4"/>
  <c r="AC27" i="4"/>
  <c r="AB127" i="4"/>
  <c r="AA35" i="4"/>
  <c r="AC138" i="4"/>
  <c r="AB46" i="4"/>
  <c r="AA149" i="4"/>
  <c r="Z57" i="4"/>
  <c r="AC31" i="4"/>
  <c r="AD123" i="4"/>
  <c r="AC147" i="4"/>
  <c r="AB55" i="4"/>
  <c r="AA40" i="4"/>
  <c r="AB132" i="4"/>
  <c r="AC114" i="4"/>
  <c r="AB22" i="4"/>
  <c r="AD153" i="4"/>
  <c r="AC61" i="4"/>
  <c r="AD151" i="4"/>
  <c r="AC59" i="4"/>
  <c r="AB36" i="4"/>
  <c r="AC128" i="4"/>
  <c r="AC145" i="4"/>
  <c r="AB53" i="4"/>
  <c r="AB142" i="4"/>
  <c r="AA50" i="4"/>
  <c r="AC150" i="4"/>
  <c r="AB58" i="4"/>
  <c r="AA133" i="4"/>
  <c r="Z41" i="4"/>
  <c r="AB146" i="4"/>
  <c r="AA54" i="4"/>
  <c r="AH112" i="4"/>
  <c r="AG20" i="4"/>
  <c r="AC117" i="4"/>
  <c r="AB25" i="4"/>
  <c r="AB139" i="4"/>
  <c r="AA47" i="4"/>
  <c r="Z39" i="4"/>
  <c r="AA131" i="4"/>
  <c r="AC26" i="4"/>
  <c r="AD118" i="4"/>
  <c r="AA122" i="4"/>
  <c r="Z30" i="4"/>
  <c r="AC110" i="4"/>
  <c r="AB18" i="4"/>
  <c r="AD111" i="4"/>
  <c r="AC19" i="4"/>
  <c r="AB113" i="4"/>
  <c r="AA21" i="4"/>
  <c r="AD135" i="4"/>
  <c r="AC43" i="4"/>
  <c r="AA143" i="4"/>
  <c r="Z51" i="4"/>
  <c r="AB125" i="4"/>
  <c r="AA33" i="4"/>
  <c r="AC129" i="4"/>
  <c r="AB37" i="4"/>
  <c r="AC141" i="4"/>
  <c r="AB49" i="4"/>
  <c r="AB152" i="4"/>
  <c r="AA60" i="4"/>
  <c r="AA107" i="4"/>
  <c r="Z15" i="4"/>
  <c r="AA17" i="4"/>
  <c r="AB109" i="4"/>
  <c r="AC134" i="4"/>
  <c r="AB42" i="4"/>
  <c r="AA136" i="4"/>
  <c r="Z44" i="4"/>
  <c r="AC130" i="4"/>
  <c r="AB38" i="4"/>
  <c r="AD124" i="4"/>
  <c r="AC32" i="4"/>
  <c r="B80" i="4"/>
  <c r="B20" i="5" s="1"/>
  <c r="AC103" i="4"/>
  <c r="AB11" i="4"/>
  <c r="AA116" i="4"/>
  <c r="Z24" i="4"/>
  <c r="AA105" i="4"/>
  <c r="Z13" i="4"/>
  <c r="AA99" i="4"/>
  <c r="AA7" i="4" s="1"/>
  <c r="AA137" i="4"/>
  <c r="Z45" i="4"/>
  <c r="AD102" i="4"/>
  <c r="AC10" i="4"/>
  <c r="AA106" i="4"/>
  <c r="Z14" i="4"/>
  <c r="AA148" i="4"/>
  <c r="Z56" i="4"/>
  <c r="AC101" i="4"/>
  <c r="AB9" i="4"/>
  <c r="A82" i="4"/>
  <c r="A22" i="5" s="1"/>
  <c r="AC140" i="4"/>
  <c r="AB48" i="4"/>
  <c r="AA144" i="4"/>
  <c r="Z52" i="4"/>
  <c r="AH108" i="4"/>
  <c r="AG16" i="4"/>
  <c r="AC121" i="4"/>
  <c r="AB29" i="4"/>
  <c r="AD120" i="4"/>
  <c r="AC28" i="4"/>
  <c r="AF126" i="4"/>
  <c r="AE34" i="4"/>
  <c r="E26" i="3"/>
  <c r="F26" i="3"/>
  <c r="C27" i="3" s="1"/>
  <c r="Z26" i="1"/>
  <c r="AA117" i="1"/>
  <c r="AA128" i="1"/>
  <c r="Z37" i="1"/>
  <c r="AA122" i="1"/>
  <c r="Z31" i="1"/>
  <c r="AA100" i="1"/>
  <c r="Z9" i="1"/>
  <c r="AD118" i="1"/>
  <c r="AC27" i="1"/>
  <c r="AB125" i="1"/>
  <c r="AA34" i="1"/>
  <c r="AA114" i="1"/>
  <c r="Z23" i="1"/>
  <c r="AA99" i="1"/>
  <c r="Z8" i="1"/>
  <c r="AA136" i="1"/>
  <c r="Z45" i="1"/>
  <c r="AB145" i="1"/>
  <c r="AA54" i="1"/>
  <c r="AB102" i="1"/>
  <c r="AA11" i="1"/>
  <c r="AA126" i="1"/>
  <c r="Z35" i="1"/>
  <c r="AA113" i="1"/>
  <c r="Z22" i="1"/>
  <c r="AA146" i="1"/>
  <c r="Z55" i="1"/>
  <c r="AB142" i="1"/>
  <c r="AA51" i="1"/>
  <c r="AA138" i="1"/>
  <c r="Z47" i="1"/>
  <c r="AB105" i="1"/>
  <c r="AA14" i="1"/>
  <c r="AC147" i="1"/>
  <c r="AB56" i="1"/>
  <c r="B79" i="1"/>
  <c r="AB127" i="1"/>
  <c r="AA36" i="1"/>
  <c r="AC143" i="1"/>
  <c r="AB52" i="1"/>
  <c r="AB124" i="1"/>
  <c r="AA33" i="1"/>
  <c r="AA109" i="1"/>
  <c r="Z18" i="1"/>
  <c r="AC129" i="1"/>
  <c r="AB38" i="1"/>
  <c r="AB104" i="1"/>
  <c r="AA13" i="1"/>
  <c r="AA107" i="1"/>
  <c r="Z16" i="1"/>
  <c r="AB112" i="1"/>
  <c r="AA21" i="1"/>
  <c r="AC123" i="1"/>
  <c r="AB32" i="1"/>
  <c r="AA151" i="1"/>
  <c r="Z60" i="1"/>
  <c r="AB139" i="1"/>
  <c r="AA48" i="1"/>
  <c r="AB137" i="1"/>
  <c r="AA46" i="1"/>
  <c r="AB111" i="1"/>
  <c r="AA20" i="1"/>
  <c r="AA134" i="1"/>
  <c r="Z43" i="1"/>
  <c r="AA110" i="1"/>
  <c r="Z19" i="1"/>
  <c r="AA98" i="1"/>
  <c r="Z7" i="1"/>
  <c r="AB121" i="1"/>
  <c r="AA30" i="1"/>
  <c r="AB130" i="1"/>
  <c r="AA39" i="1"/>
  <c r="AA150" i="1"/>
  <c r="Z59" i="1"/>
  <c r="AA120" i="1"/>
  <c r="Z29" i="1"/>
  <c r="AB148" i="1"/>
  <c r="AA57" i="1"/>
  <c r="AB116" i="1"/>
  <c r="AA25" i="1"/>
  <c r="AA135" i="1"/>
  <c r="Z44" i="1"/>
  <c r="AA133" i="1"/>
  <c r="Z42" i="1"/>
  <c r="AA132" i="1"/>
  <c r="Z41" i="1"/>
  <c r="AE149" i="1"/>
  <c r="AD58" i="1"/>
  <c r="AC141" i="1"/>
  <c r="AB50" i="1"/>
  <c r="AB106" i="1"/>
  <c r="AA15" i="1"/>
  <c r="AB144" i="1"/>
  <c r="AA53" i="1"/>
  <c r="AB103" i="1"/>
  <c r="AA12" i="1"/>
  <c r="AA140" i="1"/>
  <c r="Z49" i="1"/>
  <c r="AA101" i="1"/>
  <c r="Z10" i="1"/>
  <c r="AE131" i="1"/>
  <c r="AD40" i="1"/>
  <c r="AA115" i="1"/>
  <c r="Z24" i="1"/>
  <c r="AB108" i="1"/>
  <c r="AA17" i="1"/>
  <c r="AH6" i="1"/>
  <c r="AE102" i="8" l="1"/>
  <c r="AD10" i="8"/>
  <c r="AE128" i="8"/>
  <c r="AD36" i="8"/>
  <c r="AB108" i="8"/>
  <c r="AA16" i="8"/>
  <c r="B82" i="8" s="1"/>
  <c r="A85" i="8"/>
  <c r="AB126" i="8"/>
  <c r="AA34" i="8"/>
  <c r="AG100" i="4"/>
  <c r="AF8" i="4"/>
  <c r="AB104" i="4"/>
  <c r="AA12" i="4"/>
  <c r="H14" i="5"/>
  <c r="E15" i="5" s="1"/>
  <c r="G15" i="5" s="1"/>
  <c r="AB115" i="4"/>
  <c r="AA23" i="4"/>
  <c r="AB131" i="4"/>
  <c r="AA39" i="4"/>
  <c r="AB136" i="4"/>
  <c r="AA44" i="4"/>
  <c r="AB107" i="4"/>
  <c r="AA15" i="4"/>
  <c r="AD129" i="4"/>
  <c r="AC37" i="4"/>
  <c r="AE135" i="4"/>
  <c r="AD43" i="4"/>
  <c r="AD110" i="4"/>
  <c r="AC18" i="4"/>
  <c r="AC25" i="4"/>
  <c r="AD117" i="4"/>
  <c r="AB133" i="4"/>
  <c r="AA41" i="4"/>
  <c r="AD145" i="4"/>
  <c r="AC53" i="4"/>
  <c r="AE153" i="4"/>
  <c r="AD61" i="4"/>
  <c r="AD147" i="4"/>
  <c r="AC55" i="4"/>
  <c r="AD138" i="4"/>
  <c r="AC46" i="4"/>
  <c r="AC42" i="4"/>
  <c r="AD134" i="4"/>
  <c r="AC125" i="4"/>
  <c r="AB33" i="4"/>
  <c r="AC109" i="4"/>
  <c r="AB17" i="4"/>
  <c r="AE118" i="4"/>
  <c r="AD26" i="4"/>
  <c r="AB40" i="4"/>
  <c r="AC132" i="4"/>
  <c r="AD128" i="4"/>
  <c r="AC36" i="4"/>
  <c r="AD31" i="4"/>
  <c r="AE123" i="4"/>
  <c r="AD32" i="4"/>
  <c r="AE124" i="4"/>
  <c r="AB60" i="4"/>
  <c r="AC152" i="4"/>
  <c r="AC113" i="4"/>
  <c r="AB21" i="4"/>
  <c r="AB122" i="4"/>
  <c r="AA30" i="4"/>
  <c r="AC139" i="4"/>
  <c r="AB47" i="4"/>
  <c r="AI112" i="4"/>
  <c r="AH20" i="4"/>
  <c r="AC58" i="4"/>
  <c r="AD150" i="4"/>
  <c r="AC22" i="4"/>
  <c r="AD114" i="4"/>
  <c r="AC127" i="4"/>
  <c r="AB35" i="4"/>
  <c r="AD130" i="4"/>
  <c r="AC38" i="4"/>
  <c r="AD141" i="4"/>
  <c r="AC49" i="4"/>
  <c r="AB143" i="4"/>
  <c r="AA51" i="4"/>
  <c r="AE111" i="4"/>
  <c r="AD19" i="4"/>
  <c r="AC146" i="4"/>
  <c r="AB54" i="4"/>
  <c r="AC142" i="4"/>
  <c r="AB50" i="4"/>
  <c r="AE151" i="4"/>
  <c r="AD59" i="4"/>
  <c r="AB149" i="4"/>
  <c r="AA57" i="4"/>
  <c r="AE119" i="4"/>
  <c r="AD27" i="4"/>
  <c r="B81" i="4"/>
  <c r="B21" i="5" s="1"/>
  <c r="AI108" i="4"/>
  <c r="AH16" i="4"/>
  <c r="A83" i="4"/>
  <c r="A23" i="5" s="1"/>
  <c r="AD121" i="4"/>
  <c r="AC29" i="4"/>
  <c r="AB144" i="4"/>
  <c r="AA52" i="4"/>
  <c r="AB106" i="4"/>
  <c r="AA14" i="4"/>
  <c r="AD140" i="4"/>
  <c r="AC48" i="4"/>
  <c r="AD101" i="4"/>
  <c r="AC9" i="4"/>
  <c r="AD10" i="4"/>
  <c r="AE102" i="4"/>
  <c r="AB137" i="4"/>
  <c r="AA45" i="4"/>
  <c r="AB105" i="4"/>
  <c r="AA13" i="4"/>
  <c r="AG126" i="4"/>
  <c r="AF34" i="4"/>
  <c r="AE120" i="4"/>
  <c r="AD28" i="4"/>
  <c r="AB148" i="4"/>
  <c r="AA56" i="4"/>
  <c r="AB99" i="4"/>
  <c r="AB7" i="4" s="1"/>
  <c r="AB116" i="4"/>
  <c r="AA24" i="4"/>
  <c r="AD103" i="4"/>
  <c r="AC11" i="4"/>
  <c r="E27" i="3"/>
  <c r="F27" i="3"/>
  <c r="C28" i="3" s="1"/>
  <c r="AB117" i="1"/>
  <c r="AA26" i="1"/>
  <c r="AC103" i="1"/>
  <c r="AB12" i="1"/>
  <c r="AC148" i="1"/>
  <c r="AB57" i="1"/>
  <c r="AC137" i="1"/>
  <c r="AB46" i="1"/>
  <c r="AB109" i="1"/>
  <c r="AA18" i="1"/>
  <c r="AB113" i="1"/>
  <c r="AA22" i="1"/>
  <c r="AB100" i="1"/>
  <c r="AA9" i="1"/>
  <c r="AC144" i="1"/>
  <c r="AB53" i="1"/>
  <c r="AB120" i="1"/>
  <c r="AA29" i="1"/>
  <c r="AB134" i="1"/>
  <c r="AA43" i="1"/>
  <c r="AC112" i="1"/>
  <c r="AB21" i="1"/>
  <c r="AC124" i="1"/>
  <c r="AB33" i="1"/>
  <c r="B80" i="1"/>
  <c r="AD147" i="1"/>
  <c r="AC56" i="1"/>
  <c r="AC142" i="1"/>
  <c r="AB51" i="1"/>
  <c r="AB126" i="1"/>
  <c r="AA35" i="1"/>
  <c r="AB136" i="1"/>
  <c r="AA45" i="1"/>
  <c r="AC125" i="1"/>
  <c r="AB34" i="1"/>
  <c r="AB122" i="1"/>
  <c r="AA31" i="1"/>
  <c r="AD141" i="1"/>
  <c r="AC50" i="1"/>
  <c r="AC130" i="1"/>
  <c r="AB39" i="1"/>
  <c r="AD123" i="1"/>
  <c r="AC32" i="1"/>
  <c r="AB114" i="1"/>
  <c r="AA23" i="1"/>
  <c r="AB101" i="1"/>
  <c r="AA10" i="1"/>
  <c r="AB135" i="1"/>
  <c r="AA44" i="1"/>
  <c r="AC121" i="1"/>
  <c r="AB30" i="1"/>
  <c r="AD129" i="1"/>
  <c r="AC38" i="1"/>
  <c r="AB140" i="1"/>
  <c r="AA49" i="1"/>
  <c r="AB132" i="1"/>
  <c r="AA41" i="1"/>
  <c r="AC116" i="1"/>
  <c r="AB25" i="1"/>
  <c r="AB150" i="1"/>
  <c r="AA59" i="1"/>
  <c r="AB98" i="1"/>
  <c r="AA7" i="1"/>
  <c r="AC111" i="1"/>
  <c r="AB20" i="1"/>
  <c r="AB151" i="1"/>
  <c r="AA60" i="1"/>
  <c r="AB107" i="1"/>
  <c r="AA16" i="1"/>
  <c r="AD143" i="1"/>
  <c r="AC52" i="1"/>
  <c r="AF131" i="1"/>
  <c r="AE40" i="1"/>
  <c r="AB133" i="1"/>
  <c r="AA42" i="1"/>
  <c r="AB110" i="1"/>
  <c r="AA19" i="1"/>
  <c r="AC104" i="1"/>
  <c r="AB13" i="1"/>
  <c r="AC127" i="1"/>
  <c r="AB36" i="1"/>
  <c r="AB138" i="1"/>
  <c r="AA47" i="1"/>
  <c r="AC145" i="1"/>
  <c r="AB54" i="1"/>
  <c r="AC108" i="1"/>
  <c r="AB17" i="1"/>
  <c r="AF149" i="1"/>
  <c r="AE58" i="1"/>
  <c r="AC139" i="1"/>
  <c r="AB48" i="1"/>
  <c r="AB115" i="1"/>
  <c r="AA24" i="1"/>
  <c r="AC106" i="1"/>
  <c r="AB15" i="1"/>
  <c r="AC105" i="1"/>
  <c r="AB14" i="1"/>
  <c r="AB146" i="1"/>
  <c r="AA55" i="1"/>
  <c r="AC102" i="1"/>
  <c r="AB11" i="1"/>
  <c r="AB99" i="1"/>
  <c r="AA8" i="1"/>
  <c r="AE118" i="1"/>
  <c r="AD27" i="1"/>
  <c r="AB128" i="1"/>
  <c r="AA37" i="1"/>
  <c r="AI6" i="1"/>
  <c r="AF102" i="8" l="1"/>
  <c r="AE10" i="8"/>
  <c r="A86" i="8"/>
  <c r="AC108" i="8"/>
  <c r="AB16" i="8"/>
  <c r="AC126" i="8"/>
  <c r="AB34" i="8"/>
  <c r="AF128" i="8"/>
  <c r="AE36" i="8"/>
  <c r="AH100" i="4"/>
  <c r="AG8" i="4"/>
  <c r="AC104" i="4"/>
  <c r="AB12" i="4"/>
  <c r="AC115" i="4"/>
  <c r="AB23" i="4"/>
  <c r="B82" i="4"/>
  <c r="B22" i="5" s="1"/>
  <c r="AE150" i="4"/>
  <c r="AD58" i="4"/>
  <c r="AF124" i="4"/>
  <c r="AE32" i="4"/>
  <c r="AD132" i="4"/>
  <c r="AC40" i="4"/>
  <c r="AF151" i="4"/>
  <c r="AE59" i="4"/>
  <c r="AE19" i="4"/>
  <c r="AF111" i="4"/>
  <c r="AD38" i="4"/>
  <c r="AE130" i="4"/>
  <c r="AC122" i="4"/>
  <c r="AB30" i="4"/>
  <c r="AD109" i="4"/>
  <c r="AC17" i="4"/>
  <c r="AE138" i="4"/>
  <c r="AD46" i="4"/>
  <c r="AE145" i="4"/>
  <c r="AD53" i="4"/>
  <c r="AE110" i="4"/>
  <c r="AD18" i="4"/>
  <c r="AB15" i="4"/>
  <c r="AC107" i="4"/>
  <c r="AF123" i="4"/>
  <c r="AE31" i="4"/>
  <c r="AC50" i="4"/>
  <c r="AD142" i="4"/>
  <c r="AJ112" i="4"/>
  <c r="AI20" i="4"/>
  <c r="AE147" i="4"/>
  <c r="AD55" i="4"/>
  <c r="AE114" i="4"/>
  <c r="AD22" i="4"/>
  <c r="AD152" i="4"/>
  <c r="AC60" i="4"/>
  <c r="AE134" i="4"/>
  <c r="AD42" i="4"/>
  <c r="AE117" i="4"/>
  <c r="AD25" i="4"/>
  <c r="AF119" i="4"/>
  <c r="AE27" i="4"/>
  <c r="AC143" i="4"/>
  <c r="AB51" i="4"/>
  <c r="AC35" i="4"/>
  <c r="AD127" i="4"/>
  <c r="AD113" i="4"/>
  <c r="AC21" i="4"/>
  <c r="AC33" i="4"/>
  <c r="AD125" i="4"/>
  <c r="AB41" i="4"/>
  <c r="AC133" i="4"/>
  <c r="AF135" i="4"/>
  <c r="AE43" i="4"/>
  <c r="AC136" i="4"/>
  <c r="AB44" i="4"/>
  <c r="AC149" i="4"/>
  <c r="AB57" i="4"/>
  <c r="AD146" i="4"/>
  <c r="AC54" i="4"/>
  <c r="AE141" i="4"/>
  <c r="AD49" i="4"/>
  <c r="AD139" i="4"/>
  <c r="AC47" i="4"/>
  <c r="AE128" i="4"/>
  <c r="AD36" i="4"/>
  <c r="AF118" i="4"/>
  <c r="AE26" i="4"/>
  <c r="AF153" i="4"/>
  <c r="AE61" i="4"/>
  <c r="AE129" i="4"/>
  <c r="AD37" i="4"/>
  <c r="AC131" i="4"/>
  <c r="AB39" i="4"/>
  <c r="AE101" i="4"/>
  <c r="AD9" i="4"/>
  <c r="AJ108" i="4"/>
  <c r="AI16" i="4"/>
  <c r="AE103" i="4"/>
  <c r="AD11" i="4"/>
  <c r="AC137" i="4"/>
  <c r="AB45" i="4"/>
  <c r="AE140" i="4"/>
  <c r="AD48" i="4"/>
  <c r="AC106" i="4"/>
  <c r="AB14" i="4"/>
  <c r="A84" i="4"/>
  <c r="A24" i="5" s="1"/>
  <c r="AF102" i="4"/>
  <c r="AE10" i="4"/>
  <c r="AC99" i="4"/>
  <c r="AC7" i="4" s="1"/>
  <c r="AF120" i="4"/>
  <c r="AE28" i="4"/>
  <c r="AC105" i="4"/>
  <c r="AB13" i="4"/>
  <c r="AC144" i="4"/>
  <c r="AB52" i="4"/>
  <c r="AC116" i="4"/>
  <c r="AB24" i="4"/>
  <c r="AC148" i="4"/>
  <c r="AB56" i="4"/>
  <c r="AH126" i="4"/>
  <c r="AG34" i="4"/>
  <c r="AE121" i="4"/>
  <c r="AD29" i="4"/>
  <c r="E28" i="3"/>
  <c r="F28" i="3"/>
  <c r="C29" i="3" s="1"/>
  <c r="AC117" i="1"/>
  <c r="AB26" i="1"/>
  <c r="AD105" i="1"/>
  <c r="AC14" i="1"/>
  <c r="AD145" i="1"/>
  <c r="AC54" i="1"/>
  <c r="AC107" i="1"/>
  <c r="AB16" i="1"/>
  <c r="AD121" i="1"/>
  <c r="AC30" i="1"/>
  <c r="AB45" i="1"/>
  <c r="AC136" i="1"/>
  <c r="AD137" i="1"/>
  <c r="AC46" i="1"/>
  <c r="AD106" i="1"/>
  <c r="AC15" i="1"/>
  <c r="AC110" i="1"/>
  <c r="AB19" i="1"/>
  <c r="AC150" i="1"/>
  <c r="AB59" i="1"/>
  <c r="AC135" i="1"/>
  <c r="AB44" i="1"/>
  <c r="AE123" i="1"/>
  <c r="AD32" i="1"/>
  <c r="AC126" i="1"/>
  <c r="AB35" i="1"/>
  <c r="AD124" i="1"/>
  <c r="AC33" i="1"/>
  <c r="AC120" i="1"/>
  <c r="AB29" i="1"/>
  <c r="AC113" i="1"/>
  <c r="AB22" i="1"/>
  <c r="AD148" i="1"/>
  <c r="AC57" i="1"/>
  <c r="AC99" i="1"/>
  <c r="AB8" i="1"/>
  <c r="AD104" i="1"/>
  <c r="AC13" i="1"/>
  <c r="AC98" i="1"/>
  <c r="AB7" i="1"/>
  <c r="AC114" i="1"/>
  <c r="AB23" i="1"/>
  <c r="AE147" i="1"/>
  <c r="AD56" i="1"/>
  <c r="AC100" i="1"/>
  <c r="AB9" i="1"/>
  <c r="AD102" i="1"/>
  <c r="AC11" i="1"/>
  <c r="AC138" i="1"/>
  <c r="AB47" i="1"/>
  <c r="AE143" i="1"/>
  <c r="AD52" i="1"/>
  <c r="AC140" i="1"/>
  <c r="AB49" i="1"/>
  <c r="AC122" i="1"/>
  <c r="AB31" i="1"/>
  <c r="AC146" i="1"/>
  <c r="AB55" i="1"/>
  <c r="AC115" i="1"/>
  <c r="AB24" i="1"/>
  <c r="AD108" i="1"/>
  <c r="AC17" i="1"/>
  <c r="AD127" i="1"/>
  <c r="AC36" i="1"/>
  <c r="AC133" i="1"/>
  <c r="AB42" i="1"/>
  <c r="AD111" i="1"/>
  <c r="AC20" i="1"/>
  <c r="AD116" i="1"/>
  <c r="AC25" i="1"/>
  <c r="AE129" i="1"/>
  <c r="AD38" i="1"/>
  <c r="AC101" i="1"/>
  <c r="AB10" i="1"/>
  <c r="AD130" i="1"/>
  <c r="AC39" i="1"/>
  <c r="AD125" i="1"/>
  <c r="AC34" i="1"/>
  <c r="AD142" i="1"/>
  <c r="AC51" i="1"/>
  <c r="AD139" i="1"/>
  <c r="AC48" i="1"/>
  <c r="AG131" i="1"/>
  <c r="AF40" i="1"/>
  <c r="AC132" i="1"/>
  <c r="AB41" i="1"/>
  <c r="AE141" i="1"/>
  <c r="AD50" i="1"/>
  <c r="AC134" i="1"/>
  <c r="AB43" i="1"/>
  <c r="AC128" i="1"/>
  <c r="AB37" i="1"/>
  <c r="AG149" i="1"/>
  <c r="AF58" i="1"/>
  <c r="AC151" i="1"/>
  <c r="AB60" i="1"/>
  <c r="AF118" i="1"/>
  <c r="AE27" i="1"/>
  <c r="B81" i="1"/>
  <c r="AD112" i="1"/>
  <c r="AC21" i="1"/>
  <c r="AD144" i="1"/>
  <c r="AC53" i="1"/>
  <c r="AC109" i="1"/>
  <c r="AB18" i="1"/>
  <c r="AD103" i="1"/>
  <c r="AC12" i="1"/>
  <c r="AJ6" i="1"/>
  <c r="AG102" i="8" l="1"/>
  <c r="AF10" i="8"/>
  <c r="AD126" i="8"/>
  <c r="AC34" i="8"/>
  <c r="B83" i="8"/>
  <c r="AD108" i="8"/>
  <c r="AC16" i="8"/>
  <c r="B84" i="8" s="1"/>
  <c r="AG128" i="8"/>
  <c r="AF36" i="8"/>
  <c r="A87" i="8"/>
  <c r="AI100" i="4"/>
  <c r="AH8" i="4"/>
  <c r="AD104" i="4"/>
  <c r="AC12" i="4"/>
  <c r="H15" i="5"/>
  <c r="E16" i="5" s="1"/>
  <c r="G16" i="5" s="1"/>
  <c r="AD115" i="4"/>
  <c r="AC23" i="4"/>
  <c r="AC41" i="4"/>
  <c r="AD133" i="4"/>
  <c r="AC15" i="4"/>
  <c r="AD107" i="4"/>
  <c r="AF130" i="4"/>
  <c r="AE38" i="4"/>
  <c r="AG153" i="4"/>
  <c r="AF61" i="4"/>
  <c r="AE139" i="4"/>
  <c r="AD47" i="4"/>
  <c r="AD149" i="4"/>
  <c r="AC57" i="4"/>
  <c r="AD21" i="4"/>
  <c r="AE113" i="4"/>
  <c r="AG119" i="4"/>
  <c r="AF27" i="4"/>
  <c r="AE152" i="4"/>
  <c r="AD60" i="4"/>
  <c r="AK112" i="4"/>
  <c r="AJ20" i="4"/>
  <c r="AF138" i="4"/>
  <c r="AE46" i="4"/>
  <c r="AD40" i="4"/>
  <c r="AE132" i="4"/>
  <c r="AD33" i="4"/>
  <c r="AE125" i="4"/>
  <c r="AD50" i="4"/>
  <c r="AE142" i="4"/>
  <c r="AD131" i="4"/>
  <c r="AC39" i="4"/>
  <c r="AE49" i="4"/>
  <c r="AF141" i="4"/>
  <c r="AF110" i="4"/>
  <c r="AE18" i="4"/>
  <c r="AE127" i="4"/>
  <c r="AD35" i="4"/>
  <c r="AG111" i="4"/>
  <c r="AF19" i="4"/>
  <c r="AG118" i="4"/>
  <c r="AF26" i="4"/>
  <c r="AD136" i="4"/>
  <c r="AC44" i="4"/>
  <c r="AF117" i="4"/>
  <c r="AE25" i="4"/>
  <c r="AF114" i="4"/>
  <c r="AE22" i="4"/>
  <c r="AE109" i="4"/>
  <c r="AD17" i="4"/>
  <c r="AG124" i="4"/>
  <c r="AF32" i="4"/>
  <c r="AE37" i="4"/>
  <c r="AF129" i="4"/>
  <c r="AF128" i="4"/>
  <c r="AE36" i="4"/>
  <c r="AE146" i="4"/>
  <c r="AD54" i="4"/>
  <c r="AF43" i="4"/>
  <c r="AG135" i="4"/>
  <c r="AD143" i="4"/>
  <c r="AC51" i="4"/>
  <c r="AE42" i="4"/>
  <c r="AF134" i="4"/>
  <c r="AF147" i="4"/>
  <c r="AE55" i="4"/>
  <c r="AG123" i="4"/>
  <c r="AF31" i="4"/>
  <c r="AF145" i="4"/>
  <c r="AE53" i="4"/>
  <c r="AD122" i="4"/>
  <c r="AC30" i="4"/>
  <c r="AG151" i="4"/>
  <c r="AF59" i="4"/>
  <c r="AF150" i="4"/>
  <c r="AE58" i="4"/>
  <c r="B83" i="4"/>
  <c r="B23" i="5" s="1"/>
  <c r="AI126" i="4"/>
  <c r="AH34" i="4"/>
  <c r="AF121" i="4"/>
  <c r="AE29" i="4"/>
  <c r="AD144" i="4"/>
  <c r="AC52" i="4"/>
  <c r="AG120" i="4"/>
  <c r="AF28" i="4"/>
  <c r="AG102" i="4"/>
  <c r="AF10" i="4"/>
  <c r="AK108" i="4"/>
  <c r="AJ16" i="4"/>
  <c r="AF101" i="4"/>
  <c r="AE9" i="4"/>
  <c r="A85" i="4"/>
  <c r="A25" i="5" s="1"/>
  <c r="AF103" i="4"/>
  <c r="AE11" i="4"/>
  <c r="AD116" i="4"/>
  <c r="AC24" i="4"/>
  <c r="AD105" i="4"/>
  <c r="AC13" i="4"/>
  <c r="AD106" i="4"/>
  <c r="AC14" i="4"/>
  <c r="AD137" i="4"/>
  <c r="AC45" i="4"/>
  <c r="AD148" i="4"/>
  <c r="AC56" i="4"/>
  <c r="AD99" i="4"/>
  <c r="AD7" i="4" s="1"/>
  <c r="AF140" i="4"/>
  <c r="AE48" i="4"/>
  <c r="E29" i="3"/>
  <c r="F29" i="3"/>
  <c r="C30" i="3" s="1"/>
  <c r="AD117" i="1"/>
  <c r="AC26" i="1"/>
  <c r="AE144" i="1"/>
  <c r="AD53" i="1"/>
  <c r="AD134" i="1"/>
  <c r="AC43" i="1"/>
  <c r="AE125" i="1"/>
  <c r="AD34" i="1"/>
  <c r="AD138" i="1"/>
  <c r="AC47" i="1"/>
  <c r="AD113" i="1"/>
  <c r="AC22" i="1"/>
  <c r="AE137" i="1"/>
  <c r="AD46" i="1"/>
  <c r="AE112" i="1"/>
  <c r="AD21" i="1"/>
  <c r="AH149" i="1"/>
  <c r="AG58" i="1"/>
  <c r="AF141" i="1"/>
  <c r="AE50" i="1"/>
  <c r="AE139" i="1"/>
  <c r="AD48" i="1"/>
  <c r="AE130" i="1"/>
  <c r="AD39" i="1"/>
  <c r="AE116" i="1"/>
  <c r="AD25" i="1"/>
  <c r="AD133" i="1"/>
  <c r="AC42" i="1"/>
  <c r="AD115" i="1"/>
  <c r="AC24" i="1"/>
  <c r="AD140" i="1"/>
  <c r="AC49" i="1"/>
  <c r="AE102" i="1"/>
  <c r="AD11" i="1"/>
  <c r="AD114" i="1"/>
  <c r="AC23" i="1"/>
  <c r="AD99" i="1"/>
  <c r="AC8" i="1"/>
  <c r="AD120" i="1"/>
  <c r="AC29" i="1"/>
  <c r="AF123" i="1"/>
  <c r="AE32" i="1"/>
  <c r="AD110" i="1"/>
  <c r="AC19" i="1"/>
  <c r="AE145" i="1"/>
  <c r="AD54" i="1"/>
  <c r="AD151" i="1"/>
  <c r="AC60" i="1"/>
  <c r="AF129" i="1"/>
  <c r="AE38" i="1"/>
  <c r="AD122" i="1"/>
  <c r="AC31" i="1"/>
  <c r="AE104" i="1"/>
  <c r="AD13" i="1"/>
  <c r="AD150" i="1"/>
  <c r="AC59" i="1"/>
  <c r="AE103" i="1"/>
  <c r="AD12" i="1"/>
  <c r="AD136" i="1"/>
  <c r="AC45" i="1"/>
  <c r="AD109" i="1"/>
  <c r="AC18" i="1"/>
  <c r="B82" i="1"/>
  <c r="AH131" i="1"/>
  <c r="AG40" i="1"/>
  <c r="AE108" i="1"/>
  <c r="AD17" i="1"/>
  <c r="AF147" i="1"/>
  <c r="AE56" i="1"/>
  <c r="AD126" i="1"/>
  <c r="AC35" i="1"/>
  <c r="AD107" i="1"/>
  <c r="AC16" i="1"/>
  <c r="AG118" i="1"/>
  <c r="AF27" i="1"/>
  <c r="AD128" i="1"/>
  <c r="AC37" i="1"/>
  <c r="AD132" i="1"/>
  <c r="AC41" i="1"/>
  <c r="AE142" i="1"/>
  <c r="AD51" i="1"/>
  <c r="AD101" i="1"/>
  <c r="AC10" i="1"/>
  <c r="AE111" i="1"/>
  <c r="AD20" i="1"/>
  <c r="AE127" i="1"/>
  <c r="AD36" i="1"/>
  <c r="AD146" i="1"/>
  <c r="AC55" i="1"/>
  <c r="AF143" i="1"/>
  <c r="AE52" i="1"/>
  <c r="AD100" i="1"/>
  <c r="AC9" i="1"/>
  <c r="AD98" i="1"/>
  <c r="AC7" i="1"/>
  <c r="AE148" i="1"/>
  <c r="AD57" i="1"/>
  <c r="AE124" i="1"/>
  <c r="AD33" i="1"/>
  <c r="AD135" i="1"/>
  <c r="AC44" i="1"/>
  <c r="AE106" i="1"/>
  <c r="AD15" i="1"/>
  <c r="AE121" i="1"/>
  <c r="AD30" i="1"/>
  <c r="AE105" i="1"/>
  <c r="AD14" i="1"/>
  <c r="AK6" i="1"/>
  <c r="AH102" i="8" l="1"/>
  <c r="AG10" i="8"/>
  <c r="AH128" i="8"/>
  <c r="AG36" i="8"/>
  <c r="AE108" i="8"/>
  <c r="AD16" i="8"/>
  <c r="B85" i="8" s="1"/>
  <c r="A88" i="8"/>
  <c r="AE126" i="8"/>
  <c r="AD34" i="8"/>
  <c r="AJ100" i="4"/>
  <c r="AI8" i="4"/>
  <c r="AE104" i="4"/>
  <c r="AD12" i="4"/>
  <c r="AE115" i="4"/>
  <c r="AD23" i="4"/>
  <c r="AF132" i="4"/>
  <c r="AE40" i="4"/>
  <c r="AE122" i="4"/>
  <c r="AD30" i="4"/>
  <c r="AG147" i="4"/>
  <c r="AF55" i="4"/>
  <c r="AG128" i="4"/>
  <c r="AF36" i="4"/>
  <c r="AE17" i="4"/>
  <c r="AF109" i="4"/>
  <c r="AE136" i="4"/>
  <c r="AD44" i="4"/>
  <c r="AF127" i="4"/>
  <c r="AE35" i="4"/>
  <c r="AE131" i="4"/>
  <c r="AD39" i="4"/>
  <c r="AF152" i="4"/>
  <c r="AE60" i="4"/>
  <c r="AE149" i="4"/>
  <c r="AD57" i="4"/>
  <c r="AG130" i="4"/>
  <c r="AF38" i="4"/>
  <c r="AF42" i="4"/>
  <c r="AG134" i="4"/>
  <c r="AG129" i="4"/>
  <c r="AF37" i="4"/>
  <c r="AF142" i="4"/>
  <c r="AE50" i="4"/>
  <c r="AF58" i="4"/>
  <c r="AG150" i="4"/>
  <c r="AF46" i="4"/>
  <c r="AG138" i="4"/>
  <c r="AF49" i="4"/>
  <c r="AG141" i="4"/>
  <c r="AE33" i="4"/>
  <c r="AF125" i="4"/>
  <c r="AF113" i="4"/>
  <c r="AE21" i="4"/>
  <c r="AD41" i="4"/>
  <c r="AE133" i="4"/>
  <c r="AH135" i="4"/>
  <c r="AG43" i="4"/>
  <c r="AE107" i="4"/>
  <c r="AD15" i="4"/>
  <c r="AG145" i="4"/>
  <c r="AF53" i="4"/>
  <c r="AG114" i="4"/>
  <c r="AF22" i="4"/>
  <c r="AH118" i="4"/>
  <c r="AG26" i="4"/>
  <c r="AF18" i="4"/>
  <c r="AG110" i="4"/>
  <c r="AH119" i="4"/>
  <c r="AG27" i="4"/>
  <c r="AF139" i="4"/>
  <c r="AE47" i="4"/>
  <c r="AH151" i="4"/>
  <c r="AG59" i="4"/>
  <c r="AG31" i="4"/>
  <c r="AH123" i="4"/>
  <c r="AE143" i="4"/>
  <c r="AD51" i="4"/>
  <c r="AF146" i="4"/>
  <c r="AE54" i="4"/>
  <c r="AH124" i="4"/>
  <c r="AG32" i="4"/>
  <c r="AG117" i="4"/>
  <c r="AF25" i="4"/>
  <c r="AH111" i="4"/>
  <c r="AG19" i="4"/>
  <c r="AK20" i="4"/>
  <c r="AL112" i="4"/>
  <c r="AH153" i="4"/>
  <c r="AG61" i="4"/>
  <c r="B84" i="4"/>
  <c r="B24" i="5" s="1"/>
  <c r="AG101" i="4"/>
  <c r="AF9" i="4"/>
  <c r="AH120" i="4"/>
  <c r="AG28" i="4"/>
  <c r="AJ126" i="4"/>
  <c r="AI34" i="4"/>
  <c r="AE137" i="4"/>
  <c r="AD45" i="4"/>
  <c r="AH102" i="4"/>
  <c r="AG10" i="4"/>
  <c r="AG121" i="4"/>
  <c r="AF29" i="4"/>
  <c r="AE106" i="4"/>
  <c r="AD14" i="4"/>
  <c r="AG140" i="4"/>
  <c r="AF48" i="4"/>
  <c r="AE116" i="4"/>
  <c r="AD24" i="4"/>
  <c r="A86" i="4"/>
  <c r="A26" i="5" s="1"/>
  <c r="AE99" i="4"/>
  <c r="AE7" i="4" s="1"/>
  <c r="AE148" i="4"/>
  <c r="AD56" i="4"/>
  <c r="AE105" i="4"/>
  <c r="AD13" i="4"/>
  <c r="AG103" i="4"/>
  <c r="AF11" i="4"/>
  <c r="AL108" i="4"/>
  <c r="AK16" i="4"/>
  <c r="AE144" i="4"/>
  <c r="AD52" i="4"/>
  <c r="E30" i="3"/>
  <c r="F30" i="3"/>
  <c r="C31" i="3" s="1"/>
  <c r="AD26" i="1"/>
  <c r="AE117" i="1"/>
  <c r="AF148" i="1"/>
  <c r="AE57" i="1"/>
  <c r="AF111" i="1"/>
  <c r="AE20" i="1"/>
  <c r="AF108" i="1"/>
  <c r="AE17" i="1"/>
  <c r="AE136" i="1"/>
  <c r="AD45" i="1"/>
  <c r="AG123" i="1"/>
  <c r="AF32" i="1"/>
  <c r="AF130" i="1"/>
  <c r="AE39" i="1"/>
  <c r="AE113" i="1"/>
  <c r="AD22" i="1"/>
  <c r="AE135" i="1"/>
  <c r="AD44" i="1"/>
  <c r="AE101" i="1"/>
  <c r="AD10" i="1"/>
  <c r="AE126" i="1"/>
  <c r="AD35" i="1"/>
  <c r="AF103" i="1"/>
  <c r="AE12" i="1"/>
  <c r="AE122" i="1"/>
  <c r="AD31" i="1"/>
  <c r="AF145" i="1"/>
  <c r="AE54" i="1"/>
  <c r="AE120" i="1"/>
  <c r="AD29" i="1"/>
  <c r="AF102" i="1"/>
  <c r="AE11" i="1"/>
  <c r="AE133" i="1"/>
  <c r="AD42" i="1"/>
  <c r="AF139" i="1"/>
  <c r="AE48" i="1"/>
  <c r="AF112" i="1"/>
  <c r="AE21" i="1"/>
  <c r="AE138" i="1"/>
  <c r="AD47" i="1"/>
  <c r="AE134" i="1"/>
  <c r="AD43" i="1"/>
  <c r="AF106" i="1"/>
  <c r="AE15" i="1"/>
  <c r="AE132" i="1"/>
  <c r="AD41" i="1"/>
  <c r="B83" i="1"/>
  <c r="AF104" i="1"/>
  <c r="AE13" i="1"/>
  <c r="AE114" i="1"/>
  <c r="AD23" i="1"/>
  <c r="AI149" i="1"/>
  <c r="AH58" i="1"/>
  <c r="AF105" i="1"/>
  <c r="AE14" i="1"/>
  <c r="AE146" i="1"/>
  <c r="AD55" i="1"/>
  <c r="AI131" i="1"/>
  <c r="AH40" i="1"/>
  <c r="AF124" i="1"/>
  <c r="AE33" i="1"/>
  <c r="AE100" i="1"/>
  <c r="AD9" i="1"/>
  <c r="AF127" i="1"/>
  <c r="AE36" i="1"/>
  <c r="AF142" i="1"/>
  <c r="AE51" i="1"/>
  <c r="AH118" i="1"/>
  <c r="AG27" i="1"/>
  <c r="AG147" i="1"/>
  <c r="AF56" i="1"/>
  <c r="AG143" i="1"/>
  <c r="AF52" i="1"/>
  <c r="AE107" i="1"/>
  <c r="AD16" i="1"/>
  <c r="AE151" i="1"/>
  <c r="AD60" i="1"/>
  <c r="AE115" i="1"/>
  <c r="AD24" i="1"/>
  <c r="AF125" i="1"/>
  <c r="AE34" i="1"/>
  <c r="AE98" i="1"/>
  <c r="AD7" i="1"/>
  <c r="AE128" i="1"/>
  <c r="AD37" i="1"/>
  <c r="AF121" i="1"/>
  <c r="AE30" i="1"/>
  <c r="AE109" i="1"/>
  <c r="AD18" i="1"/>
  <c r="AE150" i="1"/>
  <c r="AD59" i="1"/>
  <c r="AG129" i="1"/>
  <c r="AF38" i="1"/>
  <c r="AE110" i="1"/>
  <c r="AD19" i="1"/>
  <c r="AE99" i="1"/>
  <c r="AD8" i="1"/>
  <c r="AE140" i="1"/>
  <c r="AD49" i="1"/>
  <c r="AF116" i="1"/>
  <c r="AE25" i="1"/>
  <c r="AG141" i="1"/>
  <c r="AF50" i="1"/>
  <c r="AF137" i="1"/>
  <c r="AE46" i="1"/>
  <c r="AF144" i="1"/>
  <c r="AE53" i="1"/>
  <c r="AL6" i="1"/>
  <c r="AI102" i="8" l="1"/>
  <c r="AH10" i="8"/>
  <c r="A89" i="8"/>
  <c r="AF108" i="8"/>
  <c r="AE16" i="8"/>
  <c r="AF126" i="8"/>
  <c r="AE34" i="8"/>
  <c r="AI128" i="8"/>
  <c r="AH36" i="8"/>
  <c r="AK100" i="4"/>
  <c r="AJ8" i="4"/>
  <c r="AF104" i="4"/>
  <c r="AE12" i="4"/>
  <c r="H16" i="5"/>
  <c r="E17" i="5" s="1"/>
  <c r="G17" i="5" s="1"/>
  <c r="AF115" i="4"/>
  <c r="AE23" i="4"/>
  <c r="B85" i="4"/>
  <c r="B25" i="5" s="1"/>
  <c r="AG18" i="4"/>
  <c r="AH110" i="4"/>
  <c r="AE41" i="4"/>
  <c r="AF133" i="4"/>
  <c r="AH141" i="4"/>
  <c r="AG49" i="4"/>
  <c r="AF17" i="4"/>
  <c r="AG109" i="4"/>
  <c r="AH19" i="4"/>
  <c r="AI111" i="4"/>
  <c r="AG146" i="4"/>
  <c r="AF54" i="4"/>
  <c r="AI151" i="4"/>
  <c r="AH59" i="4"/>
  <c r="AH145" i="4"/>
  <c r="AG53" i="4"/>
  <c r="AG142" i="4"/>
  <c r="AF50" i="4"/>
  <c r="AG38" i="4"/>
  <c r="AH130" i="4"/>
  <c r="AF131" i="4"/>
  <c r="AE39" i="4"/>
  <c r="AH147" i="4"/>
  <c r="AG55" i="4"/>
  <c r="AG46" i="4"/>
  <c r="AH138" i="4"/>
  <c r="AH117" i="4"/>
  <c r="AG25" i="4"/>
  <c r="AG139" i="4"/>
  <c r="AF47" i="4"/>
  <c r="AF149" i="4"/>
  <c r="AE57" i="4"/>
  <c r="AM112" i="4"/>
  <c r="AL20" i="4"/>
  <c r="AI123" i="4"/>
  <c r="AH31" i="4"/>
  <c r="AG125" i="4"/>
  <c r="AF33" i="4"/>
  <c r="AG58" i="4"/>
  <c r="AH150" i="4"/>
  <c r="AH134" i="4"/>
  <c r="AG42" i="4"/>
  <c r="AI153" i="4"/>
  <c r="AH61" i="4"/>
  <c r="AF143" i="4"/>
  <c r="AE51" i="4"/>
  <c r="AI118" i="4"/>
  <c r="AH26" i="4"/>
  <c r="AF107" i="4"/>
  <c r="AE15" i="4"/>
  <c r="AG113" i="4"/>
  <c r="AF21" i="4"/>
  <c r="AH129" i="4"/>
  <c r="AG37" i="4"/>
  <c r="AG127" i="4"/>
  <c r="AF35" i="4"/>
  <c r="AH128" i="4"/>
  <c r="AG36" i="4"/>
  <c r="AF122" i="4"/>
  <c r="AE30" i="4"/>
  <c r="AI124" i="4"/>
  <c r="AH32" i="4"/>
  <c r="AH27" i="4"/>
  <c r="AI119" i="4"/>
  <c r="AH114" i="4"/>
  <c r="AG22" i="4"/>
  <c r="AI135" i="4"/>
  <c r="AH43" i="4"/>
  <c r="AG152" i="4"/>
  <c r="AF60" i="4"/>
  <c r="AF136" i="4"/>
  <c r="AE44" i="4"/>
  <c r="AG132" i="4"/>
  <c r="AF40" i="4"/>
  <c r="AH103" i="4"/>
  <c r="AG11" i="4"/>
  <c r="AK126" i="4"/>
  <c r="AJ34" i="4"/>
  <c r="AF105" i="4"/>
  <c r="AE13" i="4"/>
  <c r="AH140" i="4"/>
  <c r="AG48" i="4"/>
  <c r="AH121" i="4"/>
  <c r="AG29" i="4"/>
  <c r="AF137" i="4"/>
  <c r="AE45" i="4"/>
  <c r="AF99" i="4"/>
  <c r="AF7" i="4" s="1"/>
  <c r="AI120" i="4"/>
  <c r="AH28" i="4"/>
  <c r="A87" i="4"/>
  <c r="A27" i="5" s="1"/>
  <c r="AF144" i="4"/>
  <c r="AE52" i="4"/>
  <c r="AL16" i="4"/>
  <c r="AM108" i="4"/>
  <c r="AF148" i="4"/>
  <c r="AE56" i="4"/>
  <c r="AF116" i="4"/>
  <c r="AE24" i="4"/>
  <c r="AF106" i="4"/>
  <c r="AE14" i="4"/>
  <c r="AI102" i="4"/>
  <c r="AH10" i="4"/>
  <c r="AH101" i="4"/>
  <c r="AG9" i="4"/>
  <c r="E31" i="3"/>
  <c r="F31" i="3"/>
  <c r="C32" i="3" s="1"/>
  <c r="AF117" i="1"/>
  <c r="AE26" i="1"/>
  <c r="AH129" i="1"/>
  <c r="AG38" i="1"/>
  <c r="AG125" i="1"/>
  <c r="AF34" i="1"/>
  <c r="AF100" i="1"/>
  <c r="AE9" i="1"/>
  <c r="AG106" i="1"/>
  <c r="AF15" i="1"/>
  <c r="AF122" i="1"/>
  <c r="AE31" i="1"/>
  <c r="AG130" i="1"/>
  <c r="AF39" i="1"/>
  <c r="AG144" i="1"/>
  <c r="AF53" i="1"/>
  <c r="AF150" i="1"/>
  <c r="AE59" i="1"/>
  <c r="AH143" i="1"/>
  <c r="AG52" i="1"/>
  <c r="AG124" i="1"/>
  <c r="AF33" i="1"/>
  <c r="AG104" i="1"/>
  <c r="AF13" i="1"/>
  <c r="B84" i="1"/>
  <c r="AF134" i="1"/>
  <c r="AE43" i="1"/>
  <c r="AG139" i="1"/>
  <c r="AF48" i="1"/>
  <c r="AF120" i="1"/>
  <c r="AE29" i="1"/>
  <c r="AG103" i="1"/>
  <c r="AF12" i="1"/>
  <c r="AF135" i="1"/>
  <c r="AE44" i="1"/>
  <c r="AH123" i="1"/>
  <c r="AG32" i="1"/>
  <c r="AG111" i="1"/>
  <c r="AF20" i="1"/>
  <c r="AF140" i="1"/>
  <c r="AE49" i="1"/>
  <c r="AI118" i="1"/>
  <c r="AH27" i="1"/>
  <c r="AF114" i="1"/>
  <c r="AE23" i="1"/>
  <c r="AG112" i="1"/>
  <c r="AF21" i="1"/>
  <c r="AG108" i="1"/>
  <c r="AF17" i="1"/>
  <c r="AF99" i="1"/>
  <c r="AE8" i="1"/>
  <c r="AF115" i="1"/>
  <c r="AE24" i="1"/>
  <c r="AG105" i="1"/>
  <c r="AF14" i="1"/>
  <c r="AF110" i="1"/>
  <c r="AE19" i="1"/>
  <c r="AF109" i="1"/>
  <c r="AE18" i="1"/>
  <c r="AF98" i="1"/>
  <c r="AE7" i="1"/>
  <c r="AF151" i="1"/>
  <c r="AE60" i="1"/>
  <c r="AH147" i="1"/>
  <c r="AG56" i="1"/>
  <c r="AG127" i="1"/>
  <c r="AF36" i="1"/>
  <c r="AJ131" i="1"/>
  <c r="AI40" i="1"/>
  <c r="AJ149" i="1"/>
  <c r="AI58" i="1"/>
  <c r="AG137" i="1"/>
  <c r="AF46" i="1"/>
  <c r="AG121" i="1"/>
  <c r="AF30" i="1"/>
  <c r="AF107" i="1"/>
  <c r="AE16" i="1"/>
  <c r="AF146" i="1"/>
  <c r="AE55" i="1"/>
  <c r="AG102" i="1"/>
  <c r="AF11" i="1"/>
  <c r="AF101" i="1"/>
  <c r="AE10" i="1"/>
  <c r="AH141" i="1"/>
  <c r="AG50" i="1"/>
  <c r="AF128" i="1"/>
  <c r="AE37" i="1"/>
  <c r="AG142" i="1"/>
  <c r="AF51" i="1"/>
  <c r="AG116" i="1"/>
  <c r="AF25" i="1"/>
  <c r="AF132" i="1"/>
  <c r="AE41" i="1"/>
  <c r="AF138" i="1"/>
  <c r="AE47" i="1"/>
  <c r="AF133" i="1"/>
  <c r="AE42" i="1"/>
  <c r="AG145" i="1"/>
  <c r="AF54" i="1"/>
  <c r="AF126" i="1"/>
  <c r="AE35" i="1"/>
  <c r="AF113" i="1"/>
  <c r="AE22" i="1"/>
  <c r="AF136" i="1"/>
  <c r="AE45" i="1"/>
  <c r="AG148" i="1"/>
  <c r="AF57" i="1"/>
  <c r="AM6" i="1"/>
  <c r="AJ102" i="8" l="1"/>
  <c r="AI10" i="8"/>
  <c r="AG126" i="8"/>
  <c r="AF34" i="8"/>
  <c r="B86" i="8"/>
  <c r="AG108" i="8"/>
  <c r="AF16" i="8"/>
  <c r="B87" i="8" s="1"/>
  <c r="AJ128" i="8"/>
  <c r="AI36" i="8"/>
  <c r="A90" i="8"/>
  <c r="AL100" i="4"/>
  <c r="AK8" i="4"/>
  <c r="AG104" i="4"/>
  <c r="AF12" i="4"/>
  <c r="AG115" i="4"/>
  <c r="AF23" i="4"/>
  <c r="AG136" i="4"/>
  <c r="AF44" i="4"/>
  <c r="AI114" i="4"/>
  <c r="AH22" i="4"/>
  <c r="AF30" i="4"/>
  <c r="AG122" i="4"/>
  <c r="AI129" i="4"/>
  <c r="AH37" i="4"/>
  <c r="AJ118" i="4"/>
  <c r="AI26" i="4"/>
  <c r="AI134" i="4"/>
  <c r="AH42" i="4"/>
  <c r="AI31" i="4"/>
  <c r="AJ123" i="4"/>
  <c r="AH139" i="4"/>
  <c r="AG47" i="4"/>
  <c r="AI147" i="4"/>
  <c r="AH55" i="4"/>
  <c r="AH142" i="4"/>
  <c r="AG50" i="4"/>
  <c r="AH146" i="4"/>
  <c r="AG54" i="4"/>
  <c r="AI141" i="4"/>
  <c r="AH49" i="4"/>
  <c r="AJ119" i="4"/>
  <c r="AI27" i="4"/>
  <c r="AI19" i="4"/>
  <c r="AJ111" i="4"/>
  <c r="AG40" i="4"/>
  <c r="AH132" i="4"/>
  <c r="AH113" i="4"/>
  <c r="AG21" i="4"/>
  <c r="AI117" i="4"/>
  <c r="AH25" i="4"/>
  <c r="AH46" i="4"/>
  <c r="AI138" i="4"/>
  <c r="AI130" i="4"/>
  <c r="AH38" i="4"/>
  <c r="AH109" i="4"/>
  <c r="AG17" i="4"/>
  <c r="AH18" i="4"/>
  <c r="AI110" i="4"/>
  <c r="AI150" i="4"/>
  <c r="AH58" i="4"/>
  <c r="AG133" i="4"/>
  <c r="AF41" i="4"/>
  <c r="AG60" i="4"/>
  <c r="AH152" i="4"/>
  <c r="AI128" i="4"/>
  <c r="AH36" i="4"/>
  <c r="AG143" i="4"/>
  <c r="AF51" i="4"/>
  <c r="AM20" i="4"/>
  <c r="AN112" i="4"/>
  <c r="AN20" i="4" s="1"/>
  <c r="AG131" i="4"/>
  <c r="AF39" i="4"/>
  <c r="AI145" i="4"/>
  <c r="AH53" i="4"/>
  <c r="AJ135" i="4"/>
  <c r="AI43" i="4"/>
  <c r="AJ124" i="4"/>
  <c r="AI32" i="4"/>
  <c r="AH127" i="4"/>
  <c r="AG35" i="4"/>
  <c r="AG107" i="4"/>
  <c r="AF15" i="4"/>
  <c r="AJ153" i="4"/>
  <c r="AI61" i="4"/>
  <c r="AH125" i="4"/>
  <c r="AG33" i="4"/>
  <c r="AG149" i="4"/>
  <c r="AF57" i="4"/>
  <c r="AJ151" i="4"/>
  <c r="AI59" i="4"/>
  <c r="B86" i="4"/>
  <c r="B26" i="5" s="1"/>
  <c r="AN108" i="4"/>
  <c r="AN16" i="4" s="1"/>
  <c r="AM16" i="4"/>
  <c r="AJ102" i="4"/>
  <c r="AI10" i="4"/>
  <c r="AG144" i="4"/>
  <c r="AF52" i="4"/>
  <c r="AJ120" i="4"/>
  <c r="AI28" i="4"/>
  <c r="AI140" i="4"/>
  <c r="AH48" i="4"/>
  <c r="AG99" i="4"/>
  <c r="AG7" i="4" s="1"/>
  <c r="AI121" i="4"/>
  <c r="AH29" i="4"/>
  <c r="A88" i="4"/>
  <c r="A28" i="5" s="1"/>
  <c r="AF24" i="4"/>
  <c r="AG116" i="4"/>
  <c r="AG105" i="4"/>
  <c r="AF13" i="4"/>
  <c r="AI101" i="4"/>
  <c r="AH9" i="4"/>
  <c r="AG106" i="4"/>
  <c r="AF14" i="4"/>
  <c r="AG148" i="4"/>
  <c r="AF56" i="4"/>
  <c r="AG137" i="4"/>
  <c r="AF45" i="4"/>
  <c r="AL126" i="4"/>
  <c r="AK34" i="4"/>
  <c r="AI103" i="4"/>
  <c r="AH11" i="4"/>
  <c r="E32" i="3"/>
  <c r="F32" i="3"/>
  <c r="C33" i="3" s="1"/>
  <c r="AF26" i="1"/>
  <c r="AG117" i="1"/>
  <c r="AG113" i="1"/>
  <c r="AF22" i="1"/>
  <c r="AI141" i="1"/>
  <c r="AH50" i="1"/>
  <c r="AH127" i="1"/>
  <c r="AG36" i="1"/>
  <c r="AG99" i="1"/>
  <c r="AF8" i="1"/>
  <c r="AH103" i="1"/>
  <c r="AG12" i="1"/>
  <c r="AI143" i="1"/>
  <c r="AH52" i="1"/>
  <c r="AH148" i="1"/>
  <c r="AG57" i="1"/>
  <c r="AH142" i="1"/>
  <c r="AG51" i="1"/>
  <c r="AK149" i="1"/>
  <c r="AJ58" i="1"/>
  <c r="AG109" i="1"/>
  <c r="AF18" i="1"/>
  <c r="AH105" i="1"/>
  <c r="AG14" i="1"/>
  <c r="AI123" i="1"/>
  <c r="AH32" i="1"/>
  <c r="AG120" i="1"/>
  <c r="AF29" i="1"/>
  <c r="AH104" i="1"/>
  <c r="AG13" i="1"/>
  <c r="AG150" i="1"/>
  <c r="AF59" i="1"/>
  <c r="AG122" i="1"/>
  <c r="AF31" i="1"/>
  <c r="AH125" i="1"/>
  <c r="AG34" i="1"/>
  <c r="AH116" i="1"/>
  <c r="AG25" i="1"/>
  <c r="AH137" i="1"/>
  <c r="AG46" i="1"/>
  <c r="AH111" i="1"/>
  <c r="AG20" i="1"/>
  <c r="AG100" i="1"/>
  <c r="AF9" i="1"/>
  <c r="AG138" i="1"/>
  <c r="AF47" i="1"/>
  <c r="AG101" i="1"/>
  <c r="AF10" i="1"/>
  <c r="AI147" i="1"/>
  <c r="AH56" i="1"/>
  <c r="AH108" i="1"/>
  <c r="AG17" i="1"/>
  <c r="AH145" i="1"/>
  <c r="AG54" i="1"/>
  <c r="AG132" i="1"/>
  <c r="AF41" i="1"/>
  <c r="AG128" i="1"/>
  <c r="AF37" i="1"/>
  <c r="AH102" i="1"/>
  <c r="AG11" i="1"/>
  <c r="AH121" i="1"/>
  <c r="AG30" i="1"/>
  <c r="AK131" i="1"/>
  <c r="AJ40" i="1"/>
  <c r="AG151" i="1"/>
  <c r="AF60" i="1"/>
  <c r="AG110" i="1"/>
  <c r="AF19" i="1"/>
  <c r="AG115" i="1"/>
  <c r="AF24" i="1"/>
  <c r="AH112" i="1"/>
  <c r="AG21" i="1"/>
  <c r="AG140" i="1"/>
  <c r="AF49" i="1"/>
  <c r="AG135" i="1"/>
  <c r="AF44" i="1"/>
  <c r="AH139" i="1"/>
  <c r="AG48" i="1"/>
  <c r="AG133" i="1"/>
  <c r="AF42" i="1"/>
  <c r="AG146" i="1"/>
  <c r="AF55" i="1"/>
  <c r="AG98" i="1"/>
  <c r="AF7" i="1"/>
  <c r="AG114" i="1"/>
  <c r="AF23" i="1"/>
  <c r="AG134" i="1"/>
  <c r="AF43" i="1"/>
  <c r="AH130" i="1"/>
  <c r="AG39" i="1"/>
  <c r="AG126" i="1"/>
  <c r="AF35" i="1"/>
  <c r="AG107" i="1"/>
  <c r="AF16" i="1"/>
  <c r="AJ118" i="1"/>
  <c r="AI27" i="1"/>
  <c r="AG136" i="1"/>
  <c r="AF45" i="1"/>
  <c r="B85" i="1"/>
  <c r="AH124" i="1"/>
  <c r="AG33" i="1"/>
  <c r="AH144" i="1"/>
  <c r="AG53" i="1"/>
  <c r="AH106" i="1"/>
  <c r="AG15" i="1"/>
  <c r="AI129" i="1"/>
  <c r="AH38" i="1"/>
  <c r="AN6" i="1"/>
  <c r="AK102" i="8" l="1"/>
  <c r="AJ10" i="8"/>
  <c r="AK128" i="8"/>
  <c r="AJ36" i="8"/>
  <c r="AH108" i="8"/>
  <c r="AG16" i="8"/>
  <c r="B88" i="8" s="1"/>
  <c r="A91" i="8"/>
  <c r="AH126" i="8"/>
  <c r="AG34" i="8"/>
  <c r="AM100" i="4"/>
  <c r="AL8" i="4"/>
  <c r="AH104" i="4"/>
  <c r="AG12" i="4"/>
  <c r="H17" i="5"/>
  <c r="E18" i="5" s="1"/>
  <c r="G18" i="5" s="1"/>
  <c r="AH115" i="4"/>
  <c r="AG23" i="4"/>
  <c r="AI152" i="4"/>
  <c r="AH60" i="4"/>
  <c r="AJ110" i="4"/>
  <c r="AI18" i="4"/>
  <c r="AJ138" i="4"/>
  <c r="AI46" i="4"/>
  <c r="AI132" i="4"/>
  <c r="AH40" i="4"/>
  <c r="AH122" i="4"/>
  <c r="AG30" i="4"/>
  <c r="AH33" i="4"/>
  <c r="AI125" i="4"/>
  <c r="AI127" i="4"/>
  <c r="AH35" i="4"/>
  <c r="AJ141" i="4"/>
  <c r="AI49" i="4"/>
  <c r="AJ147" i="4"/>
  <c r="AI55" i="4"/>
  <c r="AJ134" i="4"/>
  <c r="AI42" i="4"/>
  <c r="B87" i="4"/>
  <c r="B27" i="5" s="1"/>
  <c r="AK151" i="4"/>
  <c r="AJ59" i="4"/>
  <c r="AJ32" i="4"/>
  <c r="AK124" i="4"/>
  <c r="AH143" i="4"/>
  <c r="AG51" i="4"/>
  <c r="AI146" i="4"/>
  <c r="AH54" i="4"/>
  <c r="AJ31" i="4"/>
  <c r="AK123" i="4"/>
  <c r="AK111" i="4"/>
  <c r="AJ19" i="4"/>
  <c r="AK153" i="4"/>
  <c r="AJ61" i="4"/>
  <c r="AJ145" i="4"/>
  <c r="AI53" i="4"/>
  <c r="AH133" i="4"/>
  <c r="AG41" i="4"/>
  <c r="AH17" i="4"/>
  <c r="AI109" i="4"/>
  <c r="AI25" i="4"/>
  <c r="AJ117" i="4"/>
  <c r="AI139" i="4"/>
  <c r="AH47" i="4"/>
  <c r="AK118" i="4"/>
  <c r="AJ26" i="4"/>
  <c r="AJ114" i="4"/>
  <c r="AI22" i="4"/>
  <c r="AH149" i="4"/>
  <c r="AG57" i="4"/>
  <c r="AH107" i="4"/>
  <c r="AG15" i="4"/>
  <c r="AK135" i="4"/>
  <c r="AJ43" i="4"/>
  <c r="AH131" i="4"/>
  <c r="AG39" i="4"/>
  <c r="AJ128" i="4"/>
  <c r="AI36" i="4"/>
  <c r="AJ150" i="4"/>
  <c r="AI58" i="4"/>
  <c r="AI38" i="4"/>
  <c r="AJ130" i="4"/>
  <c r="AI113" i="4"/>
  <c r="AH21" i="4"/>
  <c r="AK119" i="4"/>
  <c r="AJ27" i="4"/>
  <c r="AI142" i="4"/>
  <c r="AH50" i="4"/>
  <c r="AJ129" i="4"/>
  <c r="AI37" i="4"/>
  <c r="AH136" i="4"/>
  <c r="AG44" i="4"/>
  <c r="AK120" i="4"/>
  <c r="AJ28" i="4"/>
  <c r="AM126" i="4"/>
  <c r="AL34" i="4"/>
  <c r="AH148" i="4"/>
  <c r="AG56" i="4"/>
  <c r="AH99" i="4"/>
  <c r="AH7" i="4" s="1"/>
  <c r="AH144" i="4"/>
  <c r="AG52" i="4"/>
  <c r="AJ10" i="4"/>
  <c r="AK102" i="4"/>
  <c r="AH116" i="4"/>
  <c r="AG24" i="4"/>
  <c r="AJ103" i="4"/>
  <c r="AI11" i="4"/>
  <c r="AJ101" i="4"/>
  <c r="AI9" i="4"/>
  <c r="A89" i="4"/>
  <c r="A29" i="5" s="1"/>
  <c r="AJ140" i="4"/>
  <c r="AI48" i="4"/>
  <c r="AH137" i="4"/>
  <c r="AG45" i="4"/>
  <c r="AH106" i="4"/>
  <c r="AG14" i="4"/>
  <c r="AG13" i="4"/>
  <c r="AH105" i="4"/>
  <c r="AJ121" i="4"/>
  <c r="AI29" i="4"/>
  <c r="E33" i="3"/>
  <c r="F33" i="3"/>
  <c r="C34" i="3" s="1"/>
  <c r="B86" i="1"/>
  <c r="AH117" i="1"/>
  <c r="AG26" i="1"/>
  <c r="AI144" i="1"/>
  <c r="AH53" i="1"/>
  <c r="AK118" i="1"/>
  <c r="AJ27" i="1"/>
  <c r="AI139" i="1"/>
  <c r="AH48" i="1"/>
  <c r="AI102" i="1"/>
  <c r="AH11" i="1"/>
  <c r="AH101" i="1"/>
  <c r="AG10" i="1"/>
  <c r="AH150" i="1"/>
  <c r="AG59" i="1"/>
  <c r="AJ143" i="1"/>
  <c r="AI52" i="1"/>
  <c r="AJ129" i="1"/>
  <c r="AI38" i="1"/>
  <c r="AH134" i="1"/>
  <c r="AG43" i="1"/>
  <c r="AH146" i="1"/>
  <c r="AG55" i="1"/>
  <c r="AH135" i="1"/>
  <c r="AG44" i="1"/>
  <c r="AH115" i="1"/>
  <c r="AG24" i="1"/>
  <c r="AL131" i="1"/>
  <c r="AK40" i="1"/>
  <c r="AH128" i="1"/>
  <c r="AG37" i="1"/>
  <c r="AI108" i="1"/>
  <c r="AH17" i="1"/>
  <c r="AH138" i="1"/>
  <c r="AG47" i="1"/>
  <c r="AI125" i="1"/>
  <c r="AH34" i="1"/>
  <c r="AI104" i="1"/>
  <c r="AH13" i="1"/>
  <c r="AI105" i="1"/>
  <c r="AH14" i="1"/>
  <c r="AI142" i="1"/>
  <c r="AH51" i="1"/>
  <c r="AI103" i="1"/>
  <c r="AH12" i="1"/>
  <c r="AJ141" i="1"/>
  <c r="AI50" i="1"/>
  <c r="AH98" i="1"/>
  <c r="AG7" i="1"/>
  <c r="AH151" i="1"/>
  <c r="AG60" i="1"/>
  <c r="AI111" i="1"/>
  <c r="AH20" i="1"/>
  <c r="AJ123" i="1"/>
  <c r="AI32" i="1"/>
  <c r="AI127" i="1"/>
  <c r="AH36" i="1"/>
  <c r="AH107" i="1"/>
  <c r="AG16" i="1"/>
  <c r="AI106" i="1"/>
  <c r="AH15" i="1"/>
  <c r="AI130" i="1"/>
  <c r="AH39" i="1"/>
  <c r="AI112" i="1"/>
  <c r="AH21" i="1"/>
  <c r="AI145" i="1"/>
  <c r="AH54" i="1"/>
  <c r="AI116" i="1"/>
  <c r="AH25" i="1"/>
  <c r="AL149" i="1"/>
  <c r="AK58" i="1"/>
  <c r="AI124" i="1"/>
  <c r="AH33" i="1"/>
  <c r="AH136" i="1"/>
  <c r="AG45" i="1"/>
  <c r="AH126" i="1"/>
  <c r="AG35" i="1"/>
  <c r="AH114" i="1"/>
  <c r="AG23" i="1"/>
  <c r="AH133" i="1"/>
  <c r="AG42" i="1"/>
  <c r="AH140" i="1"/>
  <c r="AG49" i="1"/>
  <c r="AH110" i="1"/>
  <c r="AG19" i="1"/>
  <c r="AI121" i="1"/>
  <c r="AH30" i="1"/>
  <c r="AH132" i="1"/>
  <c r="AG41" i="1"/>
  <c r="AJ147" i="1"/>
  <c r="AI56" i="1"/>
  <c r="AH100" i="1"/>
  <c r="AG9" i="1"/>
  <c r="AI137" i="1"/>
  <c r="AH46" i="1"/>
  <c r="AH122" i="1"/>
  <c r="AG31" i="1"/>
  <c r="AH120" i="1"/>
  <c r="AG29" i="1"/>
  <c r="AH109" i="1"/>
  <c r="AG18" i="1"/>
  <c r="AI148" i="1"/>
  <c r="AH57" i="1"/>
  <c r="AH99" i="1"/>
  <c r="AG8" i="1"/>
  <c r="AH113" i="1"/>
  <c r="AG22" i="1"/>
  <c r="AL102" i="8" l="1"/>
  <c r="AK10" i="8"/>
  <c r="A92" i="8"/>
  <c r="AI108" i="8"/>
  <c r="AH16" i="8"/>
  <c r="AI126" i="8"/>
  <c r="AH34" i="8"/>
  <c r="AL128" i="8"/>
  <c r="AK36" i="8"/>
  <c r="AN100" i="4"/>
  <c r="AN8" i="4" s="1"/>
  <c r="AM8" i="4"/>
  <c r="AI104" i="4"/>
  <c r="AH12" i="4"/>
  <c r="AI115" i="4"/>
  <c r="AH23" i="4"/>
  <c r="AK129" i="4"/>
  <c r="AJ37" i="4"/>
  <c r="AI21" i="4"/>
  <c r="AJ113" i="4"/>
  <c r="AK128" i="4"/>
  <c r="AJ36" i="4"/>
  <c r="AI107" i="4"/>
  <c r="AH15" i="4"/>
  <c r="AL118" i="4"/>
  <c r="AK26" i="4"/>
  <c r="AL153" i="4"/>
  <c r="AK61" i="4"/>
  <c r="AJ146" i="4"/>
  <c r="AI54" i="4"/>
  <c r="AL151" i="4"/>
  <c r="AK59" i="4"/>
  <c r="AI33" i="4"/>
  <c r="AJ125" i="4"/>
  <c r="AJ38" i="4"/>
  <c r="AK130" i="4"/>
  <c r="AK141" i="4"/>
  <c r="AJ49" i="4"/>
  <c r="AJ46" i="4"/>
  <c r="AK138" i="4"/>
  <c r="AI149" i="4"/>
  <c r="AH57" i="4"/>
  <c r="AI133" i="4"/>
  <c r="AH41" i="4"/>
  <c r="AI143" i="4"/>
  <c r="AH51" i="4"/>
  <c r="AK31" i="4"/>
  <c r="AL123" i="4"/>
  <c r="AI136" i="4"/>
  <c r="AH44" i="4"/>
  <c r="AL119" i="4"/>
  <c r="AK27" i="4"/>
  <c r="AK150" i="4"/>
  <c r="AJ58" i="4"/>
  <c r="AK43" i="4"/>
  <c r="AL135" i="4"/>
  <c r="AJ22" i="4"/>
  <c r="AK114" i="4"/>
  <c r="AK145" i="4"/>
  <c r="AJ53" i="4"/>
  <c r="AI50" i="4"/>
  <c r="AJ142" i="4"/>
  <c r="AH39" i="4"/>
  <c r="AI131" i="4"/>
  <c r="AJ139" i="4"/>
  <c r="AI47" i="4"/>
  <c r="AL111" i="4"/>
  <c r="AK19" i="4"/>
  <c r="AJ25" i="4"/>
  <c r="AK117" i="4"/>
  <c r="AL124" i="4"/>
  <c r="AK32" i="4"/>
  <c r="AK134" i="4"/>
  <c r="AJ42" i="4"/>
  <c r="AI122" i="4"/>
  <c r="AH30" i="4"/>
  <c r="AK110" i="4"/>
  <c r="AJ18" i="4"/>
  <c r="AJ109" i="4"/>
  <c r="AI17" i="4"/>
  <c r="AK147" i="4"/>
  <c r="AJ55" i="4"/>
  <c r="AI35" i="4"/>
  <c r="AJ127" i="4"/>
  <c r="AJ132" i="4"/>
  <c r="AI40" i="4"/>
  <c r="AJ152" i="4"/>
  <c r="AI60" i="4"/>
  <c r="B88" i="4"/>
  <c r="B28" i="5" s="1"/>
  <c r="A90" i="4"/>
  <c r="A30" i="5" s="1"/>
  <c r="AK121" i="4"/>
  <c r="AJ29" i="4"/>
  <c r="AI116" i="4"/>
  <c r="AH24" i="4"/>
  <c r="AL120" i="4"/>
  <c r="AK28" i="4"/>
  <c r="AI105" i="4"/>
  <c r="AH13" i="4"/>
  <c r="AI137" i="4"/>
  <c r="AH45" i="4"/>
  <c r="AK101" i="4"/>
  <c r="AJ9" i="4"/>
  <c r="AI99" i="4"/>
  <c r="AI7" i="4" s="1"/>
  <c r="AI148" i="4"/>
  <c r="AH56" i="4"/>
  <c r="AL102" i="4"/>
  <c r="AK10" i="4"/>
  <c r="AI106" i="4"/>
  <c r="AH14" i="4"/>
  <c r="AK140" i="4"/>
  <c r="AJ48" i="4"/>
  <c r="AK103" i="4"/>
  <c r="AJ11" i="4"/>
  <c r="AI144" i="4"/>
  <c r="AH52" i="4"/>
  <c r="AN126" i="4"/>
  <c r="AN34" i="4" s="1"/>
  <c r="AM34" i="4"/>
  <c r="E34" i="3"/>
  <c r="F34" i="3"/>
  <c r="AI117" i="1"/>
  <c r="AH26" i="1"/>
  <c r="B87" i="1"/>
  <c r="AJ148" i="1"/>
  <c r="AI57" i="1"/>
  <c r="AI122" i="1"/>
  <c r="AH31" i="1"/>
  <c r="AK147" i="1"/>
  <c r="AJ56" i="1"/>
  <c r="AI110" i="1"/>
  <c r="AH19" i="1"/>
  <c r="AI114" i="1"/>
  <c r="AH23" i="1"/>
  <c r="AJ124" i="1"/>
  <c r="AI33" i="1"/>
  <c r="AJ145" i="1"/>
  <c r="AI54" i="1"/>
  <c r="AJ106" i="1"/>
  <c r="AI15" i="1"/>
  <c r="AK123" i="1"/>
  <c r="AJ32" i="1"/>
  <c r="AI98" i="1"/>
  <c r="AH7" i="1"/>
  <c r="AJ142" i="1"/>
  <c r="AI51" i="1"/>
  <c r="AJ125" i="1"/>
  <c r="AI34" i="1"/>
  <c r="AJ108" i="1"/>
  <c r="AI17" i="1"/>
  <c r="AI115" i="1"/>
  <c r="AH24" i="1"/>
  <c r="AI134" i="1"/>
  <c r="AH43" i="1"/>
  <c r="AI150" i="1"/>
  <c r="AH59" i="1"/>
  <c r="AJ139" i="1"/>
  <c r="AI48" i="1"/>
  <c r="AI109" i="1"/>
  <c r="AH18" i="1"/>
  <c r="AI132" i="1"/>
  <c r="AH41" i="1"/>
  <c r="AI126" i="1"/>
  <c r="AH35" i="1"/>
  <c r="AJ112" i="1"/>
  <c r="AI21" i="1"/>
  <c r="AJ111" i="1"/>
  <c r="AI20" i="1"/>
  <c r="AJ105" i="1"/>
  <c r="AI14" i="1"/>
  <c r="AI128" i="1"/>
  <c r="AH37" i="1"/>
  <c r="AI135" i="1"/>
  <c r="AH44" i="1"/>
  <c r="AK129" i="1"/>
  <c r="AJ38" i="1"/>
  <c r="AL118" i="1"/>
  <c r="AK27" i="1"/>
  <c r="AI113" i="1"/>
  <c r="AH22" i="1"/>
  <c r="AJ137" i="1"/>
  <c r="AI46" i="1"/>
  <c r="AI140" i="1"/>
  <c r="AH49" i="1"/>
  <c r="AM149" i="1"/>
  <c r="AL58" i="1"/>
  <c r="AI107" i="1"/>
  <c r="AH16" i="1"/>
  <c r="AK141" i="1"/>
  <c r="AJ50" i="1"/>
  <c r="AI101" i="1"/>
  <c r="AH10" i="1"/>
  <c r="AI99" i="1"/>
  <c r="AH8" i="1"/>
  <c r="AI120" i="1"/>
  <c r="AH29" i="1"/>
  <c r="AI100" i="1"/>
  <c r="AH9" i="1"/>
  <c r="AJ121" i="1"/>
  <c r="AI30" i="1"/>
  <c r="AI133" i="1"/>
  <c r="AH42" i="1"/>
  <c r="AI136" i="1"/>
  <c r="AH45" i="1"/>
  <c r="AJ116" i="1"/>
  <c r="AI25" i="1"/>
  <c r="AJ130" i="1"/>
  <c r="AI39" i="1"/>
  <c r="AJ127" i="1"/>
  <c r="AI36" i="1"/>
  <c r="AI151" i="1"/>
  <c r="AH60" i="1"/>
  <c r="AJ103" i="1"/>
  <c r="AI12" i="1"/>
  <c r="AJ104" i="1"/>
  <c r="AI13" i="1"/>
  <c r="AI138" i="1"/>
  <c r="AH47" i="1"/>
  <c r="AM131" i="1"/>
  <c r="AL40" i="1"/>
  <c r="AI146" i="1"/>
  <c r="AH55" i="1"/>
  <c r="AK143" i="1"/>
  <c r="AJ52" i="1"/>
  <c r="AJ102" i="1"/>
  <c r="AI11" i="1"/>
  <c r="AJ144" i="1"/>
  <c r="AI53" i="1"/>
  <c r="AM102" i="8" l="1"/>
  <c r="AL10" i="8"/>
  <c r="AJ126" i="8"/>
  <c r="AI34" i="8"/>
  <c r="B89" i="8"/>
  <c r="AJ108" i="8"/>
  <c r="AI16" i="8"/>
  <c r="B90" i="8" s="1"/>
  <c r="AM128" i="8"/>
  <c r="AL36" i="8"/>
  <c r="A93" i="8"/>
  <c r="AI12" i="4"/>
  <c r="AJ104" i="4"/>
  <c r="H18" i="5"/>
  <c r="E19" i="5" s="1"/>
  <c r="G19" i="5" s="1"/>
  <c r="AJ115" i="4"/>
  <c r="AI23" i="4"/>
  <c r="AK25" i="4"/>
  <c r="AL117" i="4"/>
  <c r="AJ131" i="4"/>
  <c r="AI39" i="4"/>
  <c r="AL114" i="4"/>
  <c r="AK22" i="4"/>
  <c r="AL138" i="4"/>
  <c r="AK46" i="4"/>
  <c r="AK125" i="4"/>
  <c r="AJ33" i="4"/>
  <c r="AK132" i="4"/>
  <c r="AJ40" i="4"/>
  <c r="AJ17" i="4"/>
  <c r="AK109" i="4"/>
  <c r="AM119" i="4"/>
  <c r="AL27" i="4"/>
  <c r="AJ143" i="4"/>
  <c r="AI51" i="4"/>
  <c r="AM153" i="4"/>
  <c r="AL61" i="4"/>
  <c r="AL128" i="4"/>
  <c r="AK36" i="4"/>
  <c r="AK142" i="4"/>
  <c r="AJ50" i="4"/>
  <c r="AJ21" i="4"/>
  <c r="AK113" i="4"/>
  <c r="AL134" i="4"/>
  <c r="AK42" i="4"/>
  <c r="AI44" i="4"/>
  <c r="AJ136" i="4"/>
  <c r="AM123" i="4"/>
  <c r="AL31" i="4"/>
  <c r="AK38" i="4"/>
  <c r="AL130" i="4"/>
  <c r="AJ35" i="4"/>
  <c r="AK127" i="4"/>
  <c r="AM135" i="4"/>
  <c r="AL43" i="4"/>
  <c r="AK18" i="4"/>
  <c r="AL110" i="4"/>
  <c r="AL19" i="4"/>
  <c r="AM111" i="4"/>
  <c r="AI41" i="4"/>
  <c r="AJ133" i="4"/>
  <c r="AL141" i="4"/>
  <c r="AK49" i="4"/>
  <c r="AM151" i="4"/>
  <c r="AL59" i="4"/>
  <c r="AM118" i="4"/>
  <c r="AL26" i="4"/>
  <c r="AJ60" i="4"/>
  <c r="AK152" i="4"/>
  <c r="AL147" i="4"/>
  <c r="AK55" i="4"/>
  <c r="AJ122" i="4"/>
  <c r="AI30" i="4"/>
  <c r="AM124" i="4"/>
  <c r="AL32" i="4"/>
  <c r="AK139" i="4"/>
  <c r="AJ47" i="4"/>
  <c r="AL145" i="4"/>
  <c r="AK53" i="4"/>
  <c r="AK58" i="4"/>
  <c r="AL150" i="4"/>
  <c r="AJ149" i="4"/>
  <c r="AI57" i="4"/>
  <c r="AK146" i="4"/>
  <c r="AJ54" i="4"/>
  <c r="AJ107" i="4"/>
  <c r="AI15" i="4"/>
  <c r="AL129" i="4"/>
  <c r="AK37" i="4"/>
  <c r="B89" i="4"/>
  <c r="B29" i="5" s="1"/>
  <c r="AJ106" i="4"/>
  <c r="AI14" i="4"/>
  <c r="AL103" i="4"/>
  <c r="AK11" i="4"/>
  <c r="AJ148" i="4"/>
  <c r="AI56" i="4"/>
  <c r="AJ137" i="4"/>
  <c r="AI45" i="4"/>
  <c r="AM120" i="4"/>
  <c r="AL28" i="4"/>
  <c r="AJ116" i="4"/>
  <c r="AI24" i="4"/>
  <c r="AL101" i="4"/>
  <c r="AK9" i="4"/>
  <c r="AJ105" i="4"/>
  <c r="AI13" i="4"/>
  <c r="A91" i="4"/>
  <c r="A31" i="5" s="1"/>
  <c r="AL121" i="4"/>
  <c r="AK29" i="4"/>
  <c r="AJ144" i="4"/>
  <c r="AI52" i="4"/>
  <c r="AL140" i="4"/>
  <c r="AK48" i="4"/>
  <c r="AM102" i="4"/>
  <c r="AL10" i="4"/>
  <c r="AJ99" i="4"/>
  <c r="AJ7" i="4" s="1"/>
  <c r="AI26" i="1"/>
  <c r="AJ117" i="1"/>
  <c r="AJ138" i="1"/>
  <c r="AI47" i="1"/>
  <c r="AK121" i="1"/>
  <c r="AJ30" i="1"/>
  <c r="AJ140" i="1"/>
  <c r="AI49" i="1"/>
  <c r="AK112" i="1"/>
  <c r="AJ21" i="1"/>
  <c r="AK125" i="1"/>
  <c r="AJ34" i="1"/>
  <c r="AL147" i="1"/>
  <c r="AK56" i="1"/>
  <c r="AK127" i="1"/>
  <c r="AJ36" i="1"/>
  <c r="AJ101" i="1"/>
  <c r="AI10" i="1"/>
  <c r="AK137" i="1"/>
  <c r="AJ46" i="1"/>
  <c r="AL129" i="1"/>
  <c r="AK38" i="1"/>
  <c r="AK105" i="1"/>
  <c r="AJ14" i="1"/>
  <c r="AJ126" i="1"/>
  <c r="AI35" i="1"/>
  <c r="AK139" i="1"/>
  <c r="AJ48" i="1"/>
  <c r="AJ115" i="1"/>
  <c r="AI24" i="1"/>
  <c r="AK142" i="1"/>
  <c r="AJ51" i="1"/>
  <c r="AK106" i="1"/>
  <c r="AJ15" i="1"/>
  <c r="AJ114" i="1"/>
  <c r="AI23" i="1"/>
  <c r="AJ122" i="1"/>
  <c r="AI31" i="1"/>
  <c r="B88" i="1"/>
  <c r="AL143" i="1"/>
  <c r="AK52" i="1"/>
  <c r="AK116" i="1"/>
  <c r="AJ25" i="1"/>
  <c r="AL141" i="1"/>
  <c r="AK50" i="1"/>
  <c r="AJ128" i="1"/>
  <c r="AI37" i="1"/>
  <c r="AJ134" i="1"/>
  <c r="AI43" i="1"/>
  <c r="AL123" i="1"/>
  <c r="AK32" i="1"/>
  <c r="AK144" i="1"/>
  <c r="AJ53" i="1"/>
  <c r="AK104" i="1"/>
  <c r="AJ13" i="1"/>
  <c r="AJ100" i="1"/>
  <c r="AI9" i="1"/>
  <c r="AK102" i="1"/>
  <c r="AJ11" i="1"/>
  <c r="AN131" i="1"/>
  <c r="AN40" i="1" s="1"/>
  <c r="AM40" i="1"/>
  <c r="AK103" i="1"/>
  <c r="AJ12" i="1"/>
  <c r="AK130" i="1"/>
  <c r="AJ39" i="1"/>
  <c r="AJ133" i="1"/>
  <c r="AI42" i="1"/>
  <c r="AJ120" i="1"/>
  <c r="AI29" i="1"/>
  <c r="AN149" i="1"/>
  <c r="AN58" i="1" s="1"/>
  <c r="AM58" i="1"/>
  <c r="AJ113" i="1"/>
  <c r="AI22" i="1"/>
  <c r="AJ135" i="1"/>
  <c r="AI44" i="1"/>
  <c r="AK111" i="1"/>
  <c r="AJ20" i="1"/>
  <c r="AJ132" i="1"/>
  <c r="AI41" i="1"/>
  <c r="AJ150" i="1"/>
  <c r="AI59" i="1"/>
  <c r="AJ17" i="1"/>
  <c r="AK108" i="1"/>
  <c r="AJ98" i="1"/>
  <c r="AI7" i="1"/>
  <c r="AK145" i="1"/>
  <c r="AJ54" i="1"/>
  <c r="AJ110" i="1"/>
  <c r="AI19" i="1"/>
  <c r="AK148" i="1"/>
  <c r="AJ57" i="1"/>
  <c r="AJ151" i="1"/>
  <c r="AI60" i="1"/>
  <c r="AJ99" i="1"/>
  <c r="AI8" i="1"/>
  <c r="AM118" i="1"/>
  <c r="AL27" i="1"/>
  <c r="AJ109" i="1"/>
  <c r="AI18" i="1"/>
  <c r="AK124" i="1"/>
  <c r="AJ33" i="1"/>
  <c r="AJ146" i="1"/>
  <c r="AI55" i="1"/>
  <c r="AJ136" i="1"/>
  <c r="AI45" i="1"/>
  <c r="AJ107" i="1"/>
  <c r="AI16" i="1"/>
  <c r="AN102" i="8" l="1"/>
  <c r="AN10" i="8" s="1"/>
  <c r="AM10" i="8"/>
  <c r="AN128" i="8"/>
  <c r="AN36" i="8" s="1"/>
  <c r="AM36" i="8"/>
  <c r="AK108" i="8"/>
  <c r="AJ16" i="8"/>
  <c r="B91" i="8" s="1"/>
  <c r="A94" i="8"/>
  <c r="AK126" i="8"/>
  <c r="AJ34" i="8"/>
  <c r="AK104" i="4"/>
  <c r="AJ12" i="4"/>
  <c r="AK115" i="4"/>
  <c r="AJ23" i="4"/>
  <c r="AN111" i="4"/>
  <c r="AN19" i="4" s="1"/>
  <c r="AM19" i="4"/>
  <c r="AL127" i="4"/>
  <c r="AK35" i="4"/>
  <c r="AK136" i="4"/>
  <c r="AJ44" i="4"/>
  <c r="AL37" i="4"/>
  <c r="AM129" i="4"/>
  <c r="AK149" i="4"/>
  <c r="AJ57" i="4"/>
  <c r="AL139" i="4"/>
  <c r="AK47" i="4"/>
  <c r="AM147" i="4"/>
  <c r="AL55" i="4"/>
  <c r="AN151" i="4"/>
  <c r="AN59" i="4" s="1"/>
  <c r="AM59" i="4"/>
  <c r="AK50" i="4"/>
  <c r="AL142" i="4"/>
  <c r="AK143" i="4"/>
  <c r="AJ51" i="4"/>
  <c r="AK40" i="4"/>
  <c r="AL132" i="4"/>
  <c r="AM114" i="4"/>
  <c r="AL22" i="4"/>
  <c r="AM130" i="4"/>
  <c r="AL38" i="4"/>
  <c r="AM141" i="4"/>
  <c r="AL49" i="4"/>
  <c r="AL125" i="4"/>
  <c r="AK33" i="4"/>
  <c r="AK133" i="4"/>
  <c r="AJ41" i="4"/>
  <c r="AL113" i="4"/>
  <c r="AK21" i="4"/>
  <c r="AK17" i="4"/>
  <c r="AL109" i="4"/>
  <c r="AL25" i="4"/>
  <c r="AM117" i="4"/>
  <c r="AL58" i="4"/>
  <c r="AM150" i="4"/>
  <c r="AK60" i="4"/>
  <c r="AL152" i="4"/>
  <c r="AM110" i="4"/>
  <c r="AL18" i="4"/>
  <c r="AK107" i="4"/>
  <c r="AJ15" i="4"/>
  <c r="AN124" i="4"/>
  <c r="AN32" i="4" s="1"/>
  <c r="AM32" i="4"/>
  <c r="AM134" i="4"/>
  <c r="AL42" i="4"/>
  <c r="AM128" i="4"/>
  <c r="AL36" i="4"/>
  <c r="AN119" i="4"/>
  <c r="AN27" i="4" s="1"/>
  <c r="AM27" i="4"/>
  <c r="AJ39" i="4"/>
  <c r="AK131" i="4"/>
  <c r="AL146" i="4"/>
  <c r="AK54" i="4"/>
  <c r="AM145" i="4"/>
  <c r="AL53" i="4"/>
  <c r="AJ30" i="4"/>
  <c r="AK122" i="4"/>
  <c r="AN118" i="4"/>
  <c r="AN26" i="4" s="1"/>
  <c r="AM26" i="4"/>
  <c r="AN135" i="4"/>
  <c r="AN43" i="4" s="1"/>
  <c r="AM43" i="4"/>
  <c r="AN123" i="4"/>
  <c r="AN31" i="4" s="1"/>
  <c r="AM31" i="4"/>
  <c r="AN153" i="4"/>
  <c r="AN61" i="4" s="1"/>
  <c r="AM61" i="4"/>
  <c r="AL46" i="4"/>
  <c r="AM138" i="4"/>
  <c r="B90" i="4"/>
  <c r="B30" i="5" s="1"/>
  <c r="A92" i="4"/>
  <c r="A32" i="5" s="1"/>
  <c r="AN102" i="4"/>
  <c r="AN10" i="4" s="1"/>
  <c r="AM10" i="4"/>
  <c r="AM121" i="4"/>
  <c r="AL29" i="4"/>
  <c r="AN120" i="4"/>
  <c r="AN28" i="4" s="1"/>
  <c r="AM28" i="4"/>
  <c r="AM140" i="4"/>
  <c r="AL48" i="4"/>
  <c r="AK105" i="4"/>
  <c r="AJ13" i="4"/>
  <c r="AK137" i="4"/>
  <c r="AJ45" i="4"/>
  <c r="AM103" i="4"/>
  <c r="AL11" i="4"/>
  <c r="AK99" i="4"/>
  <c r="AK7" i="4" s="1"/>
  <c r="AK144" i="4"/>
  <c r="AJ52" i="4"/>
  <c r="AL9" i="4"/>
  <c r="AM101" i="4"/>
  <c r="AK116" i="4"/>
  <c r="AJ24" i="4"/>
  <c r="AK148" i="4"/>
  <c r="AJ56" i="4"/>
  <c r="AK106" i="4"/>
  <c r="AJ14" i="4"/>
  <c r="AK117" i="1"/>
  <c r="AJ26" i="1"/>
  <c r="AK107" i="1"/>
  <c r="AJ16" i="1"/>
  <c r="AK110" i="1"/>
  <c r="AJ19" i="1"/>
  <c r="AL111" i="1"/>
  <c r="AK20" i="1"/>
  <c r="AK133" i="1"/>
  <c r="AJ42" i="1"/>
  <c r="AL104" i="1"/>
  <c r="AK13" i="1"/>
  <c r="AK122" i="1"/>
  <c r="AJ31" i="1"/>
  <c r="AL142" i="1"/>
  <c r="AK51" i="1"/>
  <c r="AL137" i="1"/>
  <c r="AK46" i="1"/>
  <c r="AK136" i="1"/>
  <c r="AJ45" i="1"/>
  <c r="AK109" i="1"/>
  <c r="AJ18" i="1"/>
  <c r="AK151" i="1"/>
  <c r="AJ60" i="1"/>
  <c r="AL145" i="1"/>
  <c r="AK54" i="1"/>
  <c r="AK150" i="1"/>
  <c r="AJ59" i="1"/>
  <c r="AK135" i="1"/>
  <c r="AJ44" i="1"/>
  <c r="AL130" i="1"/>
  <c r="AK39" i="1"/>
  <c r="AL102" i="1"/>
  <c r="AK11" i="1"/>
  <c r="AL144" i="1"/>
  <c r="AK53" i="1"/>
  <c r="AK128" i="1"/>
  <c r="AJ37" i="1"/>
  <c r="AM143" i="1"/>
  <c r="AL52" i="1"/>
  <c r="AK114" i="1"/>
  <c r="AJ23" i="1"/>
  <c r="AK115" i="1"/>
  <c r="AJ24" i="1"/>
  <c r="AL105" i="1"/>
  <c r="AK14" i="1"/>
  <c r="AK101" i="1"/>
  <c r="AJ10" i="1"/>
  <c r="AL125" i="1"/>
  <c r="AK34" i="1"/>
  <c r="AL121" i="1"/>
  <c r="AK30" i="1"/>
  <c r="AL124" i="1"/>
  <c r="AK33" i="1"/>
  <c r="AK134" i="1"/>
  <c r="AJ43" i="1"/>
  <c r="AK126" i="1"/>
  <c r="AJ35" i="1"/>
  <c r="AM147" i="1"/>
  <c r="AL56" i="1"/>
  <c r="AL108" i="1"/>
  <c r="AK17" i="1"/>
  <c r="AK99" i="1"/>
  <c r="AJ8" i="1"/>
  <c r="AL116" i="1"/>
  <c r="AK25" i="1"/>
  <c r="AK140" i="1"/>
  <c r="AJ49" i="1"/>
  <c r="AK146" i="1"/>
  <c r="AJ55" i="1"/>
  <c r="AN118" i="1"/>
  <c r="AN27" i="1" s="1"/>
  <c r="AM27" i="1"/>
  <c r="AL148" i="1"/>
  <c r="AK57" i="1"/>
  <c r="AK98" i="1"/>
  <c r="AJ7" i="1"/>
  <c r="AK132" i="1"/>
  <c r="AJ41" i="1"/>
  <c r="AK113" i="1"/>
  <c r="AJ22" i="1"/>
  <c r="AK120" i="1"/>
  <c r="AJ29" i="1"/>
  <c r="AL103" i="1"/>
  <c r="AK12" i="1"/>
  <c r="AK100" i="1"/>
  <c r="AJ9" i="1"/>
  <c r="AM123" i="1"/>
  <c r="AL32" i="1"/>
  <c r="AM141" i="1"/>
  <c r="AL50" i="1"/>
  <c r="AL106" i="1"/>
  <c r="AK15" i="1"/>
  <c r="AL139" i="1"/>
  <c r="AK48" i="1"/>
  <c r="AM129" i="1"/>
  <c r="AL38" i="1"/>
  <c r="AL127" i="1"/>
  <c r="AK36" i="1"/>
  <c r="AL112" i="1"/>
  <c r="AK21" i="1"/>
  <c r="AK138" i="1"/>
  <c r="AJ47" i="1"/>
  <c r="A95" i="8" l="1"/>
  <c r="AL108" i="8"/>
  <c r="AK16" i="8"/>
  <c r="AL126" i="8"/>
  <c r="AK34" i="8"/>
  <c r="AK12" i="4"/>
  <c r="AL104" i="4"/>
  <c r="H19" i="5"/>
  <c r="E20" i="5" s="1"/>
  <c r="G20" i="5" s="1"/>
  <c r="AL115" i="4"/>
  <c r="AK23" i="4"/>
  <c r="AM46" i="4"/>
  <c r="AN138" i="4"/>
  <c r="AN46" i="4" s="1"/>
  <c r="AM152" i="4"/>
  <c r="AL60" i="4"/>
  <c r="AL17" i="4"/>
  <c r="AM109" i="4"/>
  <c r="AM142" i="4"/>
  <c r="AL50" i="4"/>
  <c r="AN145" i="4"/>
  <c r="AN53" i="4" s="1"/>
  <c r="AM53" i="4"/>
  <c r="AM125" i="4"/>
  <c r="AL33" i="4"/>
  <c r="AN114" i="4"/>
  <c r="AN22" i="4" s="1"/>
  <c r="AM22" i="4"/>
  <c r="AM139" i="4"/>
  <c r="AL47" i="4"/>
  <c r="AL136" i="4"/>
  <c r="AK44" i="4"/>
  <c r="AM58" i="4"/>
  <c r="AN150" i="4"/>
  <c r="AN58" i="4" s="1"/>
  <c r="AM36" i="4"/>
  <c r="AN128" i="4"/>
  <c r="AN36" i="4" s="1"/>
  <c r="AN141" i="4"/>
  <c r="AN49" i="4" s="1"/>
  <c r="AM49" i="4"/>
  <c r="AL149" i="4"/>
  <c r="AK57" i="4"/>
  <c r="AL122" i="4"/>
  <c r="AK30" i="4"/>
  <c r="AL131" i="4"/>
  <c r="AK39" i="4"/>
  <c r="AM25" i="4"/>
  <c r="AN117" i="4"/>
  <c r="AN25" i="4" s="1"/>
  <c r="AN129" i="4"/>
  <c r="AN37" i="4" s="1"/>
  <c r="AM37" i="4"/>
  <c r="AM132" i="4"/>
  <c r="AL40" i="4"/>
  <c r="AM146" i="4"/>
  <c r="AL54" i="4"/>
  <c r="AL107" i="4"/>
  <c r="AK15" i="4"/>
  <c r="AM113" i="4"/>
  <c r="AL21" i="4"/>
  <c r="AL35" i="4"/>
  <c r="AM127" i="4"/>
  <c r="AN134" i="4"/>
  <c r="AN42" i="4" s="1"/>
  <c r="AM42" i="4"/>
  <c r="AN110" i="4"/>
  <c r="AN18" i="4" s="1"/>
  <c r="AM18" i="4"/>
  <c r="AL133" i="4"/>
  <c r="AK41" i="4"/>
  <c r="AN130" i="4"/>
  <c r="AN38" i="4" s="1"/>
  <c r="AM38" i="4"/>
  <c r="AL143" i="4"/>
  <c r="AK51" i="4"/>
  <c r="AN147" i="4"/>
  <c r="AN55" i="4" s="1"/>
  <c r="AM55" i="4"/>
  <c r="B91" i="4"/>
  <c r="B31" i="5" s="1"/>
  <c r="AL148" i="4"/>
  <c r="AK56" i="4"/>
  <c r="AL137" i="4"/>
  <c r="AK45" i="4"/>
  <c r="AN121" i="4"/>
  <c r="AN29" i="4" s="1"/>
  <c r="AM29" i="4"/>
  <c r="AL116" i="4"/>
  <c r="AK24" i="4"/>
  <c r="AL105" i="4"/>
  <c r="AK13" i="4"/>
  <c r="AN101" i="4"/>
  <c r="AM9" i="4"/>
  <c r="AL144" i="4"/>
  <c r="AK52" i="4"/>
  <c r="AN140" i="4"/>
  <c r="AN48" i="4" s="1"/>
  <c r="AM48" i="4"/>
  <c r="AL99" i="4"/>
  <c r="AL7" i="4" s="1"/>
  <c r="AL106" i="4"/>
  <c r="AK14" i="4"/>
  <c r="AN103" i="4"/>
  <c r="AN11" i="4" s="1"/>
  <c r="AM11" i="4"/>
  <c r="A93" i="4"/>
  <c r="A33" i="5" s="1"/>
  <c r="AL117" i="1"/>
  <c r="AK26" i="1"/>
  <c r="AN141" i="1"/>
  <c r="AN50" i="1" s="1"/>
  <c r="AM50" i="1"/>
  <c r="AM103" i="1"/>
  <c r="AL12" i="1"/>
  <c r="AM116" i="1"/>
  <c r="AL25" i="1"/>
  <c r="AL101" i="1"/>
  <c r="AK10" i="1"/>
  <c r="AL114" i="1"/>
  <c r="AK23" i="1"/>
  <c r="AM145" i="1"/>
  <c r="AL54" i="1"/>
  <c r="AL136" i="1"/>
  <c r="AK45" i="1"/>
  <c r="B90" i="1"/>
  <c r="AM112" i="1"/>
  <c r="AL21" i="1"/>
  <c r="AM139" i="1"/>
  <c r="AL48" i="1"/>
  <c r="AN123" i="1"/>
  <c r="AN32" i="1" s="1"/>
  <c r="AM32" i="1"/>
  <c r="AL120" i="1"/>
  <c r="AK29" i="1"/>
  <c r="AL98" i="1"/>
  <c r="AK7" i="1"/>
  <c r="AL146" i="1"/>
  <c r="AK55" i="1"/>
  <c r="AL99" i="1"/>
  <c r="AK8" i="1"/>
  <c r="AL126" i="1"/>
  <c r="AK35" i="1"/>
  <c r="AM121" i="1"/>
  <c r="AL30" i="1"/>
  <c r="AM105" i="1"/>
  <c r="AL14" i="1"/>
  <c r="AN143" i="1"/>
  <c r="AN52" i="1" s="1"/>
  <c r="AM52" i="1"/>
  <c r="AM102" i="1"/>
  <c r="AL11" i="1"/>
  <c r="AL135" i="1"/>
  <c r="AK44" i="1"/>
  <c r="AL151" i="1"/>
  <c r="AK60" i="1"/>
  <c r="AM137" i="1"/>
  <c r="AL46" i="1"/>
  <c r="AM104" i="1"/>
  <c r="AL13" i="1"/>
  <c r="AL110" i="1"/>
  <c r="AK19" i="1"/>
  <c r="AL138" i="1"/>
  <c r="AK47" i="1"/>
  <c r="AM124" i="1"/>
  <c r="AL33" i="1"/>
  <c r="AL122" i="1"/>
  <c r="AK31" i="1"/>
  <c r="AN129" i="1"/>
  <c r="AN38" i="1" s="1"/>
  <c r="AM38" i="1"/>
  <c r="AL132" i="1"/>
  <c r="AK41" i="1"/>
  <c r="AN147" i="1"/>
  <c r="AN56" i="1" s="1"/>
  <c r="AM56" i="1"/>
  <c r="AM144" i="1"/>
  <c r="AL53" i="1"/>
  <c r="AM111" i="1"/>
  <c r="AL20" i="1"/>
  <c r="AM127" i="1"/>
  <c r="AL36" i="1"/>
  <c r="AM106" i="1"/>
  <c r="AL15" i="1"/>
  <c r="AL100" i="1"/>
  <c r="AK9" i="1"/>
  <c r="AL113" i="1"/>
  <c r="AK22" i="1"/>
  <c r="AM148" i="1"/>
  <c r="AL57" i="1"/>
  <c r="AL140" i="1"/>
  <c r="AK49" i="1"/>
  <c r="AM108" i="1"/>
  <c r="AL17" i="1"/>
  <c r="AL134" i="1"/>
  <c r="AK43" i="1"/>
  <c r="AM125" i="1"/>
  <c r="AL34" i="1"/>
  <c r="AL115" i="1"/>
  <c r="AK24" i="1"/>
  <c r="AL128" i="1"/>
  <c r="AK37" i="1"/>
  <c r="AM130" i="1"/>
  <c r="AL39" i="1"/>
  <c r="AL150" i="1"/>
  <c r="AK59" i="1"/>
  <c r="AL109" i="1"/>
  <c r="AK18" i="1"/>
  <c r="AM142" i="1"/>
  <c r="AL51" i="1"/>
  <c r="AL133" i="1"/>
  <c r="AK42" i="1"/>
  <c r="AL107" i="1"/>
  <c r="AK16" i="1"/>
  <c r="AM126" i="8" l="1"/>
  <c r="AL34" i="8"/>
  <c r="B92" i="8"/>
  <c r="AM108" i="8"/>
  <c r="AL16" i="8"/>
  <c r="B93" i="8" s="1"/>
  <c r="AN9" i="4"/>
  <c r="AM104" i="4"/>
  <c r="AL12" i="4"/>
  <c r="AM115" i="4"/>
  <c r="AL23" i="4"/>
  <c r="AM17" i="4"/>
  <c r="AN109" i="4"/>
  <c r="AN17" i="4" s="1"/>
  <c r="AM143" i="4"/>
  <c r="AL51" i="4"/>
  <c r="AN113" i="4"/>
  <c r="AN21" i="4" s="1"/>
  <c r="AM21" i="4"/>
  <c r="AN132" i="4"/>
  <c r="AN40" i="4" s="1"/>
  <c r="AM40" i="4"/>
  <c r="AM131" i="4"/>
  <c r="AL39" i="4"/>
  <c r="AM136" i="4"/>
  <c r="AL44" i="4"/>
  <c r="AN125" i="4"/>
  <c r="AN33" i="4" s="1"/>
  <c r="AM33" i="4"/>
  <c r="AN127" i="4"/>
  <c r="AN35" i="4" s="1"/>
  <c r="AM35" i="4"/>
  <c r="AL15" i="4"/>
  <c r="AM107" i="4"/>
  <c r="AM122" i="4"/>
  <c r="AL30" i="4"/>
  <c r="AN139" i="4"/>
  <c r="AN47" i="4" s="1"/>
  <c r="AM47" i="4"/>
  <c r="AM60" i="4"/>
  <c r="AN152" i="4"/>
  <c r="AN60" i="4" s="1"/>
  <c r="AL41" i="4"/>
  <c r="AM133" i="4"/>
  <c r="AN146" i="4"/>
  <c r="AN54" i="4" s="1"/>
  <c r="AM54" i="4"/>
  <c r="AM149" i="4"/>
  <c r="AL57" i="4"/>
  <c r="AN142" i="4"/>
  <c r="AN50" i="4" s="1"/>
  <c r="AM50" i="4"/>
  <c r="B92" i="4"/>
  <c r="B32" i="5" s="1"/>
  <c r="A94" i="4"/>
  <c r="A34" i="5" s="1"/>
  <c r="AM99" i="4"/>
  <c r="AM7" i="4" s="1"/>
  <c r="AM105" i="4"/>
  <c r="AL13" i="4"/>
  <c r="AM137" i="4"/>
  <c r="AL45" i="4"/>
  <c r="AM106" i="4"/>
  <c r="AL14" i="4"/>
  <c r="AM144" i="4"/>
  <c r="AL52" i="4"/>
  <c r="AM116" i="4"/>
  <c r="AL24" i="4"/>
  <c r="AM148" i="4"/>
  <c r="AL56" i="4"/>
  <c r="AM117" i="1"/>
  <c r="AL26" i="1"/>
  <c r="AN130" i="1"/>
  <c r="AN39" i="1" s="1"/>
  <c r="AM39" i="1"/>
  <c r="AM100" i="1"/>
  <c r="AL9" i="1"/>
  <c r="AM151" i="1"/>
  <c r="AL60" i="1"/>
  <c r="AM98" i="1"/>
  <c r="AL7" i="1"/>
  <c r="AN145" i="1"/>
  <c r="AN54" i="1" s="1"/>
  <c r="AM54" i="1"/>
  <c r="AM109" i="1"/>
  <c r="AL18" i="1"/>
  <c r="AN148" i="1"/>
  <c r="AN57" i="1" s="1"/>
  <c r="AM57" i="1"/>
  <c r="AN124" i="1"/>
  <c r="AN33" i="1" s="1"/>
  <c r="AM33" i="1"/>
  <c r="AN105" i="1"/>
  <c r="AN14" i="1" s="1"/>
  <c r="AM14" i="1"/>
  <c r="AM99" i="1"/>
  <c r="AL8" i="1"/>
  <c r="AM120" i="1"/>
  <c r="AL29" i="1"/>
  <c r="AM114" i="1"/>
  <c r="AL23" i="1"/>
  <c r="AN103" i="1"/>
  <c r="AN12" i="1" s="1"/>
  <c r="AM12" i="1"/>
  <c r="AM140" i="1"/>
  <c r="AL49" i="1"/>
  <c r="AM132" i="1"/>
  <c r="AL41" i="1"/>
  <c r="AN139" i="1"/>
  <c r="AN48" i="1" s="1"/>
  <c r="AM48" i="1"/>
  <c r="AN116" i="1"/>
  <c r="AN25" i="1" s="1"/>
  <c r="AM25" i="1"/>
  <c r="AM134" i="1"/>
  <c r="AL43" i="1"/>
  <c r="AN144" i="1"/>
  <c r="AN53" i="1" s="1"/>
  <c r="AM53" i="1"/>
  <c r="AM135" i="1"/>
  <c r="AL44" i="1"/>
  <c r="AN112" i="1"/>
  <c r="AN21" i="1" s="1"/>
  <c r="AM21" i="1"/>
  <c r="AM115" i="1"/>
  <c r="AL24" i="1"/>
  <c r="AM113" i="1"/>
  <c r="AL22" i="1"/>
  <c r="AN127" i="1"/>
  <c r="AN36" i="1" s="1"/>
  <c r="AM36" i="1"/>
  <c r="AM122" i="1"/>
  <c r="AL31" i="1"/>
  <c r="AM138" i="1"/>
  <c r="AL47" i="1"/>
  <c r="AN137" i="1"/>
  <c r="AN46" i="1" s="1"/>
  <c r="AM46" i="1"/>
  <c r="AN102" i="1"/>
  <c r="AN11" i="1" s="1"/>
  <c r="AM11" i="1"/>
  <c r="AN121" i="1"/>
  <c r="AN30" i="1" s="1"/>
  <c r="AM30" i="1"/>
  <c r="AM146" i="1"/>
  <c r="AL55" i="1"/>
  <c r="AN142" i="1"/>
  <c r="AN51" i="1" s="1"/>
  <c r="AM51" i="1"/>
  <c r="AN125" i="1"/>
  <c r="AN34" i="1" s="1"/>
  <c r="AM34" i="1"/>
  <c r="AN111" i="1"/>
  <c r="AN20" i="1" s="1"/>
  <c r="AM20" i="1"/>
  <c r="AM110" i="1"/>
  <c r="AL19" i="1"/>
  <c r="AM126" i="1"/>
  <c r="AL35" i="1"/>
  <c r="AM107" i="1"/>
  <c r="AL16" i="1"/>
  <c r="AM128" i="1"/>
  <c r="AL37" i="1"/>
  <c r="AN106" i="1"/>
  <c r="AN15" i="1" s="1"/>
  <c r="AM15" i="1"/>
  <c r="AN104" i="1"/>
  <c r="AN13" i="1" s="1"/>
  <c r="AM13" i="1"/>
  <c r="AM133" i="1"/>
  <c r="AL42" i="1"/>
  <c r="AM150" i="1"/>
  <c r="AL59" i="1"/>
  <c r="AN108" i="1"/>
  <c r="AN17" i="1" s="1"/>
  <c r="AM17" i="1"/>
  <c r="B91" i="1"/>
  <c r="AM136" i="1"/>
  <c r="AL45" i="1"/>
  <c r="AM101" i="1"/>
  <c r="AL10" i="1"/>
  <c r="AN108" i="8" l="1"/>
  <c r="AN16" i="8" s="1"/>
  <c r="AM16" i="8"/>
  <c r="AN126" i="8"/>
  <c r="AN34" i="8" s="1"/>
  <c r="AM34" i="8"/>
  <c r="AM12" i="4"/>
  <c r="AN104" i="4"/>
  <c r="AN12" i="4" s="1"/>
  <c r="H20" i="5"/>
  <c r="E21" i="5" s="1"/>
  <c r="G21" i="5" s="1"/>
  <c r="AN115" i="4"/>
  <c r="AN23" i="4" s="1"/>
  <c r="AM23" i="4"/>
  <c r="AN107" i="4"/>
  <c r="AN15" i="4" s="1"/>
  <c r="AM15" i="4"/>
  <c r="AN149" i="4"/>
  <c r="AN57" i="4" s="1"/>
  <c r="AM57" i="4"/>
  <c r="AM44" i="4"/>
  <c r="AN136" i="4"/>
  <c r="AN44" i="4" s="1"/>
  <c r="AN131" i="4"/>
  <c r="AN39" i="4" s="1"/>
  <c r="AM39" i="4"/>
  <c r="AN133" i="4"/>
  <c r="AN41" i="4" s="1"/>
  <c r="AM41" i="4"/>
  <c r="AN143" i="4"/>
  <c r="AN51" i="4" s="1"/>
  <c r="AM51" i="4"/>
  <c r="AN122" i="4"/>
  <c r="AN30" i="4" s="1"/>
  <c r="AM30" i="4"/>
  <c r="B93" i="4"/>
  <c r="B33" i="5" s="1"/>
  <c r="AN144" i="4"/>
  <c r="AN52" i="4" s="1"/>
  <c r="AM52" i="4"/>
  <c r="AN105" i="4"/>
  <c r="AN13" i="4" s="1"/>
  <c r="AM13" i="4"/>
  <c r="AN148" i="4"/>
  <c r="AN56" i="4" s="1"/>
  <c r="AM56" i="4"/>
  <c r="AN106" i="4"/>
  <c r="AN14" i="4" s="1"/>
  <c r="AM14" i="4"/>
  <c r="AN99" i="4"/>
  <c r="AN7" i="4" s="1"/>
  <c r="A95" i="4"/>
  <c r="A35" i="5" s="1"/>
  <c r="AN116" i="4"/>
  <c r="AN24" i="4" s="1"/>
  <c r="AM24" i="4"/>
  <c r="AN137" i="4"/>
  <c r="AN45" i="4" s="1"/>
  <c r="AM45" i="4"/>
  <c r="AN117" i="1"/>
  <c r="AN26" i="1" s="1"/>
  <c r="AM26" i="1"/>
  <c r="AN146" i="1"/>
  <c r="AN55" i="1" s="1"/>
  <c r="AM55" i="1"/>
  <c r="AN132" i="1"/>
  <c r="AN41" i="1" s="1"/>
  <c r="AM41" i="1"/>
  <c r="AN114" i="1"/>
  <c r="AN23" i="1" s="1"/>
  <c r="AM23" i="1"/>
  <c r="AN151" i="1"/>
  <c r="AN60" i="1" s="1"/>
  <c r="AM60" i="1"/>
  <c r="AN150" i="1"/>
  <c r="AN59" i="1" s="1"/>
  <c r="AM59" i="1"/>
  <c r="AN126" i="1"/>
  <c r="AN35" i="1" s="1"/>
  <c r="AM35" i="1"/>
  <c r="AN138" i="1"/>
  <c r="AN47" i="1" s="1"/>
  <c r="AM47" i="1"/>
  <c r="AN113" i="1"/>
  <c r="AN22" i="1" s="1"/>
  <c r="AM22" i="1"/>
  <c r="AN135" i="1"/>
  <c r="AN44" i="1" s="1"/>
  <c r="AM44" i="1"/>
  <c r="AN140" i="1"/>
  <c r="AN49" i="1" s="1"/>
  <c r="AM49" i="1"/>
  <c r="AN120" i="1"/>
  <c r="AN29" i="1" s="1"/>
  <c r="AM29" i="1"/>
  <c r="AN100" i="1"/>
  <c r="AN9" i="1" s="1"/>
  <c r="AM9" i="1"/>
  <c r="AN107" i="1"/>
  <c r="AN16" i="1" s="1"/>
  <c r="AM16" i="1"/>
  <c r="AN134" i="1"/>
  <c r="AN43" i="1" s="1"/>
  <c r="AM43" i="1"/>
  <c r="AN101" i="1"/>
  <c r="AN10" i="1" s="1"/>
  <c r="AM10" i="1"/>
  <c r="AN136" i="1"/>
  <c r="AN45" i="1" s="1"/>
  <c r="AM45" i="1"/>
  <c r="B92" i="1"/>
  <c r="AN109" i="1"/>
  <c r="AN18" i="1" s="1"/>
  <c r="AM18" i="1"/>
  <c r="AN133" i="1"/>
  <c r="AN42" i="1" s="1"/>
  <c r="AM42" i="1"/>
  <c r="AN128" i="1"/>
  <c r="AN37" i="1" s="1"/>
  <c r="AM37" i="1"/>
  <c r="AN110" i="1"/>
  <c r="AN19" i="1" s="1"/>
  <c r="AM19" i="1"/>
  <c r="AN122" i="1"/>
  <c r="AN31" i="1" s="1"/>
  <c r="AM31" i="1"/>
  <c r="AN115" i="1"/>
  <c r="AN24" i="1" s="1"/>
  <c r="AM24" i="1"/>
  <c r="AN99" i="1"/>
  <c r="AN8" i="1" s="1"/>
  <c r="AM8" i="1"/>
  <c r="AN98" i="1"/>
  <c r="AN7" i="1" s="1"/>
  <c r="AM7" i="1"/>
  <c r="B94" i="8" l="1"/>
  <c r="B95" i="8"/>
  <c r="B95" i="4"/>
  <c r="B35" i="5" s="1"/>
  <c r="B94" i="4"/>
  <c r="B34" i="5" s="1"/>
  <c r="B94" i="1"/>
  <c r="B93" i="1"/>
  <c r="H21" i="5" l="1"/>
  <c r="E22" i="5" s="1"/>
  <c r="G22" i="5" s="1"/>
  <c r="H22" i="5" l="1"/>
  <c r="E23" i="5" s="1"/>
  <c r="G23" i="5" s="1"/>
  <c r="H23" i="5" l="1"/>
  <c r="E24" i="5" s="1"/>
  <c r="G24" i="5" s="1"/>
  <c r="H24" i="5" l="1"/>
  <c r="E25" i="5" s="1"/>
  <c r="G25" i="5" s="1"/>
  <c r="H25" i="5" l="1"/>
  <c r="E26" i="5" s="1"/>
  <c r="G26" i="5" s="1"/>
  <c r="H26" i="5" l="1"/>
  <c r="E27" i="5" s="1"/>
  <c r="G27" i="5" s="1"/>
  <c r="H27" i="5" l="1"/>
  <c r="E28" i="5" s="1"/>
  <c r="G28" i="5" s="1"/>
  <c r="H28" i="5" l="1"/>
  <c r="E29" i="5" s="1"/>
  <c r="G29" i="5" s="1"/>
  <c r="H29" i="5" l="1"/>
  <c r="E30" i="5" s="1"/>
  <c r="G30" i="5" s="1"/>
  <c r="H30" i="5" l="1"/>
  <c r="E31" i="5" s="1"/>
  <c r="G31" i="5" s="1"/>
  <c r="H31" i="5" l="1"/>
  <c r="E32" i="5" s="1"/>
  <c r="G32" i="5" s="1"/>
  <c r="H32" i="5" l="1"/>
  <c r="E33" i="5" s="1"/>
  <c r="G33" i="5" s="1"/>
  <c r="H33" i="5" l="1"/>
  <c r="E34" i="5" s="1"/>
  <c r="G34" i="5" s="1"/>
  <c r="H34" i="5" l="1"/>
  <c r="E35" i="5" s="1"/>
  <c r="G35" i="5" s="1"/>
  <c r="H35" i="5" l="1"/>
</calcChain>
</file>

<file path=xl/sharedStrings.xml><?xml version="1.0" encoding="utf-8"?>
<sst xmlns="http://schemas.openxmlformats.org/spreadsheetml/2006/main" count="356" uniqueCount="104">
  <si>
    <t>Item</t>
  </si>
  <si>
    <t>Life Expectancy</t>
  </si>
  <si>
    <t>Remaining Life</t>
  </si>
  <si>
    <t>Best Cost</t>
  </si>
  <si>
    <t>Worst Cost</t>
  </si>
  <si>
    <t>Average Cost</t>
  </si>
  <si>
    <t>Shingle Roof Replace</t>
  </si>
  <si>
    <t>Metal Roof Replace</t>
  </si>
  <si>
    <t>Heat Tape</t>
  </si>
  <si>
    <t>Repaint Exterior</t>
  </si>
  <si>
    <t>Repaint Interior</t>
  </si>
  <si>
    <t>Repair Wood Siding</t>
  </si>
  <si>
    <t>Stucco Repair</t>
  </si>
  <si>
    <t>Asphalt Overlay</t>
  </si>
  <si>
    <t>Asphalt Seal Crack fill</t>
  </si>
  <si>
    <t xml:space="preserve">Year </t>
  </si>
  <si>
    <t>Inflation</t>
  </si>
  <si>
    <t>Interior Doors Replace</t>
  </si>
  <si>
    <t>Glass Entry Doors Replace</t>
  </si>
  <si>
    <t>Exterior Steel Doors Replace</t>
  </si>
  <si>
    <t>Common Widows Replace</t>
  </si>
  <si>
    <t>Door Openers Replace</t>
  </si>
  <si>
    <t>Concrete Sidewalk Repair</t>
  </si>
  <si>
    <t>Unit Decks Major Repairs</t>
  </si>
  <si>
    <t>Pool Patio Deck Replace</t>
  </si>
  <si>
    <t>Steel Stairs Replace</t>
  </si>
  <si>
    <t>Domestic Water Boiler Replace</t>
  </si>
  <si>
    <t>Heating Boiler Rebuild</t>
  </si>
  <si>
    <t>Pumps replace</t>
  </si>
  <si>
    <t>Isolation valves Replac</t>
  </si>
  <si>
    <t>Backflow Preventer Replace</t>
  </si>
  <si>
    <t>Hydronic Mains Rplace</t>
  </si>
  <si>
    <t>Fire Protection Sys replace</t>
  </si>
  <si>
    <t>Electronic Door Locks Replace</t>
  </si>
  <si>
    <t>Wood Fencing Rplace</t>
  </si>
  <si>
    <t>Block Wall Major Repairs</t>
  </si>
  <si>
    <t>Trash Enclosure Replace</t>
  </si>
  <si>
    <t>Pool Resurface</t>
  </si>
  <si>
    <t>Pool Heater Replace</t>
  </si>
  <si>
    <t>Pool Filter Replace</t>
  </si>
  <si>
    <t>Pool Cover replace</t>
  </si>
  <si>
    <t>Pool Furniture Partial Replace</t>
  </si>
  <si>
    <t>Entry Furnishings Replace</t>
  </si>
  <si>
    <t>Sauna Room Renovate</t>
  </si>
  <si>
    <t>Restroom Remodel</t>
  </si>
  <si>
    <t>Managers Unit Remodel</t>
  </si>
  <si>
    <t>Int Stairs Refurbish</t>
  </si>
  <si>
    <t>Ski Lockers Replace</t>
  </si>
  <si>
    <t>Mill Work Replace</t>
  </si>
  <si>
    <t>Garage Drop Ceiling</t>
  </si>
  <si>
    <t>Garage Wood Ceiling Replace</t>
  </si>
  <si>
    <t>Carpet Replace</t>
  </si>
  <si>
    <t>Slate Tile replace</t>
  </si>
  <si>
    <t>Pool Deck Carpet Replace</t>
  </si>
  <si>
    <t>Ski Locker Room Floor</t>
  </si>
  <si>
    <t>Lights Int Hall Replace</t>
  </si>
  <si>
    <t>Lights Ext Wall Moint</t>
  </si>
  <si>
    <t>Pedestal Lights Replace</t>
  </si>
  <si>
    <t>Landscape Timbers</t>
  </si>
  <si>
    <t>Total</t>
  </si>
  <si>
    <t>Year</t>
  </si>
  <si>
    <t>Expenses</t>
  </si>
  <si>
    <t>Concrete Repair Replace</t>
  </si>
  <si>
    <t>Electrical Panels Replace</t>
  </si>
  <si>
    <t>Hot water SrorageTank Replace</t>
  </si>
  <si>
    <t>Starting Balance</t>
  </si>
  <si>
    <t>Dues</t>
  </si>
  <si>
    <t>Reserve Dues per Month</t>
  </si>
  <si>
    <t>Interest Rate</t>
  </si>
  <si>
    <t>Int</t>
  </si>
  <si>
    <t>Ending Balance</t>
  </si>
  <si>
    <t>Increase per year</t>
  </si>
  <si>
    <t>Sewer Line</t>
  </si>
  <si>
    <t>Loan</t>
  </si>
  <si>
    <t>From Report</t>
  </si>
  <si>
    <t>Updated</t>
  </si>
  <si>
    <t>Remain Life</t>
  </si>
  <si>
    <t>Loan per month</t>
  </si>
  <si>
    <t>Sprinkler System</t>
  </si>
  <si>
    <t>New loan</t>
  </si>
  <si>
    <t>Lights Ext Wall Mount</t>
  </si>
  <si>
    <t>Principal</t>
  </si>
  <si>
    <t>p</t>
  </si>
  <si>
    <t>r</t>
  </si>
  <si>
    <t>n</t>
  </si>
  <si>
    <t>R+1</t>
  </si>
  <si>
    <t>(R+1)^n</t>
  </si>
  <si>
    <t>Interest</t>
  </si>
  <si>
    <t>Duration</t>
  </si>
  <si>
    <t>per Year</t>
  </si>
  <si>
    <t>Yr</t>
  </si>
  <si>
    <t>Loan Int</t>
  </si>
  <si>
    <t>year</t>
  </si>
  <si>
    <t>((R+1)^n)-1</t>
  </si>
  <si>
    <t>a</t>
  </si>
  <si>
    <t>b</t>
  </si>
  <si>
    <t>a/b</t>
  </si>
  <si>
    <t>Payment</t>
  </si>
  <si>
    <t>p/a/b</t>
  </si>
  <si>
    <t>R*(R+1)^n</t>
  </si>
  <si>
    <t>Per Month</t>
  </si>
  <si>
    <t>Per Year</t>
  </si>
  <si>
    <t>Wood Fencing Replace</t>
  </si>
  <si>
    <t>INCREASE THIS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</si>
</sst>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10" fontId="0" fillId="2" borderId="0" xfId="2" applyNumberFormat="1" applyFont="1" applyFill="1"/>
    <xf numFmtId="165" fontId="0" fillId="0" borderId="0" xfId="0" applyNumberFormat="1"/>
    <xf numFmtId="165" fontId="0" fillId="2" borderId="0" xfId="0" applyNumberFormat="1" applyFill="1"/>
    <xf numFmtId="9" fontId="0" fillId="0" borderId="0" xfId="2" applyFont="1"/>
    <xf numFmtId="9" fontId="0" fillId="2" borderId="0" xfId="2" applyFont="1" applyFill="1"/>
    <xf numFmtId="44" fontId="0" fillId="2" borderId="0" xfId="1" applyFont="1" applyFill="1"/>
    <xf numFmtId="164" fontId="0" fillId="2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4"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9"/>
  <sheetViews>
    <sheetView tabSelected="1" zoomScale="98" zoomScaleNormal="98" workbookViewId="0">
      <selection activeCell="F73" sqref="F73"/>
    </sheetView>
  </sheetViews>
  <sheetFormatPr defaultRowHeight="15" x14ac:dyDescent="0.25"/>
  <cols>
    <col min="1" max="1" width="19.85546875" bestFit="1" customWidth="1"/>
    <col min="2" max="2" width="14.7109375" bestFit="1" customWidth="1"/>
    <col min="3" max="3" width="14.28515625" bestFit="1" customWidth="1"/>
    <col min="4" max="4" width="12.5703125" bestFit="1" customWidth="1"/>
    <col min="5" max="5" width="13.7109375" bestFit="1" customWidth="1"/>
    <col min="6" max="6" width="12.5703125" bestFit="1" customWidth="1"/>
    <col min="7" max="7" width="10.28515625" customWidth="1"/>
    <col min="11" max="11" width="10.140625" customWidth="1"/>
    <col min="16" max="16" width="10.28515625" customWidth="1"/>
  </cols>
  <sheetData>
    <row r="1" spans="1:41" x14ac:dyDescent="0.25">
      <c r="A1" t="s">
        <v>15</v>
      </c>
      <c r="B1" s="3">
        <v>2024</v>
      </c>
      <c r="C1" t="s">
        <v>16</v>
      </c>
      <c r="D1" s="4">
        <v>3.7499999999999999E-2</v>
      </c>
    </row>
    <row r="5" spans="1:41" x14ac:dyDescent="0.25">
      <c r="C5" t="s">
        <v>74</v>
      </c>
      <c r="D5" t="s">
        <v>75</v>
      </c>
    </row>
    <row r="6" spans="1:41" x14ac:dyDescent="0.25">
      <c r="A6" t="s">
        <v>0</v>
      </c>
      <c r="B6" t="s">
        <v>1</v>
      </c>
      <c r="C6" t="s">
        <v>2</v>
      </c>
      <c r="D6" t="s">
        <v>76</v>
      </c>
      <c r="E6" t="s">
        <v>3</v>
      </c>
      <c r="F6" t="s">
        <v>4</v>
      </c>
      <c r="G6" t="s">
        <v>5</v>
      </c>
      <c r="K6">
        <f>B1</f>
        <v>2024</v>
      </c>
      <c r="L6">
        <f>K6+1</f>
        <v>2025</v>
      </c>
      <c r="M6">
        <f t="shared" ref="M6:AN6" si="0">L6+1</f>
        <v>2026</v>
      </c>
      <c r="N6">
        <f t="shared" si="0"/>
        <v>2027</v>
      </c>
      <c r="O6">
        <f t="shared" si="0"/>
        <v>2028</v>
      </c>
      <c r="P6">
        <f t="shared" si="0"/>
        <v>2029</v>
      </c>
      <c r="Q6">
        <f t="shared" si="0"/>
        <v>2030</v>
      </c>
      <c r="R6">
        <f t="shared" si="0"/>
        <v>2031</v>
      </c>
      <c r="S6">
        <f t="shared" si="0"/>
        <v>2032</v>
      </c>
      <c r="T6">
        <f t="shared" si="0"/>
        <v>2033</v>
      </c>
      <c r="U6">
        <f t="shared" si="0"/>
        <v>2034</v>
      </c>
      <c r="V6">
        <f t="shared" si="0"/>
        <v>2035</v>
      </c>
      <c r="W6">
        <f t="shared" si="0"/>
        <v>2036</v>
      </c>
      <c r="X6">
        <f t="shared" si="0"/>
        <v>2037</v>
      </c>
      <c r="Y6">
        <f t="shared" si="0"/>
        <v>2038</v>
      </c>
      <c r="Z6">
        <f t="shared" si="0"/>
        <v>2039</v>
      </c>
      <c r="AA6">
        <f t="shared" si="0"/>
        <v>2040</v>
      </c>
      <c r="AB6">
        <f t="shared" si="0"/>
        <v>2041</v>
      </c>
      <c r="AC6">
        <f t="shared" si="0"/>
        <v>2042</v>
      </c>
      <c r="AD6">
        <f t="shared" si="0"/>
        <v>2043</v>
      </c>
      <c r="AE6">
        <f t="shared" si="0"/>
        <v>2044</v>
      </c>
      <c r="AF6">
        <f t="shared" si="0"/>
        <v>2045</v>
      </c>
      <c r="AG6">
        <f t="shared" si="0"/>
        <v>2046</v>
      </c>
      <c r="AH6">
        <f t="shared" si="0"/>
        <v>2047</v>
      </c>
      <c r="AI6">
        <f t="shared" si="0"/>
        <v>2048</v>
      </c>
      <c r="AJ6">
        <f t="shared" si="0"/>
        <v>2049</v>
      </c>
      <c r="AK6">
        <f t="shared" si="0"/>
        <v>2050</v>
      </c>
      <c r="AL6">
        <f t="shared" si="0"/>
        <v>2051</v>
      </c>
      <c r="AM6">
        <f t="shared" si="0"/>
        <v>2052</v>
      </c>
      <c r="AN6">
        <f t="shared" si="0"/>
        <v>2053</v>
      </c>
      <c r="AO6" t="s">
        <v>0</v>
      </c>
    </row>
    <row r="7" spans="1:41" x14ac:dyDescent="0.25">
      <c r="A7" s="3" t="s">
        <v>72</v>
      </c>
      <c r="B7" s="3">
        <v>50</v>
      </c>
      <c r="C7">
        <v>0</v>
      </c>
      <c r="D7" s="3">
        <v>10</v>
      </c>
      <c r="E7" s="1">
        <v>20000</v>
      </c>
      <c r="F7" s="1">
        <v>30000</v>
      </c>
      <c r="G7" s="1">
        <f>AVERAGE(E7:F7)</f>
        <v>25000</v>
      </c>
      <c r="K7" s="2">
        <f t="shared" ref="K7:AN8" si="1">IF(K99=0,$G7,0)</f>
        <v>0</v>
      </c>
      <c r="L7" s="2">
        <f t="shared" si="1"/>
        <v>0</v>
      </c>
      <c r="M7" s="2">
        <f t="shared" si="1"/>
        <v>0</v>
      </c>
      <c r="N7" s="2">
        <f t="shared" si="1"/>
        <v>0</v>
      </c>
      <c r="O7" s="2">
        <f t="shared" si="1"/>
        <v>0</v>
      </c>
      <c r="P7" s="2">
        <f t="shared" si="1"/>
        <v>0</v>
      </c>
      <c r="Q7" s="2">
        <f t="shared" si="1"/>
        <v>0</v>
      </c>
      <c r="R7" s="2">
        <f t="shared" si="1"/>
        <v>0</v>
      </c>
      <c r="S7" s="2">
        <f t="shared" si="1"/>
        <v>0</v>
      </c>
      <c r="T7" s="2">
        <f t="shared" si="1"/>
        <v>0</v>
      </c>
      <c r="U7" s="2">
        <f t="shared" si="1"/>
        <v>25000</v>
      </c>
      <c r="V7" s="2">
        <f t="shared" si="1"/>
        <v>0</v>
      </c>
      <c r="W7" s="2">
        <f t="shared" si="1"/>
        <v>0</v>
      </c>
      <c r="X7" s="2">
        <f t="shared" si="1"/>
        <v>0</v>
      </c>
      <c r="Y7" s="2">
        <f t="shared" si="1"/>
        <v>0</v>
      </c>
      <c r="Z7" s="2">
        <f t="shared" si="1"/>
        <v>0</v>
      </c>
      <c r="AA7" s="2">
        <f t="shared" si="1"/>
        <v>0</v>
      </c>
      <c r="AB7" s="2">
        <f t="shared" si="1"/>
        <v>0</v>
      </c>
      <c r="AC7" s="2">
        <f t="shared" si="1"/>
        <v>0</v>
      </c>
      <c r="AD7" s="2">
        <f t="shared" si="1"/>
        <v>0</v>
      </c>
      <c r="AE7" s="2">
        <f t="shared" si="1"/>
        <v>0</v>
      </c>
      <c r="AF7" s="2">
        <f t="shared" si="1"/>
        <v>0</v>
      </c>
      <c r="AG7" s="2">
        <f t="shared" si="1"/>
        <v>0</v>
      </c>
      <c r="AH7" s="2">
        <f t="shared" si="1"/>
        <v>0</v>
      </c>
      <c r="AI7" s="2">
        <f t="shared" si="1"/>
        <v>0</v>
      </c>
      <c r="AJ7" s="2">
        <f t="shared" si="1"/>
        <v>0</v>
      </c>
      <c r="AK7" s="2">
        <f t="shared" si="1"/>
        <v>0</v>
      </c>
      <c r="AL7" s="2">
        <f t="shared" si="1"/>
        <v>0</v>
      </c>
      <c r="AM7" s="2">
        <f t="shared" si="1"/>
        <v>0</v>
      </c>
      <c r="AN7" s="2">
        <f t="shared" si="1"/>
        <v>0</v>
      </c>
      <c r="AO7" t="str">
        <f>A7</f>
        <v>Sewer Line</v>
      </c>
    </row>
    <row r="8" spans="1:41" x14ac:dyDescent="0.25">
      <c r="A8" s="3" t="s">
        <v>78</v>
      </c>
      <c r="B8" s="3">
        <v>50</v>
      </c>
      <c r="D8" s="3">
        <v>5</v>
      </c>
      <c r="E8" s="10">
        <v>200000</v>
      </c>
      <c r="F8" s="10">
        <v>300000</v>
      </c>
      <c r="G8" s="1">
        <f>AVERAGE(E8:F8)</f>
        <v>250000</v>
      </c>
      <c r="K8" s="2">
        <f t="shared" si="1"/>
        <v>0</v>
      </c>
      <c r="L8" s="2">
        <f t="shared" si="1"/>
        <v>0</v>
      </c>
      <c r="M8" s="2">
        <f t="shared" si="1"/>
        <v>0</v>
      </c>
      <c r="N8" s="2">
        <f t="shared" si="1"/>
        <v>0</v>
      </c>
      <c r="O8" s="2">
        <f t="shared" si="1"/>
        <v>0</v>
      </c>
      <c r="P8" s="2">
        <f t="shared" si="1"/>
        <v>250000</v>
      </c>
      <c r="Q8" s="2">
        <f t="shared" si="1"/>
        <v>0</v>
      </c>
      <c r="R8" s="2">
        <f t="shared" si="1"/>
        <v>0</v>
      </c>
      <c r="S8" s="2">
        <f t="shared" si="1"/>
        <v>0</v>
      </c>
      <c r="T8" s="2">
        <f t="shared" si="1"/>
        <v>0</v>
      </c>
      <c r="U8" s="2">
        <f t="shared" si="1"/>
        <v>0</v>
      </c>
      <c r="V8" s="2">
        <f t="shared" si="1"/>
        <v>0</v>
      </c>
      <c r="W8" s="2">
        <f t="shared" si="1"/>
        <v>0</v>
      </c>
      <c r="X8" s="2">
        <f t="shared" si="1"/>
        <v>0</v>
      </c>
      <c r="Y8" s="2">
        <f t="shared" si="1"/>
        <v>0</v>
      </c>
      <c r="Z8" s="2">
        <f t="shared" si="1"/>
        <v>0</v>
      </c>
      <c r="AA8" s="2">
        <f t="shared" si="1"/>
        <v>0</v>
      </c>
      <c r="AB8" s="2">
        <f t="shared" si="1"/>
        <v>0</v>
      </c>
      <c r="AC8" s="2">
        <f t="shared" si="1"/>
        <v>0</v>
      </c>
      <c r="AD8" s="2">
        <f t="shared" si="1"/>
        <v>0</v>
      </c>
      <c r="AE8" s="2">
        <f t="shared" si="1"/>
        <v>0</v>
      </c>
      <c r="AF8" s="2">
        <f t="shared" si="1"/>
        <v>0</v>
      </c>
      <c r="AG8" s="2">
        <f t="shared" si="1"/>
        <v>0</v>
      </c>
      <c r="AH8" s="2">
        <f t="shared" si="1"/>
        <v>0</v>
      </c>
      <c r="AI8" s="2">
        <f t="shared" si="1"/>
        <v>0</v>
      </c>
      <c r="AJ8" s="2">
        <f t="shared" si="1"/>
        <v>0</v>
      </c>
      <c r="AK8" s="2">
        <f t="shared" si="1"/>
        <v>0</v>
      </c>
      <c r="AL8" s="2">
        <f t="shared" si="1"/>
        <v>0</v>
      </c>
      <c r="AM8" s="2">
        <f t="shared" si="1"/>
        <v>0</v>
      </c>
      <c r="AN8" s="2">
        <f t="shared" si="1"/>
        <v>0</v>
      </c>
    </row>
    <row r="9" spans="1:41" x14ac:dyDescent="0.25">
      <c r="A9" t="s">
        <v>7</v>
      </c>
      <c r="B9">
        <v>50</v>
      </c>
      <c r="C9">
        <f>'2019 Reserve Study'!C8-('2024 Update'!$B$1-'2019 Reserve Study'!$B$1)</f>
        <v>43</v>
      </c>
      <c r="D9" s="3">
        <v>43</v>
      </c>
      <c r="E9" s="1">
        <f>'2019 Reserve Study'!D8*(1+$D$1)^($B$1-'2019 Reserve Study'!$B$1)*3</f>
        <v>288503.95334472676</v>
      </c>
      <c r="F9" s="1">
        <f>'2019 Reserve Study'!E8*(1+$D$1)^($B$1-'2019 Reserve Study'!$B$1)*3</f>
        <v>360629.94168090844</v>
      </c>
      <c r="G9" s="1">
        <f t="shared" ref="G9:G61" si="2">AVERAGE(E9:F9)</f>
        <v>324566.94751281757</v>
      </c>
      <c r="K9" s="2">
        <f t="shared" ref="K9:AN9" si="3">IF(K101=0,$G9,0)</f>
        <v>0</v>
      </c>
      <c r="L9" s="2">
        <f t="shared" si="3"/>
        <v>0</v>
      </c>
      <c r="M9" s="2">
        <f t="shared" si="3"/>
        <v>0</v>
      </c>
      <c r="N9" s="2">
        <f t="shared" si="3"/>
        <v>0</v>
      </c>
      <c r="O9" s="2">
        <f t="shared" si="3"/>
        <v>0</v>
      </c>
      <c r="P9" s="2">
        <f t="shared" si="3"/>
        <v>0</v>
      </c>
      <c r="Q9" s="2">
        <f t="shared" si="3"/>
        <v>0</v>
      </c>
      <c r="R9" s="2">
        <f t="shared" si="3"/>
        <v>0</v>
      </c>
      <c r="S9" s="2">
        <f t="shared" si="3"/>
        <v>0</v>
      </c>
      <c r="T9" s="2">
        <f t="shared" si="3"/>
        <v>0</v>
      </c>
      <c r="U9" s="2">
        <f t="shared" si="3"/>
        <v>0</v>
      </c>
      <c r="V9" s="2">
        <f t="shared" si="3"/>
        <v>0</v>
      </c>
      <c r="W9" s="2">
        <f t="shared" si="3"/>
        <v>0</v>
      </c>
      <c r="X9" s="2">
        <f t="shared" si="3"/>
        <v>0</v>
      </c>
      <c r="Y9" s="2">
        <f t="shared" si="3"/>
        <v>0</v>
      </c>
      <c r="Z9" s="2">
        <f t="shared" si="3"/>
        <v>0</v>
      </c>
      <c r="AA9" s="2">
        <f t="shared" si="3"/>
        <v>0</v>
      </c>
      <c r="AB9" s="2">
        <f t="shared" si="3"/>
        <v>0</v>
      </c>
      <c r="AC9" s="2">
        <f t="shared" si="3"/>
        <v>0</v>
      </c>
      <c r="AD9" s="2">
        <f t="shared" si="3"/>
        <v>0</v>
      </c>
      <c r="AE9" s="2">
        <f t="shared" si="3"/>
        <v>0</v>
      </c>
      <c r="AF9" s="2">
        <f t="shared" si="3"/>
        <v>0</v>
      </c>
      <c r="AG9" s="2">
        <f t="shared" si="3"/>
        <v>0</v>
      </c>
      <c r="AH9" s="2">
        <f t="shared" si="3"/>
        <v>0</v>
      </c>
      <c r="AI9" s="2">
        <f t="shared" si="3"/>
        <v>0</v>
      </c>
      <c r="AJ9" s="2">
        <f t="shared" si="3"/>
        <v>0</v>
      </c>
      <c r="AK9" s="2">
        <f t="shared" si="3"/>
        <v>0</v>
      </c>
      <c r="AL9" s="2">
        <f t="shared" si="3"/>
        <v>0</v>
      </c>
      <c r="AM9" s="2">
        <f t="shared" si="3"/>
        <v>0</v>
      </c>
      <c r="AN9" s="2">
        <f t="shared" si="3"/>
        <v>0</v>
      </c>
      <c r="AO9" t="str">
        <f t="shared" ref="AO9:AO61" si="4">A9</f>
        <v>Metal Roof Replace</v>
      </c>
    </row>
    <row r="10" spans="1:41" x14ac:dyDescent="0.25">
      <c r="A10" t="s">
        <v>8</v>
      </c>
      <c r="B10">
        <v>10</v>
      </c>
      <c r="C10">
        <f>'2019 Reserve Study'!C9-('2024 Update'!$B$1-'2019 Reserve Study'!$B$1)</f>
        <v>-5</v>
      </c>
      <c r="D10" s="3">
        <v>8</v>
      </c>
      <c r="E10" s="1">
        <f>'2019 Reserve Study'!D9*(1+$D$1)^($B$1-'2019 Reserve Study'!$B$1)</f>
        <v>10818.898250427254</v>
      </c>
      <c r="F10" s="1">
        <f>'2019 Reserve Study'!E9*(1+$D$1)^($B$1-'2019 Reserve Study'!$B$1)</f>
        <v>13523.622813034066</v>
      </c>
      <c r="G10" s="1">
        <f t="shared" si="2"/>
        <v>12171.260531730659</v>
      </c>
      <c r="K10" s="2">
        <f t="shared" ref="K10:AN10" si="5">IF(K102=0,$G10,0)</f>
        <v>0</v>
      </c>
      <c r="L10" s="2">
        <f t="shared" si="5"/>
        <v>0</v>
      </c>
      <c r="M10" s="2">
        <f t="shared" si="5"/>
        <v>0</v>
      </c>
      <c r="N10" s="2">
        <f t="shared" si="5"/>
        <v>0</v>
      </c>
      <c r="O10" s="2">
        <f t="shared" si="5"/>
        <v>0</v>
      </c>
      <c r="P10" s="2">
        <f t="shared" si="5"/>
        <v>0</v>
      </c>
      <c r="Q10" s="2">
        <f t="shared" si="5"/>
        <v>0</v>
      </c>
      <c r="R10" s="2">
        <f t="shared" si="5"/>
        <v>0</v>
      </c>
      <c r="S10" s="2">
        <f t="shared" si="5"/>
        <v>12171.260531730659</v>
      </c>
      <c r="T10" s="2">
        <f t="shared" si="5"/>
        <v>0</v>
      </c>
      <c r="U10" s="2">
        <f t="shared" si="5"/>
        <v>0</v>
      </c>
      <c r="V10" s="2">
        <f t="shared" si="5"/>
        <v>0</v>
      </c>
      <c r="W10" s="2">
        <f t="shared" si="5"/>
        <v>0</v>
      </c>
      <c r="X10" s="2">
        <f t="shared" si="5"/>
        <v>0</v>
      </c>
      <c r="Y10" s="2">
        <f t="shared" si="5"/>
        <v>0</v>
      </c>
      <c r="Z10" s="2">
        <f t="shared" si="5"/>
        <v>0</v>
      </c>
      <c r="AA10" s="2">
        <f t="shared" si="5"/>
        <v>0</v>
      </c>
      <c r="AB10" s="2">
        <f t="shared" si="5"/>
        <v>0</v>
      </c>
      <c r="AC10" s="2">
        <f t="shared" si="5"/>
        <v>12171.260531730659</v>
      </c>
      <c r="AD10" s="2">
        <f t="shared" si="5"/>
        <v>0</v>
      </c>
      <c r="AE10" s="2">
        <f t="shared" si="5"/>
        <v>0</v>
      </c>
      <c r="AF10" s="2">
        <f t="shared" si="5"/>
        <v>0</v>
      </c>
      <c r="AG10" s="2">
        <f t="shared" si="5"/>
        <v>0</v>
      </c>
      <c r="AH10" s="2">
        <f t="shared" si="5"/>
        <v>0</v>
      </c>
      <c r="AI10" s="2">
        <f t="shared" si="5"/>
        <v>0</v>
      </c>
      <c r="AJ10" s="2">
        <f t="shared" si="5"/>
        <v>0</v>
      </c>
      <c r="AK10" s="2">
        <f t="shared" si="5"/>
        <v>0</v>
      </c>
      <c r="AL10" s="2">
        <f t="shared" si="5"/>
        <v>0</v>
      </c>
      <c r="AM10" s="2">
        <f t="shared" si="5"/>
        <v>12171.260531730659</v>
      </c>
      <c r="AN10" s="2">
        <f t="shared" si="5"/>
        <v>0</v>
      </c>
      <c r="AO10" t="str">
        <f t="shared" si="4"/>
        <v>Heat Tape</v>
      </c>
    </row>
    <row r="11" spans="1:41" x14ac:dyDescent="0.25">
      <c r="A11" t="s">
        <v>9</v>
      </c>
      <c r="B11">
        <v>5</v>
      </c>
      <c r="C11">
        <f>'2019 Reserve Study'!C10-('2024 Update'!$B$1-'2019 Reserve Study'!$B$1)</f>
        <v>-5</v>
      </c>
      <c r="D11" s="3">
        <v>4</v>
      </c>
      <c r="E11" s="1">
        <f>'2019 Reserve Study'!D10*(1+$D$1)^($B$1-'2019 Reserve Study'!$B$1)</f>
        <v>45679.792612915066</v>
      </c>
      <c r="F11" s="1">
        <f>'2019 Reserve Study'!E10*(1+$D$1)^($B$1-'2019 Reserve Study'!$B$1)</f>
        <v>54094.491252136264</v>
      </c>
      <c r="G11" s="1">
        <f t="shared" si="2"/>
        <v>49887.141932525665</v>
      </c>
      <c r="K11" s="2">
        <f t="shared" ref="K11:AN11" si="6">IF(K103=0,$G11,0)</f>
        <v>0</v>
      </c>
      <c r="L11" s="2">
        <f t="shared" si="6"/>
        <v>0</v>
      </c>
      <c r="M11" s="2">
        <f t="shared" si="6"/>
        <v>0</v>
      </c>
      <c r="N11" s="2">
        <f t="shared" si="6"/>
        <v>0</v>
      </c>
      <c r="O11" s="2">
        <f t="shared" si="6"/>
        <v>49887.141932525665</v>
      </c>
      <c r="P11" s="2">
        <f t="shared" si="6"/>
        <v>0</v>
      </c>
      <c r="Q11" s="2">
        <f t="shared" si="6"/>
        <v>0</v>
      </c>
      <c r="R11" s="2">
        <f t="shared" si="6"/>
        <v>0</v>
      </c>
      <c r="S11" s="2">
        <f t="shared" si="6"/>
        <v>0</v>
      </c>
      <c r="T11" s="2">
        <f t="shared" si="6"/>
        <v>49887.141932525665</v>
      </c>
      <c r="U11" s="2">
        <f t="shared" si="6"/>
        <v>0</v>
      </c>
      <c r="V11" s="2">
        <f t="shared" si="6"/>
        <v>0</v>
      </c>
      <c r="W11" s="2">
        <f t="shared" si="6"/>
        <v>0</v>
      </c>
      <c r="X11" s="2">
        <f t="shared" si="6"/>
        <v>0</v>
      </c>
      <c r="Y11" s="2">
        <f t="shared" si="6"/>
        <v>49887.141932525665</v>
      </c>
      <c r="Z11" s="2">
        <f t="shared" si="6"/>
        <v>0</v>
      </c>
      <c r="AA11" s="2">
        <f t="shared" si="6"/>
        <v>0</v>
      </c>
      <c r="AB11" s="2">
        <f t="shared" si="6"/>
        <v>0</v>
      </c>
      <c r="AC11" s="2">
        <f t="shared" si="6"/>
        <v>0</v>
      </c>
      <c r="AD11" s="2">
        <f t="shared" si="6"/>
        <v>49887.141932525665</v>
      </c>
      <c r="AE11" s="2">
        <f t="shared" si="6"/>
        <v>0</v>
      </c>
      <c r="AF11" s="2">
        <f t="shared" si="6"/>
        <v>0</v>
      </c>
      <c r="AG11" s="2">
        <f t="shared" si="6"/>
        <v>0</v>
      </c>
      <c r="AH11" s="2">
        <f t="shared" si="6"/>
        <v>0</v>
      </c>
      <c r="AI11" s="2">
        <f t="shared" si="6"/>
        <v>49887.141932525665</v>
      </c>
      <c r="AJ11" s="2">
        <f t="shared" si="6"/>
        <v>0</v>
      </c>
      <c r="AK11" s="2">
        <f t="shared" si="6"/>
        <v>0</v>
      </c>
      <c r="AL11" s="2">
        <f t="shared" si="6"/>
        <v>0</v>
      </c>
      <c r="AM11" s="2">
        <f t="shared" si="6"/>
        <v>0</v>
      </c>
      <c r="AN11" s="2">
        <f t="shared" si="6"/>
        <v>49887.141932525665</v>
      </c>
      <c r="AO11" t="str">
        <f t="shared" si="4"/>
        <v>Repaint Exterior</v>
      </c>
    </row>
    <row r="12" spans="1:41" x14ac:dyDescent="0.25">
      <c r="A12" t="s">
        <v>10</v>
      </c>
      <c r="B12">
        <v>10</v>
      </c>
      <c r="C12">
        <f>'2019 Reserve Study'!C11-('2024 Update'!$B$1-'2019 Reserve Study'!$B$1)</f>
        <v>0</v>
      </c>
      <c r="D12" s="3">
        <v>4</v>
      </c>
      <c r="E12" s="1">
        <f>'2019 Reserve Study'!D11*(1+$D$1)^($B$1-'2019 Reserve Study'!$B$1)</f>
        <v>22148.688918235792</v>
      </c>
      <c r="F12" s="1">
        <f>'2019 Reserve Study'!E11*(1+$D$1)^($B$1-'2019 Reserve Study'!$B$1)</f>
        <v>25574.673364204424</v>
      </c>
      <c r="G12" s="1">
        <f t="shared" si="2"/>
        <v>23861.681141220106</v>
      </c>
      <c r="K12" s="2">
        <f t="shared" ref="K12:AN12" si="7">IF(K104=0,$G12,0)</f>
        <v>0</v>
      </c>
      <c r="L12" s="2">
        <f t="shared" si="7"/>
        <v>0</v>
      </c>
      <c r="M12" s="2">
        <f t="shared" si="7"/>
        <v>0</v>
      </c>
      <c r="N12" s="2">
        <f t="shared" si="7"/>
        <v>0</v>
      </c>
      <c r="O12" s="2">
        <f t="shared" si="7"/>
        <v>23861.681141220106</v>
      </c>
      <c r="P12" s="2">
        <f t="shared" si="7"/>
        <v>0</v>
      </c>
      <c r="Q12" s="2">
        <f t="shared" si="7"/>
        <v>0</v>
      </c>
      <c r="R12" s="2">
        <f t="shared" si="7"/>
        <v>0</v>
      </c>
      <c r="S12" s="2">
        <f t="shared" si="7"/>
        <v>0</v>
      </c>
      <c r="T12" s="2">
        <f t="shared" si="7"/>
        <v>0</v>
      </c>
      <c r="U12" s="2">
        <f t="shared" si="7"/>
        <v>0</v>
      </c>
      <c r="V12" s="2">
        <f t="shared" si="7"/>
        <v>0</v>
      </c>
      <c r="W12" s="2">
        <f t="shared" si="7"/>
        <v>0</v>
      </c>
      <c r="X12" s="2">
        <f t="shared" si="7"/>
        <v>0</v>
      </c>
      <c r="Y12" s="2">
        <f t="shared" si="7"/>
        <v>23861.681141220106</v>
      </c>
      <c r="Z12" s="2">
        <f t="shared" si="7"/>
        <v>0</v>
      </c>
      <c r="AA12" s="2">
        <f t="shared" si="7"/>
        <v>0</v>
      </c>
      <c r="AB12" s="2">
        <f t="shared" si="7"/>
        <v>0</v>
      </c>
      <c r="AC12" s="2">
        <f t="shared" si="7"/>
        <v>0</v>
      </c>
      <c r="AD12" s="2">
        <f t="shared" si="7"/>
        <v>0</v>
      </c>
      <c r="AE12" s="2">
        <f t="shared" si="7"/>
        <v>0</v>
      </c>
      <c r="AF12" s="2">
        <f t="shared" si="7"/>
        <v>0</v>
      </c>
      <c r="AG12" s="2">
        <f t="shared" si="7"/>
        <v>0</v>
      </c>
      <c r="AH12" s="2">
        <f t="shared" si="7"/>
        <v>0</v>
      </c>
      <c r="AI12" s="2">
        <f t="shared" si="7"/>
        <v>23861.681141220106</v>
      </c>
      <c r="AJ12" s="2">
        <f t="shared" si="7"/>
        <v>0</v>
      </c>
      <c r="AK12" s="2">
        <f t="shared" si="7"/>
        <v>0</v>
      </c>
      <c r="AL12" s="2">
        <f t="shared" si="7"/>
        <v>0</v>
      </c>
      <c r="AM12" s="2">
        <f t="shared" si="7"/>
        <v>0</v>
      </c>
      <c r="AN12" s="2">
        <f t="shared" si="7"/>
        <v>0</v>
      </c>
      <c r="AO12" t="str">
        <f t="shared" si="4"/>
        <v>Repaint Interior</v>
      </c>
    </row>
    <row r="13" spans="1:41" x14ac:dyDescent="0.25">
      <c r="A13" t="s">
        <v>11</v>
      </c>
      <c r="B13">
        <v>5</v>
      </c>
      <c r="C13">
        <f>'2019 Reserve Study'!C12-('2024 Update'!$B$1-'2019 Reserve Study'!$B$1)</f>
        <v>-5</v>
      </c>
      <c r="D13" s="3">
        <v>4</v>
      </c>
      <c r="E13" s="1">
        <f>'2019 Reserve Study'!D12*(1+$D$1)^($B$1-'2019 Reserve Study'!$B$1)</f>
        <v>21367.324044593825</v>
      </c>
      <c r="F13" s="1">
        <f>'2019 Reserve Study'!E12*(1+$D$1)^($B$1-'2019 Reserve Study'!$B$1)</f>
        <v>24222.311082901015</v>
      </c>
      <c r="G13" s="1">
        <f t="shared" si="2"/>
        <v>22794.81756374742</v>
      </c>
      <c r="K13" s="2">
        <f t="shared" ref="K13:AN13" si="8">IF(K105=0,$G13,0)</f>
        <v>0</v>
      </c>
      <c r="L13" s="2">
        <f t="shared" si="8"/>
        <v>0</v>
      </c>
      <c r="M13" s="2">
        <f t="shared" si="8"/>
        <v>0</v>
      </c>
      <c r="N13" s="2">
        <f t="shared" si="8"/>
        <v>0</v>
      </c>
      <c r="O13" s="2">
        <f t="shared" si="8"/>
        <v>22794.81756374742</v>
      </c>
      <c r="P13" s="2">
        <f t="shared" si="8"/>
        <v>0</v>
      </c>
      <c r="Q13" s="2">
        <f t="shared" si="8"/>
        <v>0</v>
      </c>
      <c r="R13" s="2">
        <f t="shared" si="8"/>
        <v>0</v>
      </c>
      <c r="S13" s="2">
        <f t="shared" si="8"/>
        <v>0</v>
      </c>
      <c r="T13" s="2">
        <f t="shared" si="8"/>
        <v>22794.81756374742</v>
      </c>
      <c r="U13" s="2">
        <f t="shared" si="8"/>
        <v>0</v>
      </c>
      <c r="V13" s="2">
        <f t="shared" si="8"/>
        <v>0</v>
      </c>
      <c r="W13" s="2">
        <f t="shared" si="8"/>
        <v>0</v>
      </c>
      <c r="X13" s="2">
        <f t="shared" si="8"/>
        <v>0</v>
      </c>
      <c r="Y13" s="2">
        <f t="shared" si="8"/>
        <v>22794.81756374742</v>
      </c>
      <c r="Z13" s="2">
        <f t="shared" si="8"/>
        <v>0</v>
      </c>
      <c r="AA13" s="2">
        <f t="shared" si="8"/>
        <v>0</v>
      </c>
      <c r="AB13" s="2">
        <f t="shared" si="8"/>
        <v>0</v>
      </c>
      <c r="AC13" s="2">
        <f t="shared" si="8"/>
        <v>0</v>
      </c>
      <c r="AD13" s="2">
        <f t="shared" si="8"/>
        <v>22794.81756374742</v>
      </c>
      <c r="AE13" s="2">
        <f t="shared" si="8"/>
        <v>0</v>
      </c>
      <c r="AF13" s="2">
        <f t="shared" si="8"/>
        <v>0</v>
      </c>
      <c r="AG13" s="2">
        <f t="shared" si="8"/>
        <v>0</v>
      </c>
      <c r="AH13" s="2">
        <f t="shared" si="8"/>
        <v>0</v>
      </c>
      <c r="AI13" s="2">
        <f t="shared" si="8"/>
        <v>22794.81756374742</v>
      </c>
      <c r="AJ13" s="2">
        <f t="shared" si="8"/>
        <v>0</v>
      </c>
      <c r="AK13" s="2">
        <f t="shared" si="8"/>
        <v>0</v>
      </c>
      <c r="AL13" s="2">
        <f t="shared" si="8"/>
        <v>0</v>
      </c>
      <c r="AM13" s="2">
        <f t="shared" si="8"/>
        <v>0</v>
      </c>
      <c r="AN13" s="2">
        <f t="shared" si="8"/>
        <v>22794.81756374742</v>
      </c>
      <c r="AO13" t="str">
        <f t="shared" si="4"/>
        <v>Repair Wood Siding</v>
      </c>
    </row>
    <row r="14" spans="1:41" x14ac:dyDescent="0.25">
      <c r="A14" t="s">
        <v>12</v>
      </c>
      <c r="B14">
        <v>5</v>
      </c>
      <c r="C14">
        <f>'2019 Reserve Study'!C13-('2024 Update'!$B$1-'2019 Reserve Study'!$B$1)</f>
        <v>-5</v>
      </c>
      <c r="D14" s="3">
        <v>4</v>
      </c>
      <c r="E14" s="1">
        <f>'2019 Reserve Study'!D13*(1+$D$1)^($B$1-'2019 Reserve Study'!$B$1)</f>
        <v>9857.21840594483</v>
      </c>
      <c r="F14" s="1">
        <f>'2019 Reserve Study'!E13*(1+$D$1)^($B$1-'2019 Reserve Study'!$B$1)</f>
        <v>10818.898250427254</v>
      </c>
      <c r="G14" s="1">
        <f t="shared" si="2"/>
        <v>10338.058328186042</v>
      </c>
      <c r="K14" s="2">
        <f t="shared" ref="K14:AN14" si="9">IF(K106=0,$G14,0)</f>
        <v>0</v>
      </c>
      <c r="L14" s="2">
        <f t="shared" si="9"/>
        <v>0</v>
      </c>
      <c r="M14" s="2">
        <f t="shared" si="9"/>
        <v>0</v>
      </c>
      <c r="N14" s="2">
        <f t="shared" si="9"/>
        <v>0</v>
      </c>
      <c r="O14" s="2">
        <f t="shared" si="9"/>
        <v>10338.058328186042</v>
      </c>
      <c r="P14" s="2">
        <f t="shared" si="9"/>
        <v>0</v>
      </c>
      <c r="Q14" s="2">
        <f t="shared" si="9"/>
        <v>0</v>
      </c>
      <c r="R14" s="2">
        <f t="shared" si="9"/>
        <v>0</v>
      </c>
      <c r="S14" s="2">
        <f t="shared" si="9"/>
        <v>0</v>
      </c>
      <c r="T14" s="2">
        <f t="shared" si="9"/>
        <v>10338.058328186042</v>
      </c>
      <c r="U14" s="2">
        <f t="shared" si="9"/>
        <v>0</v>
      </c>
      <c r="V14" s="2">
        <f t="shared" si="9"/>
        <v>0</v>
      </c>
      <c r="W14" s="2">
        <f t="shared" si="9"/>
        <v>0</v>
      </c>
      <c r="X14" s="2">
        <f t="shared" si="9"/>
        <v>0</v>
      </c>
      <c r="Y14" s="2">
        <f t="shared" si="9"/>
        <v>10338.058328186042</v>
      </c>
      <c r="Z14" s="2">
        <f t="shared" si="9"/>
        <v>0</v>
      </c>
      <c r="AA14" s="2">
        <f t="shared" si="9"/>
        <v>0</v>
      </c>
      <c r="AB14" s="2">
        <f t="shared" si="9"/>
        <v>0</v>
      </c>
      <c r="AC14" s="2">
        <f t="shared" si="9"/>
        <v>0</v>
      </c>
      <c r="AD14" s="2">
        <f t="shared" si="9"/>
        <v>10338.058328186042</v>
      </c>
      <c r="AE14" s="2">
        <f t="shared" si="9"/>
        <v>0</v>
      </c>
      <c r="AF14" s="2">
        <f t="shared" si="9"/>
        <v>0</v>
      </c>
      <c r="AG14" s="2">
        <f t="shared" si="9"/>
        <v>0</v>
      </c>
      <c r="AH14" s="2">
        <f t="shared" si="9"/>
        <v>0</v>
      </c>
      <c r="AI14" s="2">
        <f t="shared" si="9"/>
        <v>10338.058328186042</v>
      </c>
      <c r="AJ14" s="2">
        <f t="shared" si="9"/>
        <v>0</v>
      </c>
      <c r="AK14" s="2">
        <f t="shared" si="9"/>
        <v>0</v>
      </c>
      <c r="AL14" s="2">
        <f t="shared" si="9"/>
        <v>0</v>
      </c>
      <c r="AM14" s="2">
        <f t="shared" si="9"/>
        <v>0</v>
      </c>
      <c r="AN14" s="2">
        <f t="shared" si="9"/>
        <v>10338.058328186042</v>
      </c>
      <c r="AO14" t="str">
        <f t="shared" si="4"/>
        <v>Stucco Repair</v>
      </c>
    </row>
    <row r="15" spans="1:41" x14ac:dyDescent="0.25">
      <c r="A15" t="s">
        <v>13</v>
      </c>
      <c r="B15">
        <v>20</v>
      </c>
      <c r="C15">
        <f>'2019 Reserve Study'!C14-('2024 Update'!$B$1-'2019 Reserve Study'!$B$1)</f>
        <v>-1</v>
      </c>
      <c r="D15" s="3">
        <v>0</v>
      </c>
      <c r="E15" s="1">
        <f>'2019 Reserve Study'!D14*(1+$D$1)^($B$1-'2019 Reserve Study'!$B$1)</f>
        <v>15026.247570037851</v>
      </c>
      <c r="F15" s="1">
        <f>'2019 Reserve Study'!E14*(1+$D$1)^($B$1-'2019 Reserve Study'!$B$1)</f>
        <v>18872.966947967539</v>
      </c>
      <c r="G15" s="1">
        <f t="shared" si="2"/>
        <v>16949.607259002696</v>
      </c>
      <c r="K15" s="2">
        <f t="shared" ref="K15:AN15" si="10">IF(K107=0,$G15,0)</f>
        <v>16949.607259002696</v>
      </c>
      <c r="L15" s="2">
        <f t="shared" si="10"/>
        <v>0</v>
      </c>
      <c r="M15" s="2">
        <f t="shared" si="10"/>
        <v>0</v>
      </c>
      <c r="N15" s="2">
        <f t="shared" si="10"/>
        <v>0</v>
      </c>
      <c r="O15" s="2">
        <f t="shared" si="10"/>
        <v>0</v>
      </c>
      <c r="P15" s="2">
        <f t="shared" si="10"/>
        <v>0</v>
      </c>
      <c r="Q15" s="2">
        <f t="shared" si="10"/>
        <v>0</v>
      </c>
      <c r="R15" s="2">
        <f t="shared" si="10"/>
        <v>0</v>
      </c>
      <c r="S15" s="2">
        <f t="shared" si="10"/>
        <v>0</v>
      </c>
      <c r="T15" s="2">
        <f t="shared" si="10"/>
        <v>0</v>
      </c>
      <c r="U15" s="2">
        <f t="shared" si="10"/>
        <v>0</v>
      </c>
      <c r="V15" s="2">
        <f t="shared" si="10"/>
        <v>0</v>
      </c>
      <c r="W15" s="2">
        <f t="shared" si="10"/>
        <v>0</v>
      </c>
      <c r="X15" s="2">
        <f t="shared" si="10"/>
        <v>0</v>
      </c>
      <c r="Y15" s="2">
        <f t="shared" si="10"/>
        <v>0</v>
      </c>
      <c r="Z15" s="2">
        <f t="shared" si="10"/>
        <v>0</v>
      </c>
      <c r="AA15" s="2">
        <f t="shared" si="10"/>
        <v>0</v>
      </c>
      <c r="AB15" s="2">
        <f t="shared" si="10"/>
        <v>0</v>
      </c>
      <c r="AC15" s="2">
        <f t="shared" si="10"/>
        <v>0</v>
      </c>
      <c r="AD15" s="2">
        <f t="shared" si="10"/>
        <v>0</v>
      </c>
      <c r="AE15" s="2">
        <f t="shared" si="10"/>
        <v>16949.607259002696</v>
      </c>
      <c r="AF15" s="2">
        <f t="shared" si="10"/>
        <v>0</v>
      </c>
      <c r="AG15" s="2">
        <f t="shared" si="10"/>
        <v>0</v>
      </c>
      <c r="AH15" s="2">
        <f t="shared" si="10"/>
        <v>0</v>
      </c>
      <c r="AI15" s="2">
        <f t="shared" si="10"/>
        <v>0</v>
      </c>
      <c r="AJ15" s="2">
        <f t="shared" si="10"/>
        <v>0</v>
      </c>
      <c r="AK15" s="2">
        <f t="shared" si="10"/>
        <v>0</v>
      </c>
      <c r="AL15" s="2">
        <f t="shared" si="10"/>
        <v>0</v>
      </c>
      <c r="AM15" s="2">
        <f t="shared" si="10"/>
        <v>0</v>
      </c>
      <c r="AN15" s="2">
        <f t="shared" si="10"/>
        <v>0</v>
      </c>
      <c r="AO15" t="str">
        <f t="shared" si="4"/>
        <v>Asphalt Overlay</v>
      </c>
    </row>
    <row r="16" spans="1:41" x14ac:dyDescent="0.25">
      <c r="A16" t="s">
        <v>14</v>
      </c>
      <c r="B16">
        <v>4</v>
      </c>
      <c r="C16">
        <f>'2019 Reserve Study'!C15-('2024 Update'!$B$1-'2019 Reserve Study'!$B$1)</f>
        <v>-2</v>
      </c>
      <c r="D16" s="3">
        <v>0</v>
      </c>
      <c r="E16" s="1">
        <f>'2019 Reserve Study'!D15*(1+$D$1)^($B$1-'2019 Reserve Study'!$B$1)</f>
        <v>2404.199611206056</v>
      </c>
      <c r="F16" s="1">
        <f>'2019 Reserve Study'!E15*(1+$D$1)^($B$1-'2019 Reserve Study'!$B$1)</f>
        <v>2764.8295528869644</v>
      </c>
      <c r="G16" s="1">
        <f t="shared" si="2"/>
        <v>2584.5145820465104</v>
      </c>
      <c r="K16" s="2">
        <f t="shared" ref="K16:AN16" si="11">IF(K108=0,$G16,0)</f>
        <v>2584.5145820465104</v>
      </c>
      <c r="L16" s="2">
        <f t="shared" si="11"/>
        <v>0</v>
      </c>
      <c r="M16" s="2">
        <f t="shared" si="11"/>
        <v>0</v>
      </c>
      <c r="N16" s="2">
        <f t="shared" si="11"/>
        <v>0</v>
      </c>
      <c r="O16" s="2">
        <f t="shared" si="11"/>
        <v>2584.5145820465104</v>
      </c>
      <c r="P16" s="2">
        <f t="shared" si="11"/>
        <v>0</v>
      </c>
      <c r="Q16" s="2">
        <f t="shared" si="11"/>
        <v>0</v>
      </c>
      <c r="R16" s="2">
        <f t="shared" si="11"/>
        <v>0</v>
      </c>
      <c r="S16" s="2">
        <f t="shared" si="11"/>
        <v>2584.5145820465104</v>
      </c>
      <c r="T16" s="2">
        <f t="shared" si="11"/>
        <v>0</v>
      </c>
      <c r="U16" s="2">
        <f t="shared" si="11"/>
        <v>0</v>
      </c>
      <c r="V16" s="2">
        <f t="shared" si="11"/>
        <v>0</v>
      </c>
      <c r="W16" s="2">
        <f t="shared" si="11"/>
        <v>2584.5145820465104</v>
      </c>
      <c r="X16" s="2">
        <f t="shared" si="11"/>
        <v>0</v>
      </c>
      <c r="Y16" s="2">
        <f t="shared" si="11"/>
        <v>0</v>
      </c>
      <c r="Z16" s="2">
        <f t="shared" si="11"/>
        <v>0</v>
      </c>
      <c r="AA16" s="2">
        <f t="shared" si="11"/>
        <v>2584.5145820465104</v>
      </c>
      <c r="AB16" s="2">
        <f t="shared" si="11"/>
        <v>0</v>
      </c>
      <c r="AC16" s="2">
        <f t="shared" si="11"/>
        <v>0</v>
      </c>
      <c r="AD16" s="2">
        <f t="shared" si="11"/>
        <v>0</v>
      </c>
      <c r="AE16" s="2">
        <f t="shared" si="11"/>
        <v>2584.5145820465104</v>
      </c>
      <c r="AF16" s="2">
        <f t="shared" si="11"/>
        <v>0</v>
      </c>
      <c r="AG16" s="2">
        <f t="shared" si="11"/>
        <v>0</v>
      </c>
      <c r="AH16" s="2">
        <f t="shared" si="11"/>
        <v>0</v>
      </c>
      <c r="AI16" s="2">
        <f t="shared" si="11"/>
        <v>2584.5145820465104</v>
      </c>
      <c r="AJ16" s="2">
        <f t="shared" si="11"/>
        <v>0</v>
      </c>
      <c r="AK16" s="2">
        <f t="shared" si="11"/>
        <v>0</v>
      </c>
      <c r="AL16" s="2">
        <f t="shared" si="11"/>
        <v>0</v>
      </c>
      <c r="AM16" s="2">
        <f t="shared" si="11"/>
        <v>2584.5145820465104</v>
      </c>
      <c r="AN16" s="2">
        <f t="shared" si="11"/>
        <v>0</v>
      </c>
      <c r="AO16" t="str">
        <f t="shared" si="4"/>
        <v>Asphalt Seal Crack fill</v>
      </c>
    </row>
    <row r="17" spans="1:41" x14ac:dyDescent="0.25">
      <c r="A17" t="s">
        <v>62</v>
      </c>
      <c r="B17">
        <v>4</v>
      </c>
      <c r="C17">
        <f>'2019 Reserve Study'!C16-('2024 Update'!$B$1-'2019 Reserve Study'!$B$1)</f>
        <v>-5</v>
      </c>
      <c r="D17" s="3">
        <v>0</v>
      </c>
      <c r="E17" s="1">
        <f>'2019 Reserve Study'!D16*(1+$D$1)^($B$1-'2019 Reserve Study'!$B$1)</f>
        <v>18362.074530586255</v>
      </c>
      <c r="F17" s="1">
        <f>'2019 Reserve Study'!E16*(1+$D$1)^($B$1-'2019 Reserve Study'!$B$1)</f>
        <v>19774.541802169813</v>
      </c>
      <c r="G17" s="1">
        <f t="shared" si="2"/>
        <v>19068.308166378032</v>
      </c>
      <c r="K17" s="2">
        <f t="shared" ref="K17:AN17" si="12">IF(K109=0,$G17,0)</f>
        <v>19068.308166378032</v>
      </c>
      <c r="L17" s="2">
        <f t="shared" si="12"/>
        <v>0</v>
      </c>
      <c r="M17" s="2">
        <f t="shared" si="12"/>
        <v>0</v>
      </c>
      <c r="N17" s="2">
        <f t="shared" si="12"/>
        <v>0</v>
      </c>
      <c r="O17" s="2">
        <f t="shared" si="12"/>
        <v>19068.308166378032</v>
      </c>
      <c r="P17" s="2">
        <f t="shared" si="12"/>
        <v>0</v>
      </c>
      <c r="Q17" s="2">
        <f t="shared" si="12"/>
        <v>0</v>
      </c>
      <c r="R17" s="2">
        <f t="shared" si="12"/>
        <v>0</v>
      </c>
      <c r="S17" s="2">
        <f t="shared" si="12"/>
        <v>19068.308166378032</v>
      </c>
      <c r="T17" s="2">
        <f t="shared" si="12"/>
        <v>0</v>
      </c>
      <c r="U17" s="2">
        <f t="shared" si="12"/>
        <v>0</v>
      </c>
      <c r="V17" s="2">
        <f t="shared" si="12"/>
        <v>0</v>
      </c>
      <c r="W17" s="2">
        <f t="shared" si="12"/>
        <v>19068.308166378032</v>
      </c>
      <c r="X17" s="2">
        <f t="shared" si="12"/>
        <v>0</v>
      </c>
      <c r="Y17" s="2">
        <f t="shared" si="12"/>
        <v>0</v>
      </c>
      <c r="Z17" s="2">
        <f t="shared" si="12"/>
        <v>0</v>
      </c>
      <c r="AA17" s="2">
        <f t="shared" si="12"/>
        <v>19068.308166378032</v>
      </c>
      <c r="AB17" s="2">
        <f t="shared" si="12"/>
        <v>0</v>
      </c>
      <c r="AC17" s="2">
        <f t="shared" si="12"/>
        <v>0</v>
      </c>
      <c r="AD17" s="2">
        <f t="shared" si="12"/>
        <v>0</v>
      </c>
      <c r="AE17" s="2">
        <f t="shared" si="12"/>
        <v>19068.308166378032</v>
      </c>
      <c r="AF17" s="2">
        <f t="shared" si="12"/>
        <v>0</v>
      </c>
      <c r="AG17" s="2">
        <f t="shared" si="12"/>
        <v>0</v>
      </c>
      <c r="AH17" s="2">
        <f t="shared" si="12"/>
        <v>0</v>
      </c>
      <c r="AI17" s="2">
        <f t="shared" si="12"/>
        <v>19068.308166378032</v>
      </c>
      <c r="AJ17" s="2">
        <f t="shared" si="12"/>
        <v>0</v>
      </c>
      <c r="AK17" s="2">
        <f t="shared" si="12"/>
        <v>0</v>
      </c>
      <c r="AL17" s="2">
        <f t="shared" si="12"/>
        <v>0</v>
      </c>
      <c r="AM17" s="2">
        <f t="shared" si="12"/>
        <v>19068.308166378032</v>
      </c>
      <c r="AN17" s="2">
        <f t="shared" si="12"/>
        <v>0</v>
      </c>
      <c r="AO17" t="str">
        <f t="shared" si="4"/>
        <v>Concrete Repair Replace</v>
      </c>
    </row>
    <row r="18" spans="1:41" x14ac:dyDescent="0.25">
      <c r="A18" t="s">
        <v>17</v>
      </c>
      <c r="B18">
        <v>30</v>
      </c>
      <c r="C18">
        <f>'2019 Reserve Study'!C17-('2024 Update'!$B$1-'2019 Reserve Study'!$B$1)</f>
        <v>20</v>
      </c>
      <c r="D18" s="3">
        <v>20</v>
      </c>
      <c r="E18" s="1">
        <f>'2019 Reserve Study'!D17*(1+$D$1)^($B$1-'2019 Reserve Study'!$B$1)</f>
        <v>66416.014259567295</v>
      </c>
      <c r="F18" s="1">
        <f>'2019 Reserve Study'!E17*(1+$D$1)^($B$1-'2019 Reserve Study'!$B$1)</f>
        <v>7813.6487364196828</v>
      </c>
      <c r="G18" s="1">
        <f t="shared" si="2"/>
        <v>37114.831497993488</v>
      </c>
      <c r="K18" s="2">
        <f t="shared" ref="K18:AN18" si="13">IF(K110=0,$G18,0)</f>
        <v>0</v>
      </c>
      <c r="L18" s="2">
        <f t="shared" si="13"/>
        <v>0</v>
      </c>
      <c r="M18" s="2">
        <f t="shared" si="13"/>
        <v>0</v>
      </c>
      <c r="N18" s="2">
        <f t="shared" si="13"/>
        <v>0</v>
      </c>
      <c r="O18" s="2">
        <f t="shared" si="13"/>
        <v>0</v>
      </c>
      <c r="P18" s="2">
        <f t="shared" si="13"/>
        <v>0</v>
      </c>
      <c r="Q18" s="2">
        <f t="shared" si="13"/>
        <v>0</v>
      </c>
      <c r="R18" s="2">
        <f t="shared" si="13"/>
        <v>0</v>
      </c>
      <c r="S18" s="2">
        <f t="shared" si="13"/>
        <v>0</v>
      </c>
      <c r="T18" s="2">
        <f t="shared" si="13"/>
        <v>0</v>
      </c>
      <c r="U18" s="2">
        <f t="shared" si="13"/>
        <v>0</v>
      </c>
      <c r="V18" s="2">
        <f t="shared" si="13"/>
        <v>0</v>
      </c>
      <c r="W18" s="2">
        <f t="shared" si="13"/>
        <v>0</v>
      </c>
      <c r="X18" s="2">
        <f t="shared" si="13"/>
        <v>0</v>
      </c>
      <c r="Y18" s="2">
        <f t="shared" si="13"/>
        <v>0</v>
      </c>
      <c r="Z18" s="2">
        <f t="shared" si="13"/>
        <v>0</v>
      </c>
      <c r="AA18" s="2">
        <f t="shared" si="13"/>
        <v>0</v>
      </c>
      <c r="AB18" s="2">
        <f t="shared" si="13"/>
        <v>0</v>
      </c>
      <c r="AC18" s="2">
        <f t="shared" si="13"/>
        <v>0</v>
      </c>
      <c r="AD18" s="2">
        <f t="shared" si="13"/>
        <v>0</v>
      </c>
      <c r="AE18" s="2">
        <f t="shared" si="13"/>
        <v>37114.831497993488</v>
      </c>
      <c r="AF18" s="2">
        <f t="shared" si="13"/>
        <v>0</v>
      </c>
      <c r="AG18" s="2">
        <f t="shared" si="13"/>
        <v>0</v>
      </c>
      <c r="AH18" s="2">
        <f t="shared" si="13"/>
        <v>0</v>
      </c>
      <c r="AI18" s="2">
        <f t="shared" si="13"/>
        <v>0</v>
      </c>
      <c r="AJ18" s="2">
        <f t="shared" si="13"/>
        <v>0</v>
      </c>
      <c r="AK18" s="2">
        <f t="shared" si="13"/>
        <v>0</v>
      </c>
      <c r="AL18" s="2">
        <f t="shared" si="13"/>
        <v>0</v>
      </c>
      <c r="AM18" s="2">
        <f t="shared" si="13"/>
        <v>0</v>
      </c>
      <c r="AN18" s="2">
        <f t="shared" si="13"/>
        <v>0</v>
      </c>
      <c r="AO18" t="str">
        <f t="shared" si="4"/>
        <v>Interior Doors Replace</v>
      </c>
    </row>
    <row r="19" spans="1:41" x14ac:dyDescent="0.25">
      <c r="A19" t="s">
        <v>18</v>
      </c>
      <c r="B19">
        <v>27</v>
      </c>
      <c r="C19">
        <f>'2019 Reserve Study'!C18-('2024 Update'!$B$1-'2019 Reserve Study'!$B$1)</f>
        <v>6</v>
      </c>
      <c r="D19" s="3">
        <v>6</v>
      </c>
      <c r="E19" s="1">
        <f>'2019 Reserve Study'!D18*(1+$D$1)^($B$1-'2019 Reserve Study'!$B$1)</f>
        <v>5709.9740766143832</v>
      </c>
      <c r="F19" s="1">
        <f>'2019 Reserve Study'!E18*(1+$D$1)^($B$1-'2019 Reserve Study'!$B$1)</f>
        <v>6611.5489308166543</v>
      </c>
      <c r="G19" s="1">
        <f t="shared" si="2"/>
        <v>6160.7615037155192</v>
      </c>
      <c r="K19" s="2">
        <f t="shared" ref="K19:AN19" si="14">IF(K111=0,$G19,0)</f>
        <v>0</v>
      </c>
      <c r="L19" s="2">
        <f t="shared" si="14"/>
        <v>0</v>
      </c>
      <c r="M19" s="2">
        <f t="shared" si="14"/>
        <v>0</v>
      </c>
      <c r="N19" s="2">
        <f t="shared" si="14"/>
        <v>0</v>
      </c>
      <c r="O19" s="2">
        <f t="shared" si="14"/>
        <v>0</v>
      </c>
      <c r="P19" s="2">
        <f t="shared" si="14"/>
        <v>0</v>
      </c>
      <c r="Q19" s="2">
        <f t="shared" si="14"/>
        <v>6160.7615037155192</v>
      </c>
      <c r="R19" s="2">
        <f t="shared" si="14"/>
        <v>0</v>
      </c>
      <c r="S19" s="2">
        <f t="shared" si="14"/>
        <v>0</v>
      </c>
      <c r="T19" s="2">
        <f t="shared" si="14"/>
        <v>0</v>
      </c>
      <c r="U19" s="2">
        <f t="shared" si="14"/>
        <v>0</v>
      </c>
      <c r="V19" s="2">
        <f t="shared" si="14"/>
        <v>0</v>
      </c>
      <c r="W19" s="2">
        <f t="shared" si="14"/>
        <v>0</v>
      </c>
      <c r="X19" s="2">
        <f t="shared" si="14"/>
        <v>0</v>
      </c>
      <c r="Y19" s="2">
        <f t="shared" si="14"/>
        <v>0</v>
      </c>
      <c r="Z19" s="2">
        <f t="shared" si="14"/>
        <v>0</v>
      </c>
      <c r="AA19" s="2">
        <f t="shared" si="14"/>
        <v>0</v>
      </c>
      <c r="AB19" s="2">
        <f t="shared" si="14"/>
        <v>0</v>
      </c>
      <c r="AC19" s="2">
        <f t="shared" si="14"/>
        <v>0</v>
      </c>
      <c r="AD19" s="2">
        <f t="shared" si="14"/>
        <v>0</v>
      </c>
      <c r="AE19" s="2">
        <f t="shared" si="14"/>
        <v>0</v>
      </c>
      <c r="AF19" s="2">
        <f t="shared" si="14"/>
        <v>0</v>
      </c>
      <c r="AG19" s="2">
        <f t="shared" si="14"/>
        <v>0</v>
      </c>
      <c r="AH19" s="2">
        <f t="shared" si="14"/>
        <v>0</v>
      </c>
      <c r="AI19" s="2">
        <f t="shared" si="14"/>
        <v>0</v>
      </c>
      <c r="AJ19" s="2">
        <f t="shared" si="14"/>
        <v>0</v>
      </c>
      <c r="AK19" s="2">
        <f t="shared" si="14"/>
        <v>0</v>
      </c>
      <c r="AL19" s="2">
        <f t="shared" si="14"/>
        <v>0</v>
      </c>
      <c r="AM19" s="2">
        <f t="shared" si="14"/>
        <v>0</v>
      </c>
      <c r="AN19" s="2">
        <f t="shared" si="14"/>
        <v>0</v>
      </c>
      <c r="AO19" t="str">
        <f t="shared" si="4"/>
        <v>Glass Entry Doors Replace</v>
      </c>
    </row>
    <row r="20" spans="1:41" x14ac:dyDescent="0.25">
      <c r="A20" t="s">
        <v>19</v>
      </c>
      <c r="B20">
        <v>30</v>
      </c>
      <c r="C20">
        <f>'2019 Reserve Study'!C19-('2024 Update'!$B$1-'2019 Reserve Study'!$B$1)</f>
        <v>-5</v>
      </c>
      <c r="D20" s="3">
        <v>10</v>
      </c>
      <c r="E20" s="1">
        <f>'2019 Reserve Study'!D19*(1+$D$1)^($B$1-'2019 Reserve Study'!$B$1)</f>
        <v>9015.7485420227113</v>
      </c>
      <c r="F20" s="1">
        <f>'2019 Reserve Study'!E19*(1+$D$1)^($B$1-'2019 Reserve Study'!$B$1)</f>
        <v>10818.898250427254</v>
      </c>
      <c r="G20" s="1">
        <f t="shared" si="2"/>
        <v>9917.3233962249833</v>
      </c>
      <c r="K20" s="2">
        <f t="shared" ref="K20:AN20" si="15">IF(K112=0,$G20,0)</f>
        <v>0</v>
      </c>
      <c r="L20" s="2">
        <f t="shared" si="15"/>
        <v>0</v>
      </c>
      <c r="M20" s="2">
        <f t="shared" si="15"/>
        <v>0</v>
      </c>
      <c r="N20" s="2">
        <f t="shared" si="15"/>
        <v>0</v>
      </c>
      <c r="O20" s="2">
        <f t="shared" si="15"/>
        <v>0</v>
      </c>
      <c r="P20" s="2">
        <f t="shared" si="15"/>
        <v>0</v>
      </c>
      <c r="Q20" s="2">
        <f t="shared" si="15"/>
        <v>0</v>
      </c>
      <c r="R20" s="2">
        <f t="shared" si="15"/>
        <v>0</v>
      </c>
      <c r="S20" s="2">
        <f t="shared" si="15"/>
        <v>0</v>
      </c>
      <c r="T20" s="2">
        <f t="shared" si="15"/>
        <v>0</v>
      </c>
      <c r="U20" s="2">
        <f t="shared" si="15"/>
        <v>9917.3233962249833</v>
      </c>
      <c r="V20" s="2">
        <f t="shared" si="15"/>
        <v>0</v>
      </c>
      <c r="W20" s="2">
        <f t="shared" si="15"/>
        <v>0</v>
      </c>
      <c r="X20" s="2">
        <f t="shared" si="15"/>
        <v>0</v>
      </c>
      <c r="Y20" s="2">
        <f t="shared" si="15"/>
        <v>0</v>
      </c>
      <c r="Z20" s="2">
        <f t="shared" si="15"/>
        <v>0</v>
      </c>
      <c r="AA20" s="2">
        <f t="shared" si="15"/>
        <v>0</v>
      </c>
      <c r="AB20" s="2">
        <f t="shared" si="15"/>
        <v>0</v>
      </c>
      <c r="AC20" s="2">
        <f t="shared" si="15"/>
        <v>0</v>
      </c>
      <c r="AD20" s="2">
        <f t="shared" si="15"/>
        <v>0</v>
      </c>
      <c r="AE20" s="2">
        <f t="shared" si="15"/>
        <v>0</v>
      </c>
      <c r="AF20" s="2">
        <f t="shared" si="15"/>
        <v>0</v>
      </c>
      <c r="AG20" s="2">
        <f t="shared" si="15"/>
        <v>0</v>
      </c>
      <c r="AH20" s="2">
        <f t="shared" si="15"/>
        <v>0</v>
      </c>
      <c r="AI20" s="2">
        <f t="shared" si="15"/>
        <v>0</v>
      </c>
      <c r="AJ20" s="2">
        <f t="shared" si="15"/>
        <v>0</v>
      </c>
      <c r="AK20" s="2">
        <f t="shared" si="15"/>
        <v>0</v>
      </c>
      <c r="AL20" s="2">
        <f t="shared" si="15"/>
        <v>0</v>
      </c>
      <c r="AM20" s="2">
        <f t="shared" si="15"/>
        <v>0</v>
      </c>
      <c r="AN20" s="2">
        <f t="shared" si="15"/>
        <v>0</v>
      </c>
      <c r="AO20" t="str">
        <f t="shared" si="4"/>
        <v>Exterior Steel Doors Replace</v>
      </c>
    </row>
    <row r="21" spans="1:41" x14ac:dyDescent="0.25">
      <c r="A21" t="s">
        <v>20</v>
      </c>
      <c r="B21">
        <v>28</v>
      </c>
      <c r="C21">
        <f>'2019 Reserve Study'!C20-('2024 Update'!$B$1-'2019 Reserve Study'!$B$1)</f>
        <v>2</v>
      </c>
      <c r="D21" s="3">
        <v>6</v>
      </c>
      <c r="E21" s="1">
        <f>'2019 Reserve Study'!D20*(1+$D$1)^($B$1-'2019 Reserve Study'!$B$1)</f>
        <v>13703.93778387452</v>
      </c>
      <c r="F21" s="1">
        <f>'2019 Reserve Study'!E20*(1+$D$1)^($B$1-'2019 Reserve Study'!$B$1)</f>
        <v>15867.717433959971</v>
      </c>
      <c r="G21" s="1">
        <f t="shared" si="2"/>
        <v>14785.827608917247</v>
      </c>
      <c r="K21" s="2">
        <f t="shared" ref="K21:AN21" si="16">IF(K113=0,$G21,0)</f>
        <v>0</v>
      </c>
      <c r="L21" s="2">
        <f t="shared" si="16"/>
        <v>0</v>
      </c>
      <c r="M21" s="2">
        <f t="shared" si="16"/>
        <v>0</v>
      </c>
      <c r="N21" s="2">
        <f t="shared" si="16"/>
        <v>0</v>
      </c>
      <c r="O21" s="2">
        <f t="shared" si="16"/>
        <v>0</v>
      </c>
      <c r="P21" s="2">
        <f t="shared" si="16"/>
        <v>0</v>
      </c>
      <c r="Q21" s="2">
        <f t="shared" si="16"/>
        <v>14785.827608917247</v>
      </c>
      <c r="R21" s="2">
        <f t="shared" si="16"/>
        <v>0</v>
      </c>
      <c r="S21" s="2">
        <f t="shared" si="16"/>
        <v>0</v>
      </c>
      <c r="T21" s="2">
        <f t="shared" si="16"/>
        <v>0</v>
      </c>
      <c r="U21" s="2">
        <f t="shared" si="16"/>
        <v>0</v>
      </c>
      <c r="V21" s="2">
        <f t="shared" si="16"/>
        <v>0</v>
      </c>
      <c r="W21" s="2">
        <f t="shared" si="16"/>
        <v>0</v>
      </c>
      <c r="X21" s="2">
        <f t="shared" si="16"/>
        <v>0</v>
      </c>
      <c r="Y21" s="2">
        <f t="shared" si="16"/>
        <v>0</v>
      </c>
      <c r="Z21" s="2">
        <f t="shared" si="16"/>
        <v>0</v>
      </c>
      <c r="AA21" s="2">
        <f t="shared" si="16"/>
        <v>0</v>
      </c>
      <c r="AB21" s="2">
        <f t="shared" si="16"/>
        <v>0</v>
      </c>
      <c r="AC21" s="2">
        <f t="shared" si="16"/>
        <v>0</v>
      </c>
      <c r="AD21" s="2">
        <f t="shared" si="16"/>
        <v>0</v>
      </c>
      <c r="AE21" s="2">
        <f t="shared" si="16"/>
        <v>0</v>
      </c>
      <c r="AF21" s="2">
        <f t="shared" si="16"/>
        <v>0</v>
      </c>
      <c r="AG21" s="2">
        <f t="shared" si="16"/>
        <v>0</v>
      </c>
      <c r="AH21" s="2">
        <f t="shared" si="16"/>
        <v>0</v>
      </c>
      <c r="AI21" s="2">
        <f t="shared" si="16"/>
        <v>0</v>
      </c>
      <c r="AJ21" s="2">
        <f t="shared" si="16"/>
        <v>0</v>
      </c>
      <c r="AK21" s="2">
        <f t="shared" si="16"/>
        <v>0</v>
      </c>
      <c r="AL21" s="2">
        <f t="shared" si="16"/>
        <v>0</v>
      </c>
      <c r="AM21" s="2">
        <f t="shared" si="16"/>
        <v>0</v>
      </c>
      <c r="AN21" s="2">
        <f t="shared" si="16"/>
        <v>0</v>
      </c>
      <c r="AO21" t="str">
        <f t="shared" si="4"/>
        <v>Common Widows Replace</v>
      </c>
    </row>
    <row r="22" spans="1:41" x14ac:dyDescent="0.25">
      <c r="A22" t="s">
        <v>21</v>
      </c>
      <c r="B22">
        <v>15</v>
      </c>
      <c r="C22">
        <f>'2019 Reserve Study'!C21-('2024 Update'!$B$1-'2019 Reserve Study'!$B$1)</f>
        <v>-1</v>
      </c>
      <c r="D22" s="3">
        <v>10</v>
      </c>
      <c r="E22" s="1">
        <f>'2019 Reserve Study'!D21*(1+$D$1)^($B$1-'2019 Reserve Study'!$B$1)</f>
        <v>1983.4646792449964</v>
      </c>
      <c r="F22" s="1">
        <f>'2019 Reserve Study'!E21*(1+$D$1)^($B$1-'2019 Reserve Study'!$B$1)</f>
        <v>2404.199611206056</v>
      </c>
      <c r="G22" s="1">
        <f t="shared" si="2"/>
        <v>2193.8321452255263</v>
      </c>
      <c r="K22" s="2">
        <f t="shared" ref="K22:AN22" si="17">IF(K114=0,$G22,0)</f>
        <v>0</v>
      </c>
      <c r="L22" s="2">
        <f t="shared" si="17"/>
        <v>0</v>
      </c>
      <c r="M22" s="2">
        <f t="shared" si="17"/>
        <v>0</v>
      </c>
      <c r="N22" s="2">
        <f t="shared" si="17"/>
        <v>0</v>
      </c>
      <c r="O22" s="2">
        <f t="shared" si="17"/>
        <v>0</v>
      </c>
      <c r="P22" s="2">
        <f t="shared" si="17"/>
        <v>0</v>
      </c>
      <c r="Q22" s="2">
        <f t="shared" si="17"/>
        <v>0</v>
      </c>
      <c r="R22" s="2">
        <f t="shared" si="17"/>
        <v>0</v>
      </c>
      <c r="S22" s="2">
        <f t="shared" si="17"/>
        <v>0</v>
      </c>
      <c r="T22" s="2">
        <f t="shared" si="17"/>
        <v>0</v>
      </c>
      <c r="U22" s="2">
        <f t="shared" si="17"/>
        <v>2193.8321452255263</v>
      </c>
      <c r="V22" s="2">
        <f t="shared" si="17"/>
        <v>0</v>
      </c>
      <c r="W22" s="2">
        <f t="shared" si="17"/>
        <v>0</v>
      </c>
      <c r="X22" s="2">
        <f t="shared" si="17"/>
        <v>0</v>
      </c>
      <c r="Y22" s="2">
        <f t="shared" si="17"/>
        <v>0</v>
      </c>
      <c r="Z22" s="2">
        <f t="shared" si="17"/>
        <v>0</v>
      </c>
      <c r="AA22" s="2">
        <f t="shared" si="17"/>
        <v>0</v>
      </c>
      <c r="AB22" s="2">
        <f t="shared" si="17"/>
        <v>0</v>
      </c>
      <c r="AC22" s="2">
        <f t="shared" si="17"/>
        <v>0</v>
      </c>
      <c r="AD22" s="2">
        <f t="shared" si="17"/>
        <v>0</v>
      </c>
      <c r="AE22" s="2">
        <f t="shared" si="17"/>
        <v>0</v>
      </c>
      <c r="AF22" s="2">
        <f t="shared" si="17"/>
        <v>0</v>
      </c>
      <c r="AG22" s="2">
        <f t="shared" si="17"/>
        <v>0</v>
      </c>
      <c r="AH22" s="2">
        <f t="shared" si="17"/>
        <v>0</v>
      </c>
      <c r="AI22" s="2">
        <f t="shared" si="17"/>
        <v>0</v>
      </c>
      <c r="AJ22" s="2">
        <f t="shared" si="17"/>
        <v>2193.8321452255263</v>
      </c>
      <c r="AK22" s="2">
        <f t="shared" si="17"/>
        <v>0</v>
      </c>
      <c r="AL22" s="2">
        <f t="shared" si="17"/>
        <v>0</v>
      </c>
      <c r="AM22" s="2">
        <f t="shared" si="17"/>
        <v>0</v>
      </c>
      <c r="AN22" s="2">
        <f t="shared" si="17"/>
        <v>0</v>
      </c>
      <c r="AO22" t="str">
        <f t="shared" si="4"/>
        <v>Door Openers Replace</v>
      </c>
    </row>
    <row r="23" spans="1:41" x14ac:dyDescent="0.25">
      <c r="A23" t="s">
        <v>22</v>
      </c>
      <c r="B23">
        <v>4</v>
      </c>
      <c r="C23">
        <f>'2019 Reserve Study'!C22-('2024 Update'!$B$1-'2019 Reserve Study'!$B$1)</f>
        <v>-5</v>
      </c>
      <c r="D23" s="3">
        <v>0</v>
      </c>
      <c r="E23" s="1">
        <f>'2019 Reserve Study'!D22*(1+$D$1)^($B$1-'2019 Reserve Study'!$B$1)</f>
        <v>4147.2443293304468</v>
      </c>
      <c r="F23" s="1">
        <f>'2019 Reserve Study'!E22*(1+$D$1)^($B$1-'2019 Reserve Study'!$B$1)</f>
        <v>5409.4491252136268</v>
      </c>
      <c r="G23" s="1">
        <f t="shared" si="2"/>
        <v>4778.3467272720372</v>
      </c>
      <c r="K23" s="2">
        <f t="shared" ref="K23:AN23" si="18">IF(K115=0,$G23,0)</f>
        <v>4778.3467272720372</v>
      </c>
      <c r="L23" s="2">
        <f t="shared" si="18"/>
        <v>0</v>
      </c>
      <c r="M23" s="2">
        <f t="shared" si="18"/>
        <v>0</v>
      </c>
      <c r="N23" s="2">
        <f t="shared" si="18"/>
        <v>0</v>
      </c>
      <c r="O23" s="2">
        <f t="shared" si="18"/>
        <v>4778.3467272720372</v>
      </c>
      <c r="P23" s="2">
        <f t="shared" si="18"/>
        <v>0</v>
      </c>
      <c r="Q23" s="2">
        <f t="shared" si="18"/>
        <v>0</v>
      </c>
      <c r="R23" s="2">
        <f t="shared" si="18"/>
        <v>0</v>
      </c>
      <c r="S23" s="2">
        <f t="shared" si="18"/>
        <v>4778.3467272720372</v>
      </c>
      <c r="T23" s="2">
        <f t="shared" si="18"/>
        <v>0</v>
      </c>
      <c r="U23" s="2">
        <f t="shared" si="18"/>
        <v>0</v>
      </c>
      <c r="V23" s="2">
        <f t="shared" si="18"/>
        <v>0</v>
      </c>
      <c r="W23" s="2">
        <f t="shared" si="18"/>
        <v>4778.3467272720372</v>
      </c>
      <c r="X23" s="2">
        <f t="shared" si="18"/>
        <v>0</v>
      </c>
      <c r="Y23" s="2">
        <f t="shared" si="18"/>
        <v>0</v>
      </c>
      <c r="Z23" s="2">
        <f t="shared" si="18"/>
        <v>0</v>
      </c>
      <c r="AA23" s="2">
        <f t="shared" si="18"/>
        <v>4778.3467272720372</v>
      </c>
      <c r="AB23" s="2">
        <f t="shared" si="18"/>
        <v>0</v>
      </c>
      <c r="AC23" s="2">
        <f t="shared" si="18"/>
        <v>0</v>
      </c>
      <c r="AD23" s="2">
        <f t="shared" si="18"/>
        <v>0</v>
      </c>
      <c r="AE23" s="2">
        <f t="shared" si="18"/>
        <v>4778.3467272720372</v>
      </c>
      <c r="AF23" s="2">
        <f t="shared" si="18"/>
        <v>0</v>
      </c>
      <c r="AG23" s="2">
        <f t="shared" si="18"/>
        <v>0</v>
      </c>
      <c r="AH23" s="2">
        <f t="shared" si="18"/>
        <v>0</v>
      </c>
      <c r="AI23" s="2">
        <f t="shared" si="18"/>
        <v>4778.3467272720372</v>
      </c>
      <c r="AJ23" s="2">
        <f t="shared" si="18"/>
        <v>0</v>
      </c>
      <c r="AK23" s="2">
        <f t="shared" si="18"/>
        <v>0</v>
      </c>
      <c r="AL23" s="2">
        <f t="shared" si="18"/>
        <v>0</v>
      </c>
      <c r="AM23" s="2">
        <f t="shared" si="18"/>
        <v>4778.3467272720372</v>
      </c>
      <c r="AN23" s="2">
        <f t="shared" si="18"/>
        <v>0</v>
      </c>
      <c r="AO23" t="str">
        <f t="shared" si="4"/>
        <v>Concrete Sidewalk Repair</v>
      </c>
    </row>
    <row r="24" spans="1:41" x14ac:dyDescent="0.25">
      <c r="A24" t="s">
        <v>23</v>
      </c>
      <c r="B24">
        <v>5</v>
      </c>
      <c r="C24">
        <f>'2019 Reserve Study'!C23-('2024 Update'!$B$1-'2019 Reserve Study'!$B$1)</f>
        <v>-5</v>
      </c>
      <c r="D24" s="3">
        <v>10</v>
      </c>
      <c r="E24" s="1">
        <f>'2019 Reserve Study'!D23*(1+$D$1)^($B$1-'2019 Reserve Study'!$B$1)</f>
        <v>30052.495140075702</v>
      </c>
      <c r="F24" s="1">
        <f>'2019 Reserve Study'!E23*(1+$D$1)^($B$1-'2019 Reserve Study'!$B$1)</f>
        <v>36062.994168090845</v>
      </c>
      <c r="G24" s="1">
        <f t="shared" si="2"/>
        <v>33057.744654083275</v>
      </c>
      <c r="K24" s="2">
        <f t="shared" ref="K24:AN24" si="19">IF(K116=0,$G24,0)</f>
        <v>0</v>
      </c>
      <c r="L24" s="2">
        <f t="shared" si="19"/>
        <v>0</v>
      </c>
      <c r="M24" s="2">
        <f t="shared" si="19"/>
        <v>0</v>
      </c>
      <c r="N24" s="2">
        <f t="shared" si="19"/>
        <v>0</v>
      </c>
      <c r="O24" s="2">
        <f t="shared" si="19"/>
        <v>0</v>
      </c>
      <c r="P24" s="2">
        <f t="shared" si="19"/>
        <v>0</v>
      </c>
      <c r="Q24" s="2">
        <f t="shared" si="19"/>
        <v>0</v>
      </c>
      <c r="R24" s="2">
        <f t="shared" si="19"/>
        <v>0</v>
      </c>
      <c r="S24" s="2">
        <f t="shared" si="19"/>
        <v>0</v>
      </c>
      <c r="T24" s="2">
        <f t="shared" si="19"/>
        <v>0</v>
      </c>
      <c r="U24" s="2">
        <f t="shared" si="19"/>
        <v>33057.744654083275</v>
      </c>
      <c r="V24" s="2">
        <f t="shared" si="19"/>
        <v>0</v>
      </c>
      <c r="W24" s="2">
        <f t="shared" si="19"/>
        <v>0</v>
      </c>
      <c r="X24" s="2">
        <f t="shared" si="19"/>
        <v>0</v>
      </c>
      <c r="Y24" s="2">
        <f t="shared" si="19"/>
        <v>0</v>
      </c>
      <c r="Z24" s="2">
        <f t="shared" si="19"/>
        <v>33057.744654083275</v>
      </c>
      <c r="AA24" s="2">
        <f t="shared" si="19"/>
        <v>0</v>
      </c>
      <c r="AB24" s="2">
        <f t="shared" si="19"/>
        <v>0</v>
      </c>
      <c r="AC24" s="2">
        <f t="shared" si="19"/>
        <v>0</v>
      </c>
      <c r="AD24" s="2">
        <f t="shared" si="19"/>
        <v>0</v>
      </c>
      <c r="AE24" s="2">
        <f t="shared" si="19"/>
        <v>33057.744654083275</v>
      </c>
      <c r="AF24" s="2">
        <f t="shared" si="19"/>
        <v>0</v>
      </c>
      <c r="AG24" s="2">
        <f t="shared" si="19"/>
        <v>0</v>
      </c>
      <c r="AH24" s="2">
        <f t="shared" si="19"/>
        <v>0</v>
      </c>
      <c r="AI24" s="2">
        <f t="shared" si="19"/>
        <v>0</v>
      </c>
      <c r="AJ24" s="2">
        <f t="shared" si="19"/>
        <v>33057.744654083275</v>
      </c>
      <c r="AK24" s="2">
        <f t="shared" si="19"/>
        <v>0</v>
      </c>
      <c r="AL24" s="2">
        <f t="shared" si="19"/>
        <v>0</v>
      </c>
      <c r="AM24" s="2">
        <f t="shared" si="19"/>
        <v>0</v>
      </c>
      <c r="AN24" s="2">
        <f t="shared" si="19"/>
        <v>0</v>
      </c>
      <c r="AO24" t="str">
        <f t="shared" si="4"/>
        <v>Unit Decks Major Repairs</v>
      </c>
    </row>
    <row r="25" spans="1:41" x14ac:dyDescent="0.25">
      <c r="A25" t="s">
        <v>24</v>
      </c>
      <c r="B25">
        <v>20</v>
      </c>
      <c r="C25">
        <f>'2019 Reserve Study'!C24-('2024 Update'!$B$1-'2019 Reserve Study'!$B$1)</f>
        <v>5</v>
      </c>
      <c r="D25" s="3">
        <v>5</v>
      </c>
      <c r="E25" s="1">
        <f>'2019 Reserve Study'!D24*(1+$D$1)^($B$1-'2019 Reserve Study'!$B$1)</f>
        <v>7693.4387558593799</v>
      </c>
      <c r="F25" s="1">
        <f>'2019 Reserve Study'!E24*(1+$D$1)^($B$1-'2019 Reserve Study'!$B$1)</f>
        <v>8715.2235906219539</v>
      </c>
      <c r="G25" s="1">
        <f t="shared" si="2"/>
        <v>8204.3311732406673</v>
      </c>
      <c r="K25" s="2">
        <f t="shared" ref="K25:AN25" si="20">IF(K117=0,$G25,0)</f>
        <v>0</v>
      </c>
      <c r="L25" s="2">
        <f t="shared" si="20"/>
        <v>0</v>
      </c>
      <c r="M25" s="2">
        <f t="shared" si="20"/>
        <v>0</v>
      </c>
      <c r="N25" s="2">
        <f t="shared" si="20"/>
        <v>0</v>
      </c>
      <c r="O25" s="2">
        <f t="shared" si="20"/>
        <v>0</v>
      </c>
      <c r="P25" s="2">
        <f t="shared" si="20"/>
        <v>8204.3311732406673</v>
      </c>
      <c r="Q25" s="2">
        <f t="shared" si="20"/>
        <v>0</v>
      </c>
      <c r="R25" s="2">
        <f t="shared" si="20"/>
        <v>0</v>
      </c>
      <c r="S25" s="2">
        <f t="shared" si="20"/>
        <v>0</v>
      </c>
      <c r="T25" s="2">
        <f t="shared" si="20"/>
        <v>0</v>
      </c>
      <c r="U25" s="2">
        <f t="shared" si="20"/>
        <v>0</v>
      </c>
      <c r="V25" s="2">
        <f t="shared" si="20"/>
        <v>0</v>
      </c>
      <c r="W25" s="2">
        <f t="shared" si="20"/>
        <v>0</v>
      </c>
      <c r="X25" s="2">
        <f t="shared" si="20"/>
        <v>0</v>
      </c>
      <c r="Y25" s="2">
        <f t="shared" si="20"/>
        <v>0</v>
      </c>
      <c r="Z25" s="2">
        <f t="shared" si="20"/>
        <v>0</v>
      </c>
      <c r="AA25" s="2">
        <f t="shared" si="20"/>
        <v>0</v>
      </c>
      <c r="AB25" s="2">
        <f t="shared" si="20"/>
        <v>0</v>
      </c>
      <c r="AC25" s="2">
        <f t="shared" si="20"/>
        <v>0</v>
      </c>
      <c r="AD25" s="2">
        <f t="shared" si="20"/>
        <v>0</v>
      </c>
      <c r="AE25" s="2">
        <f t="shared" si="20"/>
        <v>0</v>
      </c>
      <c r="AF25" s="2">
        <f t="shared" si="20"/>
        <v>0</v>
      </c>
      <c r="AG25" s="2">
        <f t="shared" si="20"/>
        <v>0</v>
      </c>
      <c r="AH25" s="2">
        <f t="shared" si="20"/>
        <v>0</v>
      </c>
      <c r="AI25" s="2">
        <f t="shared" si="20"/>
        <v>0</v>
      </c>
      <c r="AJ25" s="2">
        <f t="shared" si="20"/>
        <v>8204.3311732406673</v>
      </c>
      <c r="AK25" s="2">
        <f t="shared" si="20"/>
        <v>0</v>
      </c>
      <c r="AL25" s="2">
        <f t="shared" si="20"/>
        <v>0</v>
      </c>
      <c r="AM25" s="2">
        <f t="shared" si="20"/>
        <v>0</v>
      </c>
      <c r="AN25" s="2">
        <f t="shared" si="20"/>
        <v>0</v>
      </c>
      <c r="AO25" t="str">
        <f t="shared" si="4"/>
        <v>Pool Patio Deck Replace</v>
      </c>
    </row>
    <row r="26" spans="1:41" x14ac:dyDescent="0.25">
      <c r="A26" t="s">
        <v>25</v>
      </c>
      <c r="B26">
        <v>40</v>
      </c>
      <c r="C26">
        <f>'2019 Reserve Study'!C25-('2024 Update'!$B$1-'2019 Reserve Study'!$B$1)</f>
        <v>1</v>
      </c>
      <c r="D26" s="3">
        <v>10</v>
      </c>
      <c r="E26" s="1">
        <f>'2019 Reserve Study'!D25*(1+$D$1)^($B$1-'2019 Reserve Study'!$B$1)</f>
        <v>19744.489307029737</v>
      </c>
      <c r="F26" s="1">
        <f>'2019 Reserve Study'!E25*(1+$D$1)^($B$1-'2019 Reserve Study'!$B$1)</f>
        <v>23020.211277297989</v>
      </c>
      <c r="G26" s="1">
        <f t="shared" si="2"/>
        <v>21382.350292163865</v>
      </c>
      <c r="K26" s="2">
        <f t="shared" ref="K26:AN26" si="21">IF(K118=0,$G26,0)</f>
        <v>0</v>
      </c>
      <c r="L26" s="2">
        <f t="shared" si="21"/>
        <v>0</v>
      </c>
      <c r="M26" s="2">
        <f t="shared" si="21"/>
        <v>0</v>
      </c>
      <c r="N26" s="2">
        <f t="shared" si="21"/>
        <v>0</v>
      </c>
      <c r="O26" s="2">
        <f t="shared" si="21"/>
        <v>0</v>
      </c>
      <c r="P26" s="2">
        <f t="shared" si="21"/>
        <v>0</v>
      </c>
      <c r="Q26" s="2">
        <f t="shared" si="21"/>
        <v>0</v>
      </c>
      <c r="R26" s="2">
        <f t="shared" si="21"/>
        <v>0</v>
      </c>
      <c r="S26" s="2">
        <f t="shared" si="21"/>
        <v>0</v>
      </c>
      <c r="T26" s="2">
        <f t="shared" si="21"/>
        <v>0</v>
      </c>
      <c r="U26" s="2">
        <f t="shared" si="21"/>
        <v>21382.350292163865</v>
      </c>
      <c r="V26" s="2">
        <f t="shared" si="21"/>
        <v>0</v>
      </c>
      <c r="W26" s="2">
        <f t="shared" si="21"/>
        <v>0</v>
      </c>
      <c r="X26" s="2">
        <f t="shared" si="21"/>
        <v>0</v>
      </c>
      <c r="Y26" s="2">
        <f t="shared" si="21"/>
        <v>0</v>
      </c>
      <c r="Z26" s="2">
        <f t="shared" si="21"/>
        <v>0</v>
      </c>
      <c r="AA26" s="2">
        <f t="shared" si="21"/>
        <v>0</v>
      </c>
      <c r="AB26" s="2">
        <f t="shared" si="21"/>
        <v>0</v>
      </c>
      <c r="AC26" s="2">
        <f t="shared" si="21"/>
        <v>0</v>
      </c>
      <c r="AD26" s="2">
        <f t="shared" si="21"/>
        <v>0</v>
      </c>
      <c r="AE26" s="2">
        <f t="shared" si="21"/>
        <v>0</v>
      </c>
      <c r="AF26" s="2">
        <f t="shared" si="21"/>
        <v>0</v>
      </c>
      <c r="AG26" s="2">
        <f t="shared" si="21"/>
        <v>0</v>
      </c>
      <c r="AH26" s="2">
        <f t="shared" si="21"/>
        <v>0</v>
      </c>
      <c r="AI26" s="2">
        <f t="shared" si="21"/>
        <v>0</v>
      </c>
      <c r="AJ26" s="2">
        <f t="shared" si="21"/>
        <v>0</v>
      </c>
      <c r="AK26" s="2">
        <f t="shared" si="21"/>
        <v>0</v>
      </c>
      <c r="AL26" s="2">
        <f t="shared" si="21"/>
        <v>0</v>
      </c>
      <c r="AM26" s="2">
        <f t="shared" si="21"/>
        <v>0</v>
      </c>
      <c r="AN26" s="2">
        <f t="shared" si="21"/>
        <v>0</v>
      </c>
      <c r="AO26" t="str">
        <f t="shared" si="4"/>
        <v>Steel Stairs Replace</v>
      </c>
    </row>
    <row r="27" spans="1:41" x14ac:dyDescent="0.25">
      <c r="A27" t="s">
        <v>26</v>
      </c>
      <c r="B27">
        <v>22</v>
      </c>
      <c r="C27">
        <f>'2019 Reserve Study'!C26-('2024 Update'!$B$1-'2019 Reserve Study'!$B$1)</f>
        <v>3</v>
      </c>
      <c r="D27" s="3">
        <v>3</v>
      </c>
      <c r="E27" s="1">
        <f>'2019 Reserve Study'!D26*(1+$D$1)^($B$1-'2019 Reserve Study'!$B$1)</f>
        <v>57099.740766143834</v>
      </c>
      <c r="F27" s="1">
        <f>'2019 Reserve Study'!E26*(1+$D$1)^($B$1-'2019 Reserve Study'!$B$1)</f>
        <v>66115.48930816655</v>
      </c>
      <c r="G27" s="1">
        <f t="shared" si="2"/>
        <v>61607.615037155192</v>
      </c>
      <c r="K27" s="2">
        <f t="shared" ref="K27:AN27" si="22">IF(K119=0,$G27,0)</f>
        <v>0</v>
      </c>
      <c r="L27" s="2">
        <f t="shared" si="22"/>
        <v>0</v>
      </c>
      <c r="M27" s="2">
        <f t="shared" si="22"/>
        <v>0</v>
      </c>
      <c r="N27" s="2">
        <f t="shared" si="22"/>
        <v>61607.615037155192</v>
      </c>
      <c r="O27" s="2">
        <f t="shared" si="22"/>
        <v>0</v>
      </c>
      <c r="P27" s="2">
        <f t="shared" si="22"/>
        <v>0</v>
      </c>
      <c r="Q27" s="2">
        <f t="shared" si="22"/>
        <v>0</v>
      </c>
      <c r="R27" s="2">
        <f t="shared" si="22"/>
        <v>0</v>
      </c>
      <c r="S27" s="2">
        <f t="shared" si="22"/>
        <v>0</v>
      </c>
      <c r="T27" s="2">
        <f t="shared" si="22"/>
        <v>0</v>
      </c>
      <c r="U27" s="2">
        <f t="shared" si="22"/>
        <v>0</v>
      </c>
      <c r="V27" s="2">
        <f t="shared" si="22"/>
        <v>0</v>
      </c>
      <c r="W27" s="2">
        <f t="shared" si="22"/>
        <v>0</v>
      </c>
      <c r="X27" s="2">
        <f t="shared" si="22"/>
        <v>0</v>
      </c>
      <c r="Y27" s="2">
        <f t="shared" si="22"/>
        <v>0</v>
      </c>
      <c r="Z27" s="2">
        <f t="shared" si="22"/>
        <v>0</v>
      </c>
      <c r="AA27" s="2">
        <f t="shared" si="22"/>
        <v>0</v>
      </c>
      <c r="AB27" s="2">
        <f t="shared" si="22"/>
        <v>0</v>
      </c>
      <c r="AC27" s="2">
        <f t="shared" si="22"/>
        <v>0</v>
      </c>
      <c r="AD27" s="2">
        <f t="shared" si="22"/>
        <v>0</v>
      </c>
      <c r="AE27" s="2">
        <f t="shared" si="22"/>
        <v>0</v>
      </c>
      <c r="AF27" s="2">
        <f t="shared" si="22"/>
        <v>0</v>
      </c>
      <c r="AG27" s="2">
        <f t="shared" si="22"/>
        <v>0</v>
      </c>
      <c r="AH27" s="2">
        <f t="shared" si="22"/>
        <v>0</v>
      </c>
      <c r="AI27" s="2">
        <f t="shared" si="22"/>
        <v>0</v>
      </c>
      <c r="AJ27" s="2">
        <f t="shared" si="22"/>
        <v>61607.615037155192</v>
      </c>
      <c r="AK27" s="2">
        <f t="shared" si="22"/>
        <v>0</v>
      </c>
      <c r="AL27" s="2">
        <f t="shared" si="22"/>
        <v>0</v>
      </c>
      <c r="AM27" s="2">
        <f t="shared" si="22"/>
        <v>0</v>
      </c>
      <c r="AN27" s="2">
        <f t="shared" si="22"/>
        <v>0</v>
      </c>
      <c r="AO27" t="str">
        <f t="shared" si="4"/>
        <v>Domestic Water Boiler Replace</v>
      </c>
    </row>
    <row r="28" spans="1:41" x14ac:dyDescent="0.25">
      <c r="A28" t="s">
        <v>27</v>
      </c>
      <c r="B28">
        <v>8</v>
      </c>
      <c r="C28">
        <f>'2019 Reserve Study'!C27-('2024 Update'!$B$1-'2019 Reserve Study'!$B$1)</f>
        <v>-2</v>
      </c>
      <c r="D28" s="3">
        <v>2</v>
      </c>
      <c r="E28" s="1">
        <f>'2019 Reserve Study'!D27*(1+$D$1)^($B$1-'2019 Reserve Study'!$B$1)</f>
        <v>18031.497084045423</v>
      </c>
      <c r="F28" s="1">
        <f>'2019 Reserve Study'!E27*(1+$D$1)^($B$1-'2019 Reserve Study'!$B$1)</f>
        <v>21637.796500854507</v>
      </c>
      <c r="G28" s="1">
        <f t="shared" si="2"/>
        <v>19834.646792449967</v>
      </c>
      <c r="K28" s="2">
        <f t="shared" ref="K28:AN28" si="23">IF(K120=0,$G28,0)</f>
        <v>0</v>
      </c>
      <c r="L28" s="2">
        <f t="shared" si="23"/>
        <v>0</v>
      </c>
      <c r="M28" s="2">
        <f t="shared" si="23"/>
        <v>19834.646792449967</v>
      </c>
      <c r="N28" s="2">
        <f t="shared" si="23"/>
        <v>0</v>
      </c>
      <c r="O28" s="2">
        <f t="shared" si="23"/>
        <v>0</v>
      </c>
      <c r="P28" s="2">
        <f t="shared" si="23"/>
        <v>0</v>
      </c>
      <c r="Q28" s="2">
        <f t="shared" si="23"/>
        <v>0</v>
      </c>
      <c r="R28" s="2">
        <f t="shared" si="23"/>
        <v>0</v>
      </c>
      <c r="S28" s="2">
        <f t="shared" si="23"/>
        <v>0</v>
      </c>
      <c r="T28" s="2">
        <f t="shared" si="23"/>
        <v>0</v>
      </c>
      <c r="U28" s="2">
        <f t="shared" si="23"/>
        <v>19834.646792449967</v>
      </c>
      <c r="V28" s="2">
        <f t="shared" si="23"/>
        <v>0</v>
      </c>
      <c r="W28" s="2">
        <f t="shared" si="23"/>
        <v>0</v>
      </c>
      <c r="X28" s="2">
        <f t="shared" si="23"/>
        <v>0</v>
      </c>
      <c r="Y28" s="2">
        <f t="shared" si="23"/>
        <v>0</v>
      </c>
      <c r="Z28" s="2">
        <f t="shared" si="23"/>
        <v>0</v>
      </c>
      <c r="AA28" s="2">
        <f t="shared" si="23"/>
        <v>0</v>
      </c>
      <c r="AB28" s="2">
        <f t="shared" si="23"/>
        <v>0</v>
      </c>
      <c r="AC28" s="2">
        <f t="shared" si="23"/>
        <v>19834.646792449967</v>
      </c>
      <c r="AD28" s="2">
        <f t="shared" si="23"/>
        <v>0</v>
      </c>
      <c r="AE28" s="2">
        <f t="shared" si="23"/>
        <v>0</v>
      </c>
      <c r="AF28" s="2">
        <f t="shared" si="23"/>
        <v>0</v>
      </c>
      <c r="AG28" s="2">
        <f t="shared" si="23"/>
        <v>0</v>
      </c>
      <c r="AH28" s="2">
        <f t="shared" si="23"/>
        <v>0</v>
      </c>
      <c r="AI28" s="2">
        <f t="shared" si="23"/>
        <v>0</v>
      </c>
      <c r="AJ28" s="2">
        <f t="shared" si="23"/>
        <v>0</v>
      </c>
      <c r="AK28" s="2">
        <f t="shared" si="23"/>
        <v>19834.646792449967</v>
      </c>
      <c r="AL28" s="2">
        <f t="shared" si="23"/>
        <v>0</v>
      </c>
      <c r="AM28" s="2">
        <f t="shared" si="23"/>
        <v>0</v>
      </c>
      <c r="AN28" s="2">
        <f t="shared" si="23"/>
        <v>0</v>
      </c>
      <c r="AO28" t="str">
        <f t="shared" si="4"/>
        <v>Heating Boiler Rebuild</v>
      </c>
    </row>
    <row r="29" spans="1:41" x14ac:dyDescent="0.25">
      <c r="A29" t="s">
        <v>64</v>
      </c>
      <c r="B29">
        <v>20</v>
      </c>
      <c r="C29">
        <f>'2019 Reserve Study'!C28-('2024 Update'!$B$1-'2019 Reserve Study'!$B$1)</f>
        <v>14</v>
      </c>
      <c r="D29" s="3">
        <v>14</v>
      </c>
      <c r="E29" s="1">
        <f>'2019 Reserve Study'!D28*(1+$D$1)^($B$1-'2019 Reserve Study'!$B$1)</f>
        <v>13824.147764434823</v>
      </c>
      <c r="F29" s="1">
        <f>'2019 Reserve Study'!E28*(1+$D$1)^($B$1-'2019 Reserve Study'!$B$1)</f>
        <v>16829.397278442393</v>
      </c>
      <c r="G29" s="1">
        <f t="shared" si="2"/>
        <v>15326.772521438608</v>
      </c>
      <c r="K29" s="2">
        <f t="shared" ref="K29:AN29" si="24">IF(K121=0,$G29,0)</f>
        <v>0</v>
      </c>
      <c r="L29" s="2">
        <f t="shared" si="24"/>
        <v>0</v>
      </c>
      <c r="M29" s="2">
        <f t="shared" si="24"/>
        <v>0</v>
      </c>
      <c r="N29" s="2">
        <f t="shared" si="24"/>
        <v>0</v>
      </c>
      <c r="O29" s="2">
        <f t="shared" si="24"/>
        <v>0</v>
      </c>
      <c r="P29" s="2">
        <f t="shared" si="24"/>
        <v>0</v>
      </c>
      <c r="Q29" s="2">
        <f t="shared" si="24"/>
        <v>0</v>
      </c>
      <c r="R29" s="2">
        <f t="shared" si="24"/>
        <v>0</v>
      </c>
      <c r="S29" s="2">
        <f t="shared" si="24"/>
        <v>0</v>
      </c>
      <c r="T29" s="2">
        <f t="shared" si="24"/>
        <v>0</v>
      </c>
      <c r="U29" s="2">
        <f t="shared" si="24"/>
        <v>0</v>
      </c>
      <c r="V29" s="2">
        <f t="shared" si="24"/>
        <v>0</v>
      </c>
      <c r="W29" s="2">
        <f t="shared" si="24"/>
        <v>0</v>
      </c>
      <c r="X29" s="2">
        <f t="shared" si="24"/>
        <v>0</v>
      </c>
      <c r="Y29" s="2">
        <f t="shared" si="24"/>
        <v>15326.772521438608</v>
      </c>
      <c r="Z29" s="2">
        <f t="shared" si="24"/>
        <v>0</v>
      </c>
      <c r="AA29" s="2">
        <f t="shared" si="24"/>
        <v>0</v>
      </c>
      <c r="AB29" s="2">
        <f t="shared" si="24"/>
        <v>0</v>
      </c>
      <c r="AC29" s="2">
        <f t="shared" si="24"/>
        <v>0</v>
      </c>
      <c r="AD29" s="2">
        <f t="shared" si="24"/>
        <v>0</v>
      </c>
      <c r="AE29" s="2">
        <f t="shared" si="24"/>
        <v>0</v>
      </c>
      <c r="AF29" s="2">
        <f t="shared" si="24"/>
        <v>0</v>
      </c>
      <c r="AG29" s="2">
        <f t="shared" si="24"/>
        <v>0</v>
      </c>
      <c r="AH29" s="2">
        <f t="shared" si="24"/>
        <v>0</v>
      </c>
      <c r="AI29" s="2">
        <f t="shared" si="24"/>
        <v>0</v>
      </c>
      <c r="AJ29" s="2">
        <f t="shared" si="24"/>
        <v>0</v>
      </c>
      <c r="AK29" s="2">
        <f t="shared" si="24"/>
        <v>0</v>
      </c>
      <c r="AL29" s="2">
        <f t="shared" si="24"/>
        <v>0</v>
      </c>
      <c r="AM29" s="2">
        <f t="shared" si="24"/>
        <v>0</v>
      </c>
      <c r="AN29" s="2">
        <f t="shared" si="24"/>
        <v>0</v>
      </c>
      <c r="AO29" t="str">
        <f t="shared" si="4"/>
        <v>Hot water SrorageTank Replace</v>
      </c>
    </row>
    <row r="30" spans="1:41" x14ac:dyDescent="0.25">
      <c r="A30" t="s">
        <v>28</v>
      </c>
      <c r="B30">
        <v>10</v>
      </c>
      <c r="C30">
        <f>'2019 Reserve Study'!C29-('2024 Update'!$B$1-'2019 Reserve Study'!$B$1)</f>
        <v>-3</v>
      </c>
      <c r="D30" s="3">
        <v>2</v>
      </c>
      <c r="E30" s="1">
        <f>'2019 Reserve Study'!D29*(1+$D$1)^($B$1-'2019 Reserve Study'!$B$1)</f>
        <v>4688.1892418518091</v>
      </c>
      <c r="F30" s="1">
        <f>'2019 Reserve Study'!E29*(1+$D$1)^($B$1-'2019 Reserve Study'!$B$1)</f>
        <v>5289.2391446533238</v>
      </c>
      <c r="G30" s="1">
        <f t="shared" si="2"/>
        <v>4988.7141932525665</v>
      </c>
      <c r="K30" s="2">
        <f t="shared" ref="K30:AN30" si="25">IF(K122=0,$G30,0)</f>
        <v>0</v>
      </c>
      <c r="L30" s="2">
        <f t="shared" si="25"/>
        <v>0</v>
      </c>
      <c r="M30" s="2">
        <f t="shared" si="25"/>
        <v>4988.7141932525665</v>
      </c>
      <c r="N30" s="2">
        <f t="shared" si="25"/>
        <v>0</v>
      </c>
      <c r="O30" s="2">
        <f t="shared" si="25"/>
        <v>0</v>
      </c>
      <c r="P30" s="2">
        <f t="shared" si="25"/>
        <v>0</v>
      </c>
      <c r="Q30" s="2">
        <f t="shared" si="25"/>
        <v>0</v>
      </c>
      <c r="R30" s="2">
        <f t="shared" si="25"/>
        <v>0</v>
      </c>
      <c r="S30" s="2">
        <f t="shared" si="25"/>
        <v>0</v>
      </c>
      <c r="T30" s="2">
        <f t="shared" si="25"/>
        <v>0</v>
      </c>
      <c r="U30" s="2">
        <f t="shared" si="25"/>
        <v>0</v>
      </c>
      <c r="V30" s="2">
        <f t="shared" si="25"/>
        <v>0</v>
      </c>
      <c r="W30" s="2">
        <f t="shared" si="25"/>
        <v>4988.7141932525665</v>
      </c>
      <c r="X30" s="2">
        <f t="shared" si="25"/>
        <v>0</v>
      </c>
      <c r="Y30" s="2">
        <f t="shared" si="25"/>
        <v>0</v>
      </c>
      <c r="Z30" s="2">
        <f t="shared" si="25"/>
        <v>0</v>
      </c>
      <c r="AA30" s="2">
        <f t="shared" si="25"/>
        <v>0</v>
      </c>
      <c r="AB30" s="2">
        <f t="shared" si="25"/>
        <v>0</v>
      </c>
      <c r="AC30" s="2">
        <f t="shared" si="25"/>
        <v>0</v>
      </c>
      <c r="AD30" s="2">
        <f t="shared" si="25"/>
        <v>0</v>
      </c>
      <c r="AE30" s="2">
        <f t="shared" si="25"/>
        <v>0</v>
      </c>
      <c r="AF30" s="2">
        <f t="shared" si="25"/>
        <v>0</v>
      </c>
      <c r="AG30" s="2">
        <f t="shared" si="25"/>
        <v>4988.7141932525665</v>
      </c>
      <c r="AH30" s="2">
        <f t="shared" si="25"/>
        <v>0</v>
      </c>
      <c r="AI30" s="2">
        <f t="shared" si="25"/>
        <v>0</v>
      </c>
      <c r="AJ30" s="2">
        <f t="shared" si="25"/>
        <v>0</v>
      </c>
      <c r="AK30" s="2">
        <f t="shared" si="25"/>
        <v>0</v>
      </c>
      <c r="AL30" s="2">
        <f t="shared" si="25"/>
        <v>0</v>
      </c>
      <c r="AM30" s="2">
        <f t="shared" si="25"/>
        <v>0</v>
      </c>
      <c r="AN30" s="2">
        <f t="shared" si="25"/>
        <v>0</v>
      </c>
      <c r="AO30" t="str">
        <f t="shared" si="4"/>
        <v>Pumps replace</v>
      </c>
    </row>
    <row r="31" spans="1:41" x14ac:dyDescent="0.25">
      <c r="A31" t="s">
        <v>29</v>
      </c>
      <c r="B31">
        <v>30</v>
      </c>
      <c r="C31">
        <f>'2019 Reserve Study'!C30-('2024 Update'!$B$1-'2019 Reserve Study'!$B$1)</f>
        <v>20</v>
      </c>
      <c r="D31" s="3">
        <v>20</v>
      </c>
      <c r="E31" s="1">
        <f>'2019 Reserve Study'!D30*(1+$D$1)^($B$1-'2019 Reserve Study'!$B$1)</f>
        <v>21637.796500854507</v>
      </c>
      <c r="F31" s="1">
        <f>'2019 Reserve Study'!E30*(1+$D$1)^($B$1-'2019 Reserve Study'!$B$1)</f>
        <v>25244.095917663592</v>
      </c>
      <c r="G31" s="1">
        <f t="shared" si="2"/>
        <v>23440.946209259047</v>
      </c>
      <c r="K31" s="2">
        <f t="shared" ref="K31:AN31" si="26">IF(K123=0,$G31,0)</f>
        <v>0</v>
      </c>
      <c r="L31" s="2">
        <f t="shared" si="26"/>
        <v>0</v>
      </c>
      <c r="M31" s="2">
        <f t="shared" si="26"/>
        <v>0</v>
      </c>
      <c r="N31" s="2">
        <f t="shared" si="26"/>
        <v>0</v>
      </c>
      <c r="O31" s="2">
        <f t="shared" si="26"/>
        <v>0</v>
      </c>
      <c r="P31" s="2">
        <f t="shared" si="26"/>
        <v>0</v>
      </c>
      <c r="Q31" s="2">
        <f t="shared" si="26"/>
        <v>0</v>
      </c>
      <c r="R31" s="2">
        <f t="shared" si="26"/>
        <v>0</v>
      </c>
      <c r="S31" s="2">
        <f t="shared" si="26"/>
        <v>0</v>
      </c>
      <c r="T31" s="2">
        <f t="shared" si="26"/>
        <v>0</v>
      </c>
      <c r="U31" s="2">
        <f t="shared" si="26"/>
        <v>0</v>
      </c>
      <c r="V31" s="2">
        <f t="shared" si="26"/>
        <v>0</v>
      </c>
      <c r="W31" s="2">
        <f t="shared" si="26"/>
        <v>0</v>
      </c>
      <c r="X31" s="2">
        <f t="shared" si="26"/>
        <v>0</v>
      </c>
      <c r="Y31" s="2">
        <f t="shared" si="26"/>
        <v>0</v>
      </c>
      <c r="Z31" s="2">
        <f t="shared" si="26"/>
        <v>0</v>
      </c>
      <c r="AA31" s="2">
        <f t="shared" si="26"/>
        <v>0</v>
      </c>
      <c r="AB31" s="2">
        <f t="shared" si="26"/>
        <v>0</v>
      </c>
      <c r="AC31" s="2">
        <f t="shared" si="26"/>
        <v>0</v>
      </c>
      <c r="AD31" s="2">
        <f t="shared" si="26"/>
        <v>0</v>
      </c>
      <c r="AE31" s="2">
        <f t="shared" si="26"/>
        <v>23440.946209259047</v>
      </c>
      <c r="AF31" s="2">
        <f t="shared" si="26"/>
        <v>0</v>
      </c>
      <c r="AG31" s="2">
        <f t="shared" si="26"/>
        <v>0</v>
      </c>
      <c r="AH31" s="2">
        <f t="shared" si="26"/>
        <v>0</v>
      </c>
      <c r="AI31" s="2">
        <f t="shared" si="26"/>
        <v>0</v>
      </c>
      <c r="AJ31" s="2">
        <f t="shared" si="26"/>
        <v>0</v>
      </c>
      <c r="AK31" s="2">
        <f t="shared" si="26"/>
        <v>0</v>
      </c>
      <c r="AL31" s="2">
        <f t="shared" si="26"/>
        <v>0</v>
      </c>
      <c r="AM31" s="2">
        <f t="shared" si="26"/>
        <v>0</v>
      </c>
      <c r="AN31" s="2">
        <f t="shared" si="26"/>
        <v>0</v>
      </c>
      <c r="AO31" t="str">
        <f t="shared" si="4"/>
        <v>Isolation valves Replac</v>
      </c>
    </row>
    <row r="32" spans="1:41" x14ac:dyDescent="0.25">
      <c r="A32" t="s">
        <v>30</v>
      </c>
      <c r="B32">
        <v>20</v>
      </c>
      <c r="C32">
        <f>'2019 Reserve Study'!C31-('2024 Update'!$B$1-'2019 Reserve Study'!$B$1)</f>
        <v>1</v>
      </c>
      <c r="D32" s="3">
        <v>1</v>
      </c>
      <c r="E32" s="1">
        <f>'2019 Reserve Study'!D31*(1+$D$1)^($B$1-'2019 Reserve Study'!$B$1)</f>
        <v>9015.7485420227113</v>
      </c>
      <c r="F32" s="1">
        <f>'2019 Reserve Study'!E31*(1+$D$1)^($B$1-'2019 Reserve Study'!$B$1)</f>
        <v>10217.848347625739</v>
      </c>
      <c r="G32" s="1">
        <f t="shared" si="2"/>
        <v>9616.7984448242241</v>
      </c>
      <c r="K32" s="2">
        <f t="shared" ref="K32:AN32" si="27">IF(K124=0,$G32,0)</f>
        <v>0</v>
      </c>
      <c r="L32" s="2">
        <f t="shared" si="27"/>
        <v>9616.7984448242241</v>
      </c>
      <c r="M32" s="2">
        <f t="shared" si="27"/>
        <v>0</v>
      </c>
      <c r="N32" s="2">
        <f t="shared" si="27"/>
        <v>0</v>
      </c>
      <c r="O32" s="2">
        <f t="shared" si="27"/>
        <v>0</v>
      </c>
      <c r="P32" s="2">
        <f t="shared" si="27"/>
        <v>0</v>
      </c>
      <c r="Q32" s="2">
        <f t="shared" si="27"/>
        <v>0</v>
      </c>
      <c r="R32" s="2">
        <f t="shared" si="27"/>
        <v>0</v>
      </c>
      <c r="S32" s="2">
        <f t="shared" si="27"/>
        <v>0</v>
      </c>
      <c r="T32" s="2">
        <f t="shared" si="27"/>
        <v>0</v>
      </c>
      <c r="U32" s="2">
        <f t="shared" si="27"/>
        <v>0</v>
      </c>
      <c r="V32" s="2">
        <f t="shared" si="27"/>
        <v>0</v>
      </c>
      <c r="W32" s="2">
        <f t="shared" si="27"/>
        <v>0</v>
      </c>
      <c r="X32" s="2">
        <f t="shared" si="27"/>
        <v>0</v>
      </c>
      <c r="Y32" s="2">
        <f t="shared" si="27"/>
        <v>0</v>
      </c>
      <c r="Z32" s="2">
        <f t="shared" si="27"/>
        <v>0</v>
      </c>
      <c r="AA32" s="2">
        <f t="shared" si="27"/>
        <v>0</v>
      </c>
      <c r="AB32" s="2">
        <f t="shared" si="27"/>
        <v>0</v>
      </c>
      <c r="AC32" s="2">
        <f t="shared" si="27"/>
        <v>0</v>
      </c>
      <c r="AD32" s="2">
        <f t="shared" si="27"/>
        <v>0</v>
      </c>
      <c r="AE32" s="2">
        <f t="shared" si="27"/>
        <v>0</v>
      </c>
      <c r="AF32" s="2">
        <f t="shared" si="27"/>
        <v>9616.7984448242241</v>
      </c>
      <c r="AG32" s="2">
        <f t="shared" si="27"/>
        <v>0</v>
      </c>
      <c r="AH32" s="2">
        <f t="shared" si="27"/>
        <v>0</v>
      </c>
      <c r="AI32" s="2">
        <f t="shared" si="27"/>
        <v>0</v>
      </c>
      <c r="AJ32" s="2">
        <f t="shared" si="27"/>
        <v>0</v>
      </c>
      <c r="AK32" s="2">
        <f t="shared" si="27"/>
        <v>0</v>
      </c>
      <c r="AL32" s="2">
        <f t="shared" si="27"/>
        <v>0</v>
      </c>
      <c r="AM32" s="2">
        <f t="shared" si="27"/>
        <v>0</v>
      </c>
      <c r="AN32" s="2">
        <f t="shared" si="27"/>
        <v>0</v>
      </c>
      <c r="AO32" t="str">
        <f t="shared" si="4"/>
        <v>Backflow Preventer Replace</v>
      </c>
    </row>
    <row r="33" spans="1:41" x14ac:dyDescent="0.25">
      <c r="A33" t="s">
        <v>31</v>
      </c>
      <c r="B33">
        <v>35</v>
      </c>
      <c r="C33">
        <f>'2019 Reserve Study'!C32-('2024 Update'!$B$1-'2019 Reserve Study'!$B$1)</f>
        <v>22</v>
      </c>
      <c r="D33" s="3">
        <v>22</v>
      </c>
      <c r="E33" s="1">
        <f>'2019 Reserve Study'!D32*(1+$D$1)^($B$1-'2019 Reserve Study'!$B$1)</f>
        <v>21036.746598052992</v>
      </c>
      <c r="F33" s="1">
        <f>'2019 Reserve Study'!E32*(1+$D$1)^($B$1-'2019 Reserve Study'!$B$1)</f>
        <v>24041.996112060562</v>
      </c>
      <c r="G33" s="1">
        <f t="shared" si="2"/>
        <v>22539.371355056777</v>
      </c>
      <c r="K33" s="2">
        <f t="shared" ref="K33:AN33" si="28">IF(K125=0,$G33,0)</f>
        <v>0</v>
      </c>
      <c r="L33" s="2">
        <f t="shared" si="28"/>
        <v>0</v>
      </c>
      <c r="M33" s="2">
        <f t="shared" si="28"/>
        <v>0</v>
      </c>
      <c r="N33" s="2">
        <f t="shared" si="28"/>
        <v>0</v>
      </c>
      <c r="O33" s="2">
        <f t="shared" si="28"/>
        <v>0</v>
      </c>
      <c r="P33" s="2">
        <f t="shared" si="28"/>
        <v>0</v>
      </c>
      <c r="Q33" s="2">
        <f t="shared" si="28"/>
        <v>0</v>
      </c>
      <c r="R33" s="2">
        <f t="shared" si="28"/>
        <v>0</v>
      </c>
      <c r="S33" s="2">
        <f t="shared" si="28"/>
        <v>0</v>
      </c>
      <c r="T33" s="2">
        <f t="shared" si="28"/>
        <v>0</v>
      </c>
      <c r="U33" s="2">
        <f t="shared" si="28"/>
        <v>0</v>
      </c>
      <c r="V33" s="2">
        <f t="shared" si="28"/>
        <v>0</v>
      </c>
      <c r="W33" s="2">
        <f t="shared" si="28"/>
        <v>0</v>
      </c>
      <c r="X33" s="2">
        <f t="shared" si="28"/>
        <v>0</v>
      </c>
      <c r="Y33" s="2">
        <f t="shared" si="28"/>
        <v>0</v>
      </c>
      <c r="Z33" s="2">
        <f t="shared" si="28"/>
        <v>0</v>
      </c>
      <c r="AA33" s="2">
        <f t="shared" si="28"/>
        <v>0</v>
      </c>
      <c r="AB33" s="2">
        <f t="shared" si="28"/>
        <v>0</v>
      </c>
      <c r="AC33" s="2">
        <f t="shared" si="28"/>
        <v>0</v>
      </c>
      <c r="AD33" s="2">
        <f t="shared" si="28"/>
        <v>0</v>
      </c>
      <c r="AE33" s="2">
        <f t="shared" si="28"/>
        <v>0</v>
      </c>
      <c r="AF33" s="2">
        <f t="shared" si="28"/>
        <v>0</v>
      </c>
      <c r="AG33" s="2">
        <f t="shared" si="28"/>
        <v>22539.371355056777</v>
      </c>
      <c r="AH33" s="2">
        <f t="shared" si="28"/>
        <v>0</v>
      </c>
      <c r="AI33" s="2">
        <f t="shared" si="28"/>
        <v>0</v>
      </c>
      <c r="AJ33" s="2">
        <f t="shared" si="28"/>
        <v>0</v>
      </c>
      <c r="AK33" s="2">
        <f t="shared" si="28"/>
        <v>0</v>
      </c>
      <c r="AL33" s="2">
        <f t="shared" si="28"/>
        <v>0</v>
      </c>
      <c r="AM33" s="2">
        <f t="shared" si="28"/>
        <v>0</v>
      </c>
      <c r="AN33" s="2">
        <f t="shared" si="28"/>
        <v>0</v>
      </c>
      <c r="AO33" t="str">
        <f t="shared" si="4"/>
        <v>Hydronic Mains Rplace</v>
      </c>
    </row>
    <row r="34" spans="1:41" x14ac:dyDescent="0.25">
      <c r="A34" t="s">
        <v>32</v>
      </c>
      <c r="B34">
        <v>18</v>
      </c>
      <c r="C34">
        <f>'2019 Reserve Study'!C33-('2024 Update'!$B$1-'2019 Reserve Study'!$B$1)</f>
        <v>0</v>
      </c>
      <c r="D34" s="3">
        <v>5</v>
      </c>
      <c r="E34" s="1">
        <f>'2019 Reserve Study'!D33*(1+$D$1)^($B$1-'2019 Reserve Study'!$B$1)</f>
        <v>10217.848347625739</v>
      </c>
      <c r="F34" s="1">
        <f>'2019 Reserve Study'!E33*(1+$D$1)^($B$1-'2019 Reserve Study'!$B$1)</f>
        <v>12020.998056030281</v>
      </c>
      <c r="G34" s="1">
        <f t="shared" si="2"/>
        <v>11119.423201828009</v>
      </c>
      <c r="K34" s="2">
        <f t="shared" ref="K34:AN34" si="29">IF(K126=0,$G34,0)</f>
        <v>0</v>
      </c>
      <c r="L34" s="2">
        <f t="shared" si="29"/>
        <v>0</v>
      </c>
      <c r="M34" s="2">
        <f t="shared" si="29"/>
        <v>0</v>
      </c>
      <c r="N34" s="2">
        <f t="shared" si="29"/>
        <v>0</v>
      </c>
      <c r="O34" s="2">
        <f t="shared" si="29"/>
        <v>0</v>
      </c>
      <c r="P34" s="2">
        <f t="shared" si="29"/>
        <v>11119.423201828009</v>
      </c>
      <c r="Q34" s="2">
        <f t="shared" si="29"/>
        <v>0</v>
      </c>
      <c r="R34" s="2">
        <f t="shared" si="29"/>
        <v>0</v>
      </c>
      <c r="S34" s="2">
        <f t="shared" si="29"/>
        <v>0</v>
      </c>
      <c r="T34" s="2">
        <f t="shared" si="29"/>
        <v>0</v>
      </c>
      <c r="U34" s="2">
        <f t="shared" si="29"/>
        <v>0</v>
      </c>
      <c r="V34" s="2">
        <f t="shared" si="29"/>
        <v>0</v>
      </c>
      <c r="W34" s="2">
        <f t="shared" si="29"/>
        <v>0</v>
      </c>
      <c r="X34" s="2">
        <f t="shared" si="29"/>
        <v>0</v>
      </c>
      <c r="Y34" s="2">
        <f t="shared" si="29"/>
        <v>0</v>
      </c>
      <c r="Z34" s="2">
        <f t="shared" si="29"/>
        <v>0</v>
      </c>
      <c r="AA34" s="2">
        <f t="shared" si="29"/>
        <v>0</v>
      </c>
      <c r="AB34" s="2">
        <f t="shared" si="29"/>
        <v>0</v>
      </c>
      <c r="AC34" s="2">
        <f t="shared" si="29"/>
        <v>0</v>
      </c>
      <c r="AD34" s="2">
        <f t="shared" si="29"/>
        <v>0</v>
      </c>
      <c r="AE34" s="2">
        <f t="shared" si="29"/>
        <v>0</v>
      </c>
      <c r="AF34" s="2">
        <f t="shared" si="29"/>
        <v>0</v>
      </c>
      <c r="AG34" s="2">
        <f t="shared" si="29"/>
        <v>0</v>
      </c>
      <c r="AH34" s="2">
        <f t="shared" si="29"/>
        <v>11119.423201828009</v>
      </c>
      <c r="AI34" s="2">
        <f t="shared" si="29"/>
        <v>0</v>
      </c>
      <c r="AJ34" s="2">
        <f t="shared" si="29"/>
        <v>0</v>
      </c>
      <c r="AK34" s="2">
        <f t="shared" si="29"/>
        <v>0</v>
      </c>
      <c r="AL34" s="2">
        <f t="shared" si="29"/>
        <v>0</v>
      </c>
      <c r="AM34" s="2">
        <f t="shared" si="29"/>
        <v>0</v>
      </c>
      <c r="AN34" s="2">
        <f t="shared" si="29"/>
        <v>0</v>
      </c>
      <c r="AO34" t="str">
        <f t="shared" si="4"/>
        <v>Fire Protection Sys replace</v>
      </c>
    </row>
    <row r="35" spans="1:41" x14ac:dyDescent="0.25">
      <c r="A35" t="s">
        <v>33</v>
      </c>
      <c r="B35">
        <v>15</v>
      </c>
      <c r="C35">
        <f>'2019 Reserve Study'!C34-('2024 Update'!$B$1-'2019 Reserve Study'!$B$1)</f>
        <v>5</v>
      </c>
      <c r="D35" s="3">
        <v>10</v>
      </c>
      <c r="E35" s="1">
        <f>'2019 Reserve Study'!D34*(1+$D$1)^($B$1-'2019 Reserve Study'!$B$1)</f>
        <v>33658.794556884786</v>
      </c>
      <c r="F35" s="1">
        <f>'2019 Reserve Study'!E34*(1+$D$1)^($B$1-'2019 Reserve Study'!$B$1)</f>
        <v>38707.613740417502</v>
      </c>
      <c r="G35" s="1">
        <f t="shared" si="2"/>
        <v>36183.204148651144</v>
      </c>
      <c r="K35" s="2">
        <f t="shared" ref="K35:AN35" si="30">IF(K127=0,$G35,0)</f>
        <v>0</v>
      </c>
      <c r="L35" s="2">
        <f t="shared" si="30"/>
        <v>0</v>
      </c>
      <c r="M35" s="2">
        <f t="shared" si="30"/>
        <v>0</v>
      </c>
      <c r="N35" s="2">
        <f t="shared" si="30"/>
        <v>0</v>
      </c>
      <c r="O35" s="2">
        <f t="shared" si="30"/>
        <v>0</v>
      </c>
      <c r="P35" s="2">
        <f t="shared" si="30"/>
        <v>0</v>
      </c>
      <c r="Q35" s="2">
        <f t="shared" si="30"/>
        <v>0</v>
      </c>
      <c r="R35" s="2">
        <f t="shared" si="30"/>
        <v>0</v>
      </c>
      <c r="S35" s="2">
        <f t="shared" si="30"/>
        <v>0</v>
      </c>
      <c r="T35" s="2">
        <f t="shared" si="30"/>
        <v>0</v>
      </c>
      <c r="U35" s="2">
        <f t="shared" si="30"/>
        <v>36183.204148651144</v>
      </c>
      <c r="V35" s="2">
        <f t="shared" si="30"/>
        <v>0</v>
      </c>
      <c r="W35" s="2">
        <f t="shared" si="30"/>
        <v>0</v>
      </c>
      <c r="X35" s="2">
        <f t="shared" si="30"/>
        <v>0</v>
      </c>
      <c r="Y35" s="2">
        <f t="shared" si="30"/>
        <v>0</v>
      </c>
      <c r="Z35" s="2">
        <f t="shared" si="30"/>
        <v>0</v>
      </c>
      <c r="AA35" s="2">
        <f t="shared" si="30"/>
        <v>0</v>
      </c>
      <c r="AB35" s="2">
        <f t="shared" si="30"/>
        <v>0</v>
      </c>
      <c r="AC35" s="2">
        <f t="shared" si="30"/>
        <v>0</v>
      </c>
      <c r="AD35" s="2">
        <f t="shared" si="30"/>
        <v>0</v>
      </c>
      <c r="AE35" s="2">
        <f t="shared" si="30"/>
        <v>0</v>
      </c>
      <c r="AF35" s="2">
        <f t="shared" si="30"/>
        <v>0</v>
      </c>
      <c r="AG35" s="2">
        <f t="shared" si="30"/>
        <v>0</v>
      </c>
      <c r="AH35" s="2">
        <f t="shared" si="30"/>
        <v>0</v>
      </c>
      <c r="AI35" s="2">
        <f t="shared" si="30"/>
        <v>0</v>
      </c>
      <c r="AJ35" s="2">
        <f t="shared" si="30"/>
        <v>36183.204148651144</v>
      </c>
      <c r="AK35" s="2">
        <f t="shared" si="30"/>
        <v>0</v>
      </c>
      <c r="AL35" s="2">
        <f t="shared" si="30"/>
        <v>0</v>
      </c>
      <c r="AM35" s="2">
        <f t="shared" si="30"/>
        <v>0</v>
      </c>
      <c r="AN35" s="2">
        <f t="shared" si="30"/>
        <v>0</v>
      </c>
      <c r="AO35" t="str">
        <f t="shared" si="4"/>
        <v>Electronic Door Locks Replace</v>
      </c>
    </row>
    <row r="36" spans="1:41" x14ac:dyDescent="0.25">
      <c r="A36" t="s">
        <v>102</v>
      </c>
      <c r="B36">
        <v>24</v>
      </c>
      <c r="C36">
        <f>'2019 Reserve Study'!C35-('2024 Update'!$B$1-'2019 Reserve Study'!$B$1)</f>
        <v>-3</v>
      </c>
      <c r="D36" s="3">
        <v>3</v>
      </c>
      <c r="E36" s="1">
        <f>'2019 Reserve Study'!D35*(1+$D$1)^($B$1-'2019 Reserve Study'!$B$1)</f>
        <v>6851.9688919372602</v>
      </c>
      <c r="F36" s="1">
        <f>'2019 Reserve Study'!E35*(1+$D$1)^($B$1-'2019 Reserve Study'!$B$1)</f>
        <v>7993.9637072601372</v>
      </c>
      <c r="G36" s="1">
        <f t="shared" si="2"/>
        <v>7422.9662995986982</v>
      </c>
      <c r="K36" s="2">
        <f t="shared" ref="K36:AN36" si="31">IF(K128=0,$G36,0)</f>
        <v>0</v>
      </c>
      <c r="L36" s="2">
        <f t="shared" si="31"/>
        <v>0</v>
      </c>
      <c r="M36" s="2">
        <f t="shared" si="31"/>
        <v>0</v>
      </c>
      <c r="N36" s="2">
        <f t="shared" si="31"/>
        <v>7422.9662995986982</v>
      </c>
      <c r="O36" s="2">
        <f t="shared" si="31"/>
        <v>0</v>
      </c>
      <c r="P36" s="2">
        <f t="shared" si="31"/>
        <v>0</v>
      </c>
      <c r="Q36" s="2">
        <f t="shared" si="31"/>
        <v>0</v>
      </c>
      <c r="R36" s="2">
        <f t="shared" si="31"/>
        <v>0</v>
      </c>
      <c r="S36" s="2">
        <f t="shared" si="31"/>
        <v>0</v>
      </c>
      <c r="T36" s="2">
        <f t="shared" si="31"/>
        <v>0</v>
      </c>
      <c r="U36" s="2">
        <f t="shared" si="31"/>
        <v>0</v>
      </c>
      <c r="V36" s="2">
        <f t="shared" si="31"/>
        <v>0</v>
      </c>
      <c r="W36" s="2">
        <f t="shared" si="31"/>
        <v>0</v>
      </c>
      <c r="X36" s="2">
        <f t="shared" si="31"/>
        <v>0</v>
      </c>
      <c r="Y36" s="2">
        <f t="shared" si="31"/>
        <v>0</v>
      </c>
      <c r="Z36" s="2">
        <f t="shared" si="31"/>
        <v>0</v>
      </c>
      <c r="AA36" s="2">
        <f t="shared" si="31"/>
        <v>0</v>
      </c>
      <c r="AB36" s="2">
        <f t="shared" si="31"/>
        <v>0</v>
      </c>
      <c r="AC36" s="2">
        <f t="shared" si="31"/>
        <v>0</v>
      </c>
      <c r="AD36" s="2">
        <f t="shared" si="31"/>
        <v>0</v>
      </c>
      <c r="AE36" s="2">
        <f t="shared" si="31"/>
        <v>0</v>
      </c>
      <c r="AF36" s="2">
        <f t="shared" si="31"/>
        <v>0</v>
      </c>
      <c r="AG36" s="2">
        <f t="shared" si="31"/>
        <v>0</v>
      </c>
      <c r="AH36" s="2">
        <f t="shared" si="31"/>
        <v>0</v>
      </c>
      <c r="AI36" s="2">
        <f t="shared" si="31"/>
        <v>0</v>
      </c>
      <c r="AJ36" s="2">
        <f t="shared" si="31"/>
        <v>0</v>
      </c>
      <c r="AK36" s="2">
        <f t="shared" si="31"/>
        <v>0</v>
      </c>
      <c r="AL36" s="2">
        <f t="shared" si="31"/>
        <v>7422.9662995986982</v>
      </c>
      <c r="AM36" s="2">
        <f t="shared" si="31"/>
        <v>0</v>
      </c>
      <c r="AN36" s="2">
        <f t="shared" si="31"/>
        <v>0</v>
      </c>
      <c r="AO36" t="str">
        <f t="shared" si="4"/>
        <v>Wood Fencing Replace</v>
      </c>
    </row>
    <row r="37" spans="1:41" x14ac:dyDescent="0.25">
      <c r="A37" t="s">
        <v>35</v>
      </c>
      <c r="B37">
        <v>6</v>
      </c>
      <c r="C37">
        <f>'2019 Reserve Study'!C36-('2024 Update'!$B$1-'2019 Reserve Study'!$B$1)</f>
        <v>-4</v>
      </c>
      <c r="D37" s="3">
        <v>3</v>
      </c>
      <c r="E37" s="1">
        <f>'2019 Reserve Study'!D36*(1+$D$1)^($B$1-'2019 Reserve Study'!$B$1)</f>
        <v>5409.4491252136268</v>
      </c>
      <c r="F37" s="1">
        <f>'2019 Reserve Study'!E36*(1+$D$1)^($B$1-'2019 Reserve Study'!$B$1)</f>
        <v>6311.0239794158979</v>
      </c>
      <c r="G37" s="1">
        <f t="shared" si="2"/>
        <v>5860.2365523147619</v>
      </c>
      <c r="K37" s="2">
        <f t="shared" ref="K37:AN37" si="32">IF(K129=0,$G37,0)</f>
        <v>0</v>
      </c>
      <c r="L37" s="2">
        <f t="shared" si="32"/>
        <v>0</v>
      </c>
      <c r="M37" s="2">
        <f t="shared" si="32"/>
        <v>0</v>
      </c>
      <c r="N37" s="2">
        <f t="shared" si="32"/>
        <v>5860.2365523147619</v>
      </c>
      <c r="O37" s="2">
        <f t="shared" si="32"/>
        <v>0</v>
      </c>
      <c r="P37" s="2">
        <f t="shared" si="32"/>
        <v>0</v>
      </c>
      <c r="Q37" s="2">
        <f t="shared" si="32"/>
        <v>0</v>
      </c>
      <c r="R37" s="2">
        <f t="shared" si="32"/>
        <v>0</v>
      </c>
      <c r="S37" s="2">
        <f t="shared" si="32"/>
        <v>0</v>
      </c>
      <c r="T37" s="2">
        <f t="shared" si="32"/>
        <v>5860.2365523147619</v>
      </c>
      <c r="U37" s="2">
        <f t="shared" si="32"/>
        <v>0</v>
      </c>
      <c r="V37" s="2">
        <f t="shared" si="32"/>
        <v>0</v>
      </c>
      <c r="W37" s="2">
        <f t="shared" si="32"/>
        <v>0</v>
      </c>
      <c r="X37" s="2">
        <f t="shared" si="32"/>
        <v>0</v>
      </c>
      <c r="Y37" s="2">
        <f t="shared" si="32"/>
        <v>0</v>
      </c>
      <c r="Z37" s="2">
        <f t="shared" si="32"/>
        <v>5860.2365523147619</v>
      </c>
      <c r="AA37" s="2">
        <f t="shared" si="32"/>
        <v>0</v>
      </c>
      <c r="AB37" s="2">
        <f t="shared" si="32"/>
        <v>0</v>
      </c>
      <c r="AC37" s="2">
        <f t="shared" si="32"/>
        <v>0</v>
      </c>
      <c r="AD37" s="2">
        <f t="shared" si="32"/>
        <v>0</v>
      </c>
      <c r="AE37" s="2">
        <f t="shared" si="32"/>
        <v>0</v>
      </c>
      <c r="AF37" s="2">
        <f t="shared" si="32"/>
        <v>5860.2365523147619</v>
      </c>
      <c r="AG37" s="2">
        <f t="shared" si="32"/>
        <v>0</v>
      </c>
      <c r="AH37" s="2">
        <f t="shared" si="32"/>
        <v>0</v>
      </c>
      <c r="AI37" s="2">
        <f t="shared" si="32"/>
        <v>0</v>
      </c>
      <c r="AJ37" s="2">
        <f t="shared" si="32"/>
        <v>0</v>
      </c>
      <c r="AK37" s="2">
        <f t="shared" si="32"/>
        <v>0</v>
      </c>
      <c r="AL37" s="2">
        <f t="shared" si="32"/>
        <v>5860.2365523147619</v>
      </c>
      <c r="AM37" s="2">
        <f t="shared" si="32"/>
        <v>0</v>
      </c>
      <c r="AN37" s="2">
        <f t="shared" si="32"/>
        <v>0</v>
      </c>
      <c r="AO37" t="str">
        <f t="shared" si="4"/>
        <v>Block Wall Major Repairs</v>
      </c>
    </row>
    <row r="38" spans="1:41" x14ac:dyDescent="0.25">
      <c r="A38" t="s">
        <v>36</v>
      </c>
      <c r="B38">
        <v>15</v>
      </c>
      <c r="C38">
        <f>'2019 Reserve Study'!C37-('2024 Update'!$B$1-'2019 Reserve Study'!$B$1)</f>
        <v>7</v>
      </c>
      <c r="D38" s="3">
        <v>7</v>
      </c>
      <c r="E38" s="1">
        <f>'2019 Reserve Study'!D37*(1+$D$1)^($B$1-'2019 Reserve Study'!$B$1)</f>
        <v>5529.6591057739288</v>
      </c>
      <c r="F38" s="1">
        <f>'2019 Reserve Study'!E37*(1+$D$1)^($B$1-'2019 Reserve Study'!$B$1)</f>
        <v>6010.4990280151405</v>
      </c>
      <c r="G38" s="1">
        <f t="shared" si="2"/>
        <v>5770.0790668945347</v>
      </c>
      <c r="K38" s="2">
        <f t="shared" ref="K38:AN38" si="33">IF(K130=0,$G38,0)</f>
        <v>0</v>
      </c>
      <c r="L38" s="2">
        <f t="shared" si="33"/>
        <v>0</v>
      </c>
      <c r="M38" s="2">
        <f t="shared" si="33"/>
        <v>0</v>
      </c>
      <c r="N38" s="2">
        <f t="shared" si="33"/>
        <v>0</v>
      </c>
      <c r="O38" s="2">
        <f t="shared" si="33"/>
        <v>0</v>
      </c>
      <c r="P38" s="2">
        <f t="shared" si="33"/>
        <v>0</v>
      </c>
      <c r="Q38" s="2">
        <f t="shared" si="33"/>
        <v>0</v>
      </c>
      <c r="R38" s="2">
        <f t="shared" si="33"/>
        <v>5770.0790668945347</v>
      </c>
      <c r="S38" s="2">
        <f t="shared" si="33"/>
        <v>0</v>
      </c>
      <c r="T38" s="2">
        <f t="shared" si="33"/>
        <v>0</v>
      </c>
      <c r="U38" s="2">
        <f t="shared" si="33"/>
        <v>0</v>
      </c>
      <c r="V38" s="2">
        <f t="shared" si="33"/>
        <v>0</v>
      </c>
      <c r="W38" s="2">
        <f t="shared" si="33"/>
        <v>0</v>
      </c>
      <c r="X38" s="2">
        <f t="shared" si="33"/>
        <v>0</v>
      </c>
      <c r="Y38" s="2">
        <f t="shared" si="33"/>
        <v>0</v>
      </c>
      <c r="Z38" s="2">
        <f t="shared" si="33"/>
        <v>0</v>
      </c>
      <c r="AA38" s="2">
        <f t="shared" si="33"/>
        <v>0</v>
      </c>
      <c r="AB38" s="2">
        <f t="shared" si="33"/>
        <v>0</v>
      </c>
      <c r="AC38" s="2">
        <f t="shared" si="33"/>
        <v>0</v>
      </c>
      <c r="AD38" s="2">
        <f t="shared" si="33"/>
        <v>0</v>
      </c>
      <c r="AE38" s="2">
        <f t="shared" si="33"/>
        <v>0</v>
      </c>
      <c r="AF38" s="2">
        <f t="shared" si="33"/>
        <v>0</v>
      </c>
      <c r="AG38" s="2">
        <f t="shared" si="33"/>
        <v>5770.0790668945347</v>
      </c>
      <c r="AH38" s="2">
        <f t="shared" si="33"/>
        <v>0</v>
      </c>
      <c r="AI38" s="2">
        <f t="shared" si="33"/>
        <v>0</v>
      </c>
      <c r="AJ38" s="2">
        <f t="shared" si="33"/>
        <v>0</v>
      </c>
      <c r="AK38" s="2">
        <f t="shared" si="33"/>
        <v>0</v>
      </c>
      <c r="AL38" s="2">
        <f t="shared" si="33"/>
        <v>0</v>
      </c>
      <c r="AM38" s="2">
        <f t="shared" si="33"/>
        <v>0</v>
      </c>
      <c r="AN38" s="2">
        <f t="shared" si="33"/>
        <v>0</v>
      </c>
      <c r="AO38" t="str">
        <f t="shared" si="4"/>
        <v>Trash Enclosure Replace</v>
      </c>
    </row>
    <row r="39" spans="1:41" x14ac:dyDescent="0.25">
      <c r="A39" t="s">
        <v>37</v>
      </c>
      <c r="B39">
        <v>7</v>
      </c>
      <c r="C39">
        <f>'2019 Reserve Study'!C38-('2024 Update'!$B$1-'2019 Reserve Study'!$B$1)</f>
        <v>-1</v>
      </c>
      <c r="D39" s="3">
        <v>4</v>
      </c>
      <c r="E39" s="1">
        <f>'2019 Reserve Study'!D38*(1+$D$1)^($B$1-'2019 Reserve Study'!$B$1)</f>
        <v>19233.596889648448</v>
      </c>
      <c r="F39" s="1">
        <f>'2019 Reserve Study'!E38*(1+$D$1)^($B$1-'2019 Reserve Study'!$B$1)</f>
        <v>21637.796500854507</v>
      </c>
      <c r="G39" s="1">
        <f t="shared" si="2"/>
        <v>20435.696695251478</v>
      </c>
      <c r="K39" s="2">
        <f t="shared" ref="K39:AN39" si="34">IF(K131=0,$G39,0)</f>
        <v>0</v>
      </c>
      <c r="L39" s="2">
        <f t="shared" si="34"/>
        <v>0</v>
      </c>
      <c r="M39" s="2">
        <f t="shared" si="34"/>
        <v>0</v>
      </c>
      <c r="N39" s="2">
        <f t="shared" si="34"/>
        <v>0</v>
      </c>
      <c r="O39" s="2">
        <f t="shared" si="34"/>
        <v>20435.696695251478</v>
      </c>
      <c r="P39" s="2">
        <f t="shared" si="34"/>
        <v>0</v>
      </c>
      <c r="Q39" s="2">
        <f t="shared" si="34"/>
        <v>0</v>
      </c>
      <c r="R39" s="2">
        <f t="shared" si="34"/>
        <v>0</v>
      </c>
      <c r="S39" s="2">
        <f t="shared" si="34"/>
        <v>0</v>
      </c>
      <c r="T39" s="2">
        <f t="shared" si="34"/>
        <v>0</v>
      </c>
      <c r="U39" s="2">
        <f t="shared" si="34"/>
        <v>0</v>
      </c>
      <c r="V39" s="2">
        <f t="shared" si="34"/>
        <v>20435.696695251478</v>
      </c>
      <c r="W39" s="2">
        <f t="shared" si="34"/>
        <v>0</v>
      </c>
      <c r="X39" s="2">
        <f t="shared" si="34"/>
        <v>0</v>
      </c>
      <c r="Y39" s="2">
        <f t="shared" si="34"/>
        <v>0</v>
      </c>
      <c r="Z39" s="2">
        <f t="shared" si="34"/>
        <v>0</v>
      </c>
      <c r="AA39" s="2">
        <f t="shared" si="34"/>
        <v>0</v>
      </c>
      <c r="AB39" s="2">
        <f t="shared" si="34"/>
        <v>0</v>
      </c>
      <c r="AC39" s="2">
        <f t="shared" si="34"/>
        <v>20435.696695251478</v>
      </c>
      <c r="AD39" s="2">
        <f t="shared" si="34"/>
        <v>0</v>
      </c>
      <c r="AE39" s="2">
        <f t="shared" si="34"/>
        <v>0</v>
      </c>
      <c r="AF39" s="2">
        <f t="shared" si="34"/>
        <v>0</v>
      </c>
      <c r="AG39" s="2">
        <f t="shared" si="34"/>
        <v>0</v>
      </c>
      <c r="AH39" s="2">
        <f t="shared" si="34"/>
        <v>0</v>
      </c>
      <c r="AI39" s="2">
        <f t="shared" si="34"/>
        <v>0</v>
      </c>
      <c r="AJ39" s="2">
        <f t="shared" si="34"/>
        <v>20435.696695251478</v>
      </c>
      <c r="AK39" s="2">
        <f t="shared" si="34"/>
        <v>0</v>
      </c>
      <c r="AL39" s="2">
        <f t="shared" si="34"/>
        <v>0</v>
      </c>
      <c r="AM39" s="2">
        <f t="shared" si="34"/>
        <v>0</v>
      </c>
      <c r="AN39" s="2">
        <f t="shared" si="34"/>
        <v>0</v>
      </c>
      <c r="AO39" t="str">
        <f t="shared" si="4"/>
        <v>Pool Resurface</v>
      </c>
    </row>
    <row r="40" spans="1:41" x14ac:dyDescent="0.25">
      <c r="A40" t="s">
        <v>38</v>
      </c>
      <c r="B40">
        <v>8</v>
      </c>
      <c r="C40">
        <f>'2019 Reserve Study'!C39-('2024 Update'!$B$1-'2019 Reserve Study'!$B$1)</f>
        <v>-4</v>
      </c>
      <c r="D40" s="3">
        <v>8</v>
      </c>
      <c r="E40" s="1">
        <f>'2019 Reserve Study'!D39*(1+$D$1)^($B$1-'2019 Reserve Study'!$B$1)</f>
        <v>5409.4491252136268</v>
      </c>
      <c r="F40" s="1">
        <f>'2019 Reserve Study'!E39*(1+$D$1)^($B$1-'2019 Reserve Study'!$B$1)</f>
        <v>6311.0239794158979</v>
      </c>
      <c r="G40" s="1">
        <f t="shared" si="2"/>
        <v>5860.2365523147619</v>
      </c>
      <c r="K40" s="2">
        <f t="shared" ref="K40:AN40" si="35">IF(K132=0,$G40,0)</f>
        <v>0</v>
      </c>
      <c r="L40" s="2">
        <f t="shared" si="35"/>
        <v>0</v>
      </c>
      <c r="M40" s="2">
        <f t="shared" si="35"/>
        <v>0</v>
      </c>
      <c r="N40" s="2">
        <f t="shared" si="35"/>
        <v>0</v>
      </c>
      <c r="O40" s="2">
        <f t="shared" si="35"/>
        <v>0</v>
      </c>
      <c r="P40" s="2">
        <f t="shared" si="35"/>
        <v>0</v>
      </c>
      <c r="Q40" s="2">
        <f t="shared" si="35"/>
        <v>0</v>
      </c>
      <c r="R40" s="2">
        <f t="shared" si="35"/>
        <v>0</v>
      </c>
      <c r="S40" s="2">
        <f t="shared" si="35"/>
        <v>5860.2365523147619</v>
      </c>
      <c r="T40" s="2">
        <f t="shared" si="35"/>
        <v>0</v>
      </c>
      <c r="U40" s="2">
        <f t="shared" si="35"/>
        <v>0</v>
      </c>
      <c r="V40" s="2">
        <f t="shared" si="35"/>
        <v>0</v>
      </c>
      <c r="W40" s="2">
        <f t="shared" si="35"/>
        <v>0</v>
      </c>
      <c r="X40" s="2">
        <f t="shared" si="35"/>
        <v>0</v>
      </c>
      <c r="Y40" s="2">
        <f t="shared" si="35"/>
        <v>0</v>
      </c>
      <c r="Z40" s="2">
        <f t="shared" si="35"/>
        <v>0</v>
      </c>
      <c r="AA40" s="2">
        <f t="shared" si="35"/>
        <v>5860.2365523147619</v>
      </c>
      <c r="AB40" s="2">
        <f t="shared" si="35"/>
        <v>0</v>
      </c>
      <c r="AC40" s="2">
        <f t="shared" si="35"/>
        <v>0</v>
      </c>
      <c r="AD40" s="2">
        <f t="shared" si="35"/>
        <v>0</v>
      </c>
      <c r="AE40" s="2">
        <f t="shared" si="35"/>
        <v>0</v>
      </c>
      <c r="AF40" s="2">
        <f t="shared" si="35"/>
        <v>0</v>
      </c>
      <c r="AG40" s="2">
        <f t="shared" si="35"/>
        <v>0</v>
      </c>
      <c r="AH40" s="2">
        <f t="shared" si="35"/>
        <v>0</v>
      </c>
      <c r="AI40" s="2">
        <f t="shared" si="35"/>
        <v>5860.2365523147619</v>
      </c>
      <c r="AJ40" s="2">
        <f t="shared" si="35"/>
        <v>0</v>
      </c>
      <c r="AK40" s="2">
        <f t="shared" si="35"/>
        <v>0</v>
      </c>
      <c r="AL40" s="2">
        <f t="shared" si="35"/>
        <v>0</v>
      </c>
      <c r="AM40" s="2">
        <f t="shared" si="35"/>
        <v>0</v>
      </c>
      <c r="AN40" s="2">
        <f t="shared" si="35"/>
        <v>0</v>
      </c>
      <c r="AO40" t="str">
        <f t="shared" si="4"/>
        <v>Pool Heater Replace</v>
      </c>
    </row>
    <row r="41" spans="1:41" x14ac:dyDescent="0.25">
      <c r="A41" t="s">
        <v>39</v>
      </c>
      <c r="B41">
        <v>13</v>
      </c>
      <c r="C41">
        <f>'2019 Reserve Study'!C40-('2024 Update'!$B$1-'2019 Reserve Study'!$B$1)</f>
        <v>2</v>
      </c>
      <c r="D41" s="3">
        <v>2</v>
      </c>
      <c r="E41" s="1">
        <f>'2019 Reserve Study'!D40*(1+$D$1)^($B$1-'2019 Reserve Study'!$B$1)</f>
        <v>1983.4646792449964</v>
      </c>
      <c r="F41" s="1">
        <f>'2019 Reserve Study'!E40*(1+$D$1)^($B$1-'2019 Reserve Study'!$B$1)</f>
        <v>2283.9896306457536</v>
      </c>
      <c r="G41" s="1">
        <f t="shared" si="2"/>
        <v>2133.7271549453749</v>
      </c>
      <c r="K41" s="2">
        <f t="shared" ref="K41:AN41" si="36">IF(K133=0,$G41,0)</f>
        <v>0</v>
      </c>
      <c r="L41" s="2">
        <f t="shared" si="36"/>
        <v>0</v>
      </c>
      <c r="M41" s="2">
        <f t="shared" si="36"/>
        <v>2133.7271549453749</v>
      </c>
      <c r="N41" s="2">
        <f t="shared" si="36"/>
        <v>0</v>
      </c>
      <c r="O41" s="2">
        <f t="shared" si="36"/>
        <v>0</v>
      </c>
      <c r="P41" s="2">
        <f t="shared" si="36"/>
        <v>0</v>
      </c>
      <c r="Q41" s="2">
        <f t="shared" si="36"/>
        <v>0</v>
      </c>
      <c r="R41" s="2">
        <f t="shared" si="36"/>
        <v>0</v>
      </c>
      <c r="S41" s="2">
        <f t="shared" si="36"/>
        <v>0</v>
      </c>
      <c r="T41" s="2">
        <f t="shared" si="36"/>
        <v>0</v>
      </c>
      <c r="U41" s="2">
        <f t="shared" si="36"/>
        <v>0</v>
      </c>
      <c r="V41" s="2">
        <f t="shared" si="36"/>
        <v>0</v>
      </c>
      <c r="W41" s="2">
        <f t="shared" si="36"/>
        <v>0</v>
      </c>
      <c r="X41" s="2">
        <f t="shared" si="36"/>
        <v>0</v>
      </c>
      <c r="Y41" s="2">
        <f t="shared" si="36"/>
        <v>0</v>
      </c>
      <c r="Z41" s="2">
        <f t="shared" si="36"/>
        <v>2133.7271549453749</v>
      </c>
      <c r="AA41" s="2">
        <f t="shared" si="36"/>
        <v>0</v>
      </c>
      <c r="AB41" s="2">
        <f t="shared" si="36"/>
        <v>0</v>
      </c>
      <c r="AC41" s="2">
        <f t="shared" si="36"/>
        <v>0</v>
      </c>
      <c r="AD41" s="2">
        <f t="shared" si="36"/>
        <v>0</v>
      </c>
      <c r="AE41" s="2">
        <f t="shared" si="36"/>
        <v>0</v>
      </c>
      <c r="AF41" s="2">
        <f t="shared" si="36"/>
        <v>0</v>
      </c>
      <c r="AG41" s="2">
        <f t="shared" si="36"/>
        <v>0</v>
      </c>
      <c r="AH41" s="2">
        <f t="shared" si="36"/>
        <v>0</v>
      </c>
      <c r="AI41" s="2">
        <f t="shared" si="36"/>
        <v>0</v>
      </c>
      <c r="AJ41" s="2">
        <f t="shared" si="36"/>
        <v>0</v>
      </c>
      <c r="AK41" s="2">
        <f t="shared" si="36"/>
        <v>0</v>
      </c>
      <c r="AL41" s="2">
        <f t="shared" si="36"/>
        <v>0</v>
      </c>
      <c r="AM41" s="2">
        <f t="shared" si="36"/>
        <v>2133.7271549453749</v>
      </c>
      <c r="AN41" s="2">
        <f t="shared" si="36"/>
        <v>0</v>
      </c>
      <c r="AO41" t="str">
        <f t="shared" si="4"/>
        <v>Pool Filter Replace</v>
      </c>
    </row>
    <row r="42" spans="1:41" x14ac:dyDescent="0.25">
      <c r="A42" t="s">
        <v>40</v>
      </c>
      <c r="B42">
        <v>8</v>
      </c>
      <c r="C42">
        <f>'2019 Reserve Study'!C41-('2024 Update'!$B$1-'2019 Reserve Study'!$B$1)</f>
        <v>1</v>
      </c>
      <c r="D42" s="3">
        <v>7</v>
      </c>
      <c r="E42" s="1">
        <f>'2019 Reserve Study'!D41*(1+$D$1)^($B$1-'2019 Reserve Study'!$B$1)</f>
        <v>1923.359688964845</v>
      </c>
      <c r="F42" s="1">
        <f>'2019 Reserve Study'!E41*(1+$D$1)^($B$1-'2019 Reserve Study'!$B$1)</f>
        <v>2223.8846403656021</v>
      </c>
      <c r="G42" s="1">
        <f t="shared" si="2"/>
        <v>2073.6221646652234</v>
      </c>
      <c r="K42" s="2">
        <f t="shared" ref="K42:AN42" si="37">IF(K134=0,$G42,0)</f>
        <v>0</v>
      </c>
      <c r="L42" s="2">
        <f t="shared" si="37"/>
        <v>0</v>
      </c>
      <c r="M42" s="2">
        <f t="shared" si="37"/>
        <v>0</v>
      </c>
      <c r="N42" s="2">
        <f t="shared" si="37"/>
        <v>0</v>
      </c>
      <c r="O42" s="2">
        <f t="shared" si="37"/>
        <v>0</v>
      </c>
      <c r="P42" s="2">
        <f t="shared" si="37"/>
        <v>0</v>
      </c>
      <c r="Q42" s="2">
        <f t="shared" si="37"/>
        <v>0</v>
      </c>
      <c r="R42" s="2">
        <f t="shared" si="37"/>
        <v>2073.6221646652234</v>
      </c>
      <c r="S42" s="2">
        <f t="shared" si="37"/>
        <v>0</v>
      </c>
      <c r="T42" s="2">
        <f t="shared" si="37"/>
        <v>0</v>
      </c>
      <c r="U42" s="2">
        <f t="shared" si="37"/>
        <v>0</v>
      </c>
      <c r="V42" s="2">
        <f t="shared" si="37"/>
        <v>0</v>
      </c>
      <c r="W42" s="2">
        <f t="shared" si="37"/>
        <v>0</v>
      </c>
      <c r="X42" s="2">
        <f t="shared" si="37"/>
        <v>0</v>
      </c>
      <c r="Y42" s="2">
        <f t="shared" si="37"/>
        <v>0</v>
      </c>
      <c r="Z42" s="2">
        <f t="shared" si="37"/>
        <v>2073.6221646652234</v>
      </c>
      <c r="AA42" s="2">
        <f t="shared" si="37"/>
        <v>0</v>
      </c>
      <c r="AB42" s="2">
        <f t="shared" si="37"/>
        <v>0</v>
      </c>
      <c r="AC42" s="2">
        <f t="shared" si="37"/>
        <v>0</v>
      </c>
      <c r="AD42" s="2">
        <f t="shared" si="37"/>
        <v>0</v>
      </c>
      <c r="AE42" s="2">
        <f t="shared" si="37"/>
        <v>0</v>
      </c>
      <c r="AF42" s="2">
        <f t="shared" si="37"/>
        <v>0</v>
      </c>
      <c r="AG42" s="2">
        <f t="shared" si="37"/>
        <v>0</v>
      </c>
      <c r="AH42" s="2">
        <f t="shared" si="37"/>
        <v>2073.6221646652234</v>
      </c>
      <c r="AI42" s="2">
        <f t="shared" si="37"/>
        <v>0</v>
      </c>
      <c r="AJ42" s="2">
        <f t="shared" si="37"/>
        <v>0</v>
      </c>
      <c r="AK42" s="2">
        <f t="shared" si="37"/>
        <v>0</v>
      </c>
      <c r="AL42" s="2">
        <f t="shared" si="37"/>
        <v>0</v>
      </c>
      <c r="AM42" s="2">
        <f t="shared" si="37"/>
        <v>0</v>
      </c>
      <c r="AN42" s="2">
        <f t="shared" si="37"/>
        <v>0</v>
      </c>
      <c r="AO42" t="str">
        <f t="shared" si="4"/>
        <v>Pool Cover replace</v>
      </c>
    </row>
    <row r="43" spans="1:41" x14ac:dyDescent="0.25">
      <c r="A43" t="s">
        <v>41</v>
      </c>
      <c r="B43">
        <v>5</v>
      </c>
      <c r="C43">
        <f>'2019 Reserve Study'!C42-('2024 Update'!$B$1-'2019 Reserve Study'!$B$1)</f>
        <v>-5</v>
      </c>
      <c r="D43" s="3">
        <v>0</v>
      </c>
      <c r="E43" s="1">
        <f>'2019 Reserve Study'!D42*(1+$D$1)^($B$1-'2019 Reserve Study'!$B$1)</f>
        <v>3365.8794556884786</v>
      </c>
      <c r="F43" s="1">
        <f>'2019 Reserve Study'!E42*(1+$D$1)^($B$1-'2019 Reserve Study'!$B$1)</f>
        <v>3846.7193779296899</v>
      </c>
      <c r="G43" s="1">
        <f t="shared" si="2"/>
        <v>3606.2994168090845</v>
      </c>
      <c r="K43" s="2">
        <f t="shared" ref="K43:AN43" si="38">IF(K135=0,$G43,0)</f>
        <v>3606.2994168090845</v>
      </c>
      <c r="L43" s="2">
        <f t="shared" si="38"/>
        <v>0</v>
      </c>
      <c r="M43" s="2">
        <f t="shared" si="38"/>
        <v>0</v>
      </c>
      <c r="N43" s="2">
        <f t="shared" si="38"/>
        <v>0</v>
      </c>
      <c r="O43" s="2">
        <f t="shared" si="38"/>
        <v>0</v>
      </c>
      <c r="P43" s="2">
        <f t="shared" si="38"/>
        <v>3606.2994168090845</v>
      </c>
      <c r="Q43" s="2">
        <f t="shared" si="38"/>
        <v>0</v>
      </c>
      <c r="R43" s="2">
        <f t="shared" si="38"/>
        <v>0</v>
      </c>
      <c r="S43" s="2">
        <f t="shared" si="38"/>
        <v>0</v>
      </c>
      <c r="T43" s="2">
        <f t="shared" si="38"/>
        <v>0</v>
      </c>
      <c r="U43" s="2">
        <f t="shared" si="38"/>
        <v>3606.2994168090845</v>
      </c>
      <c r="V43" s="2">
        <f t="shared" si="38"/>
        <v>0</v>
      </c>
      <c r="W43" s="2">
        <f t="shared" si="38"/>
        <v>0</v>
      </c>
      <c r="X43" s="2">
        <f t="shared" si="38"/>
        <v>0</v>
      </c>
      <c r="Y43" s="2">
        <f t="shared" si="38"/>
        <v>0</v>
      </c>
      <c r="Z43" s="2">
        <f t="shared" si="38"/>
        <v>3606.2994168090845</v>
      </c>
      <c r="AA43" s="2">
        <f t="shared" si="38"/>
        <v>0</v>
      </c>
      <c r="AB43" s="2">
        <f t="shared" si="38"/>
        <v>0</v>
      </c>
      <c r="AC43" s="2">
        <f t="shared" si="38"/>
        <v>0</v>
      </c>
      <c r="AD43" s="2">
        <f t="shared" si="38"/>
        <v>0</v>
      </c>
      <c r="AE43" s="2">
        <f t="shared" si="38"/>
        <v>3606.2994168090845</v>
      </c>
      <c r="AF43" s="2">
        <f t="shared" si="38"/>
        <v>0</v>
      </c>
      <c r="AG43" s="2">
        <f t="shared" si="38"/>
        <v>0</v>
      </c>
      <c r="AH43" s="2">
        <f t="shared" si="38"/>
        <v>0</v>
      </c>
      <c r="AI43" s="2">
        <f t="shared" si="38"/>
        <v>0</v>
      </c>
      <c r="AJ43" s="2">
        <f t="shared" si="38"/>
        <v>3606.2994168090845</v>
      </c>
      <c r="AK43" s="2">
        <f t="shared" si="38"/>
        <v>0</v>
      </c>
      <c r="AL43" s="2">
        <f t="shared" si="38"/>
        <v>0</v>
      </c>
      <c r="AM43" s="2">
        <f t="shared" si="38"/>
        <v>0</v>
      </c>
      <c r="AN43" s="2">
        <f t="shared" si="38"/>
        <v>0</v>
      </c>
      <c r="AO43" t="str">
        <f t="shared" si="4"/>
        <v>Pool Furniture Partial Replace</v>
      </c>
    </row>
    <row r="44" spans="1:41" x14ac:dyDescent="0.25">
      <c r="A44" t="s">
        <v>42</v>
      </c>
      <c r="B44">
        <v>15</v>
      </c>
      <c r="C44">
        <f>'2019 Reserve Study'!C43-('2024 Update'!$B$1-'2019 Reserve Study'!$B$1)</f>
        <v>-5</v>
      </c>
      <c r="D44" s="3">
        <v>7</v>
      </c>
      <c r="E44" s="1">
        <f>'2019 Reserve Study'!D43*(1+$D$1)^($B$1-'2019 Reserve Study'!$B$1)</f>
        <v>6010.4990280151405</v>
      </c>
      <c r="F44" s="1">
        <f>'2019 Reserve Study'!E43*(1+$D$1)^($B$1-'2019 Reserve Study'!$B$1)</f>
        <v>6912.0738822174117</v>
      </c>
      <c r="G44" s="1">
        <f t="shared" si="2"/>
        <v>6461.2864551162766</v>
      </c>
      <c r="K44" s="2">
        <f t="shared" ref="K44:AN44" si="39">IF(K136=0,$G44,0)</f>
        <v>0</v>
      </c>
      <c r="L44" s="2">
        <f t="shared" si="39"/>
        <v>0</v>
      </c>
      <c r="M44" s="2">
        <f t="shared" si="39"/>
        <v>0</v>
      </c>
      <c r="N44" s="2">
        <f t="shared" si="39"/>
        <v>0</v>
      </c>
      <c r="O44" s="2">
        <f t="shared" si="39"/>
        <v>0</v>
      </c>
      <c r="P44" s="2">
        <f t="shared" si="39"/>
        <v>0</v>
      </c>
      <c r="Q44" s="2">
        <f t="shared" si="39"/>
        <v>0</v>
      </c>
      <c r="R44" s="2">
        <f t="shared" si="39"/>
        <v>6461.2864551162766</v>
      </c>
      <c r="S44" s="2">
        <f t="shared" si="39"/>
        <v>0</v>
      </c>
      <c r="T44" s="2">
        <f t="shared" si="39"/>
        <v>0</v>
      </c>
      <c r="U44" s="2">
        <f t="shared" si="39"/>
        <v>0</v>
      </c>
      <c r="V44" s="2">
        <f t="shared" si="39"/>
        <v>0</v>
      </c>
      <c r="W44" s="2">
        <f t="shared" si="39"/>
        <v>0</v>
      </c>
      <c r="X44" s="2">
        <f t="shared" si="39"/>
        <v>0</v>
      </c>
      <c r="Y44" s="2">
        <f t="shared" si="39"/>
        <v>0</v>
      </c>
      <c r="Z44" s="2">
        <f t="shared" si="39"/>
        <v>0</v>
      </c>
      <c r="AA44" s="2">
        <f t="shared" si="39"/>
        <v>0</v>
      </c>
      <c r="AB44" s="2">
        <f t="shared" si="39"/>
        <v>0</v>
      </c>
      <c r="AC44" s="2">
        <f t="shared" si="39"/>
        <v>0</v>
      </c>
      <c r="AD44" s="2">
        <f t="shared" si="39"/>
        <v>0</v>
      </c>
      <c r="AE44" s="2">
        <f t="shared" si="39"/>
        <v>0</v>
      </c>
      <c r="AF44" s="2">
        <f t="shared" si="39"/>
        <v>0</v>
      </c>
      <c r="AG44" s="2">
        <f t="shared" si="39"/>
        <v>6461.2864551162766</v>
      </c>
      <c r="AH44" s="2">
        <f t="shared" si="39"/>
        <v>0</v>
      </c>
      <c r="AI44" s="2">
        <f t="shared" si="39"/>
        <v>0</v>
      </c>
      <c r="AJ44" s="2">
        <f t="shared" si="39"/>
        <v>0</v>
      </c>
      <c r="AK44" s="2">
        <f t="shared" si="39"/>
        <v>0</v>
      </c>
      <c r="AL44" s="2">
        <f t="shared" si="39"/>
        <v>0</v>
      </c>
      <c r="AM44" s="2">
        <f t="shared" si="39"/>
        <v>0</v>
      </c>
      <c r="AN44" s="2">
        <f t="shared" si="39"/>
        <v>0</v>
      </c>
      <c r="AO44" t="str">
        <f t="shared" si="4"/>
        <v>Entry Furnishings Replace</v>
      </c>
    </row>
    <row r="45" spans="1:41" x14ac:dyDescent="0.25">
      <c r="A45" t="s">
        <v>43</v>
      </c>
      <c r="B45">
        <v>20</v>
      </c>
      <c r="C45">
        <f>'2019 Reserve Study'!C44-('2024 Update'!$B$1-'2019 Reserve Study'!$B$1)</f>
        <v>-5</v>
      </c>
      <c r="D45" s="3">
        <v>10</v>
      </c>
      <c r="E45" s="1">
        <f>'2019 Reserve Study'!D44*(1+$D$1)^($B$1-'2019 Reserve Study'!$B$1)</f>
        <v>13223.097861633309</v>
      </c>
      <c r="F45" s="1">
        <f>'2019 Reserve Study'!E44*(1+$D$1)^($B$1-'2019 Reserve Study'!$B$1)</f>
        <v>17430.447181243908</v>
      </c>
      <c r="G45" s="1">
        <f t="shared" si="2"/>
        <v>15326.772521438608</v>
      </c>
      <c r="K45" s="2">
        <f t="shared" ref="K45:AN45" si="40">IF(K137=0,$G45,0)</f>
        <v>0</v>
      </c>
      <c r="L45" s="2">
        <f t="shared" si="40"/>
        <v>0</v>
      </c>
      <c r="M45" s="2">
        <f t="shared" si="40"/>
        <v>0</v>
      </c>
      <c r="N45" s="2">
        <f t="shared" si="40"/>
        <v>0</v>
      </c>
      <c r="O45" s="2">
        <f t="shared" si="40"/>
        <v>0</v>
      </c>
      <c r="P45" s="2">
        <f t="shared" si="40"/>
        <v>0</v>
      </c>
      <c r="Q45" s="2">
        <f t="shared" si="40"/>
        <v>0</v>
      </c>
      <c r="R45" s="2">
        <f t="shared" si="40"/>
        <v>0</v>
      </c>
      <c r="S45" s="2">
        <f t="shared" si="40"/>
        <v>0</v>
      </c>
      <c r="T45" s="2">
        <f t="shared" si="40"/>
        <v>0</v>
      </c>
      <c r="U45" s="2">
        <f t="shared" si="40"/>
        <v>15326.772521438608</v>
      </c>
      <c r="V45" s="2">
        <f t="shared" si="40"/>
        <v>0</v>
      </c>
      <c r="W45" s="2">
        <f t="shared" si="40"/>
        <v>0</v>
      </c>
      <c r="X45" s="2">
        <f t="shared" si="40"/>
        <v>0</v>
      </c>
      <c r="Y45" s="2">
        <f t="shared" si="40"/>
        <v>0</v>
      </c>
      <c r="Z45" s="2">
        <f t="shared" si="40"/>
        <v>0</v>
      </c>
      <c r="AA45" s="2">
        <f t="shared" si="40"/>
        <v>0</v>
      </c>
      <c r="AB45" s="2">
        <f t="shared" si="40"/>
        <v>0</v>
      </c>
      <c r="AC45" s="2">
        <f t="shared" si="40"/>
        <v>0</v>
      </c>
      <c r="AD45" s="2">
        <f t="shared" si="40"/>
        <v>0</v>
      </c>
      <c r="AE45" s="2">
        <f t="shared" si="40"/>
        <v>0</v>
      </c>
      <c r="AF45" s="2">
        <f t="shared" si="40"/>
        <v>0</v>
      </c>
      <c r="AG45" s="2">
        <f t="shared" si="40"/>
        <v>0</v>
      </c>
      <c r="AH45" s="2">
        <f t="shared" si="40"/>
        <v>0</v>
      </c>
      <c r="AI45" s="2">
        <f t="shared" si="40"/>
        <v>0</v>
      </c>
      <c r="AJ45" s="2">
        <f t="shared" si="40"/>
        <v>0</v>
      </c>
      <c r="AK45" s="2">
        <f t="shared" si="40"/>
        <v>0</v>
      </c>
      <c r="AL45" s="2">
        <f t="shared" si="40"/>
        <v>0</v>
      </c>
      <c r="AM45" s="2">
        <f t="shared" si="40"/>
        <v>0</v>
      </c>
      <c r="AN45" s="2">
        <f t="shared" si="40"/>
        <v>0</v>
      </c>
      <c r="AO45" t="str">
        <f t="shared" si="4"/>
        <v>Sauna Room Renovate</v>
      </c>
    </row>
    <row r="46" spans="1:41" x14ac:dyDescent="0.25">
      <c r="A46" t="s">
        <v>44</v>
      </c>
      <c r="B46">
        <v>20</v>
      </c>
      <c r="C46">
        <f>'2019 Reserve Study'!C45-('2024 Update'!$B$1-'2019 Reserve Study'!$B$1)</f>
        <v>12</v>
      </c>
      <c r="D46" s="3">
        <v>12</v>
      </c>
      <c r="E46" s="1">
        <f>'2019 Reserve Study'!D45*(1+$D$1)^($B$1-'2019 Reserve Study'!$B$1)</f>
        <v>14425.197667236338</v>
      </c>
      <c r="F46" s="1">
        <f>'2019 Reserve Study'!E45*(1+$D$1)^($B$1-'2019 Reserve Study'!$B$1)</f>
        <v>18031.497084045423</v>
      </c>
      <c r="G46" s="1">
        <f t="shared" si="2"/>
        <v>16228.34737564088</v>
      </c>
      <c r="K46" s="2">
        <f t="shared" ref="K46:AN46" si="41">IF(K138=0,$G46,0)</f>
        <v>0</v>
      </c>
      <c r="L46" s="2">
        <f t="shared" si="41"/>
        <v>0</v>
      </c>
      <c r="M46" s="2">
        <f t="shared" si="41"/>
        <v>0</v>
      </c>
      <c r="N46" s="2">
        <f t="shared" si="41"/>
        <v>0</v>
      </c>
      <c r="O46" s="2">
        <f t="shared" si="41"/>
        <v>0</v>
      </c>
      <c r="P46" s="2">
        <f t="shared" si="41"/>
        <v>0</v>
      </c>
      <c r="Q46" s="2">
        <f t="shared" si="41"/>
        <v>0</v>
      </c>
      <c r="R46" s="2">
        <f t="shared" si="41"/>
        <v>0</v>
      </c>
      <c r="S46" s="2">
        <f t="shared" si="41"/>
        <v>0</v>
      </c>
      <c r="T46" s="2">
        <f t="shared" si="41"/>
        <v>0</v>
      </c>
      <c r="U46" s="2">
        <f t="shared" si="41"/>
        <v>0</v>
      </c>
      <c r="V46" s="2">
        <f t="shared" si="41"/>
        <v>0</v>
      </c>
      <c r="W46" s="2">
        <f t="shared" si="41"/>
        <v>16228.34737564088</v>
      </c>
      <c r="X46" s="2">
        <f t="shared" si="41"/>
        <v>0</v>
      </c>
      <c r="Y46" s="2">
        <f t="shared" si="41"/>
        <v>0</v>
      </c>
      <c r="Z46" s="2">
        <f t="shared" si="41"/>
        <v>0</v>
      </c>
      <c r="AA46" s="2">
        <f t="shared" si="41"/>
        <v>0</v>
      </c>
      <c r="AB46" s="2">
        <f t="shared" si="41"/>
        <v>0</v>
      </c>
      <c r="AC46" s="2">
        <f t="shared" si="41"/>
        <v>0</v>
      </c>
      <c r="AD46" s="2">
        <f t="shared" si="41"/>
        <v>0</v>
      </c>
      <c r="AE46" s="2">
        <f t="shared" si="41"/>
        <v>0</v>
      </c>
      <c r="AF46" s="2">
        <f t="shared" si="41"/>
        <v>0</v>
      </c>
      <c r="AG46" s="2">
        <f t="shared" si="41"/>
        <v>0</v>
      </c>
      <c r="AH46" s="2">
        <f t="shared" si="41"/>
        <v>0</v>
      </c>
      <c r="AI46" s="2">
        <f t="shared" si="41"/>
        <v>0</v>
      </c>
      <c r="AJ46" s="2">
        <f t="shared" si="41"/>
        <v>0</v>
      </c>
      <c r="AK46" s="2">
        <f t="shared" si="41"/>
        <v>0</v>
      </c>
      <c r="AL46" s="2">
        <f t="shared" si="41"/>
        <v>0</v>
      </c>
      <c r="AM46" s="2">
        <f t="shared" si="41"/>
        <v>0</v>
      </c>
      <c r="AN46" s="2">
        <f t="shared" si="41"/>
        <v>0</v>
      </c>
      <c r="AO46" t="str">
        <f t="shared" si="4"/>
        <v>Restroom Remodel</v>
      </c>
    </row>
    <row r="47" spans="1:41" x14ac:dyDescent="0.25">
      <c r="A47" t="s">
        <v>45</v>
      </c>
      <c r="B47">
        <v>4</v>
      </c>
      <c r="C47">
        <f>'2019 Reserve Study'!C46-('2024 Update'!$B$1-'2019 Reserve Study'!$B$1)</f>
        <v>-5</v>
      </c>
      <c r="D47" s="3">
        <v>0</v>
      </c>
      <c r="E47" s="1">
        <v>5000</v>
      </c>
      <c r="F47" s="1">
        <v>6000</v>
      </c>
      <c r="G47" s="1">
        <f t="shared" si="2"/>
        <v>5500</v>
      </c>
      <c r="K47" s="2">
        <f t="shared" ref="K47:AN47" si="42">IF(K139=0,$G47,0)</f>
        <v>5500</v>
      </c>
      <c r="L47" s="2">
        <f t="shared" si="42"/>
        <v>0</v>
      </c>
      <c r="M47" s="2">
        <f t="shared" si="42"/>
        <v>0</v>
      </c>
      <c r="N47" s="2">
        <f t="shared" si="42"/>
        <v>0</v>
      </c>
      <c r="O47" s="2">
        <f t="shared" si="42"/>
        <v>5500</v>
      </c>
      <c r="P47" s="2">
        <f t="shared" si="42"/>
        <v>0</v>
      </c>
      <c r="Q47" s="2">
        <f t="shared" si="42"/>
        <v>0</v>
      </c>
      <c r="R47" s="2">
        <f t="shared" si="42"/>
        <v>0</v>
      </c>
      <c r="S47" s="2">
        <f t="shared" si="42"/>
        <v>5500</v>
      </c>
      <c r="T47" s="2">
        <f t="shared" si="42"/>
        <v>0</v>
      </c>
      <c r="U47" s="2">
        <f t="shared" si="42"/>
        <v>0</v>
      </c>
      <c r="V47" s="2">
        <f t="shared" si="42"/>
        <v>0</v>
      </c>
      <c r="W47" s="2">
        <f t="shared" si="42"/>
        <v>5500</v>
      </c>
      <c r="X47" s="2">
        <f t="shared" si="42"/>
        <v>0</v>
      </c>
      <c r="Y47" s="2">
        <f t="shared" si="42"/>
        <v>0</v>
      </c>
      <c r="Z47" s="2">
        <f t="shared" si="42"/>
        <v>0</v>
      </c>
      <c r="AA47" s="2">
        <f t="shared" si="42"/>
        <v>5500</v>
      </c>
      <c r="AB47" s="2">
        <f t="shared" si="42"/>
        <v>0</v>
      </c>
      <c r="AC47" s="2">
        <f t="shared" si="42"/>
        <v>0</v>
      </c>
      <c r="AD47" s="2">
        <f t="shared" si="42"/>
        <v>0</v>
      </c>
      <c r="AE47" s="2">
        <f t="shared" si="42"/>
        <v>5500</v>
      </c>
      <c r="AF47" s="2">
        <f t="shared" si="42"/>
        <v>0</v>
      </c>
      <c r="AG47" s="2">
        <f t="shared" si="42"/>
        <v>0</v>
      </c>
      <c r="AH47" s="2">
        <f t="shared" si="42"/>
        <v>0</v>
      </c>
      <c r="AI47" s="2">
        <f t="shared" si="42"/>
        <v>5500</v>
      </c>
      <c r="AJ47" s="2">
        <f t="shared" si="42"/>
        <v>0</v>
      </c>
      <c r="AK47" s="2">
        <f t="shared" si="42"/>
        <v>0</v>
      </c>
      <c r="AL47" s="2">
        <f t="shared" si="42"/>
        <v>0</v>
      </c>
      <c r="AM47" s="2">
        <f t="shared" si="42"/>
        <v>5500</v>
      </c>
      <c r="AN47" s="2">
        <f t="shared" si="42"/>
        <v>0</v>
      </c>
      <c r="AO47" t="str">
        <f t="shared" si="4"/>
        <v>Managers Unit Remodel</v>
      </c>
    </row>
    <row r="48" spans="1:41" x14ac:dyDescent="0.25">
      <c r="A48" t="s">
        <v>46</v>
      </c>
      <c r="B48">
        <v>20</v>
      </c>
      <c r="C48">
        <f>'2019 Reserve Study'!C47-('2024 Update'!$B$1-'2019 Reserve Study'!$B$1)</f>
        <v>-3</v>
      </c>
      <c r="D48" s="3">
        <v>10</v>
      </c>
      <c r="E48" s="1">
        <f>'2019 Reserve Study'!D47*(1+$D$1)^($B$1-'2019 Reserve Study'!$B$1)</f>
        <v>39669.293584899926</v>
      </c>
      <c r="F48" s="1">
        <f>'2019 Reserve Study'!E47*(1+$D$1)^($B$1-'2019 Reserve Study'!$B$1)</f>
        <v>46881.892418518095</v>
      </c>
      <c r="G48" s="1">
        <f t="shared" si="2"/>
        <v>43275.593001709014</v>
      </c>
      <c r="K48" s="2">
        <f t="shared" ref="K48:AN48" si="43">IF(K140=0,$G48,0)</f>
        <v>0</v>
      </c>
      <c r="L48" s="2">
        <f t="shared" si="43"/>
        <v>0</v>
      </c>
      <c r="M48" s="2">
        <f t="shared" si="43"/>
        <v>0</v>
      </c>
      <c r="N48" s="2">
        <f t="shared" si="43"/>
        <v>0</v>
      </c>
      <c r="O48" s="2">
        <f t="shared" si="43"/>
        <v>0</v>
      </c>
      <c r="P48" s="2">
        <f t="shared" si="43"/>
        <v>0</v>
      </c>
      <c r="Q48" s="2">
        <f t="shared" si="43"/>
        <v>0</v>
      </c>
      <c r="R48" s="2">
        <f t="shared" si="43"/>
        <v>0</v>
      </c>
      <c r="S48" s="2">
        <f t="shared" si="43"/>
        <v>0</v>
      </c>
      <c r="T48" s="2">
        <f t="shared" si="43"/>
        <v>0</v>
      </c>
      <c r="U48" s="2">
        <f t="shared" si="43"/>
        <v>43275.593001709014</v>
      </c>
      <c r="V48" s="2">
        <f t="shared" si="43"/>
        <v>0</v>
      </c>
      <c r="W48" s="2">
        <f t="shared" si="43"/>
        <v>0</v>
      </c>
      <c r="X48" s="2">
        <f t="shared" si="43"/>
        <v>0</v>
      </c>
      <c r="Y48" s="2">
        <f t="shared" si="43"/>
        <v>0</v>
      </c>
      <c r="Z48" s="2">
        <f t="shared" si="43"/>
        <v>0</v>
      </c>
      <c r="AA48" s="2">
        <f t="shared" si="43"/>
        <v>0</v>
      </c>
      <c r="AB48" s="2">
        <f t="shared" si="43"/>
        <v>0</v>
      </c>
      <c r="AC48" s="2">
        <f t="shared" si="43"/>
        <v>0</v>
      </c>
      <c r="AD48" s="2">
        <f t="shared" si="43"/>
        <v>0</v>
      </c>
      <c r="AE48" s="2">
        <f t="shared" si="43"/>
        <v>0</v>
      </c>
      <c r="AF48" s="2">
        <f t="shared" si="43"/>
        <v>0</v>
      </c>
      <c r="AG48" s="2">
        <f t="shared" si="43"/>
        <v>0</v>
      </c>
      <c r="AH48" s="2">
        <f t="shared" si="43"/>
        <v>0</v>
      </c>
      <c r="AI48" s="2">
        <f t="shared" si="43"/>
        <v>0</v>
      </c>
      <c r="AJ48" s="2">
        <f t="shared" si="43"/>
        <v>0</v>
      </c>
      <c r="AK48" s="2">
        <f t="shared" si="43"/>
        <v>0</v>
      </c>
      <c r="AL48" s="2">
        <f t="shared" si="43"/>
        <v>0</v>
      </c>
      <c r="AM48" s="2">
        <f t="shared" si="43"/>
        <v>0</v>
      </c>
      <c r="AN48" s="2">
        <f t="shared" si="43"/>
        <v>0</v>
      </c>
      <c r="AO48" t="str">
        <f t="shared" si="4"/>
        <v>Int Stairs Refurbish</v>
      </c>
    </row>
    <row r="49" spans="1:41" x14ac:dyDescent="0.25">
      <c r="A49" t="s">
        <v>47</v>
      </c>
      <c r="B49">
        <v>20</v>
      </c>
      <c r="C49">
        <f>'2019 Reserve Study'!C48-('2024 Update'!$B$1-'2019 Reserve Study'!$B$1)</f>
        <v>-1</v>
      </c>
      <c r="D49" s="3">
        <v>10</v>
      </c>
      <c r="E49" s="1">
        <f>'2019 Reserve Study'!D48*(1+$D$1)^($B$1-'2019 Reserve Study'!$B$1)</f>
        <v>24522.836034301774</v>
      </c>
      <c r="F49" s="1">
        <f>'2019 Reserve Study'!E48*(1+$D$1)^($B$1-'2019 Reserve Study'!$B$1)</f>
        <v>31735.434867919943</v>
      </c>
      <c r="G49" s="1">
        <f t="shared" si="2"/>
        <v>28129.135451110858</v>
      </c>
      <c r="K49" s="2">
        <f t="shared" ref="K49:AN49" si="44">IF(K141=0,$G49,0)</f>
        <v>0</v>
      </c>
      <c r="L49" s="2">
        <f t="shared" si="44"/>
        <v>0</v>
      </c>
      <c r="M49" s="2">
        <f t="shared" si="44"/>
        <v>0</v>
      </c>
      <c r="N49" s="2">
        <f t="shared" si="44"/>
        <v>0</v>
      </c>
      <c r="O49" s="2">
        <f t="shared" si="44"/>
        <v>0</v>
      </c>
      <c r="P49" s="2">
        <f t="shared" si="44"/>
        <v>0</v>
      </c>
      <c r="Q49" s="2">
        <f t="shared" si="44"/>
        <v>0</v>
      </c>
      <c r="R49" s="2">
        <f t="shared" si="44"/>
        <v>0</v>
      </c>
      <c r="S49" s="2">
        <f t="shared" si="44"/>
        <v>0</v>
      </c>
      <c r="T49" s="2">
        <f t="shared" si="44"/>
        <v>0</v>
      </c>
      <c r="U49" s="2">
        <f t="shared" si="44"/>
        <v>28129.135451110858</v>
      </c>
      <c r="V49" s="2">
        <f t="shared" si="44"/>
        <v>0</v>
      </c>
      <c r="W49" s="2">
        <f t="shared" si="44"/>
        <v>0</v>
      </c>
      <c r="X49" s="2">
        <f t="shared" si="44"/>
        <v>0</v>
      </c>
      <c r="Y49" s="2">
        <f t="shared" si="44"/>
        <v>0</v>
      </c>
      <c r="Z49" s="2">
        <f t="shared" si="44"/>
        <v>0</v>
      </c>
      <c r="AA49" s="2">
        <f t="shared" si="44"/>
        <v>0</v>
      </c>
      <c r="AB49" s="2">
        <f t="shared" si="44"/>
        <v>0</v>
      </c>
      <c r="AC49" s="2">
        <f t="shared" si="44"/>
        <v>0</v>
      </c>
      <c r="AD49" s="2">
        <f t="shared" si="44"/>
        <v>0</v>
      </c>
      <c r="AE49" s="2">
        <f t="shared" si="44"/>
        <v>0</v>
      </c>
      <c r="AF49" s="2">
        <f t="shared" si="44"/>
        <v>0</v>
      </c>
      <c r="AG49" s="2">
        <f t="shared" si="44"/>
        <v>0</v>
      </c>
      <c r="AH49" s="2">
        <f t="shared" si="44"/>
        <v>0</v>
      </c>
      <c r="AI49" s="2">
        <f t="shared" si="44"/>
        <v>0</v>
      </c>
      <c r="AJ49" s="2">
        <f t="shared" si="44"/>
        <v>0</v>
      </c>
      <c r="AK49" s="2">
        <f t="shared" si="44"/>
        <v>0</v>
      </c>
      <c r="AL49" s="2">
        <f t="shared" si="44"/>
        <v>0</v>
      </c>
      <c r="AM49" s="2">
        <f t="shared" si="44"/>
        <v>0</v>
      </c>
      <c r="AN49" s="2">
        <f t="shared" si="44"/>
        <v>0</v>
      </c>
      <c r="AO49" t="str">
        <f t="shared" si="4"/>
        <v>Ski Lockers Replace</v>
      </c>
    </row>
    <row r="50" spans="1:41" x14ac:dyDescent="0.25">
      <c r="A50" t="s">
        <v>48</v>
      </c>
      <c r="B50">
        <v>30</v>
      </c>
      <c r="C50">
        <f>'2019 Reserve Study'!C49-('2024 Update'!$B$1-'2019 Reserve Study'!$B$1)</f>
        <v>20</v>
      </c>
      <c r="D50" s="3">
        <v>20</v>
      </c>
      <c r="E50" s="1">
        <f>'2019 Reserve Study'!D49*(1+$D$1)^($B$1-'2019 Reserve Study'!$B$1)</f>
        <v>74530.187947387749</v>
      </c>
      <c r="F50" s="1">
        <f>'2019 Reserve Study'!E49*(1+$D$1)^($B$1-'2019 Reserve Study'!$B$1)</f>
        <v>81592.524305305531</v>
      </c>
      <c r="G50" s="1">
        <f t="shared" si="2"/>
        <v>78061.35612634664</v>
      </c>
      <c r="K50" s="2">
        <f t="shared" ref="K50:AN50" si="45">IF(K142=0,$G50,0)</f>
        <v>0</v>
      </c>
      <c r="L50" s="2">
        <f t="shared" si="45"/>
        <v>0</v>
      </c>
      <c r="M50" s="2">
        <f t="shared" si="45"/>
        <v>0</v>
      </c>
      <c r="N50" s="2">
        <f t="shared" si="45"/>
        <v>0</v>
      </c>
      <c r="O50" s="2">
        <f t="shared" si="45"/>
        <v>0</v>
      </c>
      <c r="P50" s="2">
        <f t="shared" si="45"/>
        <v>0</v>
      </c>
      <c r="Q50" s="2">
        <f t="shared" si="45"/>
        <v>0</v>
      </c>
      <c r="R50" s="2">
        <f t="shared" si="45"/>
        <v>0</v>
      </c>
      <c r="S50" s="2">
        <f t="shared" si="45"/>
        <v>0</v>
      </c>
      <c r="T50" s="2">
        <f t="shared" si="45"/>
        <v>0</v>
      </c>
      <c r="U50" s="2">
        <f t="shared" si="45"/>
        <v>0</v>
      </c>
      <c r="V50" s="2">
        <f t="shared" si="45"/>
        <v>0</v>
      </c>
      <c r="W50" s="2">
        <f t="shared" si="45"/>
        <v>0</v>
      </c>
      <c r="X50" s="2">
        <f t="shared" si="45"/>
        <v>0</v>
      </c>
      <c r="Y50" s="2">
        <f t="shared" si="45"/>
        <v>0</v>
      </c>
      <c r="Z50" s="2">
        <f t="shared" si="45"/>
        <v>0</v>
      </c>
      <c r="AA50" s="2">
        <f t="shared" si="45"/>
        <v>0</v>
      </c>
      <c r="AB50" s="2">
        <f t="shared" si="45"/>
        <v>0</v>
      </c>
      <c r="AC50" s="2">
        <f t="shared" si="45"/>
        <v>0</v>
      </c>
      <c r="AD50" s="2">
        <f t="shared" si="45"/>
        <v>0</v>
      </c>
      <c r="AE50" s="2">
        <f t="shared" si="45"/>
        <v>78061.35612634664</v>
      </c>
      <c r="AF50" s="2">
        <f t="shared" si="45"/>
        <v>0</v>
      </c>
      <c r="AG50" s="2">
        <f t="shared" si="45"/>
        <v>0</v>
      </c>
      <c r="AH50" s="2">
        <f t="shared" si="45"/>
        <v>0</v>
      </c>
      <c r="AI50" s="2">
        <f t="shared" si="45"/>
        <v>0</v>
      </c>
      <c r="AJ50" s="2">
        <f t="shared" si="45"/>
        <v>0</v>
      </c>
      <c r="AK50" s="2">
        <f t="shared" si="45"/>
        <v>0</v>
      </c>
      <c r="AL50" s="2">
        <f t="shared" si="45"/>
        <v>0</v>
      </c>
      <c r="AM50" s="2">
        <f t="shared" si="45"/>
        <v>0</v>
      </c>
      <c r="AN50" s="2">
        <f t="shared" si="45"/>
        <v>0</v>
      </c>
      <c r="AO50" t="str">
        <f t="shared" si="4"/>
        <v>Mill Work Replace</v>
      </c>
    </row>
    <row r="51" spans="1:41" x14ac:dyDescent="0.25">
      <c r="A51" t="s">
        <v>49</v>
      </c>
      <c r="B51">
        <v>18</v>
      </c>
      <c r="C51">
        <f>'2019 Reserve Study'!C50-('2024 Update'!$B$1-'2019 Reserve Study'!$B$1)</f>
        <v>1</v>
      </c>
      <c r="D51" s="3">
        <v>3</v>
      </c>
      <c r="E51" s="1">
        <f>'2019 Reserve Study'!D50*(1+$D$1)^($B$1-'2019 Reserve Study'!$B$1)</f>
        <v>9436.4834739837697</v>
      </c>
      <c r="F51" s="1">
        <f>'2019 Reserve Study'!E50*(1+$D$1)^($B$1-'2019 Reserve Study'!$B$1)</f>
        <v>10758.793260147102</v>
      </c>
      <c r="G51" s="1">
        <f t="shared" si="2"/>
        <v>10097.638367065436</v>
      </c>
      <c r="K51" s="2">
        <f t="shared" ref="K51:AN51" si="46">IF(K143=0,$G51,0)</f>
        <v>0</v>
      </c>
      <c r="L51" s="2">
        <f t="shared" si="46"/>
        <v>0</v>
      </c>
      <c r="M51" s="2">
        <f t="shared" si="46"/>
        <v>0</v>
      </c>
      <c r="N51" s="2">
        <f t="shared" si="46"/>
        <v>10097.638367065436</v>
      </c>
      <c r="O51" s="2">
        <f t="shared" si="46"/>
        <v>0</v>
      </c>
      <c r="P51" s="2">
        <f t="shared" si="46"/>
        <v>0</v>
      </c>
      <c r="Q51" s="2">
        <f t="shared" si="46"/>
        <v>0</v>
      </c>
      <c r="R51" s="2">
        <f t="shared" si="46"/>
        <v>0</v>
      </c>
      <c r="S51" s="2">
        <f t="shared" si="46"/>
        <v>0</v>
      </c>
      <c r="T51" s="2">
        <f t="shared" si="46"/>
        <v>0</v>
      </c>
      <c r="U51" s="2">
        <f t="shared" si="46"/>
        <v>0</v>
      </c>
      <c r="V51" s="2">
        <f t="shared" si="46"/>
        <v>0</v>
      </c>
      <c r="W51" s="2">
        <f t="shared" si="46"/>
        <v>0</v>
      </c>
      <c r="X51" s="2">
        <f t="shared" si="46"/>
        <v>0</v>
      </c>
      <c r="Y51" s="2">
        <f t="shared" si="46"/>
        <v>0</v>
      </c>
      <c r="Z51" s="2">
        <f t="shared" si="46"/>
        <v>0</v>
      </c>
      <c r="AA51" s="2">
        <f t="shared" si="46"/>
        <v>0</v>
      </c>
      <c r="AB51" s="2">
        <f t="shared" si="46"/>
        <v>0</v>
      </c>
      <c r="AC51" s="2">
        <f t="shared" si="46"/>
        <v>0</v>
      </c>
      <c r="AD51" s="2">
        <f t="shared" si="46"/>
        <v>0</v>
      </c>
      <c r="AE51" s="2">
        <f t="shared" si="46"/>
        <v>0</v>
      </c>
      <c r="AF51" s="2">
        <f t="shared" si="46"/>
        <v>10097.638367065436</v>
      </c>
      <c r="AG51" s="2">
        <f t="shared" si="46"/>
        <v>0</v>
      </c>
      <c r="AH51" s="2">
        <f t="shared" si="46"/>
        <v>0</v>
      </c>
      <c r="AI51" s="2">
        <f t="shared" si="46"/>
        <v>0</v>
      </c>
      <c r="AJ51" s="2">
        <f t="shared" si="46"/>
        <v>0</v>
      </c>
      <c r="AK51" s="2">
        <f t="shared" si="46"/>
        <v>0</v>
      </c>
      <c r="AL51" s="2">
        <f t="shared" si="46"/>
        <v>0</v>
      </c>
      <c r="AM51" s="2">
        <f t="shared" si="46"/>
        <v>0</v>
      </c>
      <c r="AN51" s="2">
        <f t="shared" si="46"/>
        <v>0</v>
      </c>
      <c r="AO51" t="str">
        <f t="shared" si="4"/>
        <v>Garage Drop Ceiling</v>
      </c>
    </row>
    <row r="52" spans="1:41" x14ac:dyDescent="0.25">
      <c r="A52" t="s">
        <v>50</v>
      </c>
      <c r="B52">
        <v>30</v>
      </c>
      <c r="C52">
        <f>'2019 Reserve Study'!C51-('2024 Update'!$B$1-'2019 Reserve Study'!$B$1)</f>
        <v>-5</v>
      </c>
      <c r="D52" s="3">
        <v>3</v>
      </c>
      <c r="E52" s="1">
        <f>'2019 Reserve Study'!D51*(1+$D$1)^($B$1-'2019 Reserve Study'!$B$1)</f>
        <v>19353.806870208751</v>
      </c>
      <c r="F52" s="1">
        <f>'2019 Reserve Study'!E51*(1+$D$1)^($B$1-'2019 Reserve Study'!$B$1)</f>
        <v>23801.576150939956</v>
      </c>
      <c r="G52" s="1">
        <f t="shared" si="2"/>
        <v>21577.691510574354</v>
      </c>
      <c r="K52" s="2">
        <f t="shared" ref="K52:AN52" si="47">IF(K144=0,$G52,0)</f>
        <v>0</v>
      </c>
      <c r="L52" s="2">
        <f t="shared" si="47"/>
        <v>0</v>
      </c>
      <c r="M52" s="2">
        <f t="shared" si="47"/>
        <v>0</v>
      </c>
      <c r="N52" s="2">
        <f t="shared" si="47"/>
        <v>21577.691510574354</v>
      </c>
      <c r="O52" s="2">
        <f t="shared" si="47"/>
        <v>0</v>
      </c>
      <c r="P52" s="2">
        <f t="shared" si="47"/>
        <v>0</v>
      </c>
      <c r="Q52" s="2">
        <f t="shared" si="47"/>
        <v>0</v>
      </c>
      <c r="R52" s="2">
        <f t="shared" si="47"/>
        <v>0</v>
      </c>
      <c r="S52" s="2">
        <f t="shared" si="47"/>
        <v>0</v>
      </c>
      <c r="T52" s="2">
        <f t="shared" si="47"/>
        <v>0</v>
      </c>
      <c r="U52" s="2">
        <f t="shared" si="47"/>
        <v>0</v>
      </c>
      <c r="V52" s="2">
        <f t="shared" si="47"/>
        <v>0</v>
      </c>
      <c r="W52" s="2">
        <f t="shared" si="47"/>
        <v>0</v>
      </c>
      <c r="X52" s="2">
        <f t="shared" si="47"/>
        <v>0</v>
      </c>
      <c r="Y52" s="2">
        <f t="shared" si="47"/>
        <v>0</v>
      </c>
      <c r="Z52" s="2">
        <f t="shared" si="47"/>
        <v>0</v>
      </c>
      <c r="AA52" s="2">
        <f t="shared" si="47"/>
        <v>0</v>
      </c>
      <c r="AB52" s="2">
        <f t="shared" si="47"/>
        <v>0</v>
      </c>
      <c r="AC52" s="2">
        <f t="shared" si="47"/>
        <v>0</v>
      </c>
      <c r="AD52" s="2">
        <f t="shared" si="47"/>
        <v>0</v>
      </c>
      <c r="AE52" s="2">
        <f t="shared" si="47"/>
        <v>0</v>
      </c>
      <c r="AF52" s="2">
        <f t="shared" si="47"/>
        <v>0</v>
      </c>
      <c r="AG52" s="2">
        <f t="shared" si="47"/>
        <v>0</v>
      </c>
      <c r="AH52" s="2">
        <f t="shared" si="47"/>
        <v>0</v>
      </c>
      <c r="AI52" s="2">
        <f t="shared" si="47"/>
        <v>0</v>
      </c>
      <c r="AJ52" s="2">
        <f t="shared" si="47"/>
        <v>0</v>
      </c>
      <c r="AK52" s="2">
        <f t="shared" si="47"/>
        <v>0</v>
      </c>
      <c r="AL52" s="2">
        <f t="shared" si="47"/>
        <v>0</v>
      </c>
      <c r="AM52" s="2">
        <f t="shared" si="47"/>
        <v>0</v>
      </c>
      <c r="AN52" s="2">
        <f t="shared" si="47"/>
        <v>0</v>
      </c>
      <c r="AO52" t="str">
        <f t="shared" si="4"/>
        <v>Garage Wood Ceiling Replace</v>
      </c>
    </row>
    <row r="53" spans="1:41" x14ac:dyDescent="0.25">
      <c r="A53" t="s">
        <v>51</v>
      </c>
      <c r="B53">
        <v>10</v>
      </c>
      <c r="C53">
        <f>'2019 Reserve Study'!C52-('2024 Update'!$B$1-'2019 Reserve Study'!$B$1)</f>
        <v>0</v>
      </c>
      <c r="D53" s="3">
        <v>4</v>
      </c>
      <c r="E53" s="1">
        <f>'2019 Reserve Study'!D52*(1+$D$1)^($B$1-'2019 Reserve Study'!$B$1)</f>
        <v>18572.441996566784</v>
      </c>
      <c r="F53" s="1">
        <f>'2019 Reserve Study'!E52*(1+$D$1)^($B$1-'2019 Reserve Study'!$B$1)</f>
        <v>22900.001296737686</v>
      </c>
      <c r="G53" s="1">
        <f t="shared" si="2"/>
        <v>20736.221646652237</v>
      </c>
      <c r="K53" s="2">
        <f t="shared" ref="K53:AN53" si="48">IF(K145=0,$G53,0)</f>
        <v>0</v>
      </c>
      <c r="L53" s="2">
        <f t="shared" si="48"/>
        <v>0</v>
      </c>
      <c r="M53" s="2">
        <f t="shared" si="48"/>
        <v>0</v>
      </c>
      <c r="N53" s="2">
        <f t="shared" si="48"/>
        <v>0</v>
      </c>
      <c r="O53" s="2">
        <f t="shared" si="48"/>
        <v>20736.221646652237</v>
      </c>
      <c r="P53" s="2">
        <f t="shared" si="48"/>
        <v>0</v>
      </c>
      <c r="Q53" s="2">
        <f t="shared" si="48"/>
        <v>0</v>
      </c>
      <c r="R53" s="2">
        <f t="shared" si="48"/>
        <v>0</v>
      </c>
      <c r="S53" s="2">
        <f t="shared" si="48"/>
        <v>0</v>
      </c>
      <c r="T53" s="2">
        <f t="shared" si="48"/>
        <v>0</v>
      </c>
      <c r="U53" s="2">
        <f t="shared" si="48"/>
        <v>0</v>
      </c>
      <c r="V53" s="2">
        <f t="shared" si="48"/>
        <v>0</v>
      </c>
      <c r="W53" s="2">
        <f t="shared" si="48"/>
        <v>0</v>
      </c>
      <c r="X53" s="2">
        <f t="shared" si="48"/>
        <v>0</v>
      </c>
      <c r="Y53" s="2">
        <f t="shared" si="48"/>
        <v>20736.221646652237</v>
      </c>
      <c r="Z53" s="2">
        <f t="shared" si="48"/>
        <v>0</v>
      </c>
      <c r="AA53" s="2">
        <f t="shared" si="48"/>
        <v>0</v>
      </c>
      <c r="AB53" s="2">
        <f t="shared" si="48"/>
        <v>0</v>
      </c>
      <c r="AC53" s="2">
        <f t="shared" si="48"/>
        <v>0</v>
      </c>
      <c r="AD53" s="2">
        <f t="shared" si="48"/>
        <v>0</v>
      </c>
      <c r="AE53" s="2">
        <f t="shared" si="48"/>
        <v>0</v>
      </c>
      <c r="AF53" s="2">
        <f t="shared" si="48"/>
        <v>0</v>
      </c>
      <c r="AG53" s="2">
        <f t="shared" si="48"/>
        <v>0</v>
      </c>
      <c r="AH53" s="2">
        <f t="shared" si="48"/>
        <v>0</v>
      </c>
      <c r="AI53" s="2">
        <f t="shared" si="48"/>
        <v>20736.221646652237</v>
      </c>
      <c r="AJ53" s="2">
        <f t="shared" si="48"/>
        <v>0</v>
      </c>
      <c r="AK53" s="2">
        <f t="shared" si="48"/>
        <v>0</v>
      </c>
      <c r="AL53" s="2">
        <f t="shared" si="48"/>
        <v>0</v>
      </c>
      <c r="AM53" s="2">
        <f t="shared" si="48"/>
        <v>0</v>
      </c>
      <c r="AN53" s="2">
        <f t="shared" si="48"/>
        <v>0</v>
      </c>
      <c r="AO53" t="str">
        <f t="shared" si="4"/>
        <v>Carpet Replace</v>
      </c>
    </row>
    <row r="54" spans="1:41" x14ac:dyDescent="0.25">
      <c r="A54" t="s">
        <v>52</v>
      </c>
      <c r="B54">
        <v>20</v>
      </c>
      <c r="C54">
        <f>'2019 Reserve Study'!C53-('2024 Update'!$B$1-'2019 Reserve Study'!$B$1)</f>
        <v>0</v>
      </c>
      <c r="D54" s="3">
        <v>10</v>
      </c>
      <c r="E54" s="1">
        <f>'2019 Reserve Study'!D53*(1+$D$1)^($B$1-'2019 Reserve Study'!$B$1)</f>
        <v>27317.718082328814</v>
      </c>
      <c r="F54" s="1">
        <f>'2019 Reserve Study'!E53*(1+$D$1)^($B$1-'2019 Reserve Study'!$B$1)</f>
        <v>31254.594945678731</v>
      </c>
      <c r="G54" s="1">
        <f t="shared" si="2"/>
        <v>29286.156514003771</v>
      </c>
      <c r="K54" s="2">
        <f t="shared" ref="K54:AN54" si="49">IF(K146=0,$G54,0)</f>
        <v>0</v>
      </c>
      <c r="L54" s="2">
        <f t="shared" si="49"/>
        <v>0</v>
      </c>
      <c r="M54" s="2">
        <f t="shared" si="49"/>
        <v>0</v>
      </c>
      <c r="N54" s="2">
        <f t="shared" si="49"/>
        <v>0</v>
      </c>
      <c r="O54" s="2">
        <f t="shared" si="49"/>
        <v>0</v>
      </c>
      <c r="P54" s="2">
        <f t="shared" si="49"/>
        <v>0</v>
      </c>
      <c r="Q54" s="2">
        <f t="shared" si="49"/>
        <v>0</v>
      </c>
      <c r="R54" s="2">
        <f t="shared" si="49"/>
        <v>0</v>
      </c>
      <c r="S54" s="2">
        <f t="shared" si="49"/>
        <v>0</v>
      </c>
      <c r="T54" s="2">
        <f t="shared" si="49"/>
        <v>0</v>
      </c>
      <c r="U54" s="2">
        <f t="shared" si="49"/>
        <v>29286.156514003771</v>
      </c>
      <c r="V54" s="2">
        <f t="shared" si="49"/>
        <v>0</v>
      </c>
      <c r="W54" s="2">
        <f t="shared" si="49"/>
        <v>0</v>
      </c>
      <c r="X54" s="2">
        <f t="shared" si="49"/>
        <v>0</v>
      </c>
      <c r="Y54" s="2">
        <f t="shared" si="49"/>
        <v>0</v>
      </c>
      <c r="Z54" s="2">
        <f t="shared" si="49"/>
        <v>0</v>
      </c>
      <c r="AA54" s="2">
        <f t="shared" si="49"/>
        <v>0</v>
      </c>
      <c r="AB54" s="2">
        <f t="shared" si="49"/>
        <v>0</v>
      </c>
      <c r="AC54" s="2">
        <f t="shared" si="49"/>
        <v>0</v>
      </c>
      <c r="AD54" s="2">
        <f t="shared" si="49"/>
        <v>0</v>
      </c>
      <c r="AE54" s="2">
        <f t="shared" si="49"/>
        <v>0</v>
      </c>
      <c r="AF54" s="2">
        <f t="shared" si="49"/>
        <v>0</v>
      </c>
      <c r="AG54" s="2">
        <f t="shared" si="49"/>
        <v>0</v>
      </c>
      <c r="AH54" s="2">
        <f t="shared" si="49"/>
        <v>0</v>
      </c>
      <c r="AI54" s="2">
        <f t="shared" si="49"/>
        <v>0</v>
      </c>
      <c r="AJ54" s="2">
        <f t="shared" si="49"/>
        <v>0</v>
      </c>
      <c r="AK54" s="2">
        <f t="shared" si="49"/>
        <v>0</v>
      </c>
      <c r="AL54" s="2">
        <f t="shared" si="49"/>
        <v>0</v>
      </c>
      <c r="AM54" s="2">
        <f t="shared" si="49"/>
        <v>0</v>
      </c>
      <c r="AN54" s="2">
        <f t="shared" si="49"/>
        <v>0</v>
      </c>
      <c r="AO54" t="str">
        <f t="shared" si="4"/>
        <v>Slate Tile replace</v>
      </c>
    </row>
    <row r="55" spans="1:41" x14ac:dyDescent="0.25">
      <c r="A55" t="s">
        <v>53</v>
      </c>
      <c r="B55">
        <v>10</v>
      </c>
      <c r="C55">
        <f>'2019 Reserve Study'!C54-('2024 Update'!$B$1-'2019 Reserve Study'!$B$1)</f>
        <v>1</v>
      </c>
      <c r="D55" s="3">
        <v>0</v>
      </c>
      <c r="E55" s="1">
        <v>18000</v>
      </c>
      <c r="F55" s="1">
        <v>20000</v>
      </c>
      <c r="G55" s="1">
        <f t="shared" si="2"/>
        <v>19000</v>
      </c>
      <c r="K55" s="2">
        <f t="shared" ref="K55:AN55" si="50">IF(K147=0,$G55,0)</f>
        <v>19000</v>
      </c>
      <c r="L55" s="2">
        <f t="shared" si="50"/>
        <v>0</v>
      </c>
      <c r="M55" s="2">
        <f t="shared" si="50"/>
        <v>0</v>
      </c>
      <c r="N55" s="2">
        <f t="shared" si="50"/>
        <v>0</v>
      </c>
      <c r="O55" s="2">
        <f t="shared" si="50"/>
        <v>0</v>
      </c>
      <c r="P55" s="2">
        <f t="shared" si="50"/>
        <v>0</v>
      </c>
      <c r="Q55" s="2">
        <f t="shared" si="50"/>
        <v>0</v>
      </c>
      <c r="R55" s="2">
        <f t="shared" si="50"/>
        <v>0</v>
      </c>
      <c r="S55" s="2">
        <f t="shared" si="50"/>
        <v>0</v>
      </c>
      <c r="T55" s="2">
        <f t="shared" si="50"/>
        <v>0</v>
      </c>
      <c r="U55" s="2">
        <f t="shared" si="50"/>
        <v>19000</v>
      </c>
      <c r="V55" s="2">
        <f t="shared" si="50"/>
        <v>0</v>
      </c>
      <c r="W55" s="2">
        <f t="shared" si="50"/>
        <v>0</v>
      </c>
      <c r="X55" s="2">
        <f t="shared" si="50"/>
        <v>0</v>
      </c>
      <c r="Y55" s="2">
        <f t="shared" si="50"/>
        <v>0</v>
      </c>
      <c r="Z55" s="2">
        <f t="shared" si="50"/>
        <v>0</v>
      </c>
      <c r="AA55" s="2">
        <f t="shared" si="50"/>
        <v>0</v>
      </c>
      <c r="AB55" s="2">
        <f t="shared" si="50"/>
        <v>0</v>
      </c>
      <c r="AC55" s="2">
        <f t="shared" si="50"/>
        <v>0</v>
      </c>
      <c r="AD55" s="2">
        <f t="shared" si="50"/>
        <v>0</v>
      </c>
      <c r="AE55" s="2">
        <f t="shared" si="50"/>
        <v>19000</v>
      </c>
      <c r="AF55" s="2">
        <f t="shared" si="50"/>
        <v>0</v>
      </c>
      <c r="AG55" s="2">
        <f t="shared" si="50"/>
        <v>0</v>
      </c>
      <c r="AH55" s="2">
        <f t="shared" si="50"/>
        <v>0</v>
      </c>
      <c r="AI55" s="2">
        <f t="shared" si="50"/>
        <v>0</v>
      </c>
      <c r="AJ55" s="2">
        <f t="shared" si="50"/>
        <v>0</v>
      </c>
      <c r="AK55" s="2">
        <f t="shared" si="50"/>
        <v>0</v>
      </c>
      <c r="AL55" s="2">
        <f t="shared" si="50"/>
        <v>0</v>
      </c>
      <c r="AM55" s="2">
        <f t="shared" si="50"/>
        <v>0</v>
      </c>
      <c r="AN55" s="2">
        <f t="shared" si="50"/>
        <v>0</v>
      </c>
      <c r="AO55" t="str">
        <f t="shared" si="4"/>
        <v>Pool Deck Carpet Replace</v>
      </c>
    </row>
    <row r="56" spans="1:41" x14ac:dyDescent="0.25">
      <c r="A56" t="s">
        <v>54</v>
      </c>
      <c r="B56">
        <v>15</v>
      </c>
      <c r="C56">
        <f>'2019 Reserve Study'!C55-('2024 Update'!$B$1-'2019 Reserve Study'!$B$1)</f>
        <v>-5</v>
      </c>
      <c r="D56" s="3">
        <v>10</v>
      </c>
      <c r="E56" s="1">
        <f>'2019 Reserve Study'!D55*(1+$D$1)^($B$1-'2019 Reserve Study'!$B$1)</f>
        <v>4327.5593001709012</v>
      </c>
      <c r="F56" s="1">
        <f>'2019 Reserve Study'!E55*(1+$D$1)^($B$1-'2019 Reserve Study'!$B$1)</f>
        <v>4958.6616981124907</v>
      </c>
      <c r="G56" s="1">
        <f t="shared" si="2"/>
        <v>4643.110499141696</v>
      </c>
      <c r="K56" s="2">
        <f t="shared" ref="K56:AN56" si="51">IF(K148=0,$G56,0)</f>
        <v>0</v>
      </c>
      <c r="L56" s="2">
        <f t="shared" si="51"/>
        <v>0</v>
      </c>
      <c r="M56" s="2">
        <f t="shared" si="51"/>
        <v>0</v>
      </c>
      <c r="N56" s="2">
        <f t="shared" si="51"/>
        <v>0</v>
      </c>
      <c r="O56" s="2">
        <f t="shared" si="51"/>
        <v>0</v>
      </c>
      <c r="P56" s="2">
        <f t="shared" si="51"/>
        <v>0</v>
      </c>
      <c r="Q56" s="2">
        <f t="shared" si="51"/>
        <v>0</v>
      </c>
      <c r="R56" s="2">
        <f t="shared" si="51"/>
        <v>0</v>
      </c>
      <c r="S56" s="2">
        <f t="shared" si="51"/>
        <v>0</v>
      </c>
      <c r="T56" s="2">
        <f t="shared" si="51"/>
        <v>0</v>
      </c>
      <c r="U56" s="2">
        <f t="shared" si="51"/>
        <v>4643.110499141696</v>
      </c>
      <c r="V56" s="2">
        <f t="shared" si="51"/>
        <v>0</v>
      </c>
      <c r="W56" s="2">
        <f t="shared" si="51"/>
        <v>0</v>
      </c>
      <c r="X56" s="2">
        <f t="shared" si="51"/>
        <v>0</v>
      </c>
      <c r="Y56" s="2">
        <f t="shared" si="51"/>
        <v>0</v>
      </c>
      <c r="Z56" s="2">
        <f t="shared" si="51"/>
        <v>0</v>
      </c>
      <c r="AA56" s="2">
        <f t="shared" si="51"/>
        <v>0</v>
      </c>
      <c r="AB56" s="2">
        <f t="shared" si="51"/>
        <v>0</v>
      </c>
      <c r="AC56" s="2">
        <f t="shared" si="51"/>
        <v>0</v>
      </c>
      <c r="AD56" s="2">
        <f t="shared" si="51"/>
        <v>0</v>
      </c>
      <c r="AE56" s="2">
        <f t="shared" si="51"/>
        <v>0</v>
      </c>
      <c r="AF56" s="2">
        <f t="shared" si="51"/>
        <v>0</v>
      </c>
      <c r="AG56" s="2">
        <f t="shared" si="51"/>
        <v>0</v>
      </c>
      <c r="AH56" s="2">
        <f t="shared" si="51"/>
        <v>0</v>
      </c>
      <c r="AI56" s="2">
        <f t="shared" si="51"/>
        <v>0</v>
      </c>
      <c r="AJ56" s="2">
        <f t="shared" si="51"/>
        <v>4643.110499141696</v>
      </c>
      <c r="AK56" s="2">
        <f t="shared" si="51"/>
        <v>0</v>
      </c>
      <c r="AL56" s="2">
        <f t="shared" si="51"/>
        <v>0</v>
      </c>
      <c r="AM56" s="2">
        <f t="shared" si="51"/>
        <v>0</v>
      </c>
      <c r="AN56" s="2">
        <f t="shared" si="51"/>
        <v>0</v>
      </c>
      <c r="AO56" t="str">
        <f t="shared" si="4"/>
        <v>Ski Locker Room Floor</v>
      </c>
    </row>
    <row r="57" spans="1:41" x14ac:dyDescent="0.25">
      <c r="A57" t="s">
        <v>55</v>
      </c>
      <c r="B57">
        <v>15</v>
      </c>
      <c r="C57">
        <f>'2019 Reserve Study'!C56-('2024 Update'!$B$1-'2019 Reserve Study'!$B$1)</f>
        <v>5</v>
      </c>
      <c r="D57" s="3">
        <v>4</v>
      </c>
      <c r="E57" s="1">
        <f>'2019 Reserve Study'!D56*(1+$D$1)^($B$1-'2019 Reserve Study'!$B$1)</f>
        <v>19233.596889648448</v>
      </c>
      <c r="F57" s="1">
        <f>'2019 Reserve Study'!E56*(1+$D$1)^($B$1-'2019 Reserve Study'!$B$1)</f>
        <v>21156.956578613295</v>
      </c>
      <c r="G57" s="1">
        <f t="shared" si="2"/>
        <v>20195.276734130872</v>
      </c>
      <c r="K57" s="2">
        <f t="shared" ref="K57:AN57" si="52">IF(K149=0,$G57,0)</f>
        <v>0</v>
      </c>
      <c r="L57" s="2">
        <f t="shared" si="52"/>
        <v>0</v>
      </c>
      <c r="M57" s="2">
        <f t="shared" si="52"/>
        <v>0</v>
      </c>
      <c r="N57" s="2">
        <f t="shared" si="52"/>
        <v>0</v>
      </c>
      <c r="O57" s="2">
        <f t="shared" si="52"/>
        <v>20195.276734130872</v>
      </c>
      <c r="P57" s="2">
        <f t="shared" si="52"/>
        <v>0</v>
      </c>
      <c r="Q57" s="2">
        <f t="shared" si="52"/>
        <v>0</v>
      </c>
      <c r="R57" s="2">
        <f t="shared" si="52"/>
        <v>0</v>
      </c>
      <c r="S57" s="2">
        <f t="shared" si="52"/>
        <v>0</v>
      </c>
      <c r="T57" s="2">
        <f t="shared" si="52"/>
        <v>0</v>
      </c>
      <c r="U57" s="2">
        <f t="shared" si="52"/>
        <v>0</v>
      </c>
      <c r="V57" s="2">
        <f t="shared" si="52"/>
        <v>0</v>
      </c>
      <c r="W57" s="2">
        <f t="shared" si="52"/>
        <v>0</v>
      </c>
      <c r="X57" s="2">
        <f t="shared" si="52"/>
        <v>0</v>
      </c>
      <c r="Y57" s="2">
        <f t="shared" si="52"/>
        <v>0</v>
      </c>
      <c r="Z57" s="2">
        <f t="shared" si="52"/>
        <v>0</v>
      </c>
      <c r="AA57" s="2">
        <f t="shared" si="52"/>
        <v>0</v>
      </c>
      <c r="AB57" s="2">
        <f t="shared" si="52"/>
        <v>0</v>
      </c>
      <c r="AC57" s="2">
        <f t="shared" si="52"/>
        <v>0</v>
      </c>
      <c r="AD57" s="2">
        <f t="shared" si="52"/>
        <v>20195.276734130872</v>
      </c>
      <c r="AE57" s="2">
        <f t="shared" si="52"/>
        <v>0</v>
      </c>
      <c r="AF57" s="2">
        <f t="shared" si="52"/>
        <v>0</v>
      </c>
      <c r="AG57" s="2">
        <f t="shared" si="52"/>
        <v>0</v>
      </c>
      <c r="AH57" s="2">
        <f t="shared" si="52"/>
        <v>0</v>
      </c>
      <c r="AI57" s="2">
        <f t="shared" si="52"/>
        <v>0</v>
      </c>
      <c r="AJ57" s="2">
        <f t="shared" si="52"/>
        <v>0</v>
      </c>
      <c r="AK57" s="2">
        <f t="shared" si="52"/>
        <v>0</v>
      </c>
      <c r="AL57" s="2">
        <f t="shared" si="52"/>
        <v>0</v>
      </c>
      <c r="AM57" s="2">
        <f t="shared" si="52"/>
        <v>0</v>
      </c>
      <c r="AN57" s="2">
        <f t="shared" si="52"/>
        <v>0</v>
      </c>
      <c r="AO57" t="str">
        <f t="shared" si="4"/>
        <v>Lights Int Hall Replace</v>
      </c>
    </row>
    <row r="58" spans="1:41" x14ac:dyDescent="0.25">
      <c r="A58" t="s">
        <v>80</v>
      </c>
      <c r="B58">
        <v>20</v>
      </c>
      <c r="C58">
        <f>'2019 Reserve Study'!C57-('2024 Update'!$B$1-'2019 Reserve Study'!$B$1)</f>
        <v>-5</v>
      </c>
      <c r="D58" s="3">
        <v>4</v>
      </c>
      <c r="E58" s="1">
        <f>'2019 Reserve Study'!D57*(1+$D$1)^($B$1-'2019 Reserve Study'!$B$1)</f>
        <v>10217.848347625739</v>
      </c>
      <c r="F58" s="1">
        <f>'2019 Reserve Study'!E57*(1+$D$1)^($B$1-'2019 Reserve Study'!$B$1)</f>
        <v>11450.000648368843</v>
      </c>
      <c r="G58" s="1">
        <f t="shared" si="2"/>
        <v>10833.92449799729</v>
      </c>
      <c r="K58" s="2">
        <f t="shared" ref="K58:AN58" si="53">IF(K150=0,$G58,0)</f>
        <v>0</v>
      </c>
      <c r="L58" s="2">
        <f t="shared" si="53"/>
        <v>0</v>
      </c>
      <c r="M58" s="2">
        <f t="shared" si="53"/>
        <v>0</v>
      </c>
      <c r="N58" s="2">
        <f t="shared" si="53"/>
        <v>0</v>
      </c>
      <c r="O58" s="2">
        <f t="shared" si="53"/>
        <v>10833.92449799729</v>
      </c>
      <c r="P58" s="2">
        <f t="shared" si="53"/>
        <v>0</v>
      </c>
      <c r="Q58" s="2">
        <f t="shared" si="53"/>
        <v>0</v>
      </c>
      <c r="R58" s="2">
        <f t="shared" si="53"/>
        <v>0</v>
      </c>
      <c r="S58" s="2">
        <f t="shared" si="53"/>
        <v>0</v>
      </c>
      <c r="T58" s="2">
        <f t="shared" si="53"/>
        <v>0</v>
      </c>
      <c r="U58" s="2">
        <f t="shared" si="53"/>
        <v>0</v>
      </c>
      <c r="V58" s="2">
        <f t="shared" si="53"/>
        <v>0</v>
      </c>
      <c r="W58" s="2">
        <f t="shared" si="53"/>
        <v>0</v>
      </c>
      <c r="X58" s="2">
        <f t="shared" si="53"/>
        <v>0</v>
      </c>
      <c r="Y58" s="2">
        <f t="shared" si="53"/>
        <v>0</v>
      </c>
      <c r="Z58" s="2">
        <f t="shared" si="53"/>
        <v>0</v>
      </c>
      <c r="AA58" s="2">
        <f t="shared" si="53"/>
        <v>0</v>
      </c>
      <c r="AB58" s="2">
        <f t="shared" si="53"/>
        <v>0</v>
      </c>
      <c r="AC58" s="2">
        <f t="shared" si="53"/>
        <v>0</v>
      </c>
      <c r="AD58" s="2">
        <f t="shared" si="53"/>
        <v>0</v>
      </c>
      <c r="AE58" s="2">
        <f t="shared" si="53"/>
        <v>0</v>
      </c>
      <c r="AF58" s="2">
        <f t="shared" si="53"/>
        <v>0</v>
      </c>
      <c r="AG58" s="2">
        <f t="shared" si="53"/>
        <v>0</v>
      </c>
      <c r="AH58" s="2">
        <f t="shared" si="53"/>
        <v>0</v>
      </c>
      <c r="AI58" s="2">
        <f t="shared" si="53"/>
        <v>10833.92449799729</v>
      </c>
      <c r="AJ58" s="2">
        <f t="shared" si="53"/>
        <v>0</v>
      </c>
      <c r="AK58" s="2">
        <f t="shared" si="53"/>
        <v>0</v>
      </c>
      <c r="AL58" s="2">
        <f t="shared" si="53"/>
        <v>0</v>
      </c>
      <c r="AM58" s="2">
        <f t="shared" si="53"/>
        <v>0</v>
      </c>
      <c r="AN58" s="2">
        <f t="shared" si="53"/>
        <v>0</v>
      </c>
      <c r="AO58" t="str">
        <f t="shared" si="4"/>
        <v>Lights Ext Wall Mount</v>
      </c>
    </row>
    <row r="59" spans="1:41" x14ac:dyDescent="0.25">
      <c r="A59" t="s">
        <v>57</v>
      </c>
      <c r="B59">
        <v>15</v>
      </c>
      <c r="C59">
        <f>'2019 Reserve Study'!C58-('2024 Update'!$B$1-'2019 Reserve Study'!$B$1)</f>
        <v>5</v>
      </c>
      <c r="D59" s="3">
        <v>10</v>
      </c>
      <c r="E59" s="1">
        <f>'2019 Reserve Study'!D58*(1+$D$1)^($B$1-'2019 Reserve Study'!$B$1)</f>
        <v>7603.2812704391526</v>
      </c>
      <c r="F59" s="1">
        <f>'2019 Reserve Study'!E58*(1+$D$1)^($B$1-'2019 Reserve Study'!$B$1)</f>
        <v>8595.013610061651</v>
      </c>
      <c r="G59" s="1">
        <f t="shared" si="2"/>
        <v>8099.1474402504018</v>
      </c>
      <c r="K59" s="2">
        <f t="shared" ref="K59:AN59" si="54">IF(K151=0,$G59,0)</f>
        <v>0</v>
      </c>
      <c r="L59" s="2">
        <f t="shared" si="54"/>
        <v>0</v>
      </c>
      <c r="M59" s="2">
        <f t="shared" si="54"/>
        <v>0</v>
      </c>
      <c r="N59" s="2">
        <f t="shared" si="54"/>
        <v>0</v>
      </c>
      <c r="O59" s="2">
        <f t="shared" si="54"/>
        <v>0</v>
      </c>
      <c r="P59" s="2">
        <f t="shared" si="54"/>
        <v>0</v>
      </c>
      <c r="Q59" s="2">
        <f t="shared" si="54"/>
        <v>0</v>
      </c>
      <c r="R59" s="2">
        <f t="shared" si="54"/>
        <v>0</v>
      </c>
      <c r="S59" s="2">
        <f t="shared" si="54"/>
        <v>0</v>
      </c>
      <c r="T59" s="2">
        <f t="shared" si="54"/>
        <v>0</v>
      </c>
      <c r="U59" s="2">
        <f t="shared" si="54"/>
        <v>8099.1474402504018</v>
      </c>
      <c r="V59" s="2">
        <f t="shared" si="54"/>
        <v>0</v>
      </c>
      <c r="W59" s="2">
        <f t="shared" si="54"/>
        <v>0</v>
      </c>
      <c r="X59" s="2">
        <f t="shared" si="54"/>
        <v>0</v>
      </c>
      <c r="Y59" s="2">
        <f t="shared" si="54"/>
        <v>0</v>
      </c>
      <c r="Z59" s="2">
        <f t="shared" si="54"/>
        <v>0</v>
      </c>
      <c r="AA59" s="2">
        <f t="shared" si="54"/>
        <v>0</v>
      </c>
      <c r="AB59" s="2">
        <f t="shared" si="54"/>
        <v>0</v>
      </c>
      <c r="AC59" s="2">
        <f t="shared" si="54"/>
        <v>0</v>
      </c>
      <c r="AD59" s="2">
        <f t="shared" si="54"/>
        <v>0</v>
      </c>
      <c r="AE59" s="2">
        <f t="shared" si="54"/>
        <v>0</v>
      </c>
      <c r="AF59" s="2">
        <f t="shared" si="54"/>
        <v>0</v>
      </c>
      <c r="AG59" s="2">
        <f t="shared" si="54"/>
        <v>0</v>
      </c>
      <c r="AH59" s="2">
        <f t="shared" si="54"/>
        <v>0</v>
      </c>
      <c r="AI59" s="2">
        <f t="shared" si="54"/>
        <v>0</v>
      </c>
      <c r="AJ59" s="2">
        <f t="shared" si="54"/>
        <v>8099.1474402504018</v>
      </c>
      <c r="AK59" s="2">
        <f t="shared" si="54"/>
        <v>0</v>
      </c>
      <c r="AL59" s="2">
        <f t="shared" si="54"/>
        <v>0</v>
      </c>
      <c r="AM59" s="2">
        <f t="shared" si="54"/>
        <v>0</v>
      </c>
      <c r="AN59" s="2">
        <f t="shared" si="54"/>
        <v>0</v>
      </c>
      <c r="AO59" t="str">
        <f t="shared" si="4"/>
        <v>Pedestal Lights Replace</v>
      </c>
    </row>
    <row r="60" spans="1:41" x14ac:dyDescent="0.25">
      <c r="A60" t="s">
        <v>58</v>
      </c>
      <c r="B60">
        <v>30</v>
      </c>
      <c r="C60">
        <f>'2019 Reserve Study'!C59-('2024 Update'!$B$1-'2019 Reserve Study'!$B$1)</f>
        <v>-1</v>
      </c>
      <c r="D60" s="3">
        <v>5</v>
      </c>
      <c r="E60" s="1">
        <f>'2019 Reserve Study'!D59*(1+$D$1)^($B$1-'2019 Reserve Study'!$B$1)</f>
        <v>4237.401814750674</v>
      </c>
      <c r="F60" s="1">
        <f>'2019 Reserve Study'!E59*(1+$D$1)^($B$1-'2019 Reserve Study'!$B$1)</f>
        <v>5078.8716786727937</v>
      </c>
      <c r="G60" s="1">
        <f t="shared" si="2"/>
        <v>4658.1367467117343</v>
      </c>
      <c r="K60" s="2">
        <f t="shared" ref="K60:AN60" si="55">IF(K152=0,$G60,0)</f>
        <v>0</v>
      </c>
      <c r="L60" s="2">
        <f t="shared" si="55"/>
        <v>0</v>
      </c>
      <c r="M60" s="2">
        <f t="shared" si="55"/>
        <v>0</v>
      </c>
      <c r="N60" s="2">
        <f t="shared" si="55"/>
        <v>0</v>
      </c>
      <c r="O60" s="2">
        <f t="shared" si="55"/>
        <v>0</v>
      </c>
      <c r="P60" s="2">
        <f t="shared" si="55"/>
        <v>4658.1367467117343</v>
      </c>
      <c r="Q60" s="2">
        <f t="shared" si="55"/>
        <v>0</v>
      </c>
      <c r="R60" s="2">
        <f t="shared" si="55"/>
        <v>0</v>
      </c>
      <c r="S60" s="2">
        <f t="shared" si="55"/>
        <v>0</v>
      </c>
      <c r="T60" s="2">
        <f t="shared" si="55"/>
        <v>0</v>
      </c>
      <c r="U60" s="2">
        <f t="shared" si="55"/>
        <v>0</v>
      </c>
      <c r="V60" s="2">
        <f t="shared" si="55"/>
        <v>0</v>
      </c>
      <c r="W60" s="2">
        <f t="shared" si="55"/>
        <v>0</v>
      </c>
      <c r="X60" s="2">
        <f t="shared" si="55"/>
        <v>0</v>
      </c>
      <c r="Y60" s="2">
        <f t="shared" si="55"/>
        <v>0</v>
      </c>
      <c r="Z60" s="2">
        <f t="shared" si="55"/>
        <v>0</v>
      </c>
      <c r="AA60" s="2">
        <f t="shared" si="55"/>
        <v>0</v>
      </c>
      <c r="AB60" s="2">
        <f t="shared" si="55"/>
        <v>0</v>
      </c>
      <c r="AC60" s="2">
        <f t="shared" si="55"/>
        <v>0</v>
      </c>
      <c r="AD60" s="2">
        <f t="shared" si="55"/>
        <v>0</v>
      </c>
      <c r="AE60" s="2">
        <f t="shared" si="55"/>
        <v>0</v>
      </c>
      <c r="AF60" s="2">
        <f t="shared" si="55"/>
        <v>0</v>
      </c>
      <c r="AG60" s="2">
        <f t="shared" si="55"/>
        <v>0</v>
      </c>
      <c r="AH60" s="2">
        <f t="shared" si="55"/>
        <v>0</v>
      </c>
      <c r="AI60" s="2">
        <f t="shared" si="55"/>
        <v>0</v>
      </c>
      <c r="AJ60" s="2">
        <f t="shared" si="55"/>
        <v>0</v>
      </c>
      <c r="AK60" s="2">
        <f t="shared" si="55"/>
        <v>0</v>
      </c>
      <c r="AL60" s="2">
        <f t="shared" si="55"/>
        <v>0</v>
      </c>
      <c r="AM60" s="2">
        <f t="shared" si="55"/>
        <v>0</v>
      </c>
      <c r="AN60" s="2">
        <f t="shared" si="55"/>
        <v>0</v>
      </c>
      <c r="AO60" t="str">
        <f t="shared" si="4"/>
        <v>Landscape Timbers</v>
      </c>
    </row>
    <row r="61" spans="1:41" x14ac:dyDescent="0.25">
      <c r="A61" t="s">
        <v>63</v>
      </c>
      <c r="B61">
        <v>35</v>
      </c>
      <c r="C61">
        <f>'2019 Reserve Study'!C60-('2024 Update'!$B$1-'2019 Reserve Study'!$B$1)</f>
        <v>-5</v>
      </c>
      <c r="D61" s="3">
        <v>5</v>
      </c>
      <c r="E61" s="1">
        <f>'2019 Reserve Study'!D60*(1+$D$1)^($B$1-'2019 Reserve Study'!$B$1)</f>
        <v>10217.848347625739</v>
      </c>
      <c r="F61" s="1">
        <f>'2019 Reserve Study'!E60*(1+$D$1)^($B$1-'2019 Reserve Study'!$B$1)</f>
        <v>12020.998056030281</v>
      </c>
      <c r="G61" s="1">
        <f t="shared" si="2"/>
        <v>11119.423201828009</v>
      </c>
      <c r="K61" s="2">
        <f t="shared" ref="K61:AN61" si="56">IF(K153=0,$G61,0)</f>
        <v>0</v>
      </c>
      <c r="L61" s="2">
        <f t="shared" si="56"/>
        <v>0</v>
      </c>
      <c r="M61" s="2">
        <f t="shared" si="56"/>
        <v>0</v>
      </c>
      <c r="N61" s="2">
        <f t="shared" si="56"/>
        <v>0</v>
      </c>
      <c r="O61" s="2">
        <f t="shared" si="56"/>
        <v>0</v>
      </c>
      <c r="P61" s="2">
        <f t="shared" si="56"/>
        <v>11119.423201828009</v>
      </c>
      <c r="Q61" s="2">
        <f t="shared" si="56"/>
        <v>0</v>
      </c>
      <c r="R61" s="2">
        <f t="shared" si="56"/>
        <v>0</v>
      </c>
      <c r="S61" s="2">
        <f t="shared" si="56"/>
        <v>0</v>
      </c>
      <c r="T61" s="2">
        <f t="shared" si="56"/>
        <v>0</v>
      </c>
      <c r="U61" s="2">
        <f t="shared" si="56"/>
        <v>0</v>
      </c>
      <c r="V61" s="2">
        <f t="shared" si="56"/>
        <v>0</v>
      </c>
      <c r="W61" s="2">
        <f t="shared" si="56"/>
        <v>0</v>
      </c>
      <c r="X61" s="2">
        <f t="shared" si="56"/>
        <v>0</v>
      </c>
      <c r="Y61" s="2">
        <f t="shared" si="56"/>
        <v>0</v>
      </c>
      <c r="Z61" s="2">
        <f t="shared" si="56"/>
        <v>0</v>
      </c>
      <c r="AA61" s="2">
        <f t="shared" si="56"/>
        <v>0</v>
      </c>
      <c r="AB61" s="2">
        <f t="shared" si="56"/>
        <v>0</v>
      </c>
      <c r="AC61" s="2">
        <f t="shared" si="56"/>
        <v>0</v>
      </c>
      <c r="AD61" s="2">
        <f t="shared" si="56"/>
        <v>0</v>
      </c>
      <c r="AE61" s="2">
        <f t="shared" si="56"/>
        <v>0</v>
      </c>
      <c r="AF61" s="2">
        <f t="shared" si="56"/>
        <v>0</v>
      </c>
      <c r="AG61" s="2">
        <f t="shared" si="56"/>
        <v>0</v>
      </c>
      <c r="AH61" s="2">
        <f t="shared" si="56"/>
        <v>0</v>
      </c>
      <c r="AI61" s="2">
        <f t="shared" si="56"/>
        <v>0</v>
      </c>
      <c r="AJ61" s="2">
        <f t="shared" si="56"/>
        <v>0</v>
      </c>
      <c r="AK61" s="2">
        <f t="shared" si="56"/>
        <v>0</v>
      </c>
      <c r="AL61" s="2">
        <f t="shared" si="56"/>
        <v>0</v>
      </c>
      <c r="AM61" s="2">
        <f t="shared" si="56"/>
        <v>0</v>
      </c>
      <c r="AN61" s="2">
        <f t="shared" si="56"/>
        <v>0</v>
      </c>
      <c r="AO61" t="str">
        <f t="shared" si="4"/>
        <v>Electrical Panels Replace</v>
      </c>
    </row>
    <row r="62" spans="1:41" x14ac:dyDescent="0.25">
      <c r="G62" s="1"/>
    </row>
    <row r="63" spans="1:41" x14ac:dyDescent="0.25">
      <c r="F63" s="1" t="s">
        <v>59</v>
      </c>
    </row>
    <row r="64" spans="1:41" x14ac:dyDescent="0.25">
      <c r="F64" s="1"/>
    </row>
    <row r="65" spans="1:6" x14ac:dyDescent="0.25">
      <c r="A65" t="s">
        <v>60</v>
      </c>
      <c r="B65" t="s">
        <v>61</v>
      </c>
      <c r="F65" s="1"/>
    </row>
    <row r="66" spans="1:6" x14ac:dyDescent="0.25">
      <c r="A66">
        <f>B1</f>
        <v>2024</v>
      </c>
      <c r="B66" s="5">
        <f>SUM(K7:K61)*(1+D1)^(A66-$B$1)</f>
        <v>71487.076151508358</v>
      </c>
      <c r="F66" s="1"/>
    </row>
    <row r="67" spans="1:6" x14ac:dyDescent="0.25">
      <c r="A67">
        <f>A66+1</f>
        <v>2025</v>
      </c>
      <c r="B67" s="5">
        <f>SUM(L7:L61)*(1+D1)^(A67-$B$1)</f>
        <v>9977.4283865051329</v>
      </c>
    </row>
    <row r="68" spans="1:6" x14ac:dyDescent="0.25">
      <c r="A68">
        <f t="shared" ref="A68:A95" si="57">A67+1</f>
        <v>2026</v>
      </c>
      <c r="B68" s="5">
        <f>SUM(M7:M61)*(1+D1)^(A68-$B$1)</f>
        <v>29016.778156394295</v>
      </c>
    </row>
    <row r="69" spans="1:6" x14ac:dyDescent="0.25">
      <c r="A69">
        <f t="shared" si="57"/>
        <v>2027</v>
      </c>
      <c r="B69" s="5">
        <f>SUM(N7:N61)*(1+D1)^(A69-$B$1)</f>
        <v>119010.03502555261</v>
      </c>
    </row>
    <row r="70" spans="1:6" x14ac:dyDescent="0.25">
      <c r="A70">
        <f t="shared" si="57"/>
        <v>2028</v>
      </c>
      <c r="B70" s="5">
        <f>SUM(O7:O61)*(1+D1)^(A70-$B$1)</f>
        <v>244491.4447931</v>
      </c>
    </row>
    <row r="71" spans="1:6" x14ac:dyDescent="0.25">
      <c r="A71">
        <f t="shared" si="57"/>
        <v>2029</v>
      </c>
      <c r="B71" s="5">
        <f>SUM(P7:P61)*(1+D1)^(A71-$B$1)</f>
        <v>347055.36635347008</v>
      </c>
    </row>
    <row r="72" spans="1:6" x14ac:dyDescent="0.25">
      <c r="A72">
        <f t="shared" si="57"/>
        <v>2030</v>
      </c>
      <c r="B72" s="5">
        <f>SUM(Q7:Q61)*(1+D1)^(A72-$B$1)</f>
        <v>26124.136601605191</v>
      </c>
    </row>
    <row r="73" spans="1:6" x14ac:dyDescent="0.25">
      <c r="A73">
        <f t="shared" si="57"/>
        <v>2031</v>
      </c>
      <c r="B73" s="5">
        <f>SUM(R7:R61)*(1+D1)^(A73-$B$1)</f>
        <v>18509.906543332458</v>
      </c>
    </row>
    <row r="74" spans="1:6" x14ac:dyDescent="0.25">
      <c r="A74">
        <f t="shared" si="57"/>
        <v>2032</v>
      </c>
      <c r="B74" s="5">
        <f>SUM(S7:S61)*(1+D1)^(A74-$B$1)</f>
        <v>67073.42016068699</v>
      </c>
    </row>
    <row r="75" spans="1:6" x14ac:dyDescent="0.25">
      <c r="A75">
        <f t="shared" si="57"/>
        <v>2033</v>
      </c>
      <c r="B75" s="5">
        <f>SUM(T7:T61)*(1+D1)^(A75-$B$1)</f>
        <v>123793.61272929648</v>
      </c>
    </row>
    <row r="76" spans="1:6" x14ac:dyDescent="0.25">
      <c r="A76">
        <f t="shared" si="57"/>
        <v>2034</v>
      </c>
      <c r="B76" s="5">
        <f>SUM(U7:U61)*(1+D1)^(A76-$B$1)</f>
        <v>431974.66801911121</v>
      </c>
    </row>
    <row r="77" spans="1:6" x14ac:dyDescent="0.25">
      <c r="A77">
        <f t="shared" si="57"/>
        <v>2035</v>
      </c>
      <c r="B77" s="5">
        <f>SUM(V7:V61)*(1+D1)^(A77-$B$1)</f>
        <v>30637.872712523462</v>
      </c>
    </row>
    <row r="78" spans="1:6" x14ac:dyDescent="0.25">
      <c r="A78">
        <f t="shared" si="57"/>
        <v>2036</v>
      </c>
      <c r="B78" s="5">
        <f>SUM(W7:W61)*(1+D1)^(A78-$B$1)</f>
        <v>82669.646183092642</v>
      </c>
    </row>
    <row r="79" spans="1:6" x14ac:dyDescent="0.25">
      <c r="A79">
        <f t="shared" si="57"/>
        <v>2037</v>
      </c>
      <c r="B79" s="5">
        <f>SUM(X7:X61)*(1+D1)^(A79-$B$1)</f>
        <v>0</v>
      </c>
    </row>
    <row r="80" spans="1:6" x14ac:dyDescent="0.25">
      <c r="A80">
        <f t="shared" si="57"/>
        <v>2038</v>
      </c>
      <c r="B80" s="5">
        <f>SUM(Y7:Y61)*(1+D1)^(A80-$B$1)</f>
        <v>239332.40890630681</v>
      </c>
    </row>
    <row r="81" spans="1:2" x14ac:dyDescent="0.25">
      <c r="A81">
        <f t="shared" si="57"/>
        <v>2039</v>
      </c>
      <c r="B81" s="5">
        <f>SUM(Z7:Z61)*(1+D1)^(A81-$B$1)</f>
        <v>81176.908849712199</v>
      </c>
    </row>
    <row r="82" spans="1:2" x14ac:dyDescent="0.25">
      <c r="A82">
        <f t="shared" si="57"/>
        <v>2040</v>
      </c>
      <c r="B82" s="5">
        <f>SUM(AA7:AA61)*(1+D1)^(A82-$B$1)</f>
        <v>68108.722794911955</v>
      </c>
    </row>
    <row r="83" spans="1:2" x14ac:dyDescent="0.25">
      <c r="A83">
        <f t="shared" si="57"/>
        <v>2041</v>
      </c>
      <c r="B83" s="5">
        <f>SUM(AB7:AB61)*(1+D1)^(A83-$B$1)</f>
        <v>0</v>
      </c>
    </row>
    <row r="84" spans="1:2" x14ac:dyDescent="0.25">
      <c r="A84">
        <f t="shared" si="57"/>
        <v>2042</v>
      </c>
      <c r="B84" s="5">
        <f>SUM(AC7:AC61)*(1+D1)^(A84-$B$1)</f>
        <v>101733.00286360276</v>
      </c>
    </row>
    <row r="85" spans="1:2" x14ac:dyDescent="0.25">
      <c r="A85">
        <f t="shared" si="57"/>
        <v>2043</v>
      </c>
      <c r="B85" s="5">
        <f>SUM(AD7:AD61)*(1+D1)^(A85-$B$1)</f>
        <v>207739.01047140846</v>
      </c>
    </row>
    <row r="86" spans="1:2" x14ac:dyDescent="0.25">
      <c r="A86">
        <f t="shared" si="57"/>
        <v>2044</v>
      </c>
      <c r="B86" s="5">
        <f>SUM(AE7:AE61)*(1+D1)^(A86-$B$1)</f>
        <v>507759.12096368993</v>
      </c>
    </row>
    <row r="87" spans="1:2" x14ac:dyDescent="0.25">
      <c r="A87">
        <f t="shared" si="57"/>
        <v>2045</v>
      </c>
      <c r="B87" s="5">
        <f>SUM(AF7:AF61)*(1+D1)^(A87-$B$1)</f>
        <v>55406.447932288225</v>
      </c>
    </row>
    <row r="88" spans="1:2" x14ac:dyDescent="0.25">
      <c r="A88">
        <f t="shared" si="57"/>
        <v>2046</v>
      </c>
      <c r="B88" s="5">
        <f>SUM(AG7:AG61)*(1+D1)^(A88-$B$1)</f>
        <v>89367.312588082234</v>
      </c>
    </row>
    <row r="89" spans="1:2" x14ac:dyDescent="0.25">
      <c r="A89">
        <f t="shared" si="57"/>
        <v>2047</v>
      </c>
      <c r="B89" s="5">
        <f>SUM(AH7:AH61)*(1+D1)^(A89-$B$1)</f>
        <v>30766.031450982162</v>
      </c>
    </row>
    <row r="90" spans="1:2" x14ac:dyDescent="0.25">
      <c r="A90">
        <f t="shared" si="57"/>
        <v>2048</v>
      </c>
      <c r="B90" s="5">
        <f>SUM(AI7:AI61)*(1+D1)^(A90-$B$1)</f>
        <v>426409.65024012484</v>
      </c>
    </row>
    <row r="91" spans="1:2" x14ac:dyDescent="0.25">
      <c r="A91">
        <f t="shared" si="57"/>
        <v>2049</v>
      </c>
      <c r="B91" s="5">
        <f>SUM(AJ7:AJ61)*(1+D1)^(A91-$B$1)</f>
        <v>446887.51334862458</v>
      </c>
    </row>
    <row r="92" spans="1:2" x14ac:dyDescent="0.25">
      <c r="A92">
        <f t="shared" si="57"/>
        <v>2050</v>
      </c>
      <c r="B92" s="5">
        <f>SUM(AK7:AK61)*(1+D1)^(A92-$B$1)</f>
        <v>51655.338414157784</v>
      </c>
    </row>
    <row r="93" spans="1:2" x14ac:dyDescent="0.25">
      <c r="A93">
        <f t="shared" si="57"/>
        <v>2051</v>
      </c>
      <c r="B93" s="5">
        <f>SUM(AL7:AL61)*(1+D1)^(A93-$B$1)</f>
        <v>35890.676989806663</v>
      </c>
    </row>
    <row r="94" spans="1:2" x14ac:dyDescent="0.25">
      <c r="A94">
        <f t="shared" si="57"/>
        <v>2052</v>
      </c>
      <c r="B94" s="5">
        <f>SUM(AM7:AM61)*(1+D1)^(A94-$B$1)</f>
        <v>129613.03557449754</v>
      </c>
    </row>
    <row r="95" spans="1:2" x14ac:dyDescent="0.25">
      <c r="A95">
        <f t="shared" si="57"/>
        <v>2053</v>
      </c>
      <c r="B95" s="5">
        <f>SUM(AN7:AN61)*(1+D1)^(A95-$B$1)</f>
        <v>241455.93142849431</v>
      </c>
    </row>
    <row r="97" spans="1:40" x14ac:dyDescent="0.25">
      <c r="K97" t="s">
        <v>2</v>
      </c>
    </row>
    <row r="98" spans="1:40" x14ac:dyDescent="0.25">
      <c r="A98" t="str">
        <f t="shared" ref="A98:B117" si="58">A6</f>
        <v>Item</v>
      </c>
      <c r="B98" t="str">
        <f t="shared" si="58"/>
        <v>Life Expectancy</v>
      </c>
      <c r="K98">
        <f>B1</f>
        <v>2024</v>
      </c>
      <c r="L98">
        <f>K98+1</f>
        <v>2025</v>
      </c>
      <c r="M98">
        <f t="shared" ref="M98:AN98" si="59">L98+1</f>
        <v>2026</v>
      </c>
      <c r="N98">
        <f t="shared" si="59"/>
        <v>2027</v>
      </c>
      <c r="O98">
        <f t="shared" si="59"/>
        <v>2028</v>
      </c>
      <c r="P98">
        <f t="shared" si="59"/>
        <v>2029</v>
      </c>
      <c r="Q98">
        <f t="shared" si="59"/>
        <v>2030</v>
      </c>
      <c r="R98">
        <f t="shared" si="59"/>
        <v>2031</v>
      </c>
      <c r="S98">
        <f t="shared" si="59"/>
        <v>2032</v>
      </c>
      <c r="T98">
        <f t="shared" si="59"/>
        <v>2033</v>
      </c>
      <c r="U98">
        <f t="shared" si="59"/>
        <v>2034</v>
      </c>
      <c r="V98">
        <f t="shared" si="59"/>
        <v>2035</v>
      </c>
      <c r="W98">
        <f t="shared" si="59"/>
        <v>2036</v>
      </c>
      <c r="X98">
        <f t="shared" si="59"/>
        <v>2037</v>
      </c>
      <c r="Y98">
        <f t="shared" si="59"/>
        <v>2038</v>
      </c>
      <c r="Z98">
        <f t="shared" si="59"/>
        <v>2039</v>
      </c>
      <c r="AA98">
        <f t="shared" si="59"/>
        <v>2040</v>
      </c>
      <c r="AB98">
        <f t="shared" si="59"/>
        <v>2041</v>
      </c>
      <c r="AC98">
        <f t="shared" si="59"/>
        <v>2042</v>
      </c>
      <c r="AD98">
        <f t="shared" si="59"/>
        <v>2043</v>
      </c>
      <c r="AE98">
        <f t="shared" si="59"/>
        <v>2044</v>
      </c>
      <c r="AF98">
        <f t="shared" si="59"/>
        <v>2045</v>
      </c>
      <c r="AG98">
        <f t="shared" si="59"/>
        <v>2046</v>
      </c>
      <c r="AH98">
        <f t="shared" si="59"/>
        <v>2047</v>
      </c>
      <c r="AI98">
        <f t="shared" si="59"/>
        <v>2048</v>
      </c>
      <c r="AJ98">
        <f t="shared" si="59"/>
        <v>2049</v>
      </c>
      <c r="AK98">
        <f t="shared" si="59"/>
        <v>2050</v>
      </c>
      <c r="AL98">
        <f t="shared" si="59"/>
        <v>2051</v>
      </c>
      <c r="AM98">
        <f t="shared" si="59"/>
        <v>2052</v>
      </c>
      <c r="AN98">
        <f t="shared" si="59"/>
        <v>2053</v>
      </c>
    </row>
    <row r="99" spans="1:40" x14ac:dyDescent="0.25">
      <c r="A99" t="str">
        <f t="shared" si="58"/>
        <v>Sewer Line</v>
      </c>
      <c r="B99">
        <f t="shared" si="58"/>
        <v>50</v>
      </c>
      <c r="K99">
        <f t="shared" ref="K99:K130" si="60">D7</f>
        <v>10</v>
      </c>
      <c r="L99">
        <f>IF(K99=0,$B$99-1,IF(K99&gt;0,K99-1,0))</f>
        <v>9</v>
      </c>
      <c r="M99">
        <f t="shared" ref="M99:AN99" si="61">IF(L99=0,$B$99-1,IF(L99&gt;0,L99-1,0))</f>
        <v>8</v>
      </c>
      <c r="N99">
        <f t="shared" si="61"/>
        <v>7</v>
      </c>
      <c r="O99">
        <f t="shared" si="61"/>
        <v>6</v>
      </c>
      <c r="P99">
        <f t="shared" si="61"/>
        <v>5</v>
      </c>
      <c r="Q99">
        <f t="shared" si="61"/>
        <v>4</v>
      </c>
      <c r="R99">
        <f t="shared" si="61"/>
        <v>3</v>
      </c>
      <c r="S99">
        <f t="shared" si="61"/>
        <v>2</v>
      </c>
      <c r="T99">
        <f t="shared" si="61"/>
        <v>1</v>
      </c>
      <c r="U99">
        <f t="shared" si="61"/>
        <v>0</v>
      </c>
      <c r="V99">
        <f t="shared" si="61"/>
        <v>49</v>
      </c>
      <c r="W99">
        <f t="shared" si="61"/>
        <v>48</v>
      </c>
      <c r="X99">
        <f t="shared" si="61"/>
        <v>47</v>
      </c>
      <c r="Y99">
        <f t="shared" si="61"/>
        <v>46</v>
      </c>
      <c r="Z99">
        <f t="shared" si="61"/>
        <v>45</v>
      </c>
      <c r="AA99">
        <f t="shared" si="61"/>
        <v>44</v>
      </c>
      <c r="AB99">
        <f t="shared" si="61"/>
        <v>43</v>
      </c>
      <c r="AC99">
        <f t="shared" si="61"/>
        <v>42</v>
      </c>
      <c r="AD99">
        <f t="shared" si="61"/>
        <v>41</v>
      </c>
      <c r="AE99">
        <f t="shared" si="61"/>
        <v>40</v>
      </c>
      <c r="AF99">
        <f t="shared" si="61"/>
        <v>39</v>
      </c>
      <c r="AG99">
        <f t="shared" si="61"/>
        <v>38</v>
      </c>
      <c r="AH99">
        <f t="shared" si="61"/>
        <v>37</v>
      </c>
      <c r="AI99">
        <f t="shared" si="61"/>
        <v>36</v>
      </c>
      <c r="AJ99">
        <f t="shared" si="61"/>
        <v>35</v>
      </c>
      <c r="AK99">
        <f t="shared" si="61"/>
        <v>34</v>
      </c>
      <c r="AL99">
        <f t="shared" si="61"/>
        <v>33</v>
      </c>
      <c r="AM99">
        <f t="shared" si="61"/>
        <v>32</v>
      </c>
      <c r="AN99">
        <f t="shared" si="61"/>
        <v>31</v>
      </c>
    </row>
    <row r="100" spans="1:40" x14ac:dyDescent="0.25">
      <c r="A100" t="str">
        <f t="shared" si="58"/>
        <v>Sprinkler System</v>
      </c>
      <c r="B100">
        <f t="shared" si="58"/>
        <v>50</v>
      </c>
      <c r="K100">
        <f t="shared" si="60"/>
        <v>5</v>
      </c>
      <c r="L100">
        <f>IF(K100=0,$B$99-1,IF(K100&gt;0,K100-1,0))</f>
        <v>4</v>
      </c>
      <c r="M100">
        <f t="shared" ref="M100" si="62">IF(L100=0,$B$99-1,IF(L100&gt;0,L100-1,0))</f>
        <v>3</v>
      </c>
      <c r="N100">
        <f t="shared" ref="N100" si="63">IF(M100=0,$B$99-1,IF(M100&gt;0,M100-1,0))</f>
        <v>2</v>
      </c>
      <c r="O100">
        <f t="shared" ref="O100" si="64">IF(N100=0,$B$99-1,IF(N100&gt;0,N100-1,0))</f>
        <v>1</v>
      </c>
      <c r="P100">
        <f t="shared" ref="P100" si="65">IF(O100=0,$B$99-1,IF(O100&gt;0,O100-1,0))</f>
        <v>0</v>
      </c>
      <c r="Q100">
        <f t="shared" ref="Q100" si="66">IF(P100=0,$B$99-1,IF(P100&gt;0,P100-1,0))</f>
        <v>49</v>
      </c>
      <c r="R100">
        <f t="shared" ref="R100" si="67">IF(Q100=0,$B$99-1,IF(Q100&gt;0,Q100-1,0))</f>
        <v>48</v>
      </c>
      <c r="S100">
        <f t="shared" ref="S100" si="68">IF(R100=0,$B$99-1,IF(R100&gt;0,R100-1,0))</f>
        <v>47</v>
      </c>
      <c r="T100">
        <f t="shared" ref="T100" si="69">IF(S100=0,$B$99-1,IF(S100&gt;0,S100-1,0))</f>
        <v>46</v>
      </c>
      <c r="U100">
        <f t="shared" ref="U100" si="70">IF(T100=0,$B$99-1,IF(T100&gt;0,T100-1,0))</f>
        <v>45</v>
      </c>
      <c r="V100">
        <f t="shared" ref="V100" si="71">IF(U100=0,$B$99-1,IF(U100&gt;0,U100-1,0))</f>
        <v>44</v>
      </c>
      <c r="W100">
        <f t="shared" ref="W100" si="72">IF(V100=0,$B$99-1,IF(V100&gt;0,V100-1,0))</f>
        <v>43</v>
      </c>
      <c r="X100">
        <f t="shared" ref="X100" si="73">IF(W100=0,$B$99-1,IF(W100&gt;0,W100-1,0))</f>
        <v>42</v>
      </c>
      <c r="Y100">
        <f t="shared" ref="Y100" si="74">IF(X100=0,$B$99-1,IF(X100&gt;0,X100-1,0))</f>
        <v>41</v>
      </c>
      <c r="Z100">
        <f t="shared" ref="Z100" si="75">IF(Y100=0,$B$99-1,IF(Y100&gt;0,Y100-1,0))</f>
        <v>40</v>
      </c>
      <c r="AA100">
        <f t="shared" ref="AA100" si="76">IF(Z100=0,$B$99-1,IF(Z100&gt;0,Z100-1,0))</f>
        <v>39</v>
      </c>
      <c r="AB100">
        <f t="shared" ref="AB100" si="77">IF(AA100=0,$B$99-1,IF(AA100&gt;0,AA100-1,0))</f>
        <v>38</v>
      </c>
      <c r="AC100">
        <f t="shared" ref="AC100" si="78">IF(AB100=0,$B$99-1,IF(AB100&gt;0,AB100-1,0))</f>
        <v>37</v>
      </c>
      <c r="AD100">
        <f t="shared" ref="AD100" si="79">IF(AC100=0,$B$99-1,IF(AC100&gt;0,AC100-1,0))</f>
        <v>36</v>
      </c>
      <c r="AE100">
        <f t="shared" ref="AE100" si="80">IF(AD100=0,$B$99-1,IF(AD100&gt;0,AD100-1,0))</f>
        <v>35</v>
      </c>
      <c r="AF100">
        <f t="shared" ref="AF100" si="81">IF(AE100=0,$B$99-1,IF(AE100&gt;0,AE100-1,0))</f>
        <v>34</v>
      </c>
      <c r="AG100">
        <f t="shared" ref="AG100" si="82">IF(AF100=0,$B$99-1,IF(AF100&gt;0,AF100-1,0))</f>
        <v>33</v>
      </c>
      <c r="AH100">
        <f t="shared" ref="AH100" si="83">IF(AG100=0,$B$99-1,IF(AG100&gt;0,AG100-1,0))</f>
        <v>32</v>
      </c>
      <c r="AI100">
        <f t="shared" ref="AI100" si="84">IF(AH100=0,$B$99-1,IF(AH100&gt;0,AH100-1,0))</f>
        <v>31</v>
      </c>
      <c r="AJ100">
        <f t="shared" ref="AJ100" si="85">IF(AI100=0,$B$99-1,IF(AI100&gt;0,AI100-1,0))</f>
        <v>30</v>
      </c>
      <c r="AK100">
        <f t="shared" ref="AK100" si="86">IF(AJ100=0,$B$99-1,IF(AJ100&gt;0,AJ100-1,0))</f>
        <v>29</v>
      </c>
      <c r="AL100">
        <f t="shared" ref="AL100" si="87">IF(AK100=0,$B$99-1,IF(AK100&gt;0,AK100-1,0))</f>
        <v>28</v>
      </c>
      <c r="AM100">
        <f t="shared" ref="AM100" si="88">IF(AL100=0,$B$99-1,IF(AL100&gt;0,AL100-1,0))</f>
        <v>27</v>
      </c>
      <c r="AN100">
        <f t="shared" ref="AN100" si="89">IF(AM100=0,$B$99-1,IF(AM100&gt;0,AM100-1,0))</f>
        <v>26</v>
      </c>
    </row>
    <row r="101" spans="1:40" x14ac:dyDescent="0.25">
      <c r="A101" t="str">
        <f t="shared" si="58"/>
        <v>Metal Roof Replace</v>
      </c>
      <c r="B101">
        <f t="shared" si="58"/>
        <v>50</v>
      </c>
      <c r="K101">
        <f t="shared" si="60"/>
        <v>43</v>
      </c>
      <c r="L101">
        <f>IF(K101=0,$B$101-1,IF(K101&gt;0,K101-1,0))</f>
        <v>42</v>
      </c>
      <c r="M101">
        <f>IF(L101=0,$B$101-1,IF(L101&gt;0,L101-1,0))</f>
        <v>41</v>
      </c>
      <c r="N101">
        <f t="shared" ref="N101:AN101" si="90">IF(M101=0,$B$101-1,IF(M101&gt;0,M101-1,0))</f>
        <v>40</v>
      </c>
      <c r="O101">
        <f t="shared" si="90"/>
        <v>39</v>
      </c>
      <c r="P101">
        <f t="shared" si="90"/>
        <v>38</v>
      </c>
      <c r="Q101">
        <f t="shared" si="90"/>
        <v>37</v>
      </c>
      <c r="R101">
        <f t="shared" si="90"/>
        <v>36</v>
      </c>
      <c r="S101">
        <f t="shared" si="90"/>
        <v>35</v>
      </c>
      <c r="T101">
        <f t="shared" si="90"/>
        <v>34</v>
      </c>
      <c r="U101">
        <f t="shared" si="90"/>
        <v>33</v>
      </c>
      <c r="V101">
        <f t="shared" si="90"/>
        <v>32</v>
      </c>
      <c r="W101">
        <f t="shared" si="90"/>
        <v>31</v>
      </c>
      <c r="X101">
        <f t="shared" si="90"/>
        <v>30</v>
      </c>
      <c r="Y101">
        <f t="shared" si="90"/>
        <v>29</v>
      </c>
      <c r="Z101">
        <f t="shared" si="90"/>
        <v>28</v>
      </c>
      <c r="AA101">
        <f t="shared" si="90"/>
        <v>27</v>
      </c>
      <c r="AB101">
        <f t="shared" si="90"/>
        <v>26</v>
      </c>
      <c r="AC101">
        <f t="shared" si="90"/>
        <v>25</v>
      </c>
      <c r="AD101">
        <f t="shared" si="90"/>
        <v>24</v>
      </c>
      <c r="AE101">
        <f t="shared" si="90"/>
        <v>23</v>
      </c>
      <c r="AF101">
        <f t="shared" si="90"/>
        <v>22</v>
      </c>
      <c r="AG101">
        <f t="shared" si="90"/>
        <v>21</v>
      </c>
      <c r="AH101">
        <f t="shared" si="90"/>
        <v>20</v>
      </c>
      <c r="AI101">
        <f t="shared" si="90"/>
        <v>19</v>
      </c>
      <c r="AJ101">
        <f t="shared" si="90"/>
        <v>18</v>
      </c>
      <c r="AK101">
        <f t="shared" si="90"/>
        <v>17</v>
      </c>
      <c r="AL101">
        <f t="shared" si="90"/>
        <v>16</v>
      </c>
      <c r="AM101">
        <f t="shared" si="90"/>
        <v>15</v>
      </c>
      <c r="AN101">
        <f t="shared" si="90"/>
        <v>14</v>
      </c>
    </row>
    <row r="102" spans="1:40" x14ac:dyDescent="0.25">
      <c r="A102" t="str">
        <f t="shared" si="58"/>
        <v>Heat Tape</v>
      </c>
      <c r="B102">
        <f t="shared" si="58"/>
        <v>10</v>
      </c>
      <c r="K102">
        <f t="shared" si="60"/>
        <v>8</v>
      </c>
      <c r="L102">
        <f>IF(K102=0,$B$102-1,IF(K102&gt;0,K102-1,0))</f>
        <v>7</v>
      </c>
      <c r="M102">
        <f>IF(L102=0,$B$102-1,IF(L102&gt;0,L102-1,0))</f>
        <v>6</v>
      </c>
      <c r="N102">
        <f t="shared" ref="N102:AN102" si="91">IF(M102=0,$B$102-1,IF(M102&gt;0,M102-1,0))</f>
        <v>5</v>
      </c>
      <c r="O102">
        <f t="shared" si="91"/>
        <v>4</v>
      </c>
      <c r="P102">
        <f t="shared" si="91"/>
        <v>3</v>
      </c>
      <c r="Q102">
        <f t="shared" si="91"/>
        <v>2</v>
      </c>
      <c r="R102">
        <f t="shared" si="91"/>
        <v>1</v>
      </c>
      <c r="S102">
        <f t="shared" si="91"/>
        <v>0</v>
      </c>
      <c r="T102">
        <f t="shared" si="91"/>
        <v>9</v>
      </c>
      <c r="U102">
        <f t="shared" si="91"/>
        <v>8</v>
      </c>
      <c r="V102">
        <f t="shared" si="91"/>
        <v>7</v>
      </c>
      <c r="W102">
        <f t="shared" si="91"/>
        <v>6</v>
      </c>
      <c r="X102">
        <f t="shared" si="91"/>
        <v>5</v>
      </c>
      <c r="Y102">
        <f t="shared" si="91"/>
        <v>4</v>
      </c>
      <c r="Z102">
        <f t="shared" si="91"/>
        <v>3</v>
      </c>
      <c r="AA102">
        <f t="shared" si="91"/>
        <v>2</v>
      </c>
      <c r="AB102">
        <f t="shared" si="91"/>
        <v>1</v>
      </c>
      <c r="AC102">
        <f t="shared" si="91"/>
        <v>0</v>
      </c>
      <c r="AD102">
        <f t="shared" si="91"/>
        <v>9</v>
      </c>
      <c r="AE102">
        <f t="shared" si="91"/>
        <v>8</v>
      </c>
      <c r="AF102">
        <f t="shared" si="91"/>
        <v>7</v>
      </c>
      <c r="AG102">
        <f t="shared" si="91"/>
        <v>6</v>
      </c>
      <c r="AH102">
        <f t="shared" si="91"/>
        <v>5</v>
      </c>
      <c r="AI102">
        <f t="shared" si="91"/>
        <v>4</v>
      </c>
      <c r="AJ102">
        <f t="shared" si="91"/>
        <v>3</v>
      </c>
      <c r="AK102">
        <f t="shared" si="91"/>
        <v>2</v>
      </c>
      <c r="AL102">
        <f t="shared" si="91"/>
        <v>1</v>
      </c>
      <c r="AM102">
        <f t="shared" si="91"/>
        <v>0</v>
      </c>
      <c r="AN102">
        <f t="shared" si="91"/>
        <v>9</v>
      </c>
    </row>
    <row r="103" spans="1:40" x14ac:dyDescent="0.25">
      <c r="A103" t="str">
        <f t="shared" si="58"/>
        <v>Repaint Exterior</v>
      </c>
      <c r="B103">
        <f t="shared" si="58"/>
        <v>5</v>
      </c>
      <c r="K103">
        <f t="shared" si="60"/>
        <v>4</v>
      </c>
      <c r="L103">
        <f>IF(K103=0,$B$103-1,IF(K103&gt;0,K103-1,0))</f>
        <v>3</v>
      </c>
      <c r="M103">
        <f>IF(L103=0,$B$103-1,IF(L103&gt;0,L103-1,0))</f>
        <v>2</v>
      </c>
      <c r="N103">
        <f t="shared" ref="N103:AN103" si="92">IF(M103=0,$B$103-1,IF(M103&gt;0,M103-1,0))</f>
        <v>1</v>
      </c>
      <c r="O103">
        <f t="shared" si="92"/>
        <v>0</v>
      </c>
      <c r="P103">
        <f t="shared" si="92"/>
        <v>4</v>
      </c>
      <c r="Q103">
        <f t="shared" si="92"/>
        <v>3</v>
      </c>
      <c r="R103">
        <f t="shared" si="92"/>
        <v>2</v>
      </c>
      <c r="S103">
        <f t="shared" si="92"/>
        <v>1</v>
      </c>
      <c r="T103">
        <f t="shared" si="92"/>
        <v>0</v>
      </c>
      <c r="U103">
        <f t="shared" si="92"/>
        <v>4</v>
      </c>
      <c r="V103">
        <f t="shared" si="92"/>
        <v>3</v>
      </c>
      <c r="W103">
        <f t="shared" si="92"/>
        <v>2</v>
      </c>
      <c r="X103">
        <f t="shared" si="92"/>
        <v>1</v>
      </c>
      <c r="Y103">
        <f t="shared" si="92"/>
        <v>0</v>
      </c>
      <c r="Z103">
        <f t="shared" si="92"/>
        <v>4</v>
      </c>
      <c r="AA103">
        <f t="shared" si="92"/>
        <v>3</v>
      </c>
      <c r="AB103">
        <f t="shared" si="92"/>
        <v>2</v>
      </c>
      <c r="AC103">
        <f t="shared" si="92"/>
        <v>1</v>
      </c>
      <c r="AD103">
        <f t="shared" si="92"/>
        <v>0</v>
      </c>
      <c r="AE103">
        <f t="shared" si="92"/>
        <v>4</v>
      </c>
      <c r="AF103">
        <f t="shared" si="92"/>
        <v>3</v>
      </c>
      <c r="AG103">
        <f t="shared" si="92"/>
        <v>2</v>
      </c>
      <c r="AH103">
        <f t="shared" si="92"/>
        <v>1</v>
      </c>
      <c r="AI103">
        <f t="shared" si="92"/>
        <v>0</v>
      </c>
      <c r="AJ103">
        <f t="shared" si="92"/>
        <v>4</v>
      </c>
      <c r="AK103">
        <f t="shared" si="92"/>
        <v>3</v>
      </c>
      <c r="AL103">
        <f t="shared" si="92"/>
        <v>2</v>
      </c>
      <c r="AM103">
        <f t="shared" si="92"/>
        <v>1</v>
      </c>
      <c r="AN103">
        <f t="shared" si="92"/>
        <v>0</v>
      </c>
    </row>
    <row r="104" spans="1:40" x14ac:dyDescent="0.25">
      <c r="A104" t="str">
        <f t="shared" si="58"/>
        <v>Repaint Interior</v>
      </c>
      <c r="B104">
        <f t="shared" si="58"/>
        <v>10</v>
      </c>
      <c r="K104">
        <f t="shared" si="60"/>
        <v>4</v>
      </c>
      <c r="L104">
        <f>IF(K104=0,$B$104-1,IF(K104&gt;0,K104-1,0))</f>
        <v>3</v>
      </c>
      <c r="M104">
        <f>IF(L104=0,$B$104-1,IF(L104&gt;0,L104-1,0))</f>
        <v>2</v>
      </c>
      <c r="N104">
        <f t="shared" ref="N104:AN104" si="93">IF(M104=0,$B$104-1,IF(M104&gt;0,M104-1,0))</f>
        <v>1</v>
      </c>
      <c r="O104">
        <f t="shared" si="93"/>
        <v>0</v>
      </c>
      <c r="P104">
        <f t="shared" si="93"/>
        <v>9</v>
      </c>
      <c r="Q104">
        <f t="shared" si="93"/>
        <v>8</v>
      </c>
      <c r="R104">
        <f t="shared" si="93"/>
        <v>7</v>
      </c>
      <c r="S104">
        <f t="shared" si="93"/>
        <v>6</v>
      </c>
      <c r="T104">
        <f t="shared" si="93"/>
        <v>5</v>
      </c>
      <c r="U104">
        <f t="shared" si="93"/>
        <v>4</v>
      </c>
      <c r="V104">
        <f t="shared" si="93"/>
        <v>3</v>
      </c>
      <c r="W104">
        <f t="shared" si="93"/>
        <v>2</v>
      </c>
      <c r="X104">
        <f t="shared" si="93"/>
        <v>1</v>
      </c>
      <c r="Y104">
        <f t="shared" si="93"/>
        <v>0</v>
      </c>
      <c r="Z104">
        <f t="shared" si="93"/>
        <v>9</v>
      </c>
      <c r="AA104">
        <f t="shared" si="93"/>
        <v>8</v>
      </c>
      <c r="AB104">
        <f t="shared" si="93"/>
        <v>7</v>
      </c>
      <c r="AC104">
        <f t="shared" si="93"/>
        <v>6</v>
      </c>
      <c r="AD104">
        <f t="shared" si="93"/>
        <v>5</v>
      </c>
      <c r="AE104">
        <f t="shared" si="93"/>
        <v>4</v>
      </c>
      <c r="AF104">
        <f t="shared" si="93"/>
        <v>3</v>
      </c>
      <c r="AG104">
        <f t="shared" si="93"/>
        <v>2</v>
      </c>
      <c r="AH104">
        <f t="shared" si="93"/>
        <v>1</v>
      </c>
      <c r="AI104">
        <f t="shared" si="93"/>
        <v>0</v>
      </c>
      <c r="AJ104">
        <f t="shared" si="93"/>
        <v>9</v>
      </c>
      <c r="AK104">
        <f t="shared" si="93"/>
        <v>8</v>
      </c>
      <c r="AL104">
        <f t="shared" si="93"/>
        <v>7</v>
      </c>
      <c r="AM104">
        <f t="shared" si="93"/>
        <v>6</v>
      </c>
      <c r="AN104">
        <f t="shared" si="93"/>
        <v>5</v>
      </c>
    </row>
    <row r="105" spans="1:40" x14ac:dyDescent="0.25">
      <c r="A105" t="str">
        <f t="shared" si="58"/>
        <v>Repair Wood Siding</v>
      </c>
      <c r="B105">
        <f t="shared" si="58"/>
        <v>5</v>
      </c>
      <c r="K105">
        <f t="shared" si="60"/>
        <v>4</v>
      </c>
      <c r="L105">
        <f>IF(K105=0,$B$105-1,IF(K105&gt;0,K105-1,0))</f>
        <v>3</v>
      </c>
      <c r="M105">
        <f>IF(L105=0,$B$105-1,IF(L105&gt;0,L105-1,0))</f>
        <v>2</v>
      </c>
      <c r="N105">
        <f t="shared" ref="N105:AN105" si="94">IF(M105=0,$B$105-1,IF(M105&gt;0,M105-1,0))</f>
        <v>1</v>
      </c>
      <c r="O105">
        <f t="shared" si="94"/>
        <v>0</v>
      </c>
      <c r="P105">
        <f t="shared" si="94"/>
        <v>4</v>
      </c>
      <c r="Q105">
        <f t="shared" si="94"/>
        <v>3</v>
      </c>
      <c r="R105">
        <f t="shared" si="94"/>
        <v>2</v>
      </c>
      <c r="S105">
        <f t="shared" si="94"/>
        <v>1</v>
      </c>
      <c r="T105">
        <f t="shared" si="94"/>
        <v>0</v>
      </c>
      <c r="U105">
        <f t="shared" si="94"/>
        <v>4</v>
      </c>
      <c r="V105">
        <f t="shared" si="94"/>
        <v>3</v>
      </c>
      <c r="W105">
        <f t="shared" si="94"/>
        <v>2</v>
      </c>
      <c r="X105">
        <f t="shared" si="94"/>
        <v>1</v>
      </c>
      <c r="Y105">
        <f t="shared" si="94"/>
        <v>0</v>
      </c>
      <c r="Z105">
        <f t="shared" si="94"/>
        <v>4</v>
      </c>
      <c r="AA105">
        <f t="shared" si="94"/>
        <v>3</v>
      </c>
      <c r="AB105">
        <f t="shared" si="94"/>
        <v>2</v>
      </c>
      <c r="AC105">
        <f t="shared" si="94"/>
        <v>1</v>
      </c>
      <c r="AD105">
        <f t="shared" si="94"/>
        <v>0</v>
      </c>
      <c r="AE105">
        <f t="shared" si="94"/>
        <v>4</v>
      </c>
      <c r="AF105">
        <f t="shared" si="94"/>
        <v>3</v>
      </c>
      <c r="AG105">
        <f t="shared" si="94"/>
        <v>2</v>
      </c>
      <c r="AH105">
        <f t="shared" si="94"/>
        <v>1</v>
      </c>
      <c r="AI105">
        <f t="shared" si="94"/>
        <v>0</v>
      </c>
      <c r="AJ105">
        <f t="shared" si="94"/>
        <v>4</v>
      </c>
      <c r="AK105">
        <f t="shared" si="94"/>
        <v>3</v>
      </c>
      <c r="AL105">
        <f t="shared" si="94"/>
        <v>2</v>
      </c>
      <c r="AM105">
        <f t="shared" si="94"/>
        <v>1</v>
      </c>
      <c r="AN105">
        <f t="shared" si="94"/>
        <v>0</v>
      </c>
    </row>
    <row r="106" spans="1:40" x14ac:dyDescent="0.25">
      <c r="A106" t="str">
        <f t="shared" si="58"/>
        <v>Stucco Repair</v>
      </c>
      <c r="B106">
        <f t="shared" si="58"/>
        <v>5</v>
      </c>
      <c r="K106">
        <f t="shared" si="60"/>
        <v>4</v>
      </c>
      <c r="L106">
        <f>IF(K106=0,$B$106-1,IF(K106&gt;0,K106-1,0))</f>
        <v>3</v>
      </c>
      <c r="M106">
        <f>IF(L106=0,$B$106-1,IF(L106&gt;0,L106-1,0))</f>
        <v>2</v>
      </c>
      <c r="N106">
        <f t="shared" ref="N106:AN106" si="95">IF(M106=0,$B$106-1,IF(M106&gt;0,M106-1,0))</f>
        <v>1</v>
      </c>
      <c r="O106">
        <f t="shared" si="95"/>
        <v>0</v>
      </c>
      <c r="P106">
        <f t="shared" si="95"/>
        <v>4</v>
      </c>
      <c r="Q106">
        <f t="shared" si="95"/>
        <v>3</v>
      </c>
      <c r="R106">
        <f t="shared" si="95"/>
        <v>2</v>
      </c>
      <c r="S106">
        <f t="shared" si="95"/>
        <v>1</v>
      </c>
      <c r="T106">
        <f t="shared" si="95"/>
        <v>0</v>
      </c>
      <c r="U106">
        <f t="shared" si="95"/>
        <v>4</v>
      </c>
      <c r="V106">
        <f t="shared" si="95"/>
        <v>3</v>
      </c>
      <c r="W106">
        <f t="shared" si="95"/>
        <v>2</v>
      </c>
      <c r="X106">
        <f t="shared" si="95"/>
        <v>1</v>
      </c>
      <c r="Y106">
        <f t="shared" si="95"/>
        <v>0</v>
      </c>
      <c r="Z106">
        <f t="shared" si="95"/>
        <v>4</v>
      </c>
      <c r="AA106">
        <f t="shared" si="95"/>
        <v>3</v>
      </c>
      <c r="AB106">
        <f t="shared" si="95"/>
        <v>2</v>
      </c>
      <c r="AC106">
        <f t="shared" si="95"/>
        <v>1</v>
      </c>
      <c r="AD106">
        <f t="shared" si="95"/>
        <v>0</v>
      </c>
      <c r="AE106">
        <f t="shared" si="95"/>
        <v>4</v>
      </c>
      <c r="AF106">
        <f t="shared" si="95"/>
        <v>3</v>
      </c>
      <c r="AG106">
        <f t="shared" si="95"/>
        <v>2</v>
      </c>
      <c r="AH106">
        <f t="shared" si="95"/>
        <v>1</v>
      </c>
      <c r="AI106">
        <f t="shared" si="95"/>
        <v>0</v>
      </c>
      <c r="AJ106">
        <f t="shared" si="95"/>
        <v>4</v>
      </c>
      <c r="AK106">
        <f t="shared" si="95"/>
        <v>3</v>
      </c>
      <c r="AL106">
        <f t="shared" si="95"/>
        <v>2</v>
      </c>
      <c r="AM106">
        <f t="shared" si="95"/>
        <v>1</v>
      </c>
      <c r="AN106">
        <f t="shared" si="95"/>
        <v>0</v>
      </c>
    </row>
    <row r="107" spans="1:40" x14ac:dyDescent="0.25">
      <c r="A107" t="str">
        <f t="shared" si="58"/>
        <v>Asphalt Overlay</v>
      </c>
      <c r="B107">
        <f t="shared" si="58"/>
        <v>20</v>
      </c>
      <c r="K107">
        <f t="shared" si="60"/>
        <v>0</v>
      </c>
      <c r="L107">
        <f>IF(K107=0,$B$107-1,IF(K107&gt;0,K107-1,0))</f>
        <v>19</v>
      </c>
      <c r="M107">
        <f>IF(L107=0,$B$107-1,IF(L107&gt;0,L107-1,0))</f>
        <v>18</v>
      </c>
      <c r="N107">
        <f t="shared" ref="N107:AN107" si="96">IF(M107=0,$B$107-1,IF(M107&gt;0,M107-1,0))</f>
        <v>17</v>
      </c>
      <c r="O107">
        <f t="shared" si="96"/>
        <v>16</v>
      </c>
      <c r="P107">
        <f t="shared" si="96"/>
        <v>15</v>
      </c>
      <c r="Q107">
        <f t="shared" si="96"/>
        <v>14</v>
      </c>
      <c r="R107">
        <f t="shared" si="96"/>
        <v>13</v>
      </c>
      <c r="S107">
        <f t="shared" si="96"/>
        <v>12</v>
      </c>
      <c r="T107">
        <f t="shared" si="96"/>
        <v>11</v>
      </c>
      <c r="U107">
        <f t="shared" si="96"/>
        <v>10</v>
      </c>
      <c r="V107">
        <f t="shared" si="96"/>
        <v>9</v>
      </c>
      <c r="W107">
        <f t="shared" si="96"/>
        <v>8</v>
      </c>
      <c r="X107">
        <f t="shared" si="96"/>
        <v>7</v>
      </c>
      <c r="Y107">
        <f t="shared" si="96"/>
        <v>6</v>
      </c>
      <c r="Z107">
        <f t="shared" si="96"/>
        <v>5</v>
      </c>
      <c r="AA107">
        <f t="shared" si="96"/>
        <v>4</v>
      </c>
      <c r="AB107">
        <f t="shared" si="96"/>
        <v>3</v>
      </c>
      <c r="AC107">
        <f t="shared" si="96"/>
        <v>2</v>
      </c>
      <c r="AD107">
        <f t="shared" si="96"/>
        <v>1</v>
      </c>
      <c r="AE107">
        <f t="shared" si="96"/>
        <v>0</v>
      </c>
      <c r="AF107">
        <f t="shared" si="96"/>
        <v>19</v>
      </c>
      <c r="AG107">
        <f t="shared" si="96"/>
        <v>18</v>
      </c>
      <c r="AH107">
        <f t="shared" si="96"/>
        <v>17</v>
      </c>
      <c r="AI107">
        <f t="shared" si="96"/>
        <v>16</v>
      </c>
      <c r="AJ107">
        <f t="shared" si="96"/>
        <v>15</v>
      </c>
      <c r="AK107">
        <f t="shared" si="96"/>
        <v>14</v>
      </c>
      <c r="AL107">
        <f t="shared" si="96"/>
        <v>13</v>
      </c>
      <c r="AM107">
        <f t="shared" si="96"/>
        <v>12</v>
      </c>
      <c r="AN107">
        <f t="shared" si="96"/>
        <v>11</v>
      </c>
    </row>
    <row r="108" spans="1:40" x14ac:dyDescent="0.25">
      <c r="A108" t="str">
        <f t="shared" si="58"/>
        <v>Asphalt Seal Crack fill</v>
      </c>
      <c r="B108">
        <f t="shared" si="58"/>
        <v>4</v>
      </c>
      <c r="K108">
        <f t="shared" si="60"/>
        <v>0</v>
      </c>
      <c r="L108">
        <f>IF(K108=0,$B$108-1,IF(K108&gt;0,K108-1,0))</f>
        <v>3</v>
      </c>
      <c r="M108">
        <f t="shared" ref="M108:AN108" si="97">IF(L108=0,$B$108-1,IF(L108&gt;0,L108-1,0))</f>
        <v>2</v>
      </c>
      <c r="N108">
        <f t="shared" si="97"/>
        <v>1</v>
      </c>
      <c r="O108">
        <f>IF(N108=0,$B$108-1,IF(N108&gt;0,N108-1,0))</f>
        <v>0</v>
      </c>
      <c r="P108">
        <f t="shared" si="97"/>
        <v>3</v>
      </c>
      <c r="Q108">
        <f t="shared" si="97"/>
        <v>2</v>
      </c>
      <c r="R108">
        <f t="shared" si="97"/>
        <v>1</v>
      </c>
      <c r="S108">
        <f t="shared" si="97"/>
        <v>0</v>
      </c>
      <c r="T108">
        <f t="shared" si="97"/>
        <v>3</v>
      </c>
      <c r="U108">
        <f t="shared" si="97"/>
        <v>2</v>
      </c>
      <c r="V108">
        <f t="shared" si="97"/>
        <v>1</v>
      </c>
      <c r="W108">
        <f t="shared" si="97"/>
        <v>0</v>
      </c>
      <c r="X108">
        <f t="shared" si="97"/>
        <v>3</v>
      </c>
      <c r="Y108">
        <f t="shared" si="97"/>
        <v>2</v>
      </c>
      <c r="Z108">
        <f t="shared" si="97"/>
        <v>1</v>
      </c>
      <c r="AA108">
        <f t="shared" si="97"/>
        <v>0</v>
      </c>
      <c r="AB108">
        <f t="shared" si="97"/>
        <v>3</v>
      </c>
      <c r="AC108">
        <f t="shared" si="97"/>
        <v>2</v>
      </c>
      <c r="AD108">
        <f t="shared" si="97"/>
        <v>1</v>
      </c>
      <c r="AE108">
        <f t="shared" si="97"/>
        <v>0</v>
      </c>
      <c r="AF108">
        <f t="shared" si="97"/>
        <v>3</v>
      </c>
      <c r="AG108">
        <f t="shared" si="97"/>
        <v>2</v>
      </c>
      <c r="AH108">
        <f t="shared" si="97"/>
        <v>1</v>
      </c>
      <c r="AI108">
        <f t="shared" si="97"/>
        <v>0</v>
      </c>
      <c r="AJ108">
        <f t="shared" si="97"/>
        <v>3</v>
      </c>
      <c r="AK108">
        <f t="shared" si="97"/>
        <v>2</v>
      </c>
      <c r="AL108">
        <f t="shared" si="97"/>
        <v>1</v>
      </c>
      <c r="AM108">
        <f t="shared" si="97"/>
        <v>0</v>
      </c>
      <c r="AN108">
        <f t="shared" si="97"/>
        <v>3</v>
      </c>
    </row>
    <row r="109" spans="1:40" x14ac:dyDescent="0.25">
      <c r="A109" t="str">
        <f t="shared" si="58"/>
        <v>Concrete Repair Replace</v>
      </c>
      <c r="B109">
        <f t="shared" si="58"/>
        <v>4</v>
      </c>
      <c r="K109">
        <f t="shared" si="60"/>
        <v>0</v>
      </c>
      <c r="L109">
        <f>IF(K109=0,$B$109-1,IF(K109&gt;0,K109-1,0))</f>
        <v>3</v>
      </c>
      <c r="M109">
        <f t="shared" ref="M109:AG109" si="98">IF(L109=0,$B$109-1,IF(L109&gt;0,L109-1,0))</f>
        <v>2</v>
      </c>
      <c r="N109">
        <f t="shared" si="98"/>
        <v>1</v>
      </c>
      <c r="O109">
        <f t="shared" si="98"/>
        <v>0</v>
      </c>
      <c r="P109">
        <f t="shared" si="98"/>
        <v>3</v>
      </c>
      <c r="Q109">
        <f t="shared" si="98"/>
        <v>2</v>
      </c>
      <c r="R109">
        <f t="shared" si="98"/>
        <v>1</v>
      </c>
      <c r="S109">
        <f t="shared" si="98"/>
        <v>0</v>
      </c>
      <c r="T109">
        <f t="shared" si="98"/>
        <v>3</v>
      </c>
      <c r="U109">
        <f t="shared" si="98"/>
        <v>2</v>
      </c>
      <c r="V109">
        <f t="shared" si="98"/>
        <v>1</v>
      </c>
      <c r="W109">
        <f t="shared" si="98"/>
        <v>0</v>
      </c>
      <c r="X109">
        <f t="shared" si="98"/>
        <v>3</v>
      </c>
      <c r="Y109">
        <f t="shared" si="98"/>
        <v>2</v>
      </c>
      <c r="Z109">
        <f t="shared" si="98"/>
        <v>1</v>
      </c>
      <c r="AA109">
        <f t="shared" si="98"/>
        <v>0</v>
      </c>
      <c r="AB109">
        <f t="shared" si="98"/>
        <v>3</v>
      </c>
      <c r="AC109">
        <f t="shared" si="98"/>
        <v>2</v>
      </c>
      <c r="AD109">
        <f t="shared" si="98"/>
        <v>1</v>
      </c>
      <c r="AE109">
        <f t="shared" si="98"/>
        <v>0</v>
      </c>
      <c r="AF109">
        <f t="shared" si="98"/>
        <v>3</v>
      </c>
      <c r="AG109">
        <f t="shared" si="98"/>
        <v>2</v>
      </c>
      <c r="AH109">
        <f>IF(AG109=0,$B$109-1,IF(AG109&gt;0,AG109-1,0))</f>
        <v>1</v>
      </c>
      <c r="AI109">
        <f t="shared" ref="AI109:AN109" si="99">IF(AH109=0,$B$109-1,IF(AH109&gt;0,AH109-1,0))</f>
        <v>0</v>
      </c>
      <c r="AJ109">
        <f t="shared" si="99"/>
        <v>3</v>
      </c>
      <c r="AK109">
        <f t="shared" si="99"/>
        <v>2</v>
      </c>
      <c r="AL109">
        <f t="shared" si="99"/>
        <v>1</v>
      </c>
      <c r="AM109">
        <f t="shared" si="99"/>
        <v>0</v>
      </c>
      <c r="AN109">
        <f t="shared" si="99"/>
        <v>3</v>
      </c>
    </row>
    <row r="110" spans="1:40" x14ac:dyDescent="0.25">
      <c r="A110" t="str">
        <f t="shared" si="58"/>
        <v>Interior Doors Replace</v>
      </c>
      <c r="B110">
        <f t="shared" si="58"/>
        <v>30</v>
      </c>
      <c r="K110">
        <f t="shared" si="60"/>
        <v>20</v>
      </c>
      <c r="L110">
        <f>IF(K110=0,$B$110-1,IF(K110&gt;0,K110-1,0))</f>
        <v>19</v>
      </c>
      <c r="M110">
        <f t="shared" ref="M110:AG110" si="100">IF(L110=0,$B$110-1,IF(L110&gt;0,L110-1,0))</f>
        <v>18</v>
      </c>
      <c r="N110">
        <f t="shared" si="100"/>
        <v>17</v>
      </c>
      <c r="O110">
        <f t="shared" si="100"/>
        <v>16</v>
      </c>
      <c r="P110">
        <f t="shared" si="100"/>
        <v>15</v>
      </c>
      <c r="Q110">
        <f t="shared" si="100"/>
        <v>14</v>
      </c>
      <c r="R110">
        <f t="shared" si="100"/>
        <v>13</v>
      </c>
      <c r="S110">
        <f t="shared" si="100"/>
        <v>12</v>
      </c>
      <c r="T110">
        <f t="shared" si="100"/>
        <v>11</v>
      </c>
      <c r="U110">
        <f t="shared" si="100"/>
        <v>10</v>
      </c>
      <c r="V110">
        <f t="shared" si="100"/>
        <v>9</v>
      </c>
      <c r="W110">
        <f t="shared" si="100"/>
        <v>8</v>
      </c>
      <c r="X110">
        <f t="shared" si="100"/>
        <v>7</v>
      </c>
      <c r="Y110">
        <f t="shared" si="100"/>
        <v>6</v>
      </c>
      <c r="Z110">
        <f t="shared" si="100"/>
        <v>5</v>
      </c>
      <c r="AA110">
        <f t="shared" si="100"/>
        <v>4</v>
      </c>
      <c r="AB110">
        <f t="shared" si="100"/>
        <v>3</v>
      </c>
      <c r="AC110">
        <f t="shared" si="100"/>
        <v>2</v>
      </c>
      <c r="AD110">
        <f t="shared" si="100"/>
        <v>1</v>
      </c>
      <c r="AE110">
        <f t="shared" si="100"/>
        <v>0</v>
      </c>
      <c r="AF110">
        <f t="shared" si="100"/>
        <v>29</v>
      </c>
      <c r="AG110">
        <f t="shared" si="100"/>
        <v>28</v>
      </c>
      <c r="AH110">
        <f>IF(AG110=0,$B$110-1,IF(AG110&gt;0,AG110-1,0))</f>
        <v>27</v>
      </c>
      <c r="AI110">
        <f t="shared" ref="AI110:AN110" si="101">IF(AH110=0,$B$110-1,IF(AH110&gt;0,AH110-1,0))</f>
        <v>26</v>
      </c>
      <c r="AJ110">
        <f t="shared" si="101"/>
        <v>25</v>
      </c>
      <c r="AK110">
        <f t="shared" si="101"/>
        <v>24</v>
      </c>
      <c r="AL110">
        <f t="shared" si="101"/>
        <v>23</v>
      </c>
      <c r="AM110">
        <f t="shared" si="101"/>
        <v>22</v>
      </c>
      <c r="AN110">
        <f t="shared" si="101"/>
        <v>21</v>
      </c>
    </row>
    <row r="111" spans="1:40" x14ac:dyDescent="0.25">
      <c r="A111" t="str">
        <f t="shared" si="58"/>
        <v>Glass Entry Doors Replace</v>
      </c>
      <c r="B111">
        <f t="shared" si="58"/>
        <v>27</v>
      </c>
      <c r="K111">
        <f t="shared" si="60"/>
        <v>6</v>
      </c>
      <c r="L111">
        <f>IF(K111=0,$B$111-1,IF(K111&gt;0,K111-1,0))</f>
        <v>5</v>
      </c>
      <c r="M111">
        <f t="shared" ref="M111:AG111" si="102">IF(L111=0,$B$111-1,IF(L111&gt;0,L111-1,0))</f>
        <v>4</v>
      </c>
      <c r="N111">
        <f t="shared" si="102"/>
        <v>3</v>
      </c>
      <c r="O111">
        <f t="shared" si="102"/>
        <v>2</v>
      </c>
      <c r="P111">
        <f t="shared" si="102"/>
        <v>1</v>
      </c>
      <c r="Q111">
        <f t="shared" si="102"/>
        <v>0</v>
      </c>
      <c r="R111">
        <f t="shared" si="102"/>
        <v>26</v>
      </c>
      <c r="S111">
        <f t="shared" si="102"/>
        <v>25</v>
      </c>
      <c r="T111">
        <f t="shared" si="102"/>
        <v>24</v>
      </c>
      <c r="U111">
        <f t="shared" si="102"/>
        <v>23</v>
      </c>
      <c r="V111">
        <f t="shared" si="102"/>
        <v>22</v>
      </c>
      <c r="W111">
        <f t="shared" si="102"/>
        <v>21</v>
      </c>
      <c r="X111">
        <f t="shared" si="102"/>
        <v>20</v>
      </c>
      <c r="Y111">
        <f t="shared" si="102"/>
        <v>19</v>
      </c>
      <c r="Z111">
        <f t="shared" si="102"/>
        <v>18</v>
      </c>
      <c r="AA111">
        <f t="shared" si="102"/>
        <v>17</v>
      </c>
      <c r="AB111">
        <f t="shared" si="102"/>
        <v>16</v>
      </c>
      <c r="AC111">
        <f t="shared" si="102"/>
        <v>15</v>
      </c>
      <c r="AD111">
        <f t="shared" si="102"/>
        <v>14</v>
      </c>
      <c r="AE111">
        <f t="shared" si="102"/>
        <v>13</v>
      </c>
      <c r="AF111">
        <f t="shared" si="102"/>
        <v>12</v>
      </c>
      <c r="AG111">
        <f t="shared" si="102"/>
        <v>11</v>
      </c>
      <c r="AH111">
        <f>IF(AG111=0,$B$111-1,IF(AG111&gt;0,AG111-1,0))</f>
        <v>10</v>
      </c>
      <c r="AI111">
        <f t="shared" ref="AI111:AN111" si="103">IF(AH111=0,$B$111-1,IF(AH111&gt;0,AH111-1,0))</f>
        <v>9</v>
      </c>
      <c r="AJ111">
        <f t="shared" si="103"/>
        <v>8</v>
      </c>
      <c r="AK111">
        <f t="shared" si="103"/>
        <v>7</v>
      </c>
      <c r="AL111">
        <f t="shared" si="103"/>
        <v>6</v>
      </c>
      <c r="AM111">
        <f t="shared" si="103"/>
        <v>5</v>
      </c>
      <c r="AN111">
        <f t="shared" si="103"/>
        <v>4</v>
      </c>
    </row>
    <row r="112" spans="1:40" x14ac:dyDescent="0.25">
      <c r="A112" t="str">
        <f t="shared" si="58"/>
        <v>Exterior Steel Doors Replace</v>
      </c>
      <c r="B112">
        <f t="shared" si="58"/>
        <v>30</v>
      </c>
      <c r="K112">
        <f t="shared" si="60"/>
        <v>10</v>
      </c>
      <c r="L112">
        <f>IF(K112=0,$B$112-1,IF(K112&gt;0,K112-1,0))</f>
        <v>9</v>
      </c>
      <c r="M112">
        <f t="shared" ref="M112:AG112" si="104">IF(L112=0,$B$112-1,IF(L112&gt;0,L112-1,0))</f>
        <v>8</v>
      </c>
      <c r="N112">
        <f t="shared" si="104"/>
        <v>7</v>
      </c>
      <c r="O112">
        <f t="shared" si="104"/>
        <v>6</v>
      </c>
      <c r="P112">
        <f t="shared" si="104"/>
        <v>5</v>
      </c>
      <c r="Q112">
        <f t="shared" si="104"/>
        <v>4</v>
      </c>
      <c r="R112">
        <f t="shared" si="104"/>
        <v>3</v>
      </c>
      <c r="S112">
        <f t="shared" si="104"/>
        <v>2</v>
      </c>
      <c r="T112">
        <f t="shared" si="104"/>
        <v>1</v>
      </c>
      <c r="U112">
        <f t="shared" si="104"/>
        <v>0</v>
      </c>
      <c r="V112">
        <f t="shared" si="104"/>
        <v>29</v>
      </c>
      <c r="W112">
        <f t="shared" si="104"/>
        <v>28</v>
      </c>
      <c r="X112">
        <f t="shared" si="104"/>
        <v>27</v>
      </c>
      <c r="Y112">
        <f t="shared" si="104"/>
        <v>26</v>
      </c>
      <c r="Z112">
        <f t="shared" si="104"/>
        <v>25</v>
      </c>
      <c r="AA112">
        <f t="shared" si="104"/>
        <v>24</v>
      </c>
      <c r="AB112">
        <f t="shared" si="104"/>
        <v>23</v>
      </c>
      <c r="AC112">
        <f t="shared" si="104"/>
        <v>22</v>
      </c>
      <c r="AD112">
        <f t="shared" si="104"/>
        <v>21</v>
      </c>
      <c r="AE112">
        <f t="shared" si="104"/>
        <v>20</v>
      </c>
      <c r="AF112">
        <f t="shared" si="104"/>
        <v>19</v>
      </c>
      <c r="AG112">
        <f t="shared" si="104"/>
        <v>18</v>
      </c>
      <c r="AH112">
        <f>IF(AG112=0,$B$112-1,IF(AG112&gt;0,AG112-1,0))</f>
        <v>17</v>
      </c>
      <c r="AI112">
        <f t="shared" ref="AI112:AN112" si="105">IF(AH112=0,$B$112-1,IF(AH112&gt;0,AH112-1,0))</f>
        <v>16</v>
      </c>
      <c r="AJ112">
        <f t="shared" si="105"/>
        <v>15</v>
      </c>
      <c r="AK112">
        <f t="shared" si="105"/>
        <v>14</v>
      </c>
      <c r="AL112">
        <f t="shared" si="105"/>
        <v>13</v>
      </c>
      <c r="AM112">
        <f t="shared" si="105"/>
        <v>12</v>
      </c>
      <c r="AN112">
        <f t="shared" si="105"/>
        <v>11</v>
      </c>
    </row>
    <row r="113" spans="1:40" x14ac:dyDescent="0.25">
      <c r="A113" t="str">
        <f t="shared" si="58"/>
        <v>Common Widows Replace</v>
      </c>
      <c r="B113">
        <f t="shared" si="58"/>
        <v>28</v>
      </c>
      <c r="K113">
        <f t="shared" si="60"/>
        <v>6</v>
      </c>
      <c r="L113">
        <f>IF(K113=0,$B$113-1,IF(K113&gt;0,K113-1,0))</f>
        <v>5</v>
      </c>
      <c r="M113">
        <f t="shared" ref="M113:AG113" si="106">IF(L113=0,$B$113-1,IF(L113&gt;0,L113-1,0))</f>
        <v>4</v>
      </c>
      <c r="N113">
        <f t="shared" si="106"/>
        <v>3</v>
      </c>
      <c r="O113">
        <f t="shared" si="106"/>
        <v>2</v>
      </c>
      <c r="P113">
        <f t="shared" si="106"/>
        <v>1</v>
      </c>
      <c r="Q113">
        <f t="shared" si="106"/>
        <v>0</v>
      </c>
      <c r="R113">
        <f t="shared" si="106"/>
        <v>27</v>
      </c>
      <c r="S113">
        <f t="shared" si="106"/>
        <v>26</v>
      </c>
      <c r="T113">
        <f t="shared" si="106"/>
        <v>25</v>
      </c>
      <c r="U113">
        <f t="shared" si="106"/>
        <v>24</v>
      </c>
      <c r="V113">
        <f t="shared" si="106"/>
        <v>23</v>
      </c>
      <c r="W113">
        <f t="shared" si="106"/>
        <v>22</v>
      </c>
      <c r="X113">
        <f t="shared" si="106"/>
        <v>21</v>
      </c>
      <c r="Y113">
        <f t="shared" si="106"/>
        <v>20</v>
      </c>
      <c r="Z113">
        <f t="shared" si="106"/>
        <v>19</v>
      </c>
      <c r="AA113">
        <f t="shared" si="106"/>
        <v>18</v>
      </c>
      <c r="AB113">
        <f t="shared" si="106"/>
        <v>17</v>
      </c>
      <c r="AC113">
        <f t="shared" si="106"/>
        <v>16</v>
      </c>
      <c r="AD113">
        <f t="shared" si="106"/>
        <v>15</v>
      </c>
      <c r="AE113">
        <f t="shared" si="106"/>
        <v>14</v>
      </c>
      <c r="AF113">
        <f t="shared" si="106"/>
        <v>13</v>
      </c>
      <c r="AG113">
        <f t="shared" si="106"/>
        <v>12</v>
      </c>
      <c r="AH113">
        <f>IF(AG113=0,$B$113-1,IF(AG113&gt;0,AG113-1,0))</f>
        <v>11</v>
      </c>
      <c r="AI113">
        <f t="shared" ref="AI113:AN113" si="107">IF(AH113=0,$B$113-1,IF(AH113&gt;0,AH113-1,0))</f>
        <v>10</v>
      </c>
      <c r="AJ113">
        <f t="shared" si="107"/>
        <v>9</v>
      </c>
      <c r="AK113">
        <f t="shared" si="107"/>
        <v>8</v>
      </c>
      <c r="AL113">
        <f t="shared" si="107"/>
        <v>7</v>
      </c>
      <c r="AM113">
        <f t="shared" si="107"/>
        <v>6</v>
      </c>
      <c r="AN113">
        <f t="shared" si="107"/>
        <v>5</v>
      </c>
    </row>
    <row r="114" spans="1:40" x14ac:dyDescent="0.25">
      <c r="A114" t="str">
        <f t="shared" si="58"/>
        <v>Door Openers Replace</v>
      </c>
      <c r="B114">
        <f t="shared" si="58"/>
        <v>15</v>
      </c>
      <c r="K114">
        <f t="shared" si="60"/>
        <v>10</v>
      </c>
      <c r="L114">
        <f>IF(K114=0,$B$114-1,IF(K114&gt;0,K114-1,0))</f>
        <v>9</v>
      </c>
      <c r="M114">
        <f t="shared" ref="M114:AG114" si="108">IF(L114=0,$B$114-1,IF(L114&gt;0,L114-1,0))</f>
        <v>8</v>
      </c>
      <c r="N114">
        <f t="shared" si="108"/>
        <v>7</v>
      </c>
      <c r="O114">
        <f t="shared" si="108"/>
        <v>6</v>
      </c>
      <c r="P114">
        <f t="shared" si="108"/>
        <v>5</v>
      </c>
      <c r="Q114">
        <f t="shared" si="108"/>
        <v>4</v>
      </c>
      <c r="R114">
        <f t="shared" si="108"/>
        <v>3</v>
      </c>
      <c r="S114">
        <f t="shared" si="108"/>
        <v>2</v>
      </c>
      <c r="T114">
        <f t="shared" si="108"/>
        <v>1</v>
      </c>
      <c r="U114">
        <f t="shared" si="108"/>
        <v>0</v>
      </c>
      <c r="V114">
        <f t="shared" si="108"/>
        <v>14</v>
      </c>
      <c r="W114">
        <f t="shared" si="108"/>
        <v>13</v>
      </c>
      <c r="X114">
        <f t="shared" si="108"/>
        <v>12</v>
      </c>
      <c r="Y114">
        <f t="shared" si="108"/>
        <v>11</v>
      </c>
      <c r="Z114">
        <f t="shared" si="108"/>
        <v>10</v>
      </c>
      <c r="AA114">
        <f t="shared" si="108"/>
        <v>9</v>
      </c>
      <c r="AB114">
        <f t="shared" si="108"/>
        <v>8</v>
      </c>
      <c r="AC114">
        <f t="shared" si="108"/>
        <v>7</v>
      </c>
      <c r="AD114">
        <f t="shared" si="108"/>
        <v>6</v>
      </c>
      <c r="AE114">
        <f t="shared" si="108"/>
        <v>5</v>
      </c>
      <c r="AF114">
        <f t="shared" si="108"/>
        <v>4</v>
      </c>
      <c r="AG114">
        <f t="shared" si="108"/>
        <v>3</v>
      </c>
      <c r="AH114">
        <f>IF(AG114=0,$B$114-1,IF(AG114&gt;0,AG114-1,0))</f>
        <v>2</v>
      </c>
      <c r="AI114">
        <f t="shared" ref="AI114:AN114" si="109">IF(AH114=0,$B$114-1,IF(AH114&gt;0,AH114-1,0))</f>
        <v>1</v>
      </c>
      <c r="AJ114">
        <f t="shared" si="109"/>
        <v>0</v>
      </c>
      <c r="AK114">
        <f t="shared" si="109"/>
        <v>14</v>
      </c>
      <c r="AL114">
        <f t="shared" si="109"/>
        <v>13</v>
      </c>
      <c r="AM114">
        <f t="shared" si="109"/>
        <v>12</v>
      </c>
      <c r="AN114">
        <f t="shared" si="109"/>
        <v>11</v>
      </c>
    </row>
    <row r="115" spans="1:40" x14ac:dyDescent="0.25">
      <c r="A115" t="str">
        <f t="shared" si="58"/>
        <v>Concrete Sidewalk Repair</v>
      </c>
      <c r="B115">
        <f t="shared" si="58"/>
        <v>4</v>
      </c>
      <c r="K115">
        <f t="shared" si="60"/>
        <v>0</v>
      </c>
      <c r="L115">
        <f>IF(K115=0,$B$115-1,IF(K115&gt;0,K115-1,0))</f>
        <v>3</v>
      </c>
      <c r="M115">
        <f t="shared" ref="M115:AG115" si="110">IF(L115=0,$B$115-1,IF(L115&gt;0,L115-1,0))</f>
        <v>2</v>
      </c>
      <c r="N115">
        <f t="shared" si="110"/>
        <v>1</v>
      </c>
      <c r="O115">
        <f t="shared" si="110"/>
        <v>0</v>
      </c>
      <c r="P115">
        <f t="shared" si="110"/>
        <v>3</v>
      </c>
      <c r="Q115">
        <f t="shared" si="110"/>
        <v>2</v>
      </c>
      <c r="R115">
        <f t="shared" si="110"/>
        <v>1</v>
      </c>
      <c r="S115">
        <f t="shared" si="110"/>
        <v>0</v>
      </c>
      <c r="T115">
        <f t="shared" si="110"/>
        <v>3</v>
      </c>
      <c r="U115">
        <f t="shared" si="110"/>
        <v>2</v>
      </c>
      <c r="V115">
        <f t="shared" si="110"/>
        <v>1</v>
      </c>
      <c r="W115">
        <f t="shared" si="110"/>
        <v>0</v>
      </c>
      <c r="X115">
        <f t="shared" si="110"/>
        <v>3</v>
      </c>
      <c r="Y115">
        <f t="shared" si="110"/>
        <v>2</v>
      </c>
      <c r="Z115">
        <f t="shared" si="110"/>
        <v>1</v>
      </c>
      <c r="AA115">
        <f t="shared" si="110"/>
        <v>0</v>
      </c>
      <c r="AB115">
        <f t="shared" si="110"/>
        <v>3</v>
      </c>
      <c r="AC115">
        <f t="shared" si="110"/>
        <v>2</v>
      </c>
      <c r="AD115">
        <f t="shared" si="110"/>
        <v>1</v>
      </c>
      <c r="AE115">
        <f t="shared" si="110"/>
        <v>0</v>
      </c>
      <c r="AF115">
        <f t="shared" si="110"/>
        <v>3</v>
      </c>
      <c r="AG115">
        <f t="shared" si="110"/>
        <v>2</v>
      </c>
      <c r="AH115">
        <f>IF(AG115=0,$B$115-1,IF(AG115&gt;0,AG115-1,0))</f>
        <v>1</v>
      </c>
      <c r="AI115">
        <f t="shared" ref="AI115:AN115" si="111">IF(AH115=0,$B$115-1,IF(AH115&gt;0,AH115-1,0))</f>
        <v>0</v>
      </c>
      <c r="AJ115">
        <f t="shared" si="111"/>
        <v>3</v>
      </c>
      <c r="AK115">
        <f t="shared" si="111"/>
        <v>2</v>
      </c>
      <c r="AL115">
        <f t="shared" si="111"/>
        <v>1</v>
      </c>
      <c r="AM115">
        <f t="shared" si="111"/>
        <v>0</v>
      </c>
      <c r="AN115">
        <f t="shared" si="111"/>
        <v>3</v>
      </c>
    </row>
    <row r="116" spans="1:40" x14ac:dyDescent="0.25">
      <c r="A116" t="str">
        <f t="shared" si="58"/>
        <v>Unit Decks Major Repairs</v>
      </c>
      <c r="B116">
        <f t="shared" si="58"/>
        <v>5</v>
      </c>
      <c r="K116">
        <f t="shared" si="60"/>
        <v>10</v>
      </c>
      <c r="L116">
        <f>IF(K116=0,$B$116-1,IF(K116&gt;0,K116-1,0))</f>
        <v>9</v>
      </c>
      <c r="M116">
        <f t="shared" ref="M116:AG116" si="112">IF(L116=0,$B$116-1,IF(L116&gt;0,L116-1,0))</f>
        <v>8</v>
      </c>
      <c r="N116">
        <f t="shared" si="112"/>
        <v>7</v>
      </c>
      <c r="O116">
        <f t="shared" si="112"/>
        <v>6</v>
      </c>
      <c r="P116">
        <f t="shared" si="112"/>
        <v>5</v>
      </c>
      <c r="Q116">
        <f t="shared" si="112"/>
        <v>4</v>
      </c>
      <c r="R116">
        <f t="shared" si="112"/>
        <v>3</v>
      </c>
      <c r="S116">
        <f t="shared" si="112"/>
        <v>2</v>
      </c>
      <c r="T116">
        <f t="shared" si="112"/>
        <v>1</v>
      </c>
      <c r="U116">
        <f t="shared" si="112"/>
        <v>0</v>
      </c>
      <c r="V116">
        <f t="shared" si="112"/>
        <v>4</v>
      </c>
      <c r="W116">
        <f t="shared" si="112"/>
        <v>3</v>
      </c>
      <c r="X116">
        <f t="shared" si="112"/>
        <v>2</v>
      </c>
      <c r="Y116">
        <f t="shared" si="112"/>
        <v>1</v>
      </c>
      <c r="Z116">
        <f t="shared" si="112"/>
        <v>0</v>
      </c>
      <c r="AA116">
        <f t="shared" si="112"/>
        <v>4</v>
      </c>
      <c r="AB116">
        <f t="shared" si="112"/>
        <v>3</v>
      </c>
      <c r="AC116">
        <f t="shared" si="112"/>
        <v>2</v>
      </c>
      <c r="AD116">
        <f t="shared" si="112"/>
        <v>1</v>
      </c>
      <c r="AE116">
        <f t="shared" si="112"/>
        <v>0</v>
      </c>
      <c r="AF116">
        <f t="shared" si="112"/>
        <v>4</v>
      </c>
      <c r="AG116">
        <f t="shared" si="112"/>
        <v>3</v>
      </c>
      <c r="AH116">
        <f>IF(AG116=0,$B$116-1,IF(AG116&gt;0,AG116-1,0))</f>
        <v>2</v>
      </c>
      <c r="AI116">
        <f t="shared" ref="AI116:AN116" si="113">IF(AH116=0,$B$116-1,IF(AH116&gt;0,AH116-1,0))</f>
        <v>1</v>
      </c>
      <c r="AJ116">
        <f t="shared" si="113"/>
        <v>0</v>
      </c>
      <c r="AK116">
        <f t="shared" si="113"/>
        <v>4</v>
      </c>
      <c r="AL116">
        <f t="shared" si="113"/>
        <v>3</v>
      </c>
      <c r="AM116">
        <f t="shared" si="113"/>
        <v>2</v>
      </c>
      <c r="AN116">
        <f t="shared" si="113"/>
        <v>1</v>
      </c>
    </row>
    <row r="117" spans="1:40" x14ac:dyDescent="0.25">
      <c r="A117" t="str">
        <f t="shared" si="58"/>
        <v>Pool Patio Deck Replace</v>
      </c>
      <c r="B117">
        <f t="shared" si="58"/>
        <v>20</v>
      </c>
      <c r="K117">
        <f t="shared" si="60"/>
        <v>5</v>
      </c>
      <c r="L117">
        <f>IF(K117=0,$B$117-1,IF(K117&gt;0,K117-1,0))</f>
        <v>4</v>
      </c>
      <c r="M117">
        <f t="shared" ref="M117:AG117" si="114">IF(L117=0,$B$117-1,IF(L117&gt;0,L117-1,0))</f>
        <v>3</v>
      </c>
      <c r="N117">
        <f t="shared" si="114"/>
        <v>2</v>
      </c>
      <c r="O117">
        <f t="shared" si="114"/>
        <v>1</v>
      </c>
      <c r="P117">
        <f t="shared" si="114"/>
        <v>0</v>
      </c>
      <c r="Q117">
        <f t="shared" si="114"/>
        <v>19</v>
      </c>
      <c r="R117">
        <f t="shared" si="114"/>
        <v>18</v>
      </c>
      <c r="S117">
        <f t="shared" si="114"/>
        <v>17</v>
      </c>
      <c r="T117">
        <f t="shared" si="114"/>
        <v>16</v>
      </c>
      <c r="U117">
        <f t="shared" si="114"/>
        <v>15</v>
      </c>
      <c r="V117">
        <f t="shared" si="114"/>
        <v>14</v>
      </c>
      <c r="W117">
        <f t="shared" si="114"/>
        <v>13</v>
      </c>
      <c r="X117">
        <f t="shared" si="114"/>
        <v>12</v>
      </c>
      <c r="Y117">
        <f t="shared" si="114"/>
        <v>11</v>
      </c>
      <c r="Z117">
        <f t="shared" si="114"/>
        <v>10</v>
      </c>
      <c r="AA117">
        <f t="shared" si="114"/>
        <v>9</v>
      </c>
      <c r="AB117">
        <f t="shared" si="114"/>
        <v>8</v>
      </c>
      <c r="AC117">
        <f t="shared" si="114"/>
        <v>7</v>
      </c>
      <c r="AD117">
        <f t="shared" si="114"/>
        <v>6</v>
      </c>
      <c r="AE117">
        <f t="shared" si="114"/>
        <v>5</v>
      </c>
      <c r="AF117">
        <f t="shared" si="114"/>
        <v>4</v>
      </c>
      <c r="AG117">
        <f t="shared" si="114"/>
        <v>3</v>
      </c>
      <c r="AH117">
        <f>IF(AG117=0,$B$117-1,IF(AG117&gt;0,AG117-1,0))</f>
        <v>2</v>
      </c>
      <c r="AI117">
        <f t="shared" ref="AI117:AN117" si="115">IF(AH117=0,$B$117-1,IF(AH117&gt;0,AH117-1,0))</f>
        <v>1</v>
      </c>
      <c r="AJ117">
        <f t="shared" si="115"/>
        <v>0</v>
      </c>
      <c r="AK117">
        <f t="shared" si="115"/>
        <v>19</v>
      </c>
      <c r="AL117">
        <f t="shared" si="115"/>
        <v>18</v>
      </c>
      <c r="AM117">
        <f t="shared" si="115"/>
        <v>17</v>
      </c>
      <c r="AN117">
        <f t="shared" si="115"/>
        <v>16</v>
      </c>
    </row>
    <row r="118" spans="1:40" x14ac:dyDescent="0.25">
      <c r="A118" t="str">
        <f t="shared" ref="A118:B137" si="116">A26</f>
        <v>Steel Stairs Replace</v>
      </c>
      <c r="B118">
        <f t="shared" si="116"/>
        <v>40</v>
      </c>
      <c r="K118">
        <f t="shared" si="60"/>
        <v>10</v>
      </c>
      <c r="L118">
        <f>IF(K118=0,$B$118-1,IF(K118&gt;0,K118-1,0))</f>
        <v>9</v>
      </c>
      <c r="M118">
        <f t="shared" ref="M118:AG118" si="117">IF(L118=0,$B$118-1,IF(L118&gt;0,L118-1,0))</f>
        <v>8</v>
      </c>
      <c r="N118">
        <f t="shared" si="117"/>
        <v>7</v>
      </c>
      <c r="O118">
        <f t="shared" si="117"/>
        <v>6</v>
      </c>
      <c r="P118">
        <f t="shared" si="117"/>
        <v>5</v>
      </c>
      <c r="Q118">
        <f t="shared" si="117"/>
        <v>4</v>
      </c>
      <c r="R118">
        <f t="shared" si="117"/>
        <v>3</v>
      </c>
      <c r="S118">
        <f t="shared" si="117"/>
        <v>2</v>
      </c>
      <c r="T118">
        <f t="shared" si="117"/>
        <v>1</v>
      </c>
      <c r="U118">
        <f t="shared" si="117"/>
        <v>0</v>
      </c>
      <c r="V118">
        <f t="shared" si="117"/>
        <v>39</v>
      </c>
      <c r="W118">
        <f t="shared" si="117"/>
        <v>38</v>
      </c>
      <c r="X118">
        <f t="shared" si="117"/>
        <v>37</v>
      </c>
      <c r="Y118">
        <f t="shared" si="117"/>
        <v>36</v>
      </c>
      <c r="Z118">
        <f t="shared" si="117"/>
        <v>35</v>
      </c>
      <c r="AA118">
        <f t="shared" si="117"/>
        <v>34</v>
      </c>
      <c r="AB118">
        <f t="shared" si="117"/>
        <v>33</v>
      </c>
      <c r="AC118">
        <f t="shared" si="117"/>
        <v>32</v>
      </c>
      <c r="AD118">
        <f t="shared" si="117"/>
        <v>31</v>
      </c>
      <c r="AE118">
        <f t="shared" si="117"/>
        <v>30</v>
      </c>
      <c r="AF118">
        <f t="shared" si="117"/>
        <v>29</v>
      </c>
      <c r="AG118">
        <f t="shared" si="117"/>
        <v>28</v>
      </c>
      <c r="AH118">
        <f>IF(AG118=0,$B$118-1,IF(AG118&gt;0,AG118-1,0))</f>
        <v>27</v>
      </c>
      <c r="AI118">
        <f t="shared" ref="AI118:AN118" si="118">IF(AH118=0,$B$118-1,IF(AH118&gt;0,AH118-1,0))</f>
        <v>26</v>
      </c>
      <c r="AJ118">
        <f t="shared" si="118"/>
        <v>25</v>
      </c>
      <c r="AK118">
        <f t="shared" si="118"/>
        <v>24</v>
      </c>
      <c r="AL118">
        <f t="shared" si="118"/>
        <v>23</v>
      </c>
      <c r="AM118">
        <f t="shared" si="118"/>
        <v>22</v>
      </c>
      <c r="AN118">
        <f t="shared" si="118"/>
        <v>21</v>
      </c>
    </row>
    <row r="119" spans="1:40" x14ac:dyDescent="0.25">
      <c r="A119" t="str">
        <f t="shared" si="116"/>
        <v>Domestic Water Boiler Replace</v>
      </c>
      <c r="B119">
        <f t="shared" si="116"/>
        <v>22</v>
      </c>
      <c r="K119">
        <f t="shared" si="60"/>
        <v>3</v>
      </c>
      <c r="L119">
        <f>IF(K119=0,$B$119-1,IF(K119&gt;0,K119-1,0))</f>
        <v>2</v>
      </c>
      <c r="M119">
        <f t="shared" ref="M119:AG119" si="119">IF(L119=0,$B$119-1,IF(L119&gt;0,L119-1,0))</f>
        <v>1</v>
      </c>
      <c r="N119">
        <f t="shared" si="119"/>
        <v>0</v>
      </c>
      <c r="O119">
        <f t="shared" si="119"/>
        <v>21</v>
      </c>
      <c r="P119">
        <f t="shared" si="119"/>
        <v>20</v>
      </c>
      <c r="Q119">
        <f t="shared" si="119"/>
        <v>19</v>
      </c>
      <c r="R119">
        <f t="shared" si="119"/>
        <v>18</v>
      </c>
      <c r="S119">
        <f t="shared" si="119"/>
        <v>17</v>
      </c>
      <c r="T119">
        <f t="shared" si="119"/>
        <v>16</v>
      </c>
      <c r="U119">
        <f t="shared" si="119"/>
        <v>15</v>
      </c>
      <c r="V119">
        <f t="shared" si="119"/>
        <v>14</v>
      </c>
      <c r="W119">
        <f t="shared" si="119"/>
        <v>13</v>
      </c>
      <c r="X119">
        <f t="shared" si="119"/>
        <v>12</v>
      </c>
      <c r="Y119">
        <f t="shared" si="119"/>
        <v>11</v>
      </c>
      <c r="Z119">
        <f t="shared" si="119"/>
        <v>10</v>
      </c>
      <c r="AA119">
        <f t="shared" si="119"/>
        <v>9</v>
      </c>
      <c r="AB119">
        <f t="shared" si="119"/>
        <v>8</v>
      </c>
      <c r="AC119">
        <f t="shared" si="119"/>
        <v>7</v>
      </c>
      <c r="AD119">
        <f t="shared" si="119"/>
        <v>6</v>
      </c>
      <c r="AE119">
        <f t="shared" si="119"/>
        <v>5</v>
      </c>
      <c r="AF119">
        <f t="shared" si="119"/>
        <v>4</v>
      </c>
      <c r="AG119">
        <f t="shared" si="119"/>
        <v>3</v>
      </c>
      <c r="AH119">
        <f>IF(AG119=0,$B$119-1,IF(AG119&gt;0,AG119-1,0))</f>
        <v>2</v>
      </c>
      <c r="AI119">
        <f t="shared" ref="AI119:AN119" si="120">IF(AH119=0,$B$119-1,IF(AH119&gt;0,AH119-1,0))</f>
        <v>1</v>
      </c>
      <c r="AJ119">
        <f t="shared" si="120"/>
        <v>0</v>
      </c>
      <c r="AK119">
        <f t="shared" si="120"/>
        <v>21</v>
      </c>
      <c r="AL119">
        <f t="shared" si="120"/>
        <v>20</v>
      </c>
      <c r="AM119">
        <f t="shared" si="120"/>
        <v>19</v>
      </c>
      <c r="AN119">
        <f t="shared" si="120"/>
        <v>18</v>
      </c>
    </row>
    <row r="120" spans="1:40" x14ac:dyDescent="0.25">
      <c r="A120" t="str">
        <f t="shared" si="116"/>
        <v>Heating Boiler Rebuild</v>
      </c>
      <c r="B120">
        <f t="shared" si="116"/>
        <v>8</v>
      </c>
      <c r="K120">
        <f t="shared" si="60"/>
        <v>2</v>
      </c>
      <c r="L120">
        <f>IF(K120=0,$B$120-1,IF(K120&gt;0,K120-1,0))</f>
        <v>1</v>
      </c>
      <c r="M120">
        <f t="shared" ref="M120:AG120" si="121">IF(L120=0,$B$120-1,IF(L120&gt;0,L120-1,0))</f>
        <v>0</v>
      </c>
      <c r="N120">
        <f t="shared" si="121"/>
        <v>7</v>
      </c>
      <c r="O120">
        <f t="shared" si="121"/>
        <v>6</v>
      </c>
      <c r="P120">
        <f t="shared" si="121"/>
        <v>5</v>
      </c>
      <c r="Q120">
        <f t="shared" si="121"/>
        <v>4</v>
      </c>
      <c r="R120">
        <f t="shared" si="121"/>
        <v>3</v>
      </c>
      <c r="S120">
        <f t="shared" si="121"/>
        <v>2</v>
      </c>
      <c r="T120">
        <f t="shared" si="121"/>
        <v>1</v>
      </c>
      <c r="U120">
        <f t="shared" si="121"/>
        <v>0</v>
      </c>
      <c r="V120">
        <f t="shared" si="121"/>
        <v>7</v>
      </c>
      <c r="W120">
        <f t="shared" si="121"/>
        <v>6</v>
      </c>
      <c r="X120">
        <f t="shared" si="121"/>
        <v>5</v>
      </c>
      <c r="Y120">
        <f t="shared" si="121"/>
        <v>4</v>
      </c>
      <c r="Z120">
        <f t="shared" si="121"/>
        <v>3</v>
      </c>
      <c r="AA120">
        <f t="shared" si="121"/>
        <v>2</v>
      </c>
      <c r="AB120">
        <f t="shared" si="121"/>
        <v>1</v>
      </c>
      <c r="AC120">
        <f t="shared" si="121"/>
        <v>0</v>
      </c>
      <c r="AD120">
        <f t="shared" si="121"/>
        <v>7</v>
      </c>
      <c r="AE120">
        <f t="shared" si="121"/>
        <v>6</v>
      </c>
      <c r="AF120">
        <f t="shared" si="121"/>
        <v>5</v>
      </c>
      <c r="AG120">
        <f t="shared" si="121"/>
        <v>4</v>
      </c>
      <c r="AH120">
        <f>IF(AG120=0,$B$120-1,IF(AG120&gt;0,AG120-1,0))</f>
        <v>3</v>
      </c>
      <c r="AI120">
        <f t="shared" ref="AI120:AN120" si="122">IF(AH120=0,$B$120-1,IF(AH120&gt;0,AH120-1,0))</f>
        <v>2</v>
      </c>
      <c r="AJ120">
        <f t="shared" si="122"/>
        <v>1</v>
      </c>
      <c r="AK120">
        <f t="shared" si="122"/>
        <v>0</v>
      </c>
      <c r="AL120">
        <f t="shared" si="122"/>
        <v>7</v>
      </c>
      <c r="AM120">
        <f t="shared" si="122"/>
        <v>6</v>
      </c>
      <c r="AN120">
        <f t="shared" si="122"/>
        <v>5</v>
      </c>
    </row>
    <row r="121" spans="1:40" x14ac:dyDescent="0.25">
      <c r="A121" t="str">
        <f t="shared" si="116"/>
        <v>Hot water SrorageTank Replace</v>
      </c>
      <c r="B121">
        <f t="shared" si="116"/>
        <v>20</v>
      </c>
      <c r="K121">
        <f t="shared" si="60"/>
        <v>14</v>
      </c>
      <c r="L121">
        <f>IF(K121=0,$B$121-1,IF(K121&gt;0,K121-1,0))</f>
        <v>13</v>
      </c>
      <c r="M121">
        <f t="shared" ref="M121:AN121" si="123">IF(L121=0,$B$121-1,IF(L121&gt;0,L121-1,0))</f>
        <v>12</v>
      </c>
      <c r="N121">
        <f t="shared" si="123"/>
        <v>11</v>
      </c>
      <c r="O121">
        <f t="shared" si="123"/>
        <v>10</v>
      </c>
      <c r="P121">
        <f t="shared" si="123"/>
        <v>9</v>
      </c>
      <c r="Q121">
        <f t="shared" si="123"/>
        <v>8</v>
      </c>
      <c r="R121">
        <f t="shared" si="123"/>
        <v>7</v>
      </c>
      <c r="S121">
        <f t="shared" si="123"/>
        <v>6</v>
      </c>
      <c r="T121">
        <f t="shared" si="123"/>
        <v>5</v>
      </c>
      <c r="U121">
        <f t="shared" si="123"/>
        <v>4</v>
      </c>
      <c r="V121">
        <f t="shared" si="123"/>
        <v>3</v>
      </c>
      <c r="W121">
        <f t="shared" si="123"/>
        <v>2</v>
      </c>
      <c r="X121">
        <f t="shared" si="123"/>
        <v>1</v>
      </c>
      <c r="Y121">
        <f t="shared" si="123"/>
        <v>0</v>
      </c>
      <c r="Z121">
        <f t="shared" si="123"/>
        <v>19</v>
      </c>
      <c r="AA121">
        <f t="shared" si="123"/>
        <v>18</v>
      </c>
      <c r="AB121">
        <f t="shared" si="123"/>
        <v>17</v>
      </c>
      <c r="AC121">
        <f t="shared" si="123"/>
        <v>16</v>
      </c>
      <c r="AD121">
        <f t="shared" si="123"/>
        <v>15</v>
      </c>
      <c r="AE121">
        <f t="shared" si="123"/>
        <v>14</v>
      </c>
      <c r="AF121">
        <f t="shared" si="123"/>
        <v>13</v>
      </c>
      <c r="AG121">
        <f t="shared" si="123"/>
        <v>12</v>
      </c>
      <c r="AH121">
        <f t="shared" si="123"/>
        <v>11</v>
      </c>
      <c r="AI121">
        <f t="shared" si="123"/>
        <v>10</v>
      </c>
      <c r="AJ121">
        <f t="shared" si="123"/>
        <v>9</v>
      </c>
      <c r="AK121">
        <f t="shared" si="123"/>
        <v>8</v>
      </c>
      <c r="AL121">
        <f t="shared" si="123"/>
        <v>7</v>
      </c>
      <c r="AM121">
        <f t="shared" si="123"/>
        <v>6</v>
      </c>
      <c r="AN121">
        <f t="shared" si="123"/>
        <v>5</v>
      </c>
    </row>
    <row r="122" spans="1:40" x14ac:dyDescent="0.25">
      <c r="A122" t="str">
        <f t="shared" si="116"/>
        <v>Pumps replace</v>
      </c>
      <c r="B122">
        <f t="shared" si="116"/>
        <v>10</v>
      </c>
      <c r="K122">
        <f t="shared" si="60"/>
        <v>2</v>
      </c>
      <c r="L122">
        <f>IF(K122=0,$B$122-1,IF(K122&gt;0,K122-1,0))</f>
        <v>1</v>
      </c>
      <c r="M122">
        <f t="shared" ref="M122:AG122" si="124">IF(L122=0,$B$122-1,IF(L122&gt;0,L122-1,0))</f>
        <v>0</v>
      </c>
      <c r="N122">
        <f t="shared" si="124"/>
        <v>9</v>
      </c>
      <c r="O122">
        <f t="shared" si="124"/>
        <v>8</v>
      </c>
      <c r="P122">
        <f t="shared" si="124"/>
        <v>7</v>
      </c>
      <c r="Q122">
        <f t="shared" si="124"/>
        <v>6</v>
      </c>
      <c r="R122">
        <f t="shared" si="124"/>
        <v>5</v>
      </c>
      <c r="S122">
        <f t="shared" si="124"/>
        <v>4</v>
      </c>
      <c r="T122">
        <f t="shared" si="124"/>
        <v>3</v>
      </c>
      <c r="U122">
        <f t="shared" si="124"/>
        <v>2</v>
      </c>
      <c r="V122">
        <f t="shared" si="124"/>
        <v>1</v>
      </c>
      <c r="W122">
        <f t="shared" si="124"/>
        <v>0</v>
      </c>
      <c r="X122">
        <f t="shared" si="124"/>
        <v>9</v>
      </c>
      <c r="Y122">
        <f t="shared" si="124"/>
        <v>8</v>
      </c>
      <c r="Z122">
        <f t="shared" si="124"/>
        <v>7</v>
      </c>
      <c r="AA122">
        <f t="shared" si="124"/>
        <v>6</v>
      </c>
      <c r="AB122">
        <f t="shared" si="124"/>
        <v>5</v>
      </c>
      <c r="AC122">
        <f t="shared" si="124"/>
        <v>4</v>
      </c>
      <c r="AD122">
        <f t="shared" si="124"/>
        <v>3</v>
      </c>
      <c r="AE122">
        <f t="shared" si="124"/>
        <v>2</v>
      </c>
      <c r="AF122">
        <f t="shared" si="124"/>
        <v>1</v>
      </c>
      <c r="AG122">
        <f t="shared" si="124"/>
        <v>0</v>
      </c>
      <c r="AH122">
        <f>IF(AG122=0,$B$122-1,IF(AG122&gt;0,AG122-1,0))</f>
        <v>9</v>
      </c>
      <c r="AI122">
        <f t="shared" ref="AI122:AN122" si="125">IF(AH122=0,$B$122-1,IF(AH122&gt;0,AH122-1,0))</f>
        <v>8</v>
      </c>
      <c r="AJ122">
        <f t="shared" si="125"/>
        <v>7</v>
      </c>
      <c r="AK122">
        <f t="shared" si="125"/>
        <v>6</v>
      </c>
      <c r="AL122">
        <f t="shared" si="125"/>
        <v>5</v>
      </c>
      <c r="AM122">
        <f t="shared" si="125"/>
        <v>4</v>
      </c>
      <c r="AN122">
        <f t="shared" si="125"/>
        <v>3</v>
      </c>
    </row>
    <row r="123" spans="1:40" x14ac:dyDescent="0.25">
      <c r="A123" t="str">
        <f t="shared" si="116"/>
        <v>Isolation valves Replac</v>
      </c>
      <c r="B123">
        <f t="shared" si="116"/>
        <v>30</v>
      </c>
      <c r="K123">
        <f t="shared" si="60"/>
        <v>20</v>
      </c>
      <c r="L123">
        <f>IF(K123=0,$B$123-1,IF(K123&gt;0,K123-1,0))</f>
        <v>19</v>
      </c>
      <c r="M123">
        <f t="shared" ref="M123:AG123" si="126">IF(L123=0,$B$123-1,IF(L123&gt;0,L123-1,0))</f>
        <v>18</v>
      </c>
      <c r="N123">
        <f t="shared" si="126"/>
        <v>17</v>
      </c>
      <c r="O123">
        <f t="shared" si="126"/>
        <v>16</v>
      </c>
      <c r="P123">
        <f t="shared" si="126"/>
        <v>15</v>
      </c>
      <c r="Q123">
        <f t="shared" si="126"/>
        <v>14</v>
      </c>
      <c r="R123">
        <f t="shared" si="126"/>
        <v>13</v>
      </c>
      <c r="S123">
        <f t="shared" si="126"/>
        <v>12</v>
      </c>
      <c r="T123">
        <f t="shared" si="126"/>
        <v>11</v>
      </c>
      <c r="U123">
        <f t="shared" si="126"/>
        <v>10</v>
      </c>
      <c r="V123">
        <f t="shared" si="126"/>
        <v>9</v>
      </c>
      <c r="W123">
        <f t="shared" si="126"/>
        <v>8</v>
      </c>
      <c r="X123">
        <f t="shared" si="126"/>
        <v>7</v>
      </c>
      <c r="Y123">
        <f t="shared" si="126"/>
        <v>6</v>
      </c>
      <c r="Z123">
        <f t="shared" si="126"/>
        <v>5</v>
      </c>
      <c r="AA123">
        <f t="shared" si="126"/>
        <v>4</v>
      </c>
      <c r="AB123">
        <f t="shared" si="126"/>
        <v>3</v>
      </c>
      <c r="AC123">
        <f t="shared" si="126"/>
        <v>2</v>
      </c>
      <c r="AD123">
        <f t="shared" si="126"/>
        <v>1</v>
      </c>
      <c r="AE123">
        <f t="shared" si="126"/>
        <v>0</v>
      </c>
      <c r="AF123">
        <f t="shared" si="126"/>
        <v>29</v>
      </c>
      <c r="AG123">
        <f t="shared" si="126"/>
        <v>28</v>
      </c>
      <c r="AH123">
        <f>IF(AG123=0,$B$123-1,IF(AG123&gt;0,AG123-1,0))</f>
        <v>27</v>
      </c>
      <c r="AI123">
        <f t="shared" ref="AI123:AN123" si="127">IF(AH123=0,$B$123-1,IF(AH123&gt;0,AH123-1,0))</f>
        <v>26</v>
      </c>
      <c r="AJ123">
        <f t="shared" si="127"/>
        <v>25</v>
      </c>
      <c r="AK123">
        <f t="shared" si="127"/>
        <v>24</v>
      </c>
      <c r="AL123">
        <f t="shared" si="127"/>
        <v>23</v>
      </c>
      <c r="AM123">
        <f t="shared" si="127"/>
        <v>22</v>
      </c>
      <c r="AN123">
        <f t="shared" si="127"/>
        <v>21</v>
      </c>
    </row>
    <row r="124" spans="1:40" x14ac:dyDescent="0.25">
      <c r="A124" t="str">
        <f t="shared" si="116"/>
        <v>Backflow Preventer Replace</v>
      </c>
      <c r="B124">
        <f t="shared" si="116"/>
        <v>20</v>
      </c>
      <c r="K124">
        <f t="shared" si="60"/>
        <v>1</v>
      </c>
      <c r="L124">
        <f>IF(K124=0,$B$124-1,IF(K124&gt;0,K124-1,0))</f>
        <v>0</v>
      </c>
      <c r="M124">
        <f t="shared" ref="M124:AG124" si="128">IF(L124=0,$B$124-1,IF(L124&gt;0,L124-1,0))</f>
        <v>19</v>
      </c>
      <c r="N124">
        <f t="shared" si="128"/>
        <v>18</v>
      </c>
      <c r="O124">
        <f t="shared" si="128"/>
        <v>17</v>
      </c>
      <c r="P124">
        <f t="shared" si="128"/>
        <v>16</v>
      </c>
      <c r="Q124">
        <f t="shared" si="128"/>
        <v>15</v>
      </c>
      <c r="R124">
        <f t="shared" si="128"/>
        <v>14</v>
      </c>
      <c r="S124">
        <f t="shared" si="128"/>
        <v>13</v>
      </c>
      <c r="T124">
        <f t="shared" si="128"/>
        <v>12</v>
      </c>
      <c r="U124">
        <f t="shared" si="128"/>
        <v>11</v>
      </c>
      <c r="V124">
        <f t="shared" si="128"/>
        <v>10</v>
      </c>
      <c r="W124">
        <f t="shared" si="128"/>
        <v>9</v>
      </c>
      <c r="X124">
        <f t="shared" si="128"/>
        <v>8</v>
      </c>
      <c r="Y124">
        <f t="shared" si="128"/>
        <v>7</v>
      </c>
      <c r="Z124">
        <f t="shared" si="128"/>
        <v>6</v>
      </c>
      <c r="AA124">
        <f t="shared" si="128"/>
        <v>5</v>
      </c>
      <c r="AB124">
        <f t="shared" si="128"/>
        <v>4</v>
      </c>
      <c r="AC124">
        <f t="shared" si="128"/>
        <v>3</v>
      </c>
      <c r="AD124">
        <f t="shared" si="128"/>
        <v>2</v>
      </c>
      <c r="AE124">
        <f t="shared" si="128"/>
        <v>1</v>
      </c>
      <c r="AF124">
        <f t="shared" si="128"/>
        <v>0</v>
      </c>
      <c r="AG124">
        <f t="shared" si="128"/>
        <v>19</v>
      </c>
      <c r="AH124">
        <f>IF(AG124=0,$B$124-1,IF(AG124&gt;0,AG124-1,0))</f>
        <v>18</v>
      </c>
      <c r="AI124">
        <f t="shared" ref="AI124:AN124" si="129">IF(AH124=0,$B$124-1,IF(AH124&gt;0,AH124-1,0))</f>
        <v>17</v>
      </c>
      <c r="AJ124">
        <f t="shared" si="129"/>
        <v>16</v>
      </c>
      <c r="AK124">
        <f t="shared" si="129"/>
        <v>15</v>
      </c>
      <c r="AL124">
        <f t="shared" si="129"/>
        <v>14</v>
      </c>
      <c r="AM124">
        <f t="shared" si="129"/>
        <v>13</v>
      </c>
      <c r="AN124">
        <f t="shared" si="129"/>
        <v>12</v>
      </c>
    </row>
    <row r="125" spans="1:40" x14ac:dyDescent="0.25">
      <c r="A125" t="str">
        <f t="shared" si="116"/>
        <v>Hydronic Mains Rplace</v>
      </c>
      <c r="B125">
        <f t="shared" si="116"/>
        <v>35</v>
      </c>
      <c r="K125">
        <f t="shared" si="60"/>
        <v>22</v>
      </c>
      <c r="L125">
        <f>IF(K125=0,$B$125-1,IF(K125&gt;0,K125-1,0))</f>
        <v>21</v>
      </c>
      <c r="M125">
        <f t="shared" ref="M125:AG125" si="130">IF(L125=0,$B$125-1,IF(L125&gt;0,L125-1,0))</f>
        <v>20</v>
      </c>
      <c r="N125">
        <f t="shared" si="130"/>
        <v>19</v>
      </c>
      <c r="O125">
        <f t="shared" si="130"/>
        <v>18</v>
      </c>
      <c r="P125">
        <f t="shared" si="130"/>
        <v>17</v>
      </c>
      <c r="Q125">
        <f t="shared" si="130"/>
        <v>16</v>
      </c>
      <c r="R125">
        <f t="shared" si="130"/>
        <v>15</v>
      </c>
      <c r="S125">
        <f t="shared" si="130"/>
        <v>14</v>
      </c>
      <c r="T125">
        <f t="shared" si="130"/>
        <v>13</v>
      </c>
      <c r="U125">
        <f t="shared" si="130"/>
        <v>12</v>
      </c>
      <c r="V125">
        <f t="shared" si="130"/>
        <v>11</v>
      </c>
      <c r="W125">
        <f t="shared" si="130"/>
        <v>10</v>
      </c>
      <c r="X125">
        <f t="shared" si="130"/>
        <v>9</v>
      </c>
      <c r="Y125">
        <f t="shared" si="130"/>
        <v>8</v>
      </c>
      <c r="Z125">
        <f t="shared" si="130"/>
        <v>7</v>
      </c>
      <c r="AA125">
        <f t="shared" si="130"/>
        <v>6</v>
      </c>
      <c r="AB125">
        <f t="shared" si="130"/>
        <v>5</v>
      </c>
      <c r="AC125">
        <f t="shared" si="130"/>
        <v>4</v>
      </c>
      <c r="AD125">
        <f t="shared" si="130"/>
        <v>3</v>
      </c>
      <c r="AE125">
        <f t="shared" si="130"/>
        <v>2</v>
      </c>
      <c r="AF125">
        <f t="shared" si="130"/>
        <v>1</v>
      </c>
      <c r="AG125">
        <f t="shared" si="130"/>
        <v>0</v>
      </c>
      <c r="AH125">
        <f>IF(AG125=0,$B$125-1,IF(AG125&gt;0,AG125-1,0))</f>
        <v>34</v>
      </c>
      <c r="AI125">
        <f t="shared" ref="AI125:AN125" si="131">IF(AH125=0,$B$125-1,IF(AH125&gt;0,AH125-1,0))</f>
        <v>33</v>
      </c>
      <c r="AJ125">
        <f t="shared" si="131"/>
        <v>32</v>
      </c>
      <c r="AK125">
        <f t="shared" si="131"/>
        <v>31</v>
      </c>
      <c r="AL125">
        <f t="shared" si="131"/>
        <v>30</v>
      </c>
      <c r="AM125">
        <f t="shared" si="131"/>
        <v>29</v>
      </c>
      <c r="AN125">
        <f t="shared" si="131"/>
        <v>28</v>
      </c>
    </row>
    <row r="126" spans="1:40" x14ac:dyDescent="0.25">
      <c r="A126" t="str">
        <f t="shared" si="116"/>
        <v>Fire Protection Sys replace</v>
      </c>
      <c r="B126">
        <f t="shared" si="116"/>
        <v>18</v>
      </c>
      <c r="K126">
        <f t="shared" si="60"/>
        <v>5</v>
      </c>
      <c r="L126">
        <f>IF(K126=0,$B$126-1,IF(K126&gt;0,K126-1,0))</f>
        <v>4</v>
      </c>
      <c r="M126">
        <f t="shared" ref="M126:AG126" si="132">IF(L126=0,$B$126-1,IF(L126&gt;0,L126-1,0))</f>
        <v>3</v>
      </c>
      <c r="N126">
        <f t="shared" si="132"/>
        <v>2</v>
      </c>
      <c r="O126">
        <f t="shared" si="132"/>
        <v>1</v>
      </c>
      <c r="P126">
        <f t="shared" si="132"/>
        <v>0</v>
      </c>
      <c r="Q126">
        <f t="shared" si="132"/>
        <v>17</v>
      </c>
      <c r="R126">
        <f t="shared" si="132"/>
        <v>16</v>
      </c>
      <c r="S126">
        <f t="shared" si="132"/>
        <v>15</v>
      </c>
      <c r="T126">
        <f t="shared" si="132"/>
        <v>14</v>
      </c>
      <c r="U126">
        <f t="shared" si="132"/>
        <v>13</v>
      </c>
      <c r="V126">
        <f t="shared" si="132"/>
        <v>12</v>
      </c>
      <c r="W126">
        <f t="shared" si="132"/>
        <v>11</v>
      </c>
      <c r="X126">
        <f t="shared" si="132"/>
        <v>10</v>
      </c>
      <c r="Y126">
        <f t="shared" si="132"/>
        <v>9</v>
      </c>
      <c r="Z126">
        <f t="shared" si="132"/>
        <v>8</v>
      </c>
      <c r="AA126">
        <f t="shared" si="132"/>
        <v>7</v>
      </c>
      <c r="AB126">
        <f t="shared" si="132"/>
        <v>6</v>
      </c>
      <c r="AC126">
        <f t="shared" si="132"/>
        <v>5</v>
      </c>
      <c r="AD126">
        <f t="shared" si="132"/>
        <v>4</v>
      </c>
      <c r="AE126">
        <f t="shared" si="132"/>
        <v>3</v>
      </c>
      <c r="AF126">
        <f t="shared" si="132"/>
        <v>2</v>
      </c>
      <c r="AG126">
        <f t="shared" si="132"/>
        <v>1</v>
      </c>
      <c r="AH126">
        <f>IF(AG126=0,$B$126-1,IF(AG126&gt;0,AG126-1,0))</f>
        <v>0</v>
      </c>
      <c r="AI126">
        <f t="shared" ref="AI126:AN126" si="133">IF(AH126=0,$B$126-1,IF(AH126&gt;0,AH126-1,0))</f>
        <v>17</v>
      </c>
      <c r="AJ126">
        <f t="shared" si="133"/>
        <v>16</v>
      </c>
      <c r="AK126">
        <f t="shared" si="133"/>
        <v>15</v>
      </c>
      <c r="AL126">
        <f t="shared" si="133"/>
        <v>14</v>
      </c>
      <c r="AM126">
        <f t="shared" si="133"/>
        <v>13</v>
      </c>
      <c r="AN126">
        <f t="shared" si="133"/>
        <v>12</v>
      </c>
    </row>
    <row r="127" spans="1:40" x14ac:dyDescent="0.25">
      <c r="A127" t="str">
        <f t="shared" si="116"/>
        <v>Electronic Door Locks Replace</v>
      </c>
      <c r="B127">
        <f t="shared" si="116"/>
        <v>15</v>
      </c>
      <c r="K127">
        <f t="shared" si="60"/>
        <v>10</v>
      </c>
      <c r="L127">
        <f>IF(K127=0,$B$127-1,IF(K127&gt;0,K127-1,0))</f>
        <v>9</v>
      </c>
      <c r="M127">
        <f t="shared" ref="M127:AG127" si="134">IF(L127=0,$B$127-1,IF(L127&gt;0,L127-1,0))</f>
        <v>8</v>
      </c>
      <c r="N127">
        <f t="shared" si="134"/>
        <v>7</v>
      </c>
      <c r="O127">
        <f t="shared" si="134"/>
        <v>6</v>
      </c>
      <c r="P127">
        <f t="shared" si="134"/>
        <v>5</v>
      </c>
      <c r="Q127">
        <f t="shared" si="134"/>
        <v>4</v>
      </c>
      <c r="R127">
        <f t="shared" si="134"/>
        <v>3</v>
      </c>
      <c r="S127">
        <f t="shared" si="134"/>
        <v>2</v>
      </c>
      <c r="T127">
        <f t="shared" si="134"/>
        <v>1</v>
      </c>
      <c r="U127">
        <f t="shared" si="134"/>
        <v>0</v>
      </c>
      <c r="V127">
        <f t="shared" si="134"/>
        <v>14</v>
      </c>
      <c r="W127">
        <f t="shared" si="134"/>
        <v>13</v>
      </c>
      <c r="X127">
        <f t="shared" si="134"/>
        <v>12</v>
      </c>
      <c r="Y127">
        <f t="shared" si="134"/>
        <v>11</v>
      </c>
      <c r="Z127">
        <f t="shared" si="134"/>
        <v>10</v>
      </c>
      <c r="AA127">
        <f t="shared" si="134"/>
        <v>9</v>
      </c>
      <c r="AB127">
        <f t="shared" si="134"/>
        <v>8</v>
      </c>
      <c r="AC127">
        <f t="shared" si="134"/>
        <v>7</v>
      </c>
      <c r="AD127">
        <f t="shared" si="134"/>
        <v>6</v>
      </c>
      <c r="AE127">
        <f t="shared" si="134"/>
        <v>5</v>
      </c>
      <c r="AF127">
        <f t="shared" si="134"/>
        <v>4</v>
      </c>
      <c r="AG127">
        <f t="shared" si="134"/>
        <v>3</v>
      </c>
      <c r="AH127">
        <f>IF(AG127=0,$B$127-1,IF(AG127&gt;0,AG127-1,0))</f>
        <v>2</v>
      </c>
      <c r="AI127">
        <f t="shared" ref="AI127:AN127" si="135">IF(AH127=0,$B$127-1,IF(AH127&gt;0,AH127-1,0))</f>
        <v>1</v>
      </c>
      <c r="AJ127">
        <f t="shared" si="135"/>
        <v>0</v>
      </c>
      <c r="AK127">
        <f t="shared" si="135"/>
        <v>14</v>
      </c>
      <c r="AL127">
        <f t="shared" si="135"/>
        <v>13</v>
      </c>
      <c r="AM127">
        <f t="shared" si="135"/>
        <v>12</v>
      </c>
      <c r="AN127">
        <f t="shared" si="135"/>
        <v>11</v>
      </c>
    </row>
    <row r="128" spans="1:40" x14ac:dyDescent="0.25">
      <c r="A128" t="str">
        <f t="shared" si="116"/>
        <v>Wood Fencing Replace</v>
      </c>
      <c r="B128">
        <f t="shared" si="116"/>
        <v>24</v>
      </c>
      <c r="K128">
        <f t="shared" si="60"/>
        <v>3</v>
      </c>
      <c r="L128">
        <f>IF(K128=0,$B$128-1,IF(K128&gt;0,K128-1,0))</f>
        <v>2</v>
      </c>
      <c r="M128">
        <f t="shared" ref="M128:AG128" si="136">IF(L128=0,$B$128-1,IF(L128&gt;0,L128-1,0))</f>
        <v>1</v>
      </c>
      <c r="N128">
        <f t="shared" si="136"/>
        <v>0</v>
      </c>
      <c r="O128">
        <f t="shared" si="136"/>
        <v>23</v>
      </c>
      <c r="P128">
        <f t="shared" si="136"/>
        <v>22</v>
      </c>
      <c r="Q128">
        <f t="shared" si="136"/>
        <v>21</v>
      </c>
      <c r="R128">
        <f t="shared" si="136"/>
        <v>20</v>
      </c>
      <c r="S128">
        <f t="shared" si="136"/>
        <v>19</v>
      </c>
      <c r="T128">
        <f t="shared" si="136"/>
        <v>18</v>
      </c>
      <c r="U128">
        <f t="shared" si="136"/>
        <v>17</v>
      </c>
      <c r="V128">
        <f t="shared" si="136"/>
        <v>16</v>
      </c>
      <c r="W128">
        <f t="shared" si="136"/>
        <v>15</v>
      </c>
      <c r="X128">
        <f t="shared" si="136"/>
        <v>14</v>
      </c>
      <c r="Y128">
        <f t="shared" si="136"/>
        <v>13</v>
      </c>
      <c r="Z128">
        <f t="shared" si="136"/>
        <v>12</v>
      </c>
      <c r="AA128">
        <f t="shared" si="136"/>
        <v>11</v>
      </c>
      <c r="AB128">
        <f t="shared" si="136"/>
        <v>10</v>
      </c>
      <c r="AC128">
        <f t="shared" si="136"/>
        <v>9</v>
      </c>
      <c r="AD128">
        <f t="shared" si="136"/>
        <v>8</v>
      </c>
      <c r="AE128">
        <f t="shared" si="136"/>
        <v>7</v>
      </c>
      <c r="AF128">
        <f t="shared" si="136"/>
        <v>6</v>
      </c>
      <c r="AG128">
        <f t="shared" si="136"/>
        <v>5</v>
      </c>
      <c r="AH128">
        <f>IF(AG128=0,$B$128-1,IF(AG128&gt;0,AG128-1,0))</f>
        <v>4</v>
      </c>
      <c r="AI128">
        <f t="shared" ref="AI128:AN128" si="137">IF(AH128=0,$B$128-1,IF(AH128&gt;0,AH128-1,0))</f>
        <v>3</v>
      </c>
      <c r="AJ128">
        <f t="shared" si="137"/>
        <v>2</v>
      </c>
      <c r="AK128">
        <f t="shared" si="137"/>
        <v>1</v>
      </c>
      <c r="AL128">
        <f t="shared" si="137"/>
        <v>0</v>
      </c>
      <c r="AM128">
        <f t="shared" si="137"/>
        <v>23</v>
      </c>
      <c r="AN128">
        <f t="shared" si="137"/>
        <v>22</v>
      </c>
    </row>
    <row r="129" spans="1:40" x14ac:dyDescent="0.25">
      <c r="A129" t="str">
        <f t="shared" si="116"/>
        <v>Block Wall Major Repairs</v>
      </c>
      <c r="B129">
        <f t="shared" si="116"/>
        <v>6</v>
      </c>
      <c r="K129">
        <f t="shared" si="60"/>
        <v>3</v>
      </c>
      <c r="L129">
        <f>IF(K129=0,$B$129-1,IF(K129&gt;0,K129-1,0))</f>
        <v>2</v>
      </c>
      <c r="M129">
        <f t="shared" ref="M129:AG129" si="138">IF(L129=0,$B$129-1,IF(L129&gt;0,L129-1,0))</f>
        <v>1</v>
      </c>
      <c r="N129">
        <f t="shared" si="138"/>
        <v>0</v>
      </c>
      <c r="O129">
        <f t="shared" si="138"/>
        <v>5</v>
      </c>
      <c r="P129">
        <f t="shared" si="138"/>
        <v>4</v>
      </c>
      <c r="Q129">
        <f t="shared" si="138"/>
        <v>3</v>
      </c>
      <c r="R129">
        <f t="shared" si="138"/>
        <v>2</v>
      </c>
      <c r="S129">
        <f t="shared" si="138"/>
        <v>1</v>
      </c>
      <c r="T129">
        <f t="shared" si="138"/>
        <v>0</v>
      </c>
      <c r="U129">
        <f t="shared" si="138"/>
        <v>5</v>
      </c>
      <c r="V129">
        <f t="shared" si="138"/>
        <v>4</v>
      </c>
      <c r="W129">
        <f t="shared" si="138"/>
        <v>3</v>
      </c>
      <c r="X129">
        <f t="shared" si="138"/>
        <v>2</v>
      </c>
      <c r="Y129">
        <f t="shared" si="138"/>
        <v>1</v>
      </c>
      <c r="Z129">
        <f t="shared" si="138"/>
        <v>0</v>
      </c>
      <c r="AA129">
        <f t="shared" si="138"/>
        <v>5</v>
      </c>
      <c r="AB129">
        <f t="shared" si="138"/>
        <v>4</v>
      </c>
      <c r="AC129">
        <f t="shared" si="138"/>
        <v>3</v>
      </c>
      <c r="AD129">
        <f t="shared" si="138"/>
        <v>2</v>
      </c>
      <c r="AE129">
        <f t="shared" si="138"/>
        <v>1</v>
      </c>
      <c r="AF129">
        <f t="shared" si="138"/>
        <v>0</v>
      </c>
      <c r="AG129">
        <f t="shared" si="138"/>
        <v>5</v>
      </c>
      <c r="AH129">
        <f>IF(AG129=0,$B$129-1,IF(AG129&gt;0,AG129-1,0))</f>
        <v>4</v>
      </c>
      <c r="AI129">
        <f t="shared" ref="AI129:AN129" si="139">IF(AH129=0,$B$129-1,IF(AH129&gt;0,AH129-1,0))</f>
        <v>3</v>
      </c>
      <c r="AJ129">
        <f t="shared" si="139"/>
        <v>2</v>
      </c>
      <c r="AK129">
        <f t="shared" si="139"/>
        <v>1</v>
      </c>
      <c r="AL129">
        <f t="shared" si="139"/>
        <v>0</v>
      </c>
      <c r="AM129">
        <f t="shared" si="139"/>
        <v>5</v>
      </c>
      <c r="AN129">
        <f t="shared" si="139"/>
        <v>4</v>
      </c>
    </row>
    <row r="130" spans="1:40" x14ac:dyDescent="0.25">
      <c r="A130" t="str">
        <f t="shared" si="116"/>
        <v>Trash Enclosure Replace</v>
      </c>
      <c r="B130">
        <f t="shared" si="116"/>
        <v>15</v>
      </c>
      <c r="K130">
        <f t="shared" si="60"/>
        <v>7</v>
      </c>
      <c r="L130">
        <f>IF(K130=0,$B$130-1,IF(K130&gt;0,K130-1,0))</f>
        <v>6</v>
      </c>
      <c r="M130">
        <f t="shared" ref="M130:AG130" si="140">IF(L130=0,$B$130-1,IF(L130&gt;0,L130-1,0))</f>
        <v>5</v>
      </c>
      <c r="N130">
        <f t="shared" si="140"/>
        <v>4</v>
      </c>
      <c r="O130">
        <f t="shared" si="140"/>
        <v>3</v>
      </c>
      <c r="P130">
        <f t="shared" si="140"/>
        <v>2</v>
      </c>
      <c r="Q130">
        <f t="shared" si="140"/>
        <v>1</v>
      </c>
      <c r="R130">
        <f t="shared" si="140"/>
        <v>0</v>
      </c>
      <c r="S130">
        <f t="shared" si="140"/>
        <v>14</v>
      </c>
      <c r="T130">
        <f t="shared" si="140"/>
        <v>13</v>
      </c>
      <c r="U130">
        <f t="shared" si="140"/>
        <v>12</v>
      </c>
      <c r="V130">
        <f t="shared" si="140"/>
        <v>11</v>
      </c>
      <c r="W130">
        <f t="shared" si="140"/>
        <v>10</v>
      </c>
      <c r="X130">
        <f t="shared" si="140"/>
        <v>9</v>
      </c>
      <c r="Y130">
        <f t="shared" si="140"/>
        <v>8</v>
      </c>
      <c r="Z130">
        <f t="shared" si="140"/>
        <v>7</v>
      </c>
      <c r="AA130">
        <f t="shared" si="140"/>
        <v>6</v>
      </c>
      <c r="AB130">
        <f t="shared" si="140"/>
        <v>5</v>
      </c>
      <c r="AC130">
        <f t="shared" si="140"/>
        <v>4</v>
      </c>
      <c r="AD130">
        <f t="shared" si="140"/>
        <v>3</v>
      </c>
      <c r="AE130">
        <f t="shared" si="140"/>
        <v>2</v>
      </c>
      <c r="AF130">
        <f t="shared" si="140"/>
        <v>1</v>
      </c>
      <c r="AG130">
        <f t="shared" si="140"/>
        <v>0</v>
      </c>
      <c r="AH130">
        <f>IF(AG130=0,$B$130-1,IF(AG130&gt;0,AG130-1,0))</f>
        <v>14</v>
      </c>
      <c r="AI130">
        <f t="shared" ref="AI130:AN130" si="141">IF(AH130=0,$B$130-1,IF(AH130&gt;0,AH130-1,0))</f>
        <v>13</v>
      </c>
      <c r="AJ130">
        <f t="shared" si="141"/>
        <v>12</v>
      </c>
      <c r="AK130">
        <f t="shared" si="141"/>
        <v>11</v>
      </c>
      <c r="AL130">
        <f t="shared" si="141"/>
        <v>10</v>
      </c>
      <c r="AM130">
        <f t="shared" si="141"/>
        <v>9</v>
      </c>
      <c r="AN130">
        <f t="shared" si="141"/>
        <v>8</v>
      </c>
    </row>
    <row r="131" spans="1:40" x14ac:dyDescent="0.25">
      <c r="A131" t="str">
        <f t="shared" si="116"/>
        <v>Pool Resurface</v>
      </c>
      <c r="B131">
        <f t="shared" si="116"/>
        <v>7</v>
      </c>
      <c r="K131">
        <f t="shared" ref="K131:K153" si="142">D39</f>
        <v>4</v>
      </c>
      <c r="L131">
        <f>IF(K131=0,$B$131-1,IF(K131&gt;0,K131-1,0))</f>
        <v>3</v>
      </c>
      <c r="M131">
        <f t="shared" ref="M131:AG131" si="143">IF(L131=0,$B$131-1,IF(L131&gt;0,L131-1,0))</f>
        <v>2</v>
      </c>
      <c r="N131">
        <f t="shared" si="143"/>
        <v>1</v>
      </c>
      <c r="O131">
        <f t="shared" si="143"/>
        <v>0</v>
      </c>
      <c r="P131">
        <f t="shared" si="143"/>
        <v>6</v>
      </c>
      <c r="Q131">
        <f t="shared" si="143"/>
        <v>5</v>
      </c>
      <c r="R131">
        <f t="shared" si="143"/>
        <v>4</v>
      </c>
      <c r="S131">
        <f t="shared" si="143"/>
        <v>3</v>
      </c>
      <c r="T131">
        <f t="shared" si="143"/>
        <v>2</v>
      </c>
      <c r="U131">
        <f t="shared" si="143"/>
        <v>1</v>
      </c>
      <c r="V131">
        <f t="shared" si="143"/>
        <v>0</v>
      </c>
      <c r="W131">
        <f t="shared" si="143"/>
        <v>6</v>
      </c>
      <c r="X131">
        <f t="shared" si="143"/>
        <v>5</v>
      </c>
      <c r="Y131">
        <f t="shared" si="143"/>
        <v>4</v>
      </c>
      <c r="Z131">
        <f t="shared" si="143"/>
        <v>3</v>
      </c>
      <c r="AA131">
        <f t="shared" si="143"/>
        <v>2</v>
      </c>
      <c r="AB131">
        <f t="shared" si="143"/>
        <v>1</v>
      </c>
      <c r="AC131">
        <f t="shared" si="143"/>
        <v>0</v>
      </c>
      <c r="AD131">
        <f t="shared" si="143"/>
        <v>6</v>
      </c>
      <c r="AE131">
        <f t="shared" si="143"/>
        <v>5</v>
      </c>
      <c r="AF131">
        <f t="shared" si="143"/>
        <v>4</v>
      </c>
      <c r="AG131">
        <f t="shared" si="143"/>
        <v>3</v>
      </c>
      <c r="AH131">
        <f>IF(AG131=0,$B$131-1,IF(AG131&gt;0,AG131-1,0))</f>
        <v>2</v>
      </c>
      <c r="AI131">
        <f t="shared" ref="AI131:AN131" si="144">IF(AH131=0,$B$131-1,IF(AH131&gt;0,AH131-1,0))</f>
        <v>1</v>
      </c>
      <c r="AJ131">
        <f t="shared" si="144"/>
        <v>0</v>
      </c>
      <c r="AK131">
        <f t="shared" si="144"/>
        <v>6</v>
      </c>
      <c r="AL131">
        <f t="shared" si="144"/>
        <v>5</v>
      </c>
      <c r="AM131">
        <f t="shared" si="144"/>
        <v>4</v>
      </c>
      <c r="AN131">
        <f t="shared" si="144"/>
        <v>3</v>
      </c>
    </row>
    <row r="132" spans="1:40" x14ac:dyDescent="0.25">
      <c r="A132" t="str">
        <f t="shared" si="116"/>
        <v>Pool Heater Replace</v>
      </c>
      <c r="B132">
        <f t="shared" si="116"/>
        <v>8</v>
      </c>
      <c r="K132">
        <f t="shared" si="142"/>
        <v>8</v>
      </c>
      <c r="L132">
        <f>IF(K132=0,$B$132-1,IF(K132&gt;0,K132-1,0))</f>
        <v>7</v>
      </c>
      <c r="M132">
        <f t="shared" ref="M132:AG132" si="145">IF(L132=0,$B$132-1,IF(L132&gt;0,L132-1,0))</f>
        <v>6</v>
      </c>
      <c r="N132">
        <f t="shared" si="145"/>
        <v>5</v>
      </c>
      <c r="O132">
        <f t="shared" si="145"/>
        <v>4</v>
      </c>
      <c r="P132">
        <f t="shared" si="145"/>
        <v>3</v>
      </c>
      <c r="Q132">
        <f t="shared" si="145"/>
        <v>2</v>
      </c>
      <c r="R132">
        <f t="shared" si="145"/>
        <v>1</v>
      </c>
      <c r="S132">
        <f t="shared" si="145"/>
        <v>0</v>
      </c>
      <c r="T132">
        <f t="shared" si="145"/>
        <v>7</v>
      </c>
      <c r="U132">
        <f t="shared" si="145"/>
        <v>6</v>
      </c>
      <c r="V132">
        <f t="shared" si="145"/>
        <v>5</v>
      </c>
      <c r="W132">
        <f t="shared" si="145"/>
        <v>4</v>
      </c>
      <c r="X132">
        <f t="shared" si="145"/>
        <v>3</v>
      </c>
      <c r="Y132">
        <f t="shared" si="145"/>
        <v>2</v>
      </c>
      <c r="Z132">
        <f t="shared" si="145"/>
        <v>1</v>
      </c>
      <c r="AA132">
        <f t="shared" si="145"/>
        <v>0</v>
      </c>
      <c r="AB132">
        <f t="shared" si="145"/>
        <v>7</v>
      </c>
      <c r="AC132">
        <f t="shared" si="145"/>
        <v>6</v>
      </c>
      <c r="AD132">
        <f t="shared" si="145"/>
        <v>5</v>
      </c>
      <c r="AE132">
        <f t="shared" si="145"/>
        <v>4</v>
      </c>
      <c r="AF132">
        <f t="shared" si="145"/>
        <v>3</v>
      </c>
      <c r="AG132">
        <f t="shared" si="145"/>
        <v>2</v>
      </c>
      <c r="AH132">
        <f>IF(AG132=0,$B$132-1,IF(AG132&gt;0,AG132-1,0))</f>
        <v>1</v>
      </c>
      <c r="AI132">
        <f t="shared" ref="AI132:AN132" si="146">IF(AH132=0,$B$132-1,IF(AH132&gt;0,AH132-1,0))</f>
        <v>0</v>
      </c>
      <c r="AJ132">
        <f t="shared" si="146"/>
        <v>7</v>
      </c>
      <c r="AK132">
        <f t="shared" si="146"/>
        <v>6</v>
      </c>
      <c r="AL132">
        <f t="shared" si="146"/>
        <v>5</v>
      </c>
      <c r="AM132">
        <f t="shared" si="146"/>
        <v>4</v>
      </c>
      <c r="AN132">
        <f t="shared" si="146"/>
        <v>3</v>
      </c>
    </row>
    <row r="133" spans="1:40" x14ac:dyDescent="0.25">
      <c r="A133" t="str">
        <f t="shared" si="116"/>
        <v>Pool Filter Replace</v>
      </c>
      <c r="B133">
        <f t="shared" si="116"/>
        <v>13</v>
      </c>
      <c r="K133">
        <f t="shared" si="142"/>
        <v>2</v>
      </c>
      <c r="L133">
        <f>IF(K133=0,$B$133-1,IF(K133&gt;0,K133-1,0))</f>
        <v>1</v>
      </c>
      <c r="M133">
        <f t="shared" ref="M133:AG133" si="147">IF(L133=0,$B$133-1,IF(L133&gt;0,L133-1,0))</f>
        <v>0</v>
      </c>
      <c r="N133">
        <f t="shared" si="147"/>
        <v>12</v>
      </c>
      <c r="O133">
        <f t="shared" si="147"/>
        <v>11</v>
      </c>
      <c r="P133">
        <f t="shared" si="147"/>
        <v>10</v>
      </c>
      <c r="Q133">
        <f t="shared" si="147"/>
        <v>9</v>
      </c>
      <c r="R133">
        <f t="shared" si="147"/>
        <v>8</v>
      </c>
      <c r="S133">
        <f t="shared" si="147"/>
        <v>7</v>
      </c>
      <c r="T133">
        <f t="shared" si="147"/>
        <v>6</v>
      </c>
      <c r="U133">
        <f t="shared" si="147"/>
        <v>5</v>
      </c>
      <c r="V133">
        <f t="shared" si="147"/>
        <v>4</v>
      </c>
      <c r="W133">
        <f t="shared" si="147"/>
        <v>3</v>
      </c>
      <c r="X133">
        <f t="shared" si="147"/>
        <v>2</v>
      </c>
      <c r="Y133">
        <f t="shared" si="147"/>
        <v>1</v>
      </c>
      <c r="Z133">
        <f t="shared" si="147"/>
        <v>0</v>
      </c>
      <c r="AA133">
        <f t="shared" si="147"/>
        <v>12</v>
      </c>
      <c r="AB133">
        <f t="shared" si="147"/>
        <v>11</v>
      </c>
      <c r="AC133">
        <f t="shared" si="147"/>
        <v>10</v>
      </c>
      <c r="AD133">
        <f t="shared" si="147"/>
        <v>9</v>
      </c>
      <c r="AE133">
        <f t="shared" si="147"/>
        <v>8</v>
      </c>
      <c r="AF133">
        <f t="shared" si="147"/>
        <v>7</v>
      </c>
      <c r="AG133">
        <f t="shared" si="147"/>
        <v>6</v>
      </c>
      <c r="AH133">
        <f>IF(AG133=0,$B$133-1,IF(AG133&gt;0,AG133-1,0))</f>
        <v>5</v>
      </c>
      <c r="AI133">
        <f t="shared" ref="AI133:AN133" si="148">IF(AH133=0,$B$133-1,IF(AH133&gt;0,AH133-1,0))</f>
        <v>4</v>
      </c>
      <c r="AJ133">
        <f t="shared" si="148"/>
        <v>3</v>
      </c>
      <c r="AK133">
        <f t="shared" si="148"/>
        <v>2</v>
      </c>
      <c r="AL133">
        <f t="shared" si="148"/>
        <v>1</v>
      </c>
      <c r="AM133">
        <f t="shared" si="148"/>
        <v>0</v>
      </c>
      <c r="AN133">
        <f t="shared" si="148"/>
        <v>12</v>
      </c>
    </row>
    <row r="134" spans="1:40" x14ac:dyDescent="0.25">
      <c r="A134" t="str">
        <f t="shared" si="116"/>
        <v>Pool Cover replace</v>
      </c>
      <c r="B134">
        <f t="shared" si="116"/>
        <v>8</v>
      </c>
      <c r="K134">
        <f t="shared" si="142"/>
        <v>7</v>
      </c>
      <c r="L134">
        <f>IF(K134=0,$B$134-1,IF(K134&gt;0,K134-1,0))</f>
        <v>6</v>
      </c>
      <c r="M134">
        <f t="shared" ref="M134:AG134" si="149">IF(L134=0,$B$134-1,IF(L134&gt;0,L134-1,0))</f>
        <v>5</v>
      </c>
      <c r="N134">
        <f t="shared" si="149"/>
        <v>4</v>
      </c>
      <c r="O134">
        <f t="shared" si="149"/>
        <v>3</v>
      </c>
      <c r="P134">
        <f t="shared" si="149"/>
        <v>2</v>
      </c>
      <c r="Q134">
        <f t="shared" si="149"/>
        <v>1</v>
      </c>
      <c r="R134">
        <f t="shared" si="149"/>
        <v>0</v>
      </c>
      <c r="S134">
        <f t="shared" si="149"/>
        <v>7</v>
      </c>
      <c r="T134">
        <f t="shared" si="149"/>
        <v>6</v>
      </c>
      <c r="U134">
        <f t="shared" si="149"/>
        <v>5</v>
      </c>
      <c r="V134">
        <f t="shared" si="149"/>
        <v>4</v>
      </c>
      <c r="W134">
        <f t="shared" si="149"/>
        <v>3</v>
      </c>
      <c r="X134">
        <f t="shared" si="149"/>
        <v>2</v>
      </c>
      <c r="Y134">
        <f t="shared" si="149"/>
        <v>1</v>
      </c>
      <c r="Z134">
        <f t="shared" si="149"/>
        <v>0</v>
      </c>
      <c r="AA134">
        <f t="shared" si="149"/>
        <v>7</v>
      </c>
      <c r="AB134">
        <f t="shared" si="149"/>
        <v>6</v>
      </c>
      <c r="AC134">
        <f t="shared" si="149"/>
        <v>5</v>
      </c>
      <c r="AD134">
        <f t="shared" si="149"/>
        <v>4</v>
      </c>
      <c r="AE134">
        <f t="shared" si="149"/>
        <v>3</v>
      </c>
      <c r="AF134">
        <f t="shared" si="149"/>
        <v>2</v>
      </c>
      <c r="AG134">
        <f t="shared" si="149"/>
        <v>1</v>
      </c>
      <c r="AH134">
        <f>IF(AG134=0,$B$134-1,IF(AG134&gt;0,AG134-1,0))</f>
        <v>0</v>
      </c>
      <c r="AI134">
        <f t="shared" ref="AI134:AN134" si="150">IF(AH134=0,$B$134-1,IF(AH134&gt;0,AH134-1,0))</f>
        <v>7</v>
      </c>
      <c r="AJ134">
        <f t="shared" si="150"/>
        <v>6</v>
      </c>
      <c r="AK134">
        <f t="shared" si="150"/>
        <v>5</v>
      </c>
      <c r="AL134">
        <f t="shared" si="150"/>
        <v>4</v>
      </c>
      <c r="AM134">
        <f t="shared" si="150"/>
        <v>3</v>
      </c>
      <c r="AN134">
        <f t="shared" si="150"/>
        <v>2</v>
      </c>
    </row>
    <row r="135" spans="1:40" x14ac:dyDescent="0.25">
      <c r="A135" t="str">
        <f t="shared" si="116"/>
        <v>Pool Furniture Partial Replace</v>
      </c>
      <c r="B135">
        <f t="shared" si="116"/>
        <v>5</v>
      </c>
      <c r="K135">
        <f t="shared" si="142"/>
        <v>0</v>
      </c>
      <c r="L135">
        <f>IF(K135=0,$B$135-1,IF(K135&gt;0,K135-1,0))</f>
        <v>4</v>
      </c>
      <c r="M135">
        <f t="shared" ref="M135:AG135" si="151">IF(L135=0,$B$135-1,IF(L135&gt;0,L135-1,0))</f>
        <v>3</v>
      </c>
      <c r="N135">
        <f t="shared" si="151"/>
        <v>2</v>
      </c>
      <c r="O135">
        <f t="shared" si="151"/>
        <v>1</v>
      </c>
      <c r="P135">
        <f t="shared" si="151"/>
        <v>0</v>
      </c>
      <c r="Q135">
        <f t="shared" si="151"/>
        <v>4</v>
      </c>
      <c r="R135">
        <f t="shared" si="151"/>
        <v>3</v>
      </c>
      <c r="S135">
        <f t="shared" si="151"/>
        <v>2</v>
      </c>
      <c r="T135">
        <f t="shared" si="151"/>
        <v>1</v>
      </c>
      <c r="U135">
        <f t="shared" si="151"/>
        <v>0</v>
      </c>
      <c r="V135">
        <f t="shared" si="151"/>
        <v>4</v>
      </c>
      <c r="W135">
        <f t="shared" si="151"/>
        <v>3</v>
      </c>
      <c r="X135">
        <f t="shared" si="151"/>
        <v>2</v>
      </c>
      <c r="Y135">
        <f t="shared" si="151"/>
        <v>1</v>
      </c>
      <c r="Z135">
        <f t="shared" si="151"/>
        <v>0</v>
      </c>
      <c r="AA135">
        <f t="shared" si="151"/>
        <v>4</v>
      </c>
      <c r="AB135">
        <f t="shared" si="151"/>
        <v>3</v>
      </c>
      <c r="AC135">
        <f t="shared" si="151"/>
        <v>2</v>
      </c>
      <c r="AD135">
        <f t="shared" si="151"/>
        <v>1</v>
      </c>
      <c r="AE135">
        <f t="shared" si="151"/>
        <v>0</v>
      </c>
      <c r="AF135">
        <f t="shared" si="151"/>
        <v>4</v>
      </c>
      <c r="AG135">
        <f t="shared" si="151"/>
        <v>3</v>
      </c>
      <c r="AH135">
        <f>IF(AG135=0,$B$135-1,IF(AG135&gt;0,AG135-1,0))</f>
        <v>2</v>
      </c>
      <c r="AI135">
        <f t="shared" ref="AI135:AN135" si="152">IF(AH135=0,$B$135-1,IF(AH135&gt;0,AH135-1,0))</f>
        <v>1</v>
      </c>
      <c r="AJ135">
        <f t="shared" si="152"/>
        <v>0</v>
      </c>
      <c r="AK135">
        <f t="shared" si="152"/>
        <v>4</v>
      </c>
      <c r="AL135">
        <f t="shared" si="152"/>
        <v>3</v>
      </c>
      <c r="AM135">
        <f t="shared" si="152"/>
        <v>2</v>
      </c>
      <c r="AN135">
        <f t="shared" si="152"/>
        <v>1</v>
      </c>
    </row>
    <row r="136" spans="1:40" x14ac:dyDescent="0.25">
      <c r="A136" t="str">
        <f t="shared" si="116"/>
        <v>Entry Furnishings Replace</v>
      </c>
      <c r="B136">
        <f t="shared" si="116"/>
        <v>15</v>
      </c>
      <c r="K136">
        <f t="shared" si="142"/>
        <v>7</v>
      </c>
      <c r="L136">
        <f>IF(K136=0,$B$136-1,IF(K136&gt;0,K136-1,0))</f>
        <v>6</v>
      </c>
      <c r="M136">
        <f t="shared" ref="M136:AG136" si="153">IF(L136=0,$B$136-1,IF(L136&gt;0,L136-1,0))</f>
        <v>5</v>
      </c>
      <c r="N136">
        <f t="shared" si="153"/>
        <v>4</v>
      </c>
      <c r="O136">
        <f t="shared" si="153"/>
        <v>3</v>
      </c>
      <c r="P136">
        <f t="shared" si="153"/>
        <v>2</v>
      </c>
      <c r="Q136">
        <f t="shared" si="153"/>
        <v>1</v>
      </c>
      <c r="R136">
        <f t="shared" si="153"/>
        <v>0</v>
      </c>
      <c r="S136">
        <f t="shared" si="153"/>
        <v>14</v>
      </c>
      <c r="T136">
        <f t="shared" si="153"/>
        <v>13</v>
      </c>
      <c r="U136">
        <f t="shared" si="153"/>
        <v>12</v>
      </c>
      <c r="V136">
        <f t="shared" si="153"/>
        <v>11</v>
      </c>
      <c r="W136">
        <f t="shared" si="153"/>
        <v>10</v>
      </c>
      <c r="X136">
        <f t="shared" si="153"/>
        <v>9</v>
      </c>
      <c r="Y136">
        <f t="shared" si="153"/>
        <v>8</v>
      </c>
      <c r="Z136">
        <f t="shared" si="153"/>
        <v>7</v>
      </c>
      <c r="AA136">
        <f t="shared" si="153"/>
        <v>6</v>
      </c>
      <c r="AB136">
        <f t="shared" si="153"/>
        <v>5</v>
      </c>
      <c r="AC136">
        <f t="shared" si="153"/>
        <v>4</v>
      </c>
      <c r="AD136">
        <f t="shared" si="153"/>
        <v>3</v>
      </c>
      <c r="AE136">
        <f t="shared" si="153"/>
        <v>2</v>
      </c>
      <c r="AF136">
        <f t="shared" si="153"/>
        <v>1</v>
      </c>
      <c r="AG136">
        <f t="shared" si="153"/>
        <v>0</v>
      </c>
      <c r="AH136">
        <f>IF(AG136=0,$B$136-1,IF(AG136&gt;0,AG136-1,0))</f>
        <v>14</v>
      </c>
      <c r="AI136">
        <f t="shared" ref="AI136:AN136" si="154">IF(AH136=0,$B$136-1,IF(AH136&gt;0,AH136-1,0))</f>
        <v>13</v>
      </c>
      <c r="AJ136">
        <f t="shared" si="154"/>
        <v>12</v>
      </c>
      <c r="AK136">
        <f t="shared" si="154"/>
        <v>11</v>
      </c>
      <c r="AL136">
        <f t="shared" si="154"/>
        <v>10</v>
      </c>
      <c r="AM136">
        <f t="shared" si="154"/>
        <v>9</v>
      </c>
      <c r="AN136">
        <f t="shared" si="154"/>
        <v>8</v>
      </c>
    </row>
    <row r="137" spans="1:40" x14ac:dyDescent="0.25">
      <c r="A137" t="str">
        <f t="shared" si="116"/>
        <v>Sauna Room Renovate</v>
      </c>
      <c r="B137">
        <f t="shared" si="116"/>
        <v>20</v>
      </c>
      <c r="K137">
        <f t="shared" si="142"/>
        <v>10</v>
      </c>
      <c r="L137">
        <f>IF(K137=0,$B$137-1,IF(K137&gt;0,K137-1,0))</f>
        <v>9</v>
      </c>
      <c r="M137">
        <f t="shared" ref="M137:AG137" si="155">IF(L137=0,$B$137-1,IF(L137&gt;0,L137-1,0))</f>
        <v>8</v>
      </c>
      <c r="N137">
        <f t="shared" si="155"/>
        <v>7</v>
      </c>
      <c r="O137">
        <f t="shared" si="155"/>
        <v>6</v>
      </c>
      <c r="P137">
        <f t="shared" si="155"/>
        <v>5</v>
      </c>
      <c r="Q137">
        <f t="shared" si="155"/>
        <v>4</v>
      </c>
      <c r="R137">
        <f t="shared" si="155"/>
        <v>3</v>
      </c>
      <c r="S137">
        <f t="shared" si="155"/>
        <v>2</v>
      </c>
      <c r="T137">
        <f t="shared" si="155"/>
        <v>1</v>
      </c>
      <c r="U137">
        <f t="shared" si="155"/>
        <v>0</v>
      </c>
      <c r="V137">
        <f t="shared" si="155"/>
        <v>19</v>
      </c>
      <c r="W137">
        <f t="shared" si="155"/>
        <v>18</v>
      </c>
      <c r="X137">
        <f t="shared" si="155"/>
        <v>17</v>
      </c>
      <c r="Y137">
        <f t="shared" si="155"/>
        <v>16</v>
      </c>
      <c r="Z137">
        <f t="shared" si="155"/>
        <v>15</v>
      </c>
      <c r="AA137">
        <f t="shared" si="155"/>
        <v>14</v>
      </c>
      <c r="AB137">
        <f t="shared" si="155"/>
        <v>13</v>
      </c>
      <c r="AC137">
        <f t="shared" si="155"/>
        <v>12</v>
      </c>
      <c r="AD137">
        <f t="shared" si="155"/>
        <v>11</v>
      </c>
      <c r="AE137">
        <f t="shared" si="155"/>
        <v>10</v>
      </c>
      <c r="AF137">
        <f t="shared" si="155"/>
        <v>9</v>
      </c>
      <c r="AG137">
        <f t="shared" si="155"/>
        <v>8</v>
      </c>
      <c r="AH137">
        <f>IF(AG137=0,$B$137-1,IF(AG137&gt;0,AG137-1,0))</f>
        <v>7</v>
      </c>
      <c r="AI137">
        <f t="shared" ref="AI137:AN137" si="156">IF(AH137=0,$B$137-1,IF(AH137&gt;0,AH137-1,0))</f>
        <v>6</v>
      </c>
      <c r="AJ137">
        <f t="shared" si="156"/>
        <v>5</v>
      </c>
      <c r="AK137">
        <f t="shared" si="156"/>
        <v>4</v>
      </c>
      <c r="AL137">
        <f t="shared" si="156"/>
        <v>3</v>
      </c>
      <c r="AM137">
        <f t="shared" si="156"/>
        <v>2</v>
      </c>
      <c r="AN137">
        <f t="shared" si="156"/>
        <v>1</v>
      </c>
    </row>
    <row r="138" spans="1:40" x14ac:dyDescent="0.25">
      <c r="A138" t="str">
        <f t="shared" ref="A138:B153" si="157">A46</f>
        <v>Restroom Remodel</v>
      </c>
      <c r="B138">
        <f t="shared" si="157"/>
        <v>20</v>
      </c>
      <c r="K138">
        <f t="shared" si="142"/>
        <v>12</v>
      </c>
      <c r="L138">
        <f>IF(K138=0,$B$138-1,IF(K138&gt;0,K138-1,0))</f>
        <v>11</v>
      </c>
      <c r="M138">
        <f t="shared" ref="M138:AG138" si="158">IF(L138=0,$B$138-1,IF(L138&gt;0,L138-1,0))</f>
        <v>10</v>
      </c>
      <c r="N138">
        <f t="shared" si="158"/>
        <v>9</v>
      </c>
      <c r="O138">
        <f t="shared" si="158"/>
        <v>8</v>
      </c>
      <c r="P138">
        <f t="shared" si="158"/>
        <v>7</v>
      </c>
      <c r="Q138">
        <f t="shared" si="158"/>
        <v>6</v>
      </c>
      <c r="R138">
        <f t="shared" si="158"/>
        <v>5</v>
      </c>
      <c r="S138">
        <f t="shared" si="158"/>
        <v>4</v>
      </c>
      <c r="T138">
        <f t="shared" si="158"/>
        <v>3</v>
      </c>
      <c r="U138">
        <f t="shared" si="158"/>
        <v>2</v>
      </c>
      <c r="V138">
        <f t="shared" si="158"/>
        <v>1</v>
      </c>
      <c r="W138">
        <f t="shared" si="158"/>
        <v>0</v>
      </c>
      <c r="X138">
        <f t="shared" si="158"/>
        <v>19</v>
      </c>
      <c r="Y138">
        <f t="shared" si="158"/>
        <v>18</v>
      </c>
      <c r="Z138">
        <f t="shared" si="158"/>
        <v>17</v>
      </c>
      <c r="AA138">
        <f t="shared" si="158"/>
        <v>16</v>
      </c>
      <c r="AB138">
        <f t="shared" si="158"/>
        <v>15</v>
      </c>
      <c r="AC138">
        <f t="shared" si="158"/>
        <v>14</v>
      </c>
      <c r="AD138">
        <f t="shared" si="158"/>
        <v>13</v>
      </c>
      <c r="AE138">
        <f t="shared" si="158"/>
        <v>12</v>
      </c>
      <c r="AF138">
        <f t="shared" si="158"/>
        <v>11</v>
      </c>
      <c r="AG138">
        <f t="shared" si="158"/>
        <v>10</v>
      </c>
      <c r="AH138">
        <f>IF(AG138=0,$B$138-1,IF(AG138&gt;0,AG138-1,0))</f>
        <v>9</v>
      </c>
      <c r="AI138">
        <f t="shared" ref="AI138:AN138" si="159">IF(AH138=0,$B$138-1,IF(AH138&gt;0,AH138-1,0))</f>
        <v>8</v>
      </c>
      <c r="AJ138">
        <f t="shared" si="159"/>
        <v>7</v>
      </c>
      <c r="AK138">
        <f t="shared" si="159"/>
        <v>6</v>
      </c>
      <c r="AL138">
        <f t="shared" si="159"/>
        <v>5</v>
      </c>
      <c r="AM138">
        <f t="shared" si="159"/>
        <v>4</v>
      </c>
      <c r="AN138">
        <f t="shared" si="159"/>
        <v>3</v>
      </c>
    </row>
    <row r="139" spans="1:40" x14ac:dyDescent="0.25">
      <c r="A139" t="str">
        <f t="shared" si="157"/>
        <v>Managers Unit Remodel</v>
      </c>
      <c r="B139">
        <f t="shared" si="157"/>
        <v>4</v>
      </c>
      <c r="K139">
        <f t="shared" si="142"/>
        <v>0</v>
      </c>
      <c r="L139">
        <f>IF(K139=0,$B$139-1,IF(K139&gt;0,K139-1,0))</f>
        <v>3</v>
      </c>
      <c r="M139">
        <f t="shared" ref="M139:AG139" si="160">IF(L139=0,$B$139-1,IF(L139&gt;0,L139-1,0))</f>
        <v>2</v>
      </c>
      <c r="N139">
        <f t="shared" si="160"/>
        <v>1</v>
      </c>
      <c r="O139">
        <f t="shared" si="160"/>
        <v>0</v>
      </c>
      <c r="P139">
        <f t="shared" si="160"/>
        <v>3</v>
      </c>
      <c r="Q139">
        <f t="shared" si="160"/>
        <v>2</v>
      </c>
      <c r="R139">
        <f t="shared" si="160"/>
        <v>1</v>
      </c>
      <c r="S139">
        <f t="shared" si="160"/>
        <v>0</v>
      </c>
      <c r="T139">
        <f t="shared" si="160"/>
        <v>3</v>
      </c>
      <c r="U139">
        <f t="shared" si="160"/>
        <v>2</v>
      </c>
      <c r="V139">
        <f t="shared" si="160"/>
        <v>1</v>
      </c>
      <c r="W139">
        <f t="shared" si="160"/>
        <v>0</v>
      </c>
      <c r="X139">
        <f t="shared" si="160"/>
        <v>3</v>
      </c>
      <c r="Y139">
        <f t="shared" si="160"/>
        <v>2</v>
      </c>
      <c r="Z139">
        <f t="shared" si="160"/>
        <v>1</v>
      </c>
      <c r="AA139">
        <f t="shared" si="160"/>
        <v>0</v>
      </c>
      <c r="AB139">
        <f t="shared" si="160"/>
        <v>3</v>
      </c>
      <c r="AC139">
        <f t="shared" si="160"/>
        <v>2</v>
      </c>
      <c r="AD139">
        <f t="shared" si="160"/>
        <v>1</v>
      </c>
      <c r="AE139">
        <f t="shared" si="160"/>
        <v>0</v>
      </c>
      <c r="AF139">
        <f t="shared" si="160"/>
        <v>3</v>
      </c>
      <c r="AG139">
        <f t="shared" si="160"/>
        <v>2</v>
      </c>
      <c r="AH139">
        <f>IF(AG139=0,$B$139-1,IF(AG139&gt;0,AG139-1,0))</f>
        <v>1</v>
      </c>
      <c r="AI139">
        <f t="shared" ref="AI139:AN139" si="161">IF(AH139=0,$B$139-1,IF(AH139&gt;0,AH139-1,0))</f>
        <v>0</v>
      </c>
      <c r="AJ139">
        <f t="shared" si="161"/>
        <v>3</v>
      </c>
      <c r="AK139">
        <f t="shared" si="161"/>
        <v>2</v>
      </c>
      <c r="AL139">
        <f t="shared" si="161"/>
        <v>1</v>
      </c>
      <c r="AM139">
        <f t="shared" si="161"/>
        <v>0</v>
      </c>
      <c r="AN139">
        <f t="shared" si="161"/>
        <v>3</v>
      </c>
    </row>
    <row r="140" spans="1:40" x14ac:dyDescent="0.25">
      <c r="A140" t="str">
        <f t="shared" si="157"/>
        <v>Int Stairs Refurbish</v>
      </c>
      <c r="B140">
        <f t="shared" si="157"/>
        <v>20</v>
      </c>
      <c r="K140">
        <f t="shared" si="142"/>
        <v>10</v>
      </c>
      <c r="L140">
        <f>IF(K140=0,$B$140-1,IF(K140&gt;0,K140-1,0))</f>
        <v>9</v>
      </c>
      <c r="M140">
        <f t="shared" ref="M140:AG140" si="162">IF(L140=0,$B$140-1,IF(L140&gt;0,L140-1,0))</f>
        <v>8</v>
      </c>
      <c r="N140">
        <f t="shared" si="162"/>
        <v>7</v>
      </c>
      <c r="O140">
        <f t="shared" si="162"/>
        <v>6</v>
      </c>
      <c r="P140">
        <f t="shared" si="162"/>
        <v>5</v>
      </c>
      <c r="Q140">
        <f t="shared" si="162"/>
        <v>4</v>
      </c>
      <c r="R140">
        <f t="shared" si="162"/>
        <v>3</v>
      </c>
      <c r="S140">
        <f t="shared" si="162"/>
        <v>2</v>
      </c>
      <c r="T140">
        <f t="shared" si="162"/>
        <v>1</v>
      </c>
      <c r="U140">
        <f t="shared" si="162"/>
        <v>0</v>
      </c>
      <c r="V140">
        <f t="shared" si="162"/>
        <v>19</v>
      </c>
      <c r="W140">
        <f t="shared" si="162"/>
        <v>18</v>
      </c>
      <c r="X140">
        <f t="shared" si="162"/>
        <v>17</v>
      </c>
      <c r="Y140">
        <f t="shared" si="162"/>
        <v>16</v>
      </c>
      <c r="Z140">
        <f t="shared" si="162"/>
        <v>15</v>
      </c>
      <c r="AA140">
        <f t="shared" si="162"/>
        <v>14</v>
      </c>
      <c r="AB140">
        <f t="shared" si="162"/>
        <v>13</v>
      </c>
      <c r="AC140">
        <f t="shared" si="162"/>
        <v>12</v>
      </c>
      <c r="AD140">
        <f t="shared" si="162"/>
        <v>11</v>
      </c>
      <c r="AE140">
        <f t="shared" si="162"/>
        <v>10</v>
      </c>
      <c r="AF140">
        <f t="shared" si="162"/>
        <v>9</v>
      </c>
      <c r="AG140">
        <f t="shared" si="162"/>
        <v>8</v>
      </c>
      <c r="AH140">
        <f>IF(AG140=0,$B$140-1,IF(AG140&gt;0,AG140-1,0))</f>
        <v>7</v>
      </c>
      <c r="AI140">
        <f t="shared" ref="AI140:AN140" si="163">IF(AH140=0,$B$140-1,IF(AH140&gt;0,AH140-1,0))</f>
        <v>6</v>
      </c>
      <c r="AJ140">
        <f t="shared" si="163"/>
        <v>5</v>
      </c>
      <c r="AK140">
        <f t="shared" si="163"/>
        <v>4</v>
      </c>
      <c r="AL140">
        <f t="shared" si="163"/>
        <v>3</v>
      </c>
      <c r="AM140">
        <f t="shared" si="163"/>
        <v>2</v>
      </c>
      <c r="AN140">
        <f t="shared" si="163"/>
        <v>1</v>
      </c>
    </row>
    <row r="141" spans="1:40" x14ac:dyDescent="0.25">
      <c r="A141" t="str">
        <f t="shared" si="157"/>
        <v>Ski Lockers Replace</v>
      </c>
      <c r="B141">
        <f t="shared" si="157"/>
        <v>20</v>
      </c>
      <c r="K141">
        <f t="shared" si="142"/>
        <v>10</v>
      </c>
      <c r="L141">
        <f>IF(K141=0,$B$141-1,IF(K141&gt;0,K141-1,0))</f>
        <v>9</v>
      </c>
      <c r="M141">
        <f t="shared" ref="M141:AG141" si="164">IF(L141=0,$B$141-1,IF(L141&gt;0,L141-1,0))</f>
        <v>8</v>
      </c>
      <c r="N141">
        <f t="shared" si="164"/>
        <v>7</v>
      </c>
      <c r="O141">
        <f t="shared" si="164"/>
        <v>6</v>
      </c>
      <c r="P141">
        <f t="shared" si="164"/>
        <v>5</v>
      </c>
      <c r="Q141">
        <f t="shared" si="164"/>
        <v>4</v>
      </c>
      <c r="R141">
        <f t="shared" si="164"/>
        <v>3</v>
      </c>
      <c r="S141">
        <f t="shared" si="164"/>
        <v>2</v>
      </c>
      <c r="T141">
        <f t="shared" si="164"/>
        <v>1</v>
      </c>
      <c r="U141">
        <f t="shared" si="164"/>
        <v>0</v>
      </c>
      <c r="V141">
        <f t="shared" si="164"/>
        <v>19</v>
      </c>
      <c r="W141">
        <f t="shared" si="164"/>
        <v>18</v>
      </c>
      <c r="X141">
        <f t="shared" si="164"/>
        <v>17</v>
      </c>
      <c r="Y141">
        <f t="shared" si="164"/>
        <v>16</v>
      </c>
      <c r="Z141">
        <f t="shared" si="164"/>
        <v>15</v>
      </c>
      <c r="AA141">
        <f t="shared" si="164"/>
        <v>14</v>
      </c>
      <c r="AB141">
        <f t="shared" si="164"/>
        <v>13</v>
      </c>
      <c r="AC141">
        <f t="shared" si="164"/>
        <v>12</v>
      </c>
      <c r="AD141">
        <f t="shared" si="164"/>
        <v>11</v>
      </c>
      <c r="AE141">
        <f t="shared" si="164"/>
        <v>10</v>
      </c>
      <c r="AF141">
        <f t="shared" si="164"/>
        <v>9</v>
      </c>
      <c r="AG141">
        <f t="shared" si="164"/>
        <v>8</v>
      </c>
      <c r="AH141">
        <f>IF(AG141=0,$B$141-1,IF(AG141&gt;0,AG141-1,0))</f>
        <v>7</v>
      </c>
      <c r="AI141">
        <f t="shared" ref="AI141:AN141" si="165">IF(AH141=0,$B$141-1,IF(AH141&gt;0,AH141-1,0))</f>
        <v>6</v>
      </c>
      <c r="AJ141">
        <f t="shared" si="165"/>
        <v>5</v>
      </c>
      <c r="AK141">
        <f t="shared" si="165"/>
        <v>4</v>
      </c>
      <c r="AL141">
        <f t="shared" si="165"/>
        <v>3</v>
      </c>
      <c r="AM141">
        <f t="shared" si="165"/>
        <v>2</v>
      </c>
      <c r="AN141">
        <f t="shared" si="165"/>
        <v>1</v>
      </c>
    </row>
    <row r="142" spans="1:40" x14ac:dyDescent="0.25">
      <c r="A142" t="str">
        <f t="shared" si="157"/>
        <v>Mill Work Replace</v>
      </c>
      <c r="B142">
        <f t="shared" si="157"/>
        <v>30</v>
      </c>
      <c r="K142">
        <f t="shared" si="142"/>
        <v>20</v>
      </c>
      <c r="L142">
        <f>IF(K142=0,$B$142-1,IF(K142&gt;0,K142-1,0))</f>
        <v>19</v>
      </c>
      <c r="M142">
        <f t="shared" ref="M142:AG142" si="166">IF(L142=0,$B$142-1,IF(L142&gt;0,L142-1,0))</f>
        <v>18</v>
      </c>
      <c r="N142">
        <f t="shared" si="166"/>
        <v>17</v>
      </c>
      <c r="O142">
        <f t="shared" si="166"/>
        <v>16</v>
      </c>
      <c r="P142">
        <f t="shared" si="166"/>
        <v>15</v>
      </c>
      <c r="Q142">
        <f t="shared" si="166"/>
        <v>14</v>
      </c>
      <c r="R142">
        <f t="shared" si="166"/>
        <v>13</v>
      </c>
      <c r="S142">
        <f t="shared" si="166"/>
        <v>12</v>
      </c>
      <c r="T142">
        <f t="shared" si="166"/>
        <v>11</v>
      </c>
      <c r="U142">
        <f t="shared" si="166"/>
        <v>10</v>
      </c>
      <c r="V142">
        <f t="shared" si="166"/>
        <v>9</v>
      </c>
      <c r="W142">
        <f t="shared" si="166"/>
        <v>8</v>
      </c>
      <c r="X142">
        <f t="shared" si="166"/>
        <v>7</v>
      </c>
      <c r="Y142">
        <f t="shared" si="166"/>
        <v>6</v>
      </c>
      <c r="Z142">
        <f t="shared" si="166"/>
        <v>5</v>
      </c>
      <c r="AA142">
        <f t="shared" si="166"/>
        <v>4</v>
      </c>
      <c r="AB142">
        <f t="shared" si="166"/>
        <v>3</v>
      </c>
      <c r="AC142">
        <f t="shared" si="166"/>
        <v>2</v>
      </c>
      <c r="AD142">
        <f t="shared" si="166"/>
        <v>1</v>
      </c>
      <c r="AE142">
        <f t="shared" si="166"/>
        <v>0</v>
      </c>
      <c r="AF142">
        <f t="shared" si="166"/>
        <v>29</v>
      </c>
      <c r="AG142">
        <f t="shared" si="166"/>
        <v>28</v>
      </c>
      <c r="AH142">
        <f>IF(AG142=0,$B$142-1,IF(AG142&gt;0,AG142-1,0))</f>
        <v>27</v>
      </c>
      <c r="AI142">
        <f t="shared" ref="AI142:AN142" si="167">IF(AH142=0,$B$142-1,IF(AH142&gt;0,AH142-1,0))</f>
        <v>26</v>
      </c>
      <c r="AJ142">
        <f t="shared" si="167"/>
        <v>25</v>
      </c>
      <c r="AK142">
        <f t="shared" si="167"/>
        <v>24</v>
      </c>
      <c r="AL142">
        <f t="shared" si="167"/>
        <v>23</v>
      </c>
      <c r="AM142">
        <f t="shared" si="167"/>
        <v>22</v>
      </c>
      <c r="AN142">
        <f t="shared" si="167"/>
        <v>21</v>
      </c>
    </row>
    <row r="143" spans="1:40" x14ac:dyDescent="0.25">
      <c r="A143" t="str">
        <f t="shared" si="157"/>
        <v>Garage Drop Ceiling</v>
      </c>
      <c r="B143">
        <f t="shared" si="157"/>
        <v>18</v>
      </c>
      <c r="K143">
        <f t="shared" si="142"/>
        <v>3</v>
      </c>
      <c r="L143">
        <f>IF(K143=0,$B$143-1,IF(K143&gt;0,K143-1,0))</f>
        <v>2</v>
      </c>
      <c r="M143">
        <f t="shared" ref="M143:AG143" si="168">IF(L143=0,$B$143-1,IF(L143&gt;0,L143-1,0))</f>
        <v>1</v>
      </c>
      <c r="N143">
        <f t="shared" si="168"/>
        <v>0</v>
      </c>
      <c r="O143">
        <f t="shared" si="168"/>
        <v>17</v>
      </c>
      <c r="P143">
        <f t="shared" si="168"/>
        <v>16</v>
      </c>
      <c r="Q143">
        <f t="shared" si="168"/>
        <v>15</v>
      </c>
      <c r="R143">
        <f t="shared" si="168"/>
        <v>14</v>
      </c>
      <c r="S143">
        <f t="shared" si="168"/>
        <v>13</v>
      </c>
      <c r="T143">
        <f t="shared" si="168"/>
        <v>12</v>
      </c>
      <c r="U143">
        <f t="shared" si="168"/>
        <v>11</v>
      </c>
      <c r="V143">
        <f t="shared" si="168"/>
        <v>10</v>
      </c>
      <c r="W143">
        <f t="shared" si="168"/>
        <v>9</v>
      </c>
      <c r="X143">
        <f t="shared" si="168"/>
        <v>8</v>
      </c>
      <c r="Y143">
        <f t="shared" si="168"/>
        <v>7</v>
      </c>
      <c r="Z143">
        <f t="shared" si="168"/>
        <v>6</v>
      </c>
      <c r="AA143">
        <f t="shared" si="168"/>
        <v>5</v>
      </c>
      <c r="AB143">
        <f t="shared" si="168"/>
        <v>4</v>
      </c>
      <c r="AC143">
        <f t="shared" si="168"/>
        <v>3</v>
      </c>
      <c r="AD143">
        <f t="shared" si="168"/>
        <v>2</v>
      </c>
      <c r="AE143">
        <f t="shared" si="168"/>
        <v>1</v>
      </c>
      <c r="AF143">
        <f t="shared" si="168"/>
        <v>0</v>
      </c>
      <c r="AG143">
        <f t="shared" si="168"/>
        <v>17</v>
      </c>
      <c r="AH143">
        <f>IF(AG143=0,$B$143-1,IF(AG143&gt;0,AG143-1,0))</f>
        <v>16</v>
      </c>
      <c r="AI143">
        <f t="shared" ref="AI143:AN143" si="169">IF(AH143=0,$B$143-1,IF(AH143&gt;0,AH143-1,0))</f>
        <v>15</v>
      </c>
      <c r="AJ143">
        <f t="shared" si="169"/>
        <v>14</v>
      </c>
      <c r="AK143">
        <f t="shared" si="169"/>
        <v>13</v>
      </c>
      <c r="AL143">
        <f t="shared" si="169"/>
        <v>12</v>
      </c>
      <c r="AM143">
        <f t="shared" si="169"/>
        <v>11</v>
      </c>
      <c r="AN143">
        <f t="shared" si="169"/>
        <v>10</v>
      </c>
    </row>
    <row r="144" spans="1:40" x14ac:dyDescent="0.25">
      <c r="A144" t="str">
        <f t="shared" si="157"/>
        <v>Garage Wood Ceiling Replace</v>
      </c>
      <c r="B144">
        <f t="shared" si="157"/>
        <v>30</v>
      </c>
      <c r="K144">
        <f t="shared" si="142"/>
        <v>3</v>
      </c>
      <c r="L144">
        <f>IF(K144=0,$B$144-1,IF(K144&gt;0,K144-1,0))</f>
        <v>2</v>
      </c>
      <c r="M144">
        <f t="shared" ref="M144:AG144" si="170">IF(L144=0,$B$144-1,IF(L144&gt;0,L144-1,0))</f>
        <v>1</v>
      </c>
      <c r="N144">
        <f t="shared" si="170"/>
        <v>0</v>
      </c>
      <c r="O144">
        <f t="shared" si="170"/>
        <v>29</v>
      </c>
      <c r="P144">
        <f t="shared" si="170"/>
        <v>28</v>
      </c>
      <c r="Q144">
        <f t="shared" si="170"/>
        <v>27</v>
      </c>
      <c r="R144">
        <f t="shared" si="170"/>
        <v>26</v>
      </c>
      <c r="S144">
        <f t="shared" si="170"/>
        <v>25</v>
      </c>
      <c r="T144">
        <f t="shared" si="170"/>
        <v>24</v>
      </c>
      <c r="U144">
        <f t="shared" si="170"/>
        <v>23</v>
      </c>
      <c r="V144">
        <f t="shared" si="170"/>
        <v>22</v>
      </c>
      <c r="W144">
        <f t="shared" si="170"/>
        <v>21</v>
      </c>
      <c r="X144">
        <f t="shared" si="170"/>
        <v>20</v>
      </c>
      <c r="Y144">
        <f t="shared" si="170"/>
        <v>19</v>
      </c>
      <c r="Z144">
        <f t="shared" si="170"/>
        <v>18</v>
      </c>
      <c r="AA144">
        <f t="shared" si="170"/>
        <v>17</v>
      </c>
      <c r="AB144">
        <f t="shared" si="170"/>
        <v>16</v>
      </c>
      <c r="AC144">
        <f t="shared" si="170"/>
        <v>15</v>
      </c>
      <c r="AD144">
        <f t="shared" si="170"/>
        <v>14</v>
      </c>
      <c r="AE144">
        <f t="shared" si="170"/>
        <v>13</v>
      </c>
      <c r="AF144">
        <f t="shared" si="170"/>
        <v>12</v>
      </c>
      <c r="AG144">
        <f t="shared" si="170"/>
        <v>11</v>
      </c>
      <c r="AH144">
        <f>IF(AG144=0,$B$144-1,IF(AG144&gt;0,AG144-1,0))</f>
        <v>10</v>
      </c>
      <c r="AI144">
        <f t="shared" ref="AI144:AN144" si="171">IF(AH144=0,$B$144-1,IF(AH144&gt;0,AH144-1,0))</f>
        <v>9</v>
      </c>
      <c r="AJ144">
        <f t="shared" si="171"/>
        <v>8</v>
      </c>
      <c r="AK144">
        <f t="shared" si="171"/>
        <v>7</v>
      </c>
      <c r="AL144">
        <f t="shared" si="171"/>
        <v>6</v>
      </c>
      <c r="AM144">
        <f t="shared" si="171"/>
        <v>5</v>
      </c>
      <c r="AN144">
        <f t="shared" si="171"/>
        <v>4</v>
      </c>
    </row>
    <row r="145" spans="1:40" x14ac:dyDescent="0.25">
      <c r="A145" t="str">
        <f t="shared" si="157"/>
        <v>Carpet Replace</v>
      </c>
      <c r="B145">
        <f t="shared" si="157"/>
        <v>10</v>
      </c>
      <c r="K145">
        <f t="shared" si="142"/>
        <v>4</v>
      </c>
      <c r="L145">
        <f>IF(K145=0,$B$145-1,IF(K145&gt;0,K145-1,0))</f>
        <v>3</v>
      </c>
      <c r="M145">
        <f t="shared" ref="M145:AG145" si="172">IF(L145=0,$B$145-1,IF(L145&gt;0,L145-1,0))</f>
        <v>2</v>
      </c>
      <c r="N145">
        <f t="shared" si="172"/>
        <v>1</v>
      </c>
      <c r="O145">
        <f t="shared" si="172"/>
        <v>0</v>
      </c>
      <c r="P145">
        <f t="shared" si="172"/>
        <v>9</v>
      </c>
      <c r="Q145">
        <f t="shared" si="172"/>
        <v>8</v>
      </c>
      <c r="R145">
        <f t="shared" si="172"/>
        <v>7</v>
      </c>
      <c r="S145">
        <f t="shared" si="172"/>
        <v>6</v>
      </c>
      <c r="T145">
        <f t="shared" si="172"/>
        <v>5</v>
      </c>
      <c r="U145">
        <f t="shared" si="172"/>
        <v>4</v>
      </c>
      <c r="V145">
        <f t="shared" si="172"/>
        <v>3</v>
      </c>
      <c r="W145">
        <f t="shared" si="172"/>
        <v>2</v>
      </c>
      <c r="X145">
        <f t="shared" si="172"/>
        <v>1</v>
      </c>
      <c r="Y145">
        <f t="shared" si="172"/>
        <v>0</v>
      </c>
      <c r="Z145">
        <f t="shared" si="172"/>
        <v>9</v>
      </c>
      <c r="AA145">
        <f t="shared" si="172"/>
        <v>8</v>
      </c>
      <c r="AB145">
        <f t="shared" si="172"/>
        <v>7</v>
      </c>
      <c r="AC145">
        <f t="shared" si="172"/>
        <v>6</v>
      </c>
      <c r="AD145">
        <f t="shared" si="172"/>
        <v>5</v>
      </c>
      <c r="AE145">
        <f t="shared" si="172"/>
        <v>4</v>
      </c>
      <c r="AF145">
        <f t="shared" si="172"/>
        <v>3</v>
      </c>
      <c r="AG145">
        <f t="shared" si="172"/>
        <v>2</v>
      </c>
      <c r="AH145">
        <f>IF(AG145=0,$B$145-1,IF(AG145&gt;0,AG145-1,0))</f>
        <v>1</v>
      </c>
      <c r="AI145">
        <f t="shared" ref="AI145:AN145" si="173">IF(AH145=0,$B$145-1,IF(AH145&gt;0,AH145-1,0))</f>
        <v>0</v>
      </c>
      <c r="AJ145">
        <f t="shared" si="173"/>
        <v>9</v>
      </c>
      <c r="AK145">
        <f t="shared" si="173"/>
        <v>8</v>
      </c>
      <c r="AL145">
        <f t="shared" si="173"/>
        <v>7</v>
      </c>
      <c r="AM145">
        <f t="shared" si="173"/>
        <v>6</v>
      </c>
      <c r="AN145">
        <f t="shared" si="173"/>
        <v>5</v>
      </c>
    </row>
    <row r="146" spans="1:40" x14ac:dyDescent="0.25">
      <c r="A146" t="str">
        <f t="shared" si="157"/>
        <v>Slate Tile replace</v>
      </c>
      <c r="B146">
        <f t="shared" si="157"/>
        <v>20</v>
      </c>
      <c r="K146">
        <f t="shared" si="142"/>
        <v>10</v>
      </c>
      <c r="L146">
        <f>IF(K146=0,$B$146-1,IF(K146&gt;0,K146-1,0))</f>
        <v>9</v>
      </c>
      <c r="M146">
        <f t="shared" ref="M146:AG146" si="174">IF(L146=0,$B$146-1,IF(L146&gt;0,L146-1,0))</f>
        <v>8</v>
      </c>
      <c r="N146">
        <f t="shared" si="174"/>
        <v>7</v>
      </c>
      <c r="O146">
        <f t="shared" si="174"/>
        <v>6</v>
      </c>
      <c r="P146">
        <f t="shared" si="174"/>
        <v>5</v>
      </c>
      <c r="Q146">
        <f t="shared" si="174"/>
        <v>4</v>
      </c>
      <c r="R146">
        <f t="shared" si="174"/>
        <v>3</v>
      </c>
      <c r="S146">
        <f t="shared" si="174"/>
        <v>2</v>
      </c>
      <c r="T146">
        <f t="shared" si="174"/>
        <v>1</v>
      </c>
      <c r="U146">
        <f t="shared" si="174"/>
        <v>0</v>
      </c>
      <c r="V146">
        <f t="shared" si="174"/>
        <v>19</v>
      </c>
      <c r="W146">
        <f t="shared" si="174"/>
        <v>18</v>
      </c>
      <c r="X146">
        <f t="shared" si="174"/>
        <v>17</v>
      </c>
      <c r="Y146">
        <f t="shared" si="174"/>
        <v>16</v>
      </c>
      <c r="Z146">
        <f t="shared" si="174"/>
        <v>15</v>
      </c>
      <c r="AA146">
        <f t="shared" si="174"/>
        <v>14</v>
      </c>
      <c r="AB146">
        <f t="shared" si="174"/>
        <v>13</v>
      </c>
      <c r="AC146">
        <f t="shared" si="174"/>
        <v>12</v>
      </c>
      <c r="AD146">
        <f t="shared" si="174"/>
        <v>11</v>
      </c>
      <c r="AE146">
        <f t="shared" si="174"/>
        <v>10</v>
      </c>
      <c r="AF146">
        <f t="shared" si="174"/>
        <v>9</v>
      </c>
      <c r="AG146">
        <f t="shared" si="174"/>
        <v>8</v>
      </c>
      <c r="AH146">
        <f>IF(AG146=0,$B$146-1,IF(AG146&gt;0,AG146-1,0))</f>
        <v>7</v>
      </c>
      <c r="AI146">
        <f t="shared" ref="AI146:AN146" si="175">IF(AH146=0,$B$146-1,IF(AH146&gt;0,AH146-1,0))</f>
        <v>6</v>
      </c>
      <c r="AJ146">
        <f t="shared" si="175"/>
        <v>5</v>
      </c>
      <c r="AK146">
        <f t="shared" si="175"/>
        <v>4</v>
      </c>
      <c r="AL146">
        <f t="shared" si="175"/>
        <v>3</v>
      </c>
      <c r="AM146">
        <f t="shared" si="175"/>
        <v>2</v>
      </c>
      <c r="AN146">
        <f t="shared" si="175"/>
        <v>1</v>
      </c>
    </row>
    <row r="147" spans="1:40" x14ac:dyDescent="0.25">
      <c r="A147" t="str">
        <f t="shared" si="157"/>
        <v>Pool Deck Carpet Replace</v>
      </c>
      <c r="B147">
        <f t="shared" si="157"/>
        <v>10</v>
      </c>
      <c r="K147">
        <f t="shared" si="142"/>
        <v>0</v>
      </c>
      <c r="L147">
        <f>IF(K147=0,$B$147-1,IF(K147&gt;0,K147-1,0))</f>
        <v>9</v>
      </c>
      <c r="M147">
        <f t="shared" ref="M147:AG147" si="176">IF(L147=0,$B$147-1,IF(L147&gt;0,L147-1,0))</f>
        <v>8</v>
      </c>
      <c r="N147">
        <f t="shared" si="176"/>
        <v>7</v>
      </c>
      <c r="O147">
        <f t="shared" si="176"/>
        <v>6</v>
      </c>
      <c r="P147">
        <f t="shared" si="176"/>
        <v>5</v>
      </c>
      <c r="Q147">
        <f t="shared" si="176"/>
        <v>4</v>
      </c>
      <c r="R147">
        <f t="shared" si="176"/>
        <v>3</v>
      </c>
      <c r="S147">
        <f t="shared" si="176"/>
        <v>2</v>
      </c>
      <c r="T147">
        <f t="shared" si="176"/>
        <v>1</v>
      </c>
      <c r="U147">
        <f t="shared" si="176"/>
        <v>0</v>
      </c>
      <c r="V147">
        <f t="shared" si="176"/>
        <v>9</v>
      </c>
      <c r="W147">
        <f t="shared" si="176"/>
        <v>8</v>
      </c>
      <c r="X147">
        <f t="shared" si="176"/>
        <v>7</v>
      </c>
      <c r="Y147">
        <f t="shared" si="176"/>
        <v>6</v>
      </c>
      <c r="Z147">
        <f t="shared" si="176"/>
        <v>5</v>
      </c>
      <c r="AA147">
        <f t="shared" si="176"/>
        <v>4</v>
      </c>
      <c r="AB147">
        <f t="shared" si="176"/>
        <v>3</v>
      </c>
      <c r="AC147">
        <f t="shared" si="176"/>
        <v>2</v>
      </c>
      <c r="AD147">
        <f t="shared" si="176"/>
        <v>1</v>
      </c>
      <c r="AE147">
        <f t="shared" si="176"/>
        <v>0</v>
      </c>
      <c r="AF147">
        <f t="shared" si="176"/>
        <v>9</v>
      </c>
      <c r="AG147">
        <f t="shared" si="176"/>
        <v>8</v>
      </c>
      <c r="AH147">
        <f>IF(AG147=0,$B$147-1,IF(AG147&gt;0,AG147-1,0))</f>
        <v>7</v>
      </c>
      <c r="AI147">
        <f t="shared" ref="AI147:AN147" si="177">IF(AH147=0,$B$147-1,IF(AH147&gt;0,AH147-1,0))</f>
        <v>6</v>
      </c>
      <c r="AJ147">
        <f t="shared" si="177"/>
        <v>5</v>
      </c>
      <c r="AK147">
        <f t="shared" si="177"/>
        <v>4</v>
      </c>
      <c r="AL147">
        <f t="shared" si="177"/>
        <v>3</v>
      </c>
      <c r="AM147">
        <f t="shared" si="177"/>
        <v>2</v>
      </c>
      <c r="AN147">
        <f t="shared" si="177"/>
        <v>1</v>
      </c>
    </row>
    <row r="148" spans="1:40" x14ac:dyDescent="0.25">
      <c r="A148" t="str">
        <f t="shared" si="157"/>
        <v>Ski Locker Room Floor</v>
      </c>
      <c r="B148">
        <f t="shared" si="157"/>
        <v>15</v>
      </c>
      <c r="K148">
        <f t="shared" si="142"/>
        <v>10</v>
      </c>
      <c r="L148">
        <f>IF(K148=0,$B$148-1,IF(K148&gt;0,K148-1,0))</f>
        <v>9</v>
      </c>
      <c r="M148">
        <f t="shared" ref="M148:AG148" si="178">IF(L148=0,$B$148-1,IF(L148&gt;0,L148-1,0))</f>
        <v>8</v>
      </c>
      <c r="N148">
        <f t="shared" si="178"/>
        <v>7</v>
      </c>
      <c r="O148">
        <f t="shared" si="178"/>
        <v>6</v>
      </c>
      <c r="P148">
        <f t="shared" si="178"/>
        <v>5</v>
      </c>
      <c r="Q148">
        <f t="shared" si="178"/>
        <v>4</v>
      </c>
      <c r="R148">
        <f t="shared" si="178"/>
        <v>3</v>
      </c>
      <c r="S148">
        <f t="shared" si="178"/>
        <v>2</v>
      </c>
      <c r="T148">
        <f t="shared" si="178"/>
        <v>1</v>
      </c>
      <c r="U148">
        <f t="shared" si="178"/>
        <v>0</v>
      </c>
      <c r="V148">
        <f t="shared" si="178"/>
        <v>14</v>
      </c>
      <c r="W148">
        <f t="shared" si="178"/>
        <v>13</v>
      </c>
      <c r="X148">
        <f t="shared" si="178"/>
        <v>12</v>
      </c>
      <c r="Y148">
        <f t="shared" si="178"/>
        <v>11</v>
      </c>
      <c r="Z148">
        <f t="shared" si="178"/>
        <v>10</v>
      </c>
      <c r="AA148">
        <f t="shared" si="178"/>
        <v>9</v>
      </c>
      <c r="AB148">
        <f t="shared" si="178"/>
        <v>8</v>
      </c>
      <c r="AC148">
        <f t="shared" si="178"/>
        <v>7</v>
      </c>
      <c r="AD148">
        <f t="shared" si="178"/>
        <v>6</v>
      </c>
      <c r="AE148">
        <f t="shared" si="178"/>
        <v>5</v>
      </c>
      <c r="AF148">
        <f t="shared" si="178"/>
        <v>4</v>
      </c>
      <c r="AG148">
        <f t="shared" si="178"/>
        <v>3</v>
      </c>
      <c r="AH148">
        <f>IF(AG148=0,$B$148-1,IF(AG148&gt;0,AG148-1,0))</f>
        <v>2</v>
      </c>
      <c r="AI148">
        <f t="shared" ref="AI148:AN148" si="179">IF(AH148=0,$B$148-1,IF(AH148&gt;0,AH148-1,0))</f>
        <v>1</v>
      </c>
      <c r="AJ148">
        <f t="shared" si="179"/>
        <v>0</v>
      </c>
      <c r="AK148">
        <f t="shared" si="179"/>
        <v>14</v>
      </c>
      <c r="AL148">
        <f t="shared" si="179"/>
        <v>13</v>
      </c>
      <c r="AM148">
        <f t="shared" si="179"/>
        <v>12</v>
      </c>
      <c r="AN148">
        <f t="shared" si="179"/>
        <v>11</v>
      </c>
    </row>
    <row r="149" spans="1:40" x14ac:dyDescent="0.25">
      <c r="A149" t="str">
        <f t="shared" si="157"/>
        <v>Lights Int Hall Replace</v>
      </c>
      <c r="B149">
        <f t="shared" si="157"/>
        <v>15</v>
      </c>
      <c r="K149">
        <f t="shared" si="142"/>
        <v>4</v>
      </c>
      <c r="L149">
        <f>IF(K149=0,$B$149-1,IF(K149&gt;0,K149-1,0))</f>
        <v>3</v>
      </c>
      <c r="M149">
        <f t="shared" ref="M149:AG149" si="180">IF(L149=0,$B$149-1,IF(L149&gt;0,L149-1,0))</f>
        <v>2</v>
      </c>
      <c r="N149">
        <f t="shared" si="180"/>
        <v>1</v>
      </c>
      <c r="O149">
        <f t="shared" si="180"/>
        <v>0</v>
      </c>
      <c r="P149">
        <f t="shared" si="180"/>
        <v>14</v>
      </c>
      <c r="Q149">
        <f t="shared" si="180"/>
        <v>13</v>
      </c>
      <c r="R149">
        <f t="shared" si="180"/>
        <v>12</v>
      </c>
      <c r="S149">
        <f t="shared" si="180"/>
        <v>11</v>
      </c>
      <c r="T149">
        <f t="shared" si="180"/>
        <v>10</v>
      </c>
      <c r="U149">
        <f t="shared" si="180"/>
        <v>9</v>
      </c>
      <c r="V149">
        <f t="shared" si="180"/>
        <v>8</v>
      </c>
      <c r="W149">
        <f t="shared" si="180"/>
        <v>7</v>
      </c>
      <c r="X149">
        <f t="shared" si="180"/>
        <v>6</v>
      </c>
      <c r="Y149">
        <f t="shared" si="180"/>
        <v>5</v>
      </c>
      <c r="Z149">
        <f t="shared" si="180"/>
        <v>4</v>
      </c>
      <c r="AA149">
        <f t="shared" si="180"/>
        <v>3</v>
      </c>
      <c r="AB149">
        <f t="shared" si="180"/>
        <v>2</v>
      </c>
      <c r="AC149">
        <f t="shared" si="180"/>
        <v>1</v>
      </c>
      <c r="AD149">
        <f t="shared" si="180"/>
        <v>0</v>
      </c>
      <c r="AE149">
        <f t="shared" si="180"/>
        <v>14</v>
      </c>
      <c r="AF149">
        <f t="shared" si="180"/>
        <v>13</v>
      </c>
      <c r="AG149">
        <f t="shared" si="180"/>
        <v>12</v>
      </c>
      <c r="AH149">
        <f>IF(AG149=0,$B$149-1,IF(AG149&gt;0,AG149-1,0))</f>
        <v>11</v>
      </c>
      <c r="AI149">
        <f t="shared" ref="AI149:AN149" si="181">IF(AH149=0,$B$149-1,IF(AH149&gt;0,AH149-1,0))</f>
        <v>10</v>
      </c>
      <c r="AJ149">
        <f t="shared" si="181"/>
        <v>9</v>
      </c>
      <c r="AK149">
        <f t="shared" si="181"/>
        <v>8</v>
      </c>
      <c r="AL149">
        <f t="shared" si="181"/>
        <v>7</v>
      </c>
      <c r="AM149">
        <f t="shared" si="181"/>
        <v>6</v>
      </c>
      <c r="AN149">
        <f t="shared" si="181"/>
        <v>5</v>
      </c>
    </row>
    <row r="150" spans="1:40" x14ac:dyDescent="0.25">
      <c r="A150" t="str">
        <f t="shared" si="157"/>
        <v>Lights Ext Wall Mount</v>
      </c>
      <c r="B150">
        <f t="shared" si="157"/>
        <v>20</v>
      </c>
      <c r="K150">
        <f t="shared" si="142"/>
        <v>4</v>
      </c>
      <c r="L150">
        <f>IF(K150=0,$B$150-1,IF(K150&gt;0,K150-1,0))</f>
        <v>3</v>
      </c>
      <c r="M150">
        <f t="shared" ref="M150:AG150" si="182">IF(L150=0,$B$150-1,IF(L150&gt;0,L150-1,0))</f>
        <v>2</v>
      </c>
      <c r="N150">
        <f t="shared" si="182"/>
        <v>1</v>
      </c>
      <c r="O150">
        <f t="shared" si="182"/>
        <v>0</v>
      </c>
      <c r="P150">
        <f t="shared" si="182"/>
        <v>19</v>
      </c>
      <c r="Q150">
        <f t="shared" si="182"/>
        <v>18</v>
      </c>
      <c r="R150">
        <f t="shared" si="182"/>
        <v>17</v>
      </c>
      <c r="S150">
        <f t="shared" si="182"/>
        <v>16</v>
      </c>
      <c r="T150">
        <f t="shared" si="182"/>
        <v>15</v>
      </c>
      <c r="U150">
        <f t="shared" si="182"/>
        <v>14</v>
      </c>
      <c r="V150">
        <f t="shared" si="182"/>
        <v>13</v>
      </c>
      <c r="W150">
        <f t="shared" si="182"/>
        <v>12</v>
      </c>
      <c r="X150">
        <f t="shared" si="182"/>
        <v>11</v>
      </c>
      <c r="Y150">
        <f t="shared" si="182"/>
        <v>10</v>
      </c>
      <c r="Z150">
        <f t="shared" si="182"/>
        <v>9</v>
      </c>
      <c r="AA150">
        <f t="shared" si="182"/>
        <v>8</v>
      </c>
      <c r="AB150">
        <f t="shared" si="182"/>
        <v>7</v>
      </c>
      <c r="AC150">
        <f t="shared" si="182"/>
        <v>6</v>
      </c>
      <c r="AD150">
        <f t="shared" si="182"/>
        <v>5</v>
      </c>
      <c r="AE150">
        <f t="shared" si="182"/>
        <v>4</v>
      </c>
      <c r="AF150">
        <f t="shared" si="182"/>
        <v>3</v>
      </c>
      <c r="AG150">
        <f t="shared" si="182"/>
        <v>2</v>
      </c>
      <c r="AH150">
        <f>IF(AG150=0,$B$150-1,IF(AG150&gt;0,AG150-1,0))</f>
        <v>1</v>
      </c>
      <c r="AI150">
        <f t="shared" ref="AI150:AN150" si="183">IF(AH150=0,$B$150-1,IF(AH150&gt;0,AH150-1,0))</f>
        <v>0</v>
      </c>
      <c r="AJ150">
        <f t="shared" si="183"/>
        <v>19</v>
      </c>
      <c r="AK150">
        <f t="shared" si="183"/>
        <v>18</v>
      </c>
      <c r="AL150">
        <f t="shared" si="183"/>
        <v>17</v>
      </c>
      <c r="AM150">
        <f t="shared" si="183"/>
        <v>16</v>
      </c>
      <c r="AN150">
        <f t="shared" si="183"/>
        <v>15</v>
      </c>
    </row>
    <row r="151" spans="1:40" x14ac:dyDescent="0.25">
      <c r="A151" t="str">
        <f t="shared" si="157"/>
        <v>Pedestal Lights Replace</v>
      </c>
      <c r="B151">
        <f t="shared" si="157"/>
        <v>15</v>
      </c>
      <c r="K151">
        <f t="shared" si="142"/>
        <v>10</v>
      </c>
      <c r="L151">
        <f>IF(K151=0,$B$151-1,IF(K151&gt;0,K151-1,0))</f>
        <v>9</v>
      </c>
      <c r="M151">
        <f t="shared" ref="M151:AG151" si="184">IF(L151=0,$B$151-1,IF(L151&gt;0,L151-1,0))</f>
        <v>8</v>
      </c>
      <c r="N151">
        <f t="shared" si="184"/>
        <v>7</v>
      </c>
      <c r="O151">
        <f t="shared" si="184"/>
        <v>6</v>
      </c>
      <c r="P151">
        <f t="shared" si="184"/>
        <v>5</v>
      </c>
      <c r="Q151">
        <f t="shared" si="184"/>
        <v>4</v>
      </c>
      <c r="R151">
        <f t="shared" si="184"/>
        <v>3</v>
      </c>
      <c r="S151">
        <f t="shared" si="184"/>
        <v>2</v>
      </c>
      <c r="T151">
        <f t="shared" si="184"/>
        <v>1</v>
      </c>
      <c r="U151">
        <f t="shared" si="184"/>
        <v>0</v>
      </c>
      <c r="V151">
        <f t="shared" si="184"/>
        <v>14</v>
      </c>
      <c r="W151">
        <f t="shared" si="184"/>
        <v>13</v>
      </c>
      <c r="X151">
        <f t="shared" si="184"/>
        <v>12</v>
      </c>
      <c r="Y151">
        <f t="shared" si="184"/>
        <v>11</v>
      </c>
      <c r="Z151">
        <f t="shared" si="184"/>
        <v>10</v>
      </c>
      <c r="AA151">
        <f t="shared" si="184"/>
        <v>9</v>
      </c>
      <c r="AB151">
        <f t="shared" si="184"/>
        <v>8</v>
      </c>
      <c r="AC151">
        <f t="shared" si="184"/>
        <v>7</v>
      </c>
      <c r="AD151">
        <f t="shared" si="184"/>
        <v>6</v>
      </c>
      <c r="AE151">
        <f t="shared" si="184"/>
        <v>5</v>
      </c>
      <c r="AF151">
        <f t="shared" si="184"/>
        <v>4</v>
      </c>
      <c r="AG151">
        <f t="shared" si="184"/>
        <v>3</v>
      </c>
      <c r="AH151">
        <f>IF(AG151=0,$B$151-1,IF(AG151&gt;0,AG151-1,0))</f>
        <v>2</v>
      </c>
      <c r="AI151">
        <f t="shared" ref="AI151:AN151" si="185">IF(AH151=0,$B$151-1,IF(AH151&gt;0,AH151-1,0))</f>
        <v>1</v>
      </c>
      <c r="AJ151">
        <f t="shared" si="185"/>
        <v>0</v>
      </c>
      <c r="AK151">
        <f t="shared" si="185"/>
        <v>14</v>
      </c>
      <c r="AL151">
        <f t="shared" si="185"/>
        <v>13</v>
      </c>
      <c r="AM151">
        <f t="shared" si="185"/>
        <v>12</v>
      </c>
      <c r="AN151">
        <f t="shared" si="185"/>
        <v>11</v>
      </c>
    </row>
    <row r="152" spans="1:40" x14ac:dyDescent="0.25">
      <c r="A152" t="str">
        <f t="shared" si="157"/>
        <v>Landscape Timbers</v>
      </c>
      <c r="B152">
        <f t="shared" si="157"/>
        <v>30</v>
      </c>
      <c r="K152">
        <f t="shared" si="142"/>
        <v>5</v>
      </c>
      <c r="L152">
        <f>IF(K152=0,$B$152-1,IF(K152&gt;0,K152-1,0))</f>
        <v>4</v>
      </c>
      <c r="M152">
        <f t="shared" ref="M152:AG152" si="186">IF(L152=0,$B$152-1,IF(L152&gt;0,L152-1,0))</f>
        <v>3</v>
      </c>
      <c r="N152">
        <f t="shared" si="186"/>
        <v>2</v>
      </c>
      <c r="O152">
        <f t="shared" si="186"/>
        <v>1</v>
      </c>
      <c r="P152">
        <f t="shared" si="186"/>
        <v>0</v>
      </c>
      <c r="Q152">
        <f t="shared" si="186"/>
        <v>29</v>
      </c>
      <c r="R152">
        <f t="shared" si="186"/>
        <v>28</v>
      </c>
      <c r="S152">
        <f t="shared" si="186"/>
        <v>27</v>
      </c>
      <c r="T152">
        <f t="shared" si="186"/>
        <v>26</v>
      </c>
      <c r="U152">
        <f t="shared" si="186"/>
        <v>25</v>
      </c>
      <c r="V152">
        <f t="shared" si="186"/>
        <v>24</v>
      </c>
      <c r="W152">
        <f t="shared" si="186"/>
        <v>23</v>
      </c>
      <c r="X152">
        <f t="shared" si="186"/>
        <v>22</v>
      </c>
      <c r="Y152">
        <f t="shared" si="186"/>
        <v>21</v>
      </c>
      <c r="Z152">
        <f t="shared" si="186"/>
        <v>20</v>
      </c>
      <c r="AA152">
        <f t="shared" si="186"/>
        <v>19</v>
      </c>
      <c r="AB152">
        <f t="shared" si="186"/>
        <v>18</v>
      </c>
      <c r="AC152">
        <f t="shared" si="186"/>
        <v>17</v>
      </c>
      <c r="AD152">
        <f t="shared" si="186"/>
        <v>16</v>
      </c>
      <c r="AE152">
        <f t="shared" si="186"/>
        <v>15</v>
      </c>
      <c r="AF152">
        <f t="shared" si="186"/>
        <v>14</v>
      </c>
      <c r="AG152">
        <f t="shared" si="186"/>
        <v>13</v>
      </c>
      <c r="AH152">
        <f>IF(AG152=0,$B$152-1,IF(AG152&gt;0,AG152-1,0))</f>
        <v>12</v>
      </c>
      <c r="AI152">
        <f t="shared" ref="AI152:AN152" si="187">IF(AH152=0,$B$152-1,IF(AH152&gt;0,AH152-1,0))</f>
        <v>11</v>
      </c>
      <c r="AJ152">
        <f t="shared" si="187"/>
        <v>10</v>
      </c>
      <c r="AK152">
        <f t="shared" si="187"/>
        <v>9</v>
      </c>
      <c r="AL152">
        <f t="shared" si="187"/>
        <v>8</v>
      </c>
      <c r="AM152">
        <f t="shared" si="187"/>
        <v>7</v>
      </c>
      <c r="AN152">
        <f t="shared" si="187"/>
        <v>6</v>
      </c>
    </row>
    <row r="153" spans="1:40" x14ac:dyDescent="0.25">
      <c r="A153" t="str">
        <f t="shared" si="157"/>
        <v>Electrical Panels Replace</v>
      </c>
      <c r="B153">
        <f t="shared" si="157"/>
        <v>35</v>
      </c>
      <c r="K153">
        <f t="shared" si="142"/>
        <v>5</v>
      </c>
      <c r="L153">
        <f>IF(K153=0,$B$153-1,IF(K153&gt;0,K153-1,0))</f>
        <v>4</v>
      </c>
      <c r="M153">
        <f t="shared" ref="M153:AG153" si="188">IF(L153=0,$B$153-1,IF(L153&gt;0,L153-1,0))</f>
        <v>3</v>
      </c>
      <c r="N153">
        <f t="shared" si="188"/>
        <v>2</v>
      </c>
      <c r="O153">
        <f t="shared" si="188"/>
        <v>1</v>
      </c>
      <c r="P153">
        <f t="shared" si="188"/>
        <v>0</v>
      </c>
      <c r="Q153">
        <f t="shared" si="188"/>
        <v>34</v>
      </c>
      <c r="R153">
        <f t="shared" si="188"/>
        <v>33</v>
      </c>
      <c r="S153">
        <f t="shared" si="188"/>
        <v>32</v>
      </c>
      <c r="T153">
        <f t="shared" si="188"/>
        <v>31</v>
      </c>
      <c r="U153">
        <f t="shared" si="188"/>
        <v>30</v>
      </c>
      <c r="V153">
        <f t="shared" si="188"/>
        <v>29</v>
      </c>
      <c r="W153">
        <f t="shared" si="188"/>
        <v>28</v>
      </c>
      <c r="X153">
        <f t="shared" si="188"/>
        <v>27</v>
      </c>
      <c r="Y153">
        <f t="shared" si="188"/>
        <v>26</v>
      </c>
      <c r="Z153">
        <f t="shared" si="188"/>
        <v>25</v>
      </c>
      <c r="AA153">
        <f t="shared" si="188"/>
        <v>24</v>
      </c>
      <c r="AB153">
        <f t="shared" si="188"/>
        <v>23</v>
      </c>
      <c r="AC153">
        <f t="shared" si="188"/>
        <v>22</v>
      </c>
      <c r="AD153">
        <f t="shared" si="188"/>
        <v>21</v>
      </c>
      <c r="AE153">
        <f t="shared" si="188"/>
        <v>20</v>
      </c>
      <c r="AF153">
        <f t="shared" si="188"/>
        <v>19</v>
      </c>
      <c r="AG153">
        <f t="shared" si="188"/>
        <v>18</v>
      </c>
      <c r="AH153">
        <f>IF(AG153=0,$B$153-1,IF(AG153&gt;0,AG153-1,0))</f>
        <v>17</v>
      </c>
      <c r="AI153">
        <f t="shared" ref="AI153:AN153" si="189">IF(AH153=0,$B$153-1,IF(AH153&gt;0,AH153-1,0))</f>
        <v>16</v>
      </c>
      <c r="AJ153">
        <f t="shared" si="189"/>
        <v>15</v>
      </c>
      <c r="AK153">
        <f t="shared" si="189"/>
        <v>14</v>
      </c>
      <c r="AL153">
        <f t="shared" si="189"/>
        <v>13</v>
      </c>
      <c r="AM153">
        <f t="shared" si="189"/>
        <v>12</v>
      </c>
      <c r="AN153">
        <f t="shared" si="189"/>
        <v>11</v>
      </c>
    </row>
    <row r="159" spans="1:40" x14ac:dyDescent="0.25">
      <c r="A159">
        <f>A67</f>
        <v>2025</v>
      </c>
      <c r="B159">
        <f>B67</f>
        <v>9977.4283865051329</v>
      </c>
    </row>
  </sheetData>
  <autoFilter ref="A6:AQ61"/>
  <conditionalFormatting sqref="D7:D61">
    <cfRule type="cellIs" dxfId="3" priority="2" operator="equal">
      <formula>0</formula>
    </cfRule>
  </conditionalFormatting>
  <conditionalFormatting sqref="C7:C61">
    <cfRule type="cellIs" dxfId="2" priority="1" operator="lessThan">
      <formula>1</formula>
    </cfRule>
  </conditionalFormatting>
  <pageMargins left="0.7" right="0.7" top="0.75" bottom="0.75" header="0.3" footer="0.3"/>
  <pageSetup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K2" sqref="K2"/>
    </sheetView>
  </sheetViews>
  <sheetFormatPr defaultRowHeight="15" x14ac:dyDescent="0.25"/>
  <cols>
    <col min="2" max="2" width="12" bestFit="1" customWidth="1"/>
    <col min="3" max="3" width="15.28515625" bestFit="1" customWidth="1"/>
    <col min="4" max="4" width="12.5703125" bestFit="1" customWidth="1"/>
    <col min="5" max="5" width="13.140625" customWidth="1"/>
    <col min="6" max="8" width="14.42578125" bestFit="1" customWidth="1"/>
  </cols>
  <sheetData>
    <row r="1" spans="1:13" x14ac:dyDescent="0.25">
      <c r="A1" t="s">
        <v>67</v>
      </c>
      <c r="D1" s="6">
        <f>6562.16*(1+K1)</f>
        <v>7927.0892799999992</v>
      </c>
      <c r="E1" t="s">
        <v>71</v>
      </c>
      <c r="G1" s="8">
        <v>0.04</v>
      </c>
      <c r="I1" t="s">
        <v>103</v>
      </c>
      <c r="K1" s="8">
        <v>0.20799999999999999</v>
      </c>
    </row>
    <row r="2" spans="1:13" x14ac:dyDescent="0.25">
      <c r="A2" t="s">
        <v>68</v>
      </c>
      <c r="D2" s="8">
        <v>0.03</v>
      </c>
    </row>
    <row r="3" spans="1:13" x14ac:dyDescent="0.25">
      <c r="A3" t="s">
        <v>77</v>
      </c>
      <c r="D3" s="9">
        <f>50123/12</f>
        <v>4176.916666666667</v>
      </c>
    </row>
    <row r="5" spans="1:13" x14ac:dyDescent="0.25">
      <c r="A5" t="str">
        <f>'2019 Reserve Study'!A64</f>
        <v>Year</v>
      </c>
      <c r="B5" t="str">
        <f>'2019 Reserve Study'!B64</f>
        <v>Expenses</v>
      </c>
      <c r="C5" t="s">
        <v>73</v>
      </c>
      <c r="D5" t="s">
        <v>79</v>
      </c>
      <c r="E5" t="s">
        <v>65</v>
      </c>
      <c r="F5" t="s">
        <v>66</v>
      </c>
      <c r="G5" t="s">
        <v>69</v>
      </c>
      <c r="H5" t="s">
        <v>70</v>
      </c>
    </row>
    <row r="6" spans="1:13" x14ac:dyDescent="0.25">
      <c r="A6">
        <f>'2024 Update'!A66</f>
        <v>2024</v>
      </c>
      <c r="B6" s="5">
        <f>'2024 Update'!B66</f>
        <v>71487.076151508358</v>
      </c>
      <c r="C6" s="5">
        <f>D3*12</f>
        <v>50123</v>
      </c>
      <c r="D6" s="5"/>
      <c r="E6" s="6">
        <f>176951-4107</f>
        <v>172844</v>
      </c>
      <c r="F6" s="5">
        <f>D1*12*(1+K1)</f>
        <v>114911.08620287997</v>
      </c>
      <c r="G6" s="5">
        <f>E6*$D$2</f>
        <v>5185.32</v>
      </c>
      <c r="H6" s="5">
        <f t="shared" ref="H6:H35" si="0">SUM(E6:G6)-SUM(B6:C6)</f>
        <v>171330.33005137159</v>
      </c>
      <c r="I6">
        <v>1</v>
      </c>
    </row>
    <row r="7" spans="1:13" x14ac:dyDescent="0.25">
      <c r="A7">
        <f>'2024 Update'!A67</f>
        <v>2025</v>
      </c>
      <c r="B7" s="5">
        <f>'2024 Update'!B67</f>
        <v>9977.4283865051329</v>
      </c>
      <c r="C7" s="5">
        <f>D3*9</f>
        <v>37592.25</v>
      </c>
      <c r="D7" s="5"/>
      <c r="E7" s="5">
        <f>H6+D7</f>
        <v>171330.33005137159</v>
      </c>
      <c r="F7" s="5">
        <f>F6*(1+$G$1)</f>
        <v>119507.52965099517</v>
      </c>
      <c r="G7" s="5">
        <f t="shared" ref="G7:G35" si="1">E7*$D$2</f>
        <v>5139.9099015411475</v>
      </c>
      <c r="H7" s="5">
        <f t="shared" si="0"/>
        <v>248408.09121740275</v>
      </c>
      <c r="I7">
        <v>2</v>
      </c>
    </row>
    <row r="8" spans="1:13" x14ac:dyDescent="0.25">
      <c r="A8">
        <f>'2024 Update'!A68</f>
        <v>2026</v>
      </c>
      <c r="B8" s="5">
        <f>'2024 Update'!B68</f>
        <v>29016.778156394295</v>
      </c>
      <c r="C8" s="5"/>
      <c r="D8" s="5"/>
      <c r="E8" s="5">
        <f t="shared" ref="E8:E35" si="2">H7+D8</f>
        <v>248408.09121740275</v>
      </c>
      <c r="F8" s="5">
        <f>F7*(1+$G$1)</f>
        <v>124287.83083703498</v>
      </c>
      <c r="G8" s="5">
        <f t="shared" si="1"/>
        <v>7452.2427365220819</v>
      </c>
      <c r="H8" s="5">
        <f t="shared" si="0"/>
        <v>351131.38663456554</v>
      </c>
      <c r="I8">
        <v>3</v>
      </c>
    </row>
    <row r="9" spans="1:13" x14ac:dyDescent="0.25">
      <c r="A9">
        <f>'2024 Update'!A69</f>
        <v>2027</v>
      </c>
      <c r="B9" s="5">
        <f>'2024 Update'!B69</f>
        <v>119010.03502555261</v>
      </c>
      <c r="E9" s="5">
        <f t="shared" si="2"/>
        <v>351131.38663456554</v>
      </c>
      <c r="F9" s="5">
        <f>F8*(1+$G$1)</f>
        <v>129259.34407051638</v>
      </c>
      <c r="G9" s="5">
        <f t="shared" si="1"/>
        <v>10533.941599036965</v>
      </c>
      <c r="H9" s="5">
        <f t="shared" si="0"/>
        <v>371914.63727856631</v>
      </c>
      <c r="I9">
        <v>4</v>
      </c>
    </row>
    <row r="10" spans="1:13" x14ac:dyDescent="0.25">
      <c r="A10">
        <f>'2024 Update'!A70</f>
        <v>2028</v>
      </c>
      <c r="B10" s="5">
        <f>'2024 Update'!B70</f>
        <v>244491.4447931</v>
      </c>
      <c r="E10" s="5">
        <f t="shared" si="2"/>
        <v>371914.63727856631</v>
      </c>
      <c r="F10" s="5">
        <f>F9*(1+$G$1)</f>
        <v>134429.71783333705</v>
      </c>
      <c r="G10" s="5">
        <f t="shared" si="1"/>
        <v>11157.43911835699</v>
      </c>
      <c r="H10" s="5">
        <f t="shared" si="0"/>
        <v>273010.34943716036</v>
      </c>
      <c r="I10">
        <v>5</v>
      </c>
      <c r="K10" t="s">
        <v>91</v>
      </c>
      <c r="L10" t="s">
        <v>88</v>
      </c>
    </row>
    <row r="11" spans="1:13" x14ac:dyDescent="0.25">
      <c r="A11">
        <f>'2024 Update'!A71</f>
        <v>2029</v>
      </c>
      <c r="B11" s="5">
        <f>'2024 Update'!B71</f>
        <v>347055.36635347008</v>
      </c>
      <c r="C11" s="5">
        <f>'Loan Payment'!C14</f>
        <v>69598.085505942348</v>
      </c>
      <c r="D11" s="10">
        <v>300000</v>
      </c>
      <c r="E11" s="5">
        <f t="shared" si="2"/>
        <v>573010.34943716042</v>
      </c>
      <c r="F11" s="5">
        <f t="shared" ref="F11:F35" si="3">F10*(1+$G$1)</f>
        <v>139806.90654667054</v>
      </c>
      <c r="G11" s="5">
        <f t="shared" si="1"/>
        <v>17190.310483114812</v>
      </c>
      <c r="H11" s="5">
        <f t="shared" si="0"/>
        <v>313354.11460753327</v>
      </c>
      <c r="I11">
        <v>6</v>
      </c>
      <c r="K11" s="8">
        <v>0.06</v>
      </c>
      <c r="L11" s="3">
        <v>5</v>
      </c>
      <c r="M11" t="s">
        <v>92</v>
      </c>
    </row>
    <row r="12" spans="1:13" x14ac:dyDescent="0.25">
      <c r="A12">
        <f>'2024 Update'!A72</f>
        <v>2030</v>
      </c>
      <c r="B12" s="5">
        <f>'2024 Update'!B72</f>
        <v>26124.136601605191</v>
      </c>
      <c r="C12" s="5">
        <f>C11</f>
        <v>69598.085505942348</v>
      </c>
      <c r="E12" s="5">
        <f t="shared" si="2"/>
        <v>313354.11460753327</v>
      </c>
      <c r="F12" s="5">
        <f t="shared" si="3"/>
        <v>145399.18280853736</v>
      </c>
      <c r="G12" s="5">
        <f t="shared" si="1"/>
        <v>9400.6234382259972</v>
      </c>
      <c r="H12" s="5">
        <f t="shared" si="0"/>
        <v>372431.69874674908</v>
      </c>
      <c r="I12">
        <v>7</v>
      </c>
    </row>
    <row r="13" spans="1:13" x14ac:dyDescent="0.25">
      <c r="A13">
        <f>'2024 Update'!A73</f>
        <v>2031</v>
      </c>
      <c r="B13" s="5">
        <f>'2024 Update'!B73</f>
        <v>18509.906543332458</v>
      </c>
      <c r="C13" s="5">
        <f t="shared" ref="C13:C15" si="4">C12</f>
        <v>69598.085505942348</v>
      </c>
      <c r="E13" s="5">
        <f t="shared" si="2"/>
        <v>372431.69874674908</v>
      </c>
      <c r="F13" s="5">
        <f t="shared" si="3"/>
        <v>151215.15012087885</v>
      </c>
      <c r="G13" s="5">
        <f t="shared" si="1"/>
        <v>11172.950962402472</v>
      </c>
      <c r="H13" s="5">
        <f t="shared" si="0"/>
        <v>446711.80778075563</v>
      </c>
      <c r="I13">
        <v>8</v>
      </c>
    </row>
    <row r="14" spans="1:13" x14ac:dyDescent="0.25">
      <c r="A14">
        <f>'2024 Update'!A74</f>
        <v>2032</v>
      </c>
      <c r="B14" s="5">
        <f>'2024 Update'!B74</f>
        <v>67073.42016068699</v>
      </c>
      <c r="C14" s="5">
        <f t="shared" si="4"/>
        <v>69598.085505942348</v>
      </c>
      <c r="E14" s="5">
        <f t="shared" si="2"/>
        <v>446711.80778075563</v>
      </c>
      <c r="F14" s="5">
        <f t="shared" si="3"/>
        <v>157263.75612571402</v>
      </c>
      <c r="G14" s="5">
        <f t="shared" si="1"/>
        <v>13401.354233422668</v>
      </c>
      <c r="H14" s="5">
        <f t="shared" si="0"/>
        <v>480705.41247326293</v>
      </c>
      <c r="I14">
        <v>9</v>
      </c>
    </row>
    <row r="15" spans="1:13" x14ac:dyDescent="0.25">
      <c r="A15">
        <f>'2024 Update'!A75</f>
        <v>2033</v>
      </c>
      <c r="B15" s="5">
        <f>'2024 Update'!B75</f>
        <v>123793.61272929648</v>
      </c>
      <c r="C15" s="5">
        <f t="shared" si="4"/>
        <v>69598.085505942348</v>
      </c>
      <c r="E15" s="5">
        <f t="shared" si="2"/>
        <v>480705.41247326293</v>
      </c>
      <c r="F15" s="5">
        <f t="shared" si="3"/>
        <v>163554.30637074259</v>
      </c>
      <c r="G15" s="5">
        <f t="shared" si="1"/>
        <v>14421.162374197887</v>
      </c>
      <c r="H15" s="5">
        <f t="shared" si="0"/>
        <v>465289.1829829645</v>
      </c>
      <c r="I15">
        <v>10</v>
      </c>
    </row>
    <row r="16" spans="1:13" x14ac:dyDescent="0.25">
      <c r="A16">
        <f>'2024 Update'!A76</f>
        <v>2034</v>
      </c>
      <c r="B16" s="5">
        <f>'2024 Update'!B76</f>
        <v>431974.66801911121</v>
      </c>
      <c r="E16" s="5">
        <f t="shared" si="2"/>
        <v>465289.1829829645</v>
      </c>
      <c r="F16" s="5">
        <f t="shared" si="3"/>
        <v>170096.47862557229</v>
      </c>
      <c r="G16" s="5">
        <f t="shared" si="1"/>
        <v>13958.675489488935</v>
      </c>
      <c r="H16" s="5">
        <f t="shared" si="0"/>
        <v>217369.66907891451</v>
      </c>
      <c r="I16">
        <v>11</v>
      </c>
    </row>
    <row r="17" spans="1:9" x14ac:dyDescent="0.25">
      <c r="A17">
        <f>'2024 Update'!A77</f>
        <v>2035</v>
      </c>
      <c r="B17" s="5">
        <f>'2024 Update'!B77</f>
        <v>30637.872712523462</v>
      </c>
      <c r="E17" s="5">
        <f t="shared" si="2"/>
        <v>217369.66907891451</v>
      </c>
      <c r="F17" s="5">
        <f t="shared" si="3"/>
        <v>176900.33777059519</v>
      </c>
      <c r="G17" s="5">
        <f t="shared" si="1"/>
        <v>6521.0900723674349</v>
      </c>
      <c r="H17" s="5">
        <f t="shared" si="0"/>
        <v>370153.22420935368</v>
      </c>
      <c r="I17">
        <v>12</v>
      </c>
    </row>
    <row r="18" spans="1:9" x14ac:dyDescent="0.25">
      <c r="A18">
        <f>'2024 Update'!A78</f>
        <v>2036</v>
      </c>
      <c r="B18" s="5">
        <f>'2024 Update'!B78</f>
        <v>82669.646183092642</v>
      </c>
      <c r="E18" s="5">
        <f t="shared" si="2"/>
        <v>370153.22420935368</v>
      </c>
      <c r="F18" s="5">
        <f t="shared" si="3"/>
        <v>183976.35128141899</v>
      </c>
      <c r="G18" s="5">
        <f t="shared" si="1"/>
        <v>11104.59672628061</v>
      </c>
      <c r="H18" s="5">
        <f t="shared" si="0"/>
        <v>482564.52603396075</v>
      </c>
      <c r="I18">
        <v>13</v>
      </c>
    </row>
    <row r="19" spans="1:9" x14ac:dyDescent="0.25">
      <c r="A19">
        <f>'2024 Update'!A79</f>
        <v>2037</v>
      </c>
      <c r="B19" s="5">
        <f>'2024 Update'!B79</f>
        <v>0</v>
      </c>
      <c r="E19" s="5">
        <f t="shared" si="2"/>
        <v>482564.52603396075</v>
      </c>
      <c r="F19" s="5">
        <f t="shared" si="3"/>
        <v>191335.40533267576</v>
      </c>
      <c r="G19" s="5">
        <f t="shared" si="1"/>
        <v>14476.935781018821</v>
      </c>
      <c r="H19" s="5">
        <f t="shared" si="0"/>
        <v>688376.86714765534</v>
      </c>
      <c r="I19">
        <v>14</v>
      </c>
    </row>
    <row r="20" spans="1:9" x14ac:dyDescent="0.25">
      <c r="A20">
        <f>'2024 Update'!A80</f>
        <v>2038</v>
      </c>
      <c r="B20" s="5">
        <f>'2024 Update'!B80</f>
        <v>239332.40890630681</v>
      </c>
      <c r="E20" s="5">
        <f t="shared" si="2"/>
        <v>688376.86714765534</v>
      </c>
      <c r="F20" s="5">
        <f t="shared" si="3"/>
        <v>198988.82154598279</v>
      </c>
      <c r="G20" s="5">
        <f t="shared" si="1"/>
        <v>20651.306014429658</v>
      </c>
      <c r="H20" s="5">
        <f t="shared" si="0"/>
        <v>668684.58580176102</v>
      </c>
      <c r="I20">
        <v>15</v>
      </c>
    </row>
    <row r="21" spans="1:9" x14ac:dyDescent="0.25">
      <c r="A21">
        <f>'2024 Update'!A81</f>
        <v>2039</v>
      </c>
      <c r="B21" s="5">
        <f>'2024 Update'!B81</f>
        <v>81176.908849712199</v>
      </c>
      <c r="E21" s="5">
        <f t="shared" si="2"/>
        <v>668684.58580176102</v>
      </c>
      <c r="F21" s="5">
        <f t="shared" si="3"/>
        <v>206948.37440782212</v>
      </c>
      <c r="G21" s="5">
        <f t="shared" si="1"/>
        <v>20060.537574052829</v>
      </c>
      <c r="H21" s="5">
        <f t="shared" si="0"/>
        <v>814516.58893392375</v>
      </c>
      <c r="I21">
        <v>16</v>
      </c>
    </row>
    <row r="22" spans="1:9" x14ac:dyDescent="0.25">
      <c r="A22">
        <f>'2024 Update'!A82</f>
        <v>2040</v>
      </c>
      <c r="B22" s="5">
        <f>'2024 Update'!B82</f>
        <v>68108.722794911955</v>
      </c>
      <c r="E22" s="5">
        <f t="shared" si="2"/>
        <v>814516.58893392375</v>
      </c>
      <c r="F22" s="5">
        <f t="shared" si="3"/>
        <v>215226.30938413501</v>
      </c>
      <c r="G22" s="5">
        <f t="shared" si="1"/>
        <v>24435.497668017713</v>
      </c>
      <c r="H22" s="5">
        <f t="shared" si="0"/>
        <v>986069.6731911645</v>
      </c>
      <c r="I22">
        <v>17</v>
      </c>
    </row>
    <row r="23" spans="1:9" x14ac:dyDescent="0.25">
      <c r="A23">
        <f>'2024 Update'!A83</f>
        <v>2041</v>
      </c>
      <c r="B23" s="5">
        <f>'2024 Update'!B83</f>
        <v>0</v>
      </c>
      <c r="E23" s="5">
        <f t="shared" si="2"/>
        <v>986069.6731911645</v>
      </c>
      <c r="F23" s="5">
        <f t="shared" si="3"/>
        <v>223835.3617595004</v>
      </c>
      <c r="G23" s="5">
        <f t="shared" si="1"/>
        <v>29582.090195734934</v>
      </c>
      <c r="H23" s="5">
        <f t="shared" si="0"/>
        <v>1239487.1251464</v>
      </c>
      <c r="I23">
        <v>18</v>
      </c>
    </row>
    <row r="24" spans="1:9" x14ac:dyDescent="0.25">
      <c r="A24">
        <f>'2024 Update'!A84</f>
        <v>2042</v>
      </c>
      <c r="B24" s="5">
        <f>'2024 Update'!B84</f>
        <v>101733.00286360276</v>
      </c>
      <c r="E24" s="5">
        <f t="shared" si="2"/>
        <v>1239487.1251464</v>
      </c>
      <c r="F24" s="5">
        <f t="shared" si="3"/>
        <v>232788.77622988043</v>
      </c>
      <c r="G24" s="5">
        <f t="shared" si="1"/>
        <v>37184.613754391998</v>
      </c>
      <c r="H24" s="5">
        <f t="shared" si="0"/>
        <v>1407727.5122670697</v>
      </c>
      <c r="I24">
        <v>19</v>
      </c>
    </row>
    <row r="25" spans="1:9" x14ac:dyDescent="0.25">
      <c r="A25">
        <f>'2024 Update'!A85</f>
        <v>2043</v>
      </c>
      <c r="B25" s="5">
        <f>'2024 Update'!B85</f>
        <v>207739.01047140846</v>
      </c>
      <c r="E25" s="5">
        <f t="shared" si="2"/>
        <v>1407727.5122670697</v>
      </c>
      <c r="F25" s="5">
        <f t="shared" si="3"/>
        <v>242100.32727907566</v>
      </c>
      <c r="G25" s="5">
        <f t="shared" si="1"/>
        <v>42231.825368012091</v>
      </c>
      <c r="H25" s="5">
        <f t="shared" si="0"/>
        <v>1484320.654442749</v>
      </c>
      <c r="I25">
        <v>20</v>
      </c>
    </row>
    <row r="26" spans="1:9" x14ac:dyDescent="0.25">
      <c r="A26">
        <f>'2024 Update'!A86</f>
        <v>2044</v>
      </c>
      <c r="B26" s="5">
        <f>'2024 Update'!B86</f>
        <v>507759.12096368993</v>
      </c>
      <c r="E26" s="5">
        <f t="shared" si="2"/>
        <v>1484320.654442749</v>
      </c>
      <c r="F26" s="5">
        <f t="shared" si="3"/>
        <v>251784.3403702387</v>
      </c>
      <c r="G26" s="5">
        <f t="shared" si="1"/>
        <v>44529.619633282469</v>
      </c>
      <c r="H26" s="5">
        <f t="shared" si="0"/>
        <v>1272875.4934825804</v>
      </c>
      <c r="I26">
        <v>21</v>
      </c>
    </row>
    <row r="27" spans="1:9" x14ac:dyDescent="0.25">
      <c r="A27">
        <f>'2024 Update'!A87</f>
        <v>2045</v>
      </c>
      <c r="B27" s="5">
        <f>'2024 Update'!B87</f>
        <v>55406.447932288225</v>
      </c>
      <c r="E27" s="5">
        <f t="shared" si="2"/>
        <v>1272875.4934825804</v>
      </c>
      <c r="F27" s="5">
        <f t="shared" si="3"/>
        <v>261855.71398504826</v>
      </c>
      <c r="G27" s="5">
        <f t="shared" si="1"/>
        <v>38186.264804477411</v>
      </c>
      <c r="H27" s="5">
        <f t="shared" si="0"/>
        <v>1517511.0243398177</v>
      </c>
      <c r="I27">
        <v>22</v>
      </c>
    </row>
    <row r="28" spans="1:9" x14ac:dyDescent="0.25">
      <c r="A28">
        <f>'2024 Update'!A88</f>
        <v>2046</v>
      </c>
      <c r="B28" s="5">
        <f>'2024 Update'!B88</f>
        <v>89367.312588082234</v>
      </c>
      <c r="E28" s="5">
        <f t="shared" si="2"/>
        <v>1517511.0243398177</v>
      </c>
      <c r="F28" s="5">
        <f t="shared" si="3"/>
        <v>272329.94254445023</v>
      </c>
      <c r="G28" s="5">
        <f t="shared" si="1"/>
        <v>45525.330730194531</v>
      </c>
      <c r="H28" s="5">
        <f t="shared" si="0"/>
        <v>1745998.9850263803</v>
      </c>
      <c r="I28">
        <v>23</v>
      </c>
    </row>
    <row r="29" spans="1:9" x14ac:dyDescent="0.25">
      <c r="A29">
        <f>'2024 Update'!A89</f>
        <v>2047</v>
      </c>
      <c r="B29" s="5">
        <f>'2024 Update'!B89</f>
        <v>30766.031450982162</v>
      </c>
      <c r="E29" s="5">
        <f t="shared" si="2"/>
        <v>1745998.9850263803</v>
      </c>
      <c r="F29" s="5">
        <f t="shared" si="3"/>
        <v>283223.14024622826</v>
      </c>
      <c r="G29" s="5">
        <f t="shared" si="1"/>
        <v>52379.969550791408</v>
      </c>
      <c r="H29" s="5">
        <f t="shared" si="0"/>
        <v>2050836.0633724178</v>
      </c>
      <c r="I29">
        <v>24</v>
      </c>
    </row>
    <row r="30" spans="1:9" x14ac:dyDescent="0.25">
      <c r="A30">
        <f>'2024 Update'!A90</f>
        <v>2048</v>
      </c>
      <c r="B30" s="5">
        <f>'2024 Update'!B90</f>
        <v>426409.65024012484</v>
      </c>
      <c r="E30" s="5">
        <f t="shared" si="2"/>
        <v>2050836.0633724178</v>
      </c>
      <c r="F30" s="5">
        <f t="shared" si="3"/>
        <v>294552.06585607742</v>
      </c>
      <c r="G30" s="5">
        <f t="shared" si="1"/>
        <v>61525.081901172533</v>
      </c>
      <c r="H30" s="5">
        <f t="shared" si="0"/>
        <v>1980503.5608895428</v>
      </c>
      <c r="I30">
        <v>25</v>
      </c>
    </row>
    <row r="31" spans="1:9" x14ac:dyDescent="0.25">
      <c r="A31">
        <f>'2024 Update'!A91</f>
        <v>2049</v>
      </c>
      <c r="B31" s="5">
        <f>'2024 Update'!B91</f>
        <v>446887.51334862458</v>
      </c>
      <c r="E31" s="5">
        <f t="shared" si="2"/>
        <v>1980503.5608895428</v>
      </c>
      <c r="F31" s="5">
        <f t="shared" si="3"/>
        <v>306334.14849032054</v>
      </c>
      <c r="G31" s="5">
        <f t="shared" si="1"/>
        <v>59415.106826686279</v>
      </c>
      <c r="H31" s="5">
        <f t="shared" si="0"/>
        <v>1899365.3028579252</v>
      </c>
      <c r="I31">
        <v>26</v>
      </c>
    </row>
    <row r="32" spans="1:9" x14ac:dyDescent="0.25">
      <c r="A32">
        <f>'2024 Update'!A92</f>
        <v>2050</v>
      </c>
      <c r="B32" s="5">
        <f>'2024 Update'!B92</f>
        <v>51655.338414157784</v>
      </c>
      <c r="E32" s="5">
        <f t="shared" si="2"/>
        <v>1899365.3028579252</v>
      </c>
      <c r="F32" s="5">
        <f t="shared" si="3"/>
        <v>318587.51442993339</v>
      </c>
      <c r="G32" s="5">
        <f t="shared" si="1"/>
        <v>56980.959085737755</v>
      </c>
      <c r="H32" s="5">
        <f t="shared" si="0"/>
        <v>2223278.4379594387</v>
      </c>
      <c r="I32">
        <v>27</v>
      </c>
    </row>
    <row r="33" spans="1:9" x14ac:dyDescent="0.25">
      <c r="A33">
        <f>'2024 Update'!A93</f>
        <v>2051</v>
      </c>
      <c r="B33" s="5">
        <f>'2024 Update'!B93</f>
        <v>35890.676989806663</v>
      </c>
      <c r="E33" s="5">
        <f t="shared" si="2"/>
        <v>2223278.4379594387</v>
      </c>
      <c r="F33" s="5">
        <f t="shared" si="3"/>
        <v>331331.01500713074</v>
      </c>
      <c r="G33" s="5">
        <f t="shared" si="1"/>
        <v>66698.353138783161</v>
      </c>
      <c r="H33" s="5">
        <f t="shared" si="0"/>
        <v>2585417.1291155457</v>
      </c>
      <c r="I33">
        <v>28</v>
      </c>
    </row>
    <row r="34" spans="1:9" x14ac:dyDescent="0.25">
      <c r="A34">
        <f>'2024 Update'!A94</f>
        <v>2052</v>
      </c>
      <c r="B34" s="5">
        <f>'2024 Update'!B94</f>
        <v>129613.03557449754</v>
      </c>
      <c r="E34" s="5">
        <f t="shared" si="2"/>
        <v>2585417.1291155457</v>
      </c>
      <c r="F34" s="5">
        <f t="shared" si="3"/>
        <v>344584.25560741598</v>
      </c>
      <c r="G34" s="5">
        <f t="shared" si="1"/>
        <v>77562.513873466363</v>
      </c>
      <c r="H34" s="5">
        <f t="shared" si="0"/>
        <v>2877950.8630219302</v>
      </c>
      <c r="I34">
        <v>29</v>
      </c>
    </row>
    <row r="35" spans="1:9" x14ac:dyDescent="0.25">
      <c r="A35">
        <f>'2024 Update'!A95</f>
        <v>2053</v>
      </c>
      <c r="B35" s="5">
        <f>'2024 Update'!B95</f>
        <v>241455.93142849431</v>
      </c>
      <c r="E35" s="5">
        <f t="shared" si="2"/>
        <v>2877950.8630219302</v>
      </c>
      <c r="F35" s="5">
        <f t="shared" si="3"/>
        <v>358367.62583171262</v>
      </c>
      <c r="G35" s="5">
        <f t="shared" si="1"/>
        <v>86338.525890657897</v>
      </c>
      <c r="H35" s="5">
        <f t="shared" si="0"/>
        <v>3081201.083315806</v>
      </c>
      <c r="I35">
        <v>30</v>
      </c>
    </row>
  </sheetData>
  <pageMargins left="0.7" right="0.7" top="0.75" bottom="0.7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6" workbookViewId="0">
      <selection activeCell="A3" sqref="A3:F39"/>
    </sheetView>
  </sheetViews>
  <sheetFormatPr defaultRowHeight="15" x14ac:dyDescent="0.25"/>
  <cols>
    <col min="1" max="1" width="28.85546875" bestFit="1" customWidth="1"/>
    <col min="2" max="2" width="14.7109375" bestFit="1" customWidth="1"/>
    <col min="3" max="3" width="11.42578125" bestFit="1" customWidth="1"/>
    <col min="4" max="5" width="12.5703125" bestFit="1" customWidth="1"/>
    <col min="6" max="6" width="12.7109375" bestFit="1" customWidth="1"/>
  </cols>
  <sheetData>
    <row r="3" spans="1:6" x14ac:dyDescent="0.25">
      <c r="A3" t="s">
        <v>0</v>
      </c>
      <c r="B3" t="s">
        <v>1</v>
      </c>
      <c r="C3" t="s">
        <v>76</v>
      </c>
      <c r="D3" t="s">
        <v>3</v>
      </c>
      <c r="E3" t="s">
        <v>4</v>
      </c>
      <c r="F3" t="s">
        <v>5</v>
      </c>
    </row>
    <row r="4" spans="1:6" x14ac:dyDescent="0.25">
      <c r="A4" t="s">
        <v>13</v>
      </c>
      <c r="B4">
        <v>20</v>
      </c>
      <c r="C4">
        <v>0</v>
      </c>
      <c r="D4" s="1">
        <v>15026.247570037851</v>
      </c>
      <c r="E4" s="1">
        <v>18872.966947967539</v>
      </c>
      <c r="F4" s="1">
        <v>16949.607259002696</v>
      </c>
    </row>
    <row r="5" spans="1:6" x14ac:dyDescent="0.25">
      <c r="A5" t="s">
        <v>14</v>
      </c>
      <c r="B5">
        <v>4</v>
      </c>
      <c r="C5">
        <v>0</v>
      </c>
      <c r="D5" s="1">
        <v>2404.199611206056</v>
      </c>
      <c r="E5" s="1">
        <v>2764.8295528869644</v>
      </c>
      <c r="F5" s="1">
        <v>2584.5145820465104</v>
      </c>
    </row>
    <row r="6" spans="1:6" x14ac:dyDescent="0.25">
      <c r="A6" t="s">
        <v>62</v>
      </c>
      <c r="B6">
        <v>4</v>
      </c>
      <c r="C6">
        <v>0</v>
      </c>
      <c r="D6" s="1">
        <v>18362.074530586255</v>
      </c>
      <c r="E6" s="1">
        <v>19774.541802169813</v>
      </c>
      <c r="F6" s="1">
        <v>19068.308166378032</v>
      </c>
    </row>
    <row r="7" spans="1:6" x14ac:dyDescent="0.25">
      <c r="A7" t="s">
        <v>22</v>
      </c>
      <c r="B7">
        <v>4</v>
      </c>
      <c r="C7">
        <v>0</v>
      </c>
      <c r="D7" s="1">
        <v>4147.2443293304468</v>
      </c>
      <c r="E7" s="1">
        <v>5409.4491252136268</v>
      </c>
      <c r="F7" s="1">
        <v>4778.3467272720372</v>
      </c>
    </row>
    <row r="8" spans="1:6" x14ac:dyDescent="0.25">
      <c r="A8" t="s">
        <v>32</v>
      </c>
      <c r="B8">
        <v>18</v>
      </c>
      <c r="C8">
        <v>0</v>
      </c>
      <c r="D8" s="1">
        <v>10217.848347625739</v>
      </c>
      <c r="E8" s="1">
        <v>12020.998056030281</v>
      </c>
      <c r="F8" s="1">
        <v>11119.423201828009</v>
      </c>
    </row>
    <row r="9" spans="1:6" x14ac:dyDescent="0.25">
      <c r="A9" t="s">
        <v>41</v>
      </c>
      <c r="B9">
        <v>5</v>
      </c>
      <c r="C9">
        <v>0</v>
      </c>
      <c r="D9" s="1">
        <v>3365.8794556884786</v>
      </c>
      <c r="E9" s="1">
        <v>3846.7193779296899</v>
      </c>
      <c r="F9" s="1">
        <v>3606.2994168090845</v>
      </c>
    </row>
    <row r="10" spans="1:6" x14ac:dyDescent="0.25">
      <c r="A10" t="s">
        <v>45</v>
      </c>
      <c r="B10">
        <v>4</v>
      </c>
      <c r="C10">
        <v>0</v>
      </c>
      <c r="D10" s="1">
        <v>5000</v>
      </c>
      <c r="E10" s="1">
        <v>6000</v>
      </c>
      <c r="F10" s="1">
        <v>5500</v>
      </c>
    </row>
    <row r="11" spans="1:6" x14ac:dyDescent="0.25">
      <c r="A11" t="s">
        <v>50</v>
      </c>
      <c r="B11">
        <v>30</v>
      </c>
      <c r="C11">
        <v>0</v>
      </c>
      <c r="D11" s="1">
        <v>19353.806870208751</v>
      </c>
      <c r="E11" s="1">
        <v>23801.576150939956</v>
      </c>
      <c r="F11" s="1">
        <v>21577.691510574354</v>
      </c>
    </row>
    <row r="12" spans="1:6" x14ac:dyDescent="0.25">
      <c r="A12" t="s">
        <v>53</v>
      </c>
      <c r="B12">
        <v>10</v>
      </c>
      <c r="C12">
        <v>0</v>
      </c>
      <c r="D12" s="1">
        <v>18000</v>
      </c>
      <c r="E12" s="1">
        <v>20000</v>
      </c>
      <c r="F12" s="1">
        <v>19000</v>
      </c>
    </row>
    <row r="13" spans="1:6" x14ac:dyDescent="0.25">
      <c r="A13" t="s">
        <v>58</v>
      </c>
      <c r="B13">
        <v>30</v>
      </c>
      <c r="C13">
        <v>0</v>
      </c>
      <c r="D13" s="1">
        <v>4237.401814750674</v>
      </c>
      <c r="E13" s="1">
        <v>5078.8716786727937</v>
      </c>
      <c r="F13" s="1">
        <v>4658.1367467117343</v>
      </c>
    </row>
    <row r="14" spans="1:6" x14ac:dyDescent="0.25">
      <c r="A14" t="s">
        <v>63</v>
      </c>
      <c r="B14">
        <v>35</v>
      </c>
      <c r="C14">
        <v>0</v>
      </c>
      <c r="D14" s="1">
        <v>10217.848347625739</v>
      </c>
      <c r="E14" s="1">
        <v>12020.998056030281</v>
      </c>
      <c r="F14" s="1">
        <v>11119.423201828009</v>
      </c>
    </row>
    <row r="15" spans="1:6" x14ac:dyDescent="0.25">
      <c r="A15" t="s">
        <v>30</v>
      </c>
      <c r="B15">
        <v>20</v>
      </c>
      <c r="C15">
        <v>1</v>
      </c>
      <c r="D15" s="1">
        <v>9015.7485420227113</v>
      </c>
      <c r="E15" s="1">
        <v>10217.848347625739</v>
      </c>
      <c r="F15" s="1">
        <v>9616.7984448242241</v>
      </c>
    </row>
    <row r="16" spans="1:6" x14ac:dyDescent="0.25">
      <c r="A16" t="s">
        <v>49</v>
      </c>
      <c r="B16">
        <v>18</v>
      </c>
      <c r="C16">
        <v>1</v>
      </c>
      <c r="D16" s="1">
        <v>9436.4834739837697</v>
      </c>
      <c r="E16" s="1">
        <v>10758.793260147102</v>
      </c>
      <c r="F16" s="1">
        <v>10097.638367065436</v>
      </c>
    </row>
    <row r="17" spans="1:6" x14ac:dyDescent="0.25">
      <c r="A17" t="s">
        <v>9</v>
      </c>
      <c r="B17">
        <v>5</v>
      </c>
      <c r="C17">
        <v>2</v>
      </c>
      <c r="D17" s="1">
        <v>45679.792612915066</v>
      </c>
      <c r="E17" s="1">
        <v>54094.491252136264</v>
      </c>
      <c r="F17" s="1">
        <v>49887.141932525665</v>
      </c>
    </row>
    <row r="18" spans="1:6" x14ac:dyDescent="0.25">
      <c r="A18" t="s">
        <v>10</v>
      </c>
      <c r="B18">
        <v>10</v>
      </c>
      <c r="C18">
        <v>2</v>
      </c>
      <c r="D18" s="1">
        <v>22148.688918235792</v>
      </c>
      <c r="E18" s="1">
        <v>25574.673364204424</v>
      </c>
      <c r="F18" s="1">
        <v>23861.681141220106</v>
      </c>
    </row>
    <row r="19" spans="1:6" x14ac:dyDescent="0.25">
      <c r="A19" t="s">
        <v>11</v>
      </c>
      <c r="B19">
        <v>5</v>
      </c>
      <c r="C19">
        <v>2</v>
      </c>
      <c r="D19" s="1">
        <v>21367.324044593825</v>
      </c>
      <c r="E19" s="1">
        <v>24222.311082901015</v>
      </c>
      <c r="F19" s="1">
        <v>22794.81756374742</v>
      </c>
    </row>
    <row r="20" spans="1:6" x14ac:dyDescent="0.25">
      <c r="A20" t="s">
        <v>12</v>
      </c>
      <c r="B20">
        <v>5</v>
      </c>
      <c r="C20">
        <v>2</v>
      </c>
      <c r="D20" s="1">
        <v>9857.21840594483</v>
      </c>
      <c r="E20" s="1">
        <v>10818.898250427254</v>
      </c>
      <c r="F20" s="1">
        <v>10338.058328186042</v>
      </c>
    </row>
    <row r="21" spans="1:6" x14ac:dyDescent="0.25">
      <c r="A21" t="s">
        <v>20</v>
      </c>
      <c r="B21">
        <v>28</v>
      </c>
      <c r="C21">
        <v>2</v>
      </c>
      <c r="D21" s="1">
        <v>13703.93778387452</v>
      </c>
      <c r="E21" s="1">
        <v>15867.717433959971</v>
      </c>
      <c r="F21" s="1">
        <v>14785.827608917247</v>
      </c>
    </row>
    <row r="22" spans="1:6" x14ac:dyDescent="0.25">
      <c r="A22" t="s">
        <v>21</v>
      </c>
      <c r="B22">
        <v>15</v>
      </c>
      <c r="C22">
        <v>2</v>
      </c>
      <c r="D22" s="1">
        <v>1983.4646792449964</v>
      </c>
      <c r="E22" s="1">
        <v>2404.199611206056</v>
      </c>
      <c r="F22" s="1">
        <v>2193.8321452255263</v>
      </c>
    </row>
    <row r="23" spans="1:6" x14ac:dyDescent="0.25">
      <c r="A23" t="s">
        <v>27</v>
      </c>
      <c r="B23">
        <v>8</v>
      </c>
      <c r="C23">
        <v>2</v>
      </c>
      <c r="D23" s="1">
        <v>18031.497084045423</v>
      </c>
      <c r="E23" s="1">
        <v>21637.796500854507</v>
      </c>
      <c r="F23" s="1">
        <v>19834.646792449967</v>
      </c>
    </row>
    <row r="24" spans="1:6" x14ac:dyDescent="0.25">
      <c r="A24" t="s">
        <v>28</v>
      </c>
      <c r="B24">
        <v>10</v>
      </c>
      <c r="C24">
        <v>2</v>
      </c>
      <c r="D24" s="1">
        <v>4688.1892418518091</v>
      </c>
      <c r="E24" s="1">
        <v>5289.2391446533238</v>
      </c>
      <c r="F24" s="1">
        <v>4988.7141932525665</v>
      </c>
    </row>
    <row r="25" spans="1:6" x14ac:dyDescent="0.25">
      <c r="A25" t="s">
        <v>39</v>
      </c>
      <c r="B25">
        <v>13</v>
      </c>
      <c r="C25">
        <v>2</v>
      </c>
      <c r="D25" s="1">
        <v>1983.4646792449964</v>
      </c>
      <c r="E25" s="1">
        <v>2283.9896306457536</v>
      </c>
      <c r="F25" s="1">
        <v>2133.7271549453749</v>
      </c>
    </row>
    <row r="26" spans="1:6" x14ac:dyDescent="0.25">
      <c r="A26" t="s">
        <v>51</v>
      </c>
      <c r="B26">
        <v>10</v>
      </c>
      <c r="C26">
        <v>2</v>
      </c>
      <c r="D26" s="1">
        <v>18572.441996566784</v>
      </c>
      <c r="E26" s="1">
        <v>22900.001296737686</v>
      </c>
      <c r="F26" s="1">
        <v>20736.221646652237</v>
      </c>
    </row>
    <row r="27" spans="1:6" x14ac:dyDescent="0.25">
      <c r="A27" t="s">
        <v>26</v>
      </c>
      <c r="B27">
        <v>22</v>
      </c>
      <c r="C27">
        <v>3</v>
      </c>
      <c r="D27" s="1">
        <v>57099.740766143834</v>
      </c>
      <c r="E27" s="1">
        <v>66115.48930816655</v>
      </c>
      <c r="F27" s="1">
        <v>61607.615037155192</v>
      </c>
    </row>
    <row r="28" spans="1:6" x14ac:dyDescent="0.25">
      <c r="A28" t="s">
        <v>102</v>
      </c>
      <c r="B28">
        <v>24</v>
      </c>
      <c r="C28">
        <v>3</v>
      </c>
      <c r="D28" s="1">
        <v>6851.9688919372602</v>
      </c>
      <c r="E28" s="1">
        <v>7993.9637072601372</v>
      </c>
      <c r="F28" s="1">
        <v>7422.9662995986982</v>
      </c>
    </row>
    <row r="29" spans="1:6" x14ac:dyDescent="0.25">
      <c r="A29" t="s">
        <v>35</v>
      </c>
      <c r="B29">
        <v>6</v>
      </c>
      <c r="C29">
        <v>3</v>
      </c>
      <c r="D29" s="1">
        <v>5409.4491252136268</v>
      </c>
      <c r="E29" s="1">
        <v>6311.0239794158979</v>
      </c>
      <c r="F29" s="1">
        <v>5860.2365523147619</v>
      </c>
    </row>
    <row r="30" spans="1:6" x14ac:dyDescent="0.25">
      <c r="A30" t="s">
        <v>37</v>
      </c>
      <c r="B30">
        <v>7</v>
      </c>
      <c r="C30">
        <v>4</v>
      </c>
      <c r="D30" s="1">
        <v>19233.596889648448</v>
      </c>
      <c r="E30" s="1">
        <v>21637.796500854507</v>
      </c>
      <c r="F30" s="1">
        <v>20435.696695251478</v>
      </c>
    </row>
    <row r="31" spans="1:6" x14ac:dyDescent="0.25">
      <c r="A31" t="s">
        <v>78</v>
      </c>
      <c r="B31">
        <v>50</v>
      </c>
      <c r="C31">
        <v>5</v>
      </c>
      <c r="D31" s="1">
        <v>200000</v>
      </c>
      <c r="E31" s="1">
        <v>300000</v>
      </c>
      <c r="F31" s="1">
        <v>250000</v>
      </c>
    </row>
    <row r="32" spans="1:6" x14ac:dyDescent="0.25">
      <c r="A32" t="s">
        <v>24</v>
      </c>
      <c r="B32">
        <v>20</v>
      </c>
      <c r="C32">
        <v>5</v>
      </c>
      <c r="D32" s="1">
        <v>7693.4387558593799</v>
      </c>
      <c r="E32" s="1">
        <v>8715.2235906219539</v>
      </c>
      <c r="F32" s="1">
        <v>8204.3311732406673</v>
      </c>
    </row>
    <row r="33" spans="1:6" x14ac:dyDescent="0.25">
      <c r="A33" t="s">
        <v>33</v>
      </c>
      <c r="B33">
        <v>15</v>
      </c>
      <c r="C33">
        <v>5</v>
      </c>
      <c r="D33" s="1">
        <v>33658.794556884786</v>
      </c>
      <c r="E33" s="1">
        <v>38707.613740417502</v>
      </c>
      <c r="F33" s="1">
        <v>36183.204148651144</v>
      </c>
    </row>
    <row r="34" spans="1:6" x14ac:dyDescent="0.25">
      <c r="A34" t="s">
        <v>42</v>
      </c>
      <c r="B34">
        <v>15</v>
      </c>
      <c r="C34">
        <v>5</v>
      </c>
      <c r="D34" s="1">
        <v>6010.4990280151405</v>
      </c>
      <c r="E34" s="1">
        <v>6912.0738822174117</v>
      </c>
      <c r="F34" s="1">
        <v>6461.2864551162766</v>
      </c>
    </row>
    <row r="35" spans="1:6" x14ac:dyDescent="0.25">
      <c r="A35" t="s">
        <v>46</v>
      </c>
      <c r="B35">
        <v>20</v>
      </c>
      <c r="C35">
        <v>5</v>
      </c>
      <c r="D35" s="1">
        <v>39669.293584899926</v>
      </c>
      <c r="E35" s="1">
        <v>46881.892418518095</v>
      </c>
      <c r="F35" s="1">
        <v>43275.593001709014</v>
      </c>
    </row>
    <row r="36" spans="1:6" x14ac:dyDescent="0.25">
      <c r="A36" t="s">
        <v>52</v>
      </c>
      <c r="B36">
        <v>20</v>
      </c>
      <c r="C36">
        <v>5</v>
      </c>
      <c r="D36" s="1">
        <v>27317.718082328814</v>
      </c>
      <c r="E36" s="1">
        <v>31254.594945678731</v>
      </c>
      <c r="F36" s="1">
        <v>29286.156514003771</v>
      </c>
    </row>
    <row r="37" spans="1:6" x14ac:dyDescent="0.25">
      <c r="A37" t="s">
        <v>54</v>
      </c>
      <c r="B37">
        <v>15</v>
      </c>
      <c r="C37">
        <v>5</v>
      </c>
      <c r="D37" s="1">
        <v>4327.5593001709012</v>
      </c>
      <c r="E37" s="1">
        <v>4958.6616981124907</v>
      </c>
      <c r="F37" s="1">
        <v>4643.110499141696</v>
      </c>
    </row>
    <row r="38" spans="1:6" x14ac:dyDescent="0.25">
      <c r="A38" t="s">
        <v>55</v>
      </c>
      <c r="B38">
        <v>15</v>
      </c>
      <c r="C38">
        <v>5</v>
      </c>
      <c r="D38" s="1">
        <v>19233.596889648448</v>
      </c>
      <c r="E38" s="1">
        <v>21156.956578613295</v>
      </c>
      <c r="F38" s="1">
        <v>20195.276734130872</v>
      </c>
    </row>
    <row r="39" spans="1:6" x14ac:dyDescent="0.25">
      <c r="A39" t="s">
        <v>80</v>
      </c>
      <c r="B39">
        <v>20</v>
      </c>
      <c r="C39">
        <v>5</v>
      </c>
      <c r="D39" s="1">
        <v>10217.848347625739</v>
      </c>
      <c r="E39" s="1">
        <v>11450.000648368843</v>
      </c>
      <c r="F39" s="1">
        <v>10833.92449799729</v>
      </c>
    </row>
  </sheetData>
  <sortState ref="A4:F39">
    <sortCondition ref="C4:C39"/>
  </sortState>
  <pageMargins left="0.7" right="0.7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D14" sqref="D14"/>
    </sheetView>
  </sheetViews>
  <sheetFormatPr defaultRowHeight="15" x14ac:dyDescent="0.25"/>
  <cols>
    <col min="9" max="9" width="10.85546875" bestFit="1" customWidth="1"/>
  </cols>
  <sheetData>
    <row r="1" spans="1:10" x14ac:dyDescent="0.25">
      <c r="B1" t="s">
        <v>87</v>
      </c>
      <c r="C1" s="7">
        <f>'2024 Cash Flow'!K11</f>
        <v>0.06</v>
      </c>
      <c r="D1" t="s">
        <v>89</v>
      </c>
    </row>
    <row r="2" spans="1:10" x14ac:dyDescent="0.25">
      <c r="B2" t="s">
        <v>88</v>
      </c>
      <c r="C2">
        <f>'2024 Cash Flow'!L11</f>
        <v>5</v>
      </c>
      <c r="D2" t="s">
        <v>90</v>
      </c>
    </row>
    <row r="3" spans="1:10" x14ac:dyDescent="0.25">
      <c r="B3" t="s">
        <v>81</v>
      </c>
      <c r="C3">
        <f>'2024 Cash Flow'!D11</f>
        <v>300000</v>
      </c>
      <c r="I3" t="s">
        <v>82</v>
      </c>
      <c r="J3">
        <v>100000</v>
      </c>
    </row>
    <row r="4" spans="1:10" x14ac:dyDescent="0.25">
      <c r="B4" t="s">
        <v>83</v>
      </c>
      <c r="C4">
        <f>C1/12</f>
        <v>5.0000000000000001E-3</v>
      </c>
      <c r="I4" t="s">
        <v>83</v>
      </c>
      <c r="J4">
        <v>5.0000000000000001E-3</v>
      </c>
    </row>
    <row r="5" spans="1:10" x14ac:dyDescent="0.25">
      <c r="B5" t="s">
        <v>84</v>
      </c>
      <c r="C5">
        <f>C2*12</f>
        <v>60</v>
      </c>
      <c r="I5" t="s">
        <v>84</v>
      </c>
      <c r="J5">
        <v>360</v>
      </c>
    </row>
    <row r="8" spans="1:10" x14ac:dyDescent="0.25">
      <c r="B8" t="s">
        <v>85</v>
      </c>
      <c r="C8">
        <f>C4+1</f>
        <v>1.0049999999999999</v>
      </c>
      <c r="I8" t="s">
        <v>85</v>
      </c>
      <c r="J8">
        <f>J4+1</f>
        <v>1.0049999999999999</v>
      </c>
    </row>
    <row r="9" spans="1:10" x14ac:dyDescent="0.25">
      <c r="B9" t="s">
        <v>86</v>
      </c>
      <c r="C9">
        <f>C8^C5</f>
        <v>1.3488501525493037</v>
      </c>
      <c r="I9" t="s">
        <v>86</v>
      </c>
      <c r="J9">
        <f>J8^J5</f>
        <v>6.0225752122628879</v>
      </c>
    </row>
    <row r="10" spans="1:10" x14ac:dyDescent="0.25">
      <c r="A10" t="s">
        <v>94</v>
      </c>
      <c r="B10" t="s">
        <v>93</v>
      </c>
      <c r="C10">
        <f>C9-1</f>
        <v>0.34885015254930374</v>
      </c>
      <c r="H10" t="s">
        <v>94</v>
      </c>
      <c r="I10" t="s">
        <v>93</v>
      </c>
      <c r="J10">
        <f>J9-1</f>
        <v>5.0225752122628879</v>
      </c>
    </row>
    <row r="11" spans="1:10" x14ac:dyDescent="0.25">
      <c r="A11" t="s">
        <v>95</v>
      </c>
      <c r="B11" t="s">
        <v>99</v>
      </c>
      <c r="C11">
        <f>C4*C9</f>
        <v>6.744250762746519E-3</v>
      </c>
      <c r="H11" t="s">
        <v>95</v>
      </c>
      <c r="I11" t="s">
        <v>99</v>
      </c>
      <c r="J11">
        <f>J4*J9</f>
        <v>3.011287606131444E-2</v>
      </c>
    </row>
    <row r="12" spans="1:10" x14ac:dyDescent="0.25">
      <c r="B12" t="s">
        <v>96</v>
      </c>
      <c r="C12">
        <f>C10/C11</f>
        <v>51.725560751130566</v>
      </c>
      <c r="I12" t="s">
        <v>96</v>
      </c>
      <c r="J12">
        <f>J10/J11</f>
        <v>166.79161439233349</v>
      </c>
    </row>
    <row r="13" spans="1:10" x14ac:dyDescent="0.25">
      <c r="A13" t="s">
        <v>97</v>
      </c>
      <c r="B13" t="s">
        <v>98</v>
      </c>
      <c r="C13">
        <f>C3/C12</f>
        <v>5799.8404588285284</v>
      </c>
      <c r="D13" t="s">
        <v>100</v>
      </c>
      <c r="H13" t="s">
        <v>97</v>
      </c>
      <c r="I13" t="s">
        <v>98</v>
      </c>
      <c r="J13">
        <f>J3/J12</f>
        <v>599.55052515275895</v>
      </c>
    </row>
    <row r="14" spans="1:10" x14ac:dyDescent="0.25">
      <c r="C14">
        <f>C13*12</f>
        <v>69598.085505942348</v>
      </c>
      <c r="D1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9"/>
  <sheetViews>
    <sheetView zoomScale="98" zoomScaleNormal="98" workbookViewId="0">
      <selection activeCell="D11" sqref="D11"/>
    </sheetView>
  </sheetViews>
  <sheetFormatPr defaultRowHeight="15" x14ac:dyDescent="0.25"/>
  <cols>
    <col min="1" max="1" width="19.85546875" bestFit="1" customWidth="1"/>
    <col min="2" max="2" width="14.7109375" bestFit="1" customWidth="1"/>
    <col min="3" max="3" width="14.28515625" bestFit="1" customWidth="1"/>
    <col min="4" max="4" width="12.5703125" bestFit="1" customWidth="1"/>
    <col min="5" max="5" width="13.7109375" bestFit="1" customWidth="1"/>
    <col min="6" max="6" width="12.5703125" bestFit="1" customWidth="1"/>
    <col min="7" max="7" width="10.28515625" customWidth="1"/>
    <col min="11" max="11" width="10.140625" customWidth="1"/>
    <col min="16" max="16" width="10.28515625" customWidth="1"/>
  </cols>
  <sheetData>
    <row r="1" spans="1:41" x14ac:dyDescent="0.25">
      <c r="A1" t="s">
        <v>15</v>
      </c>
      <c r="B1" s="3">
        <v>2024</v>
      </c>
      <c r="C1" t="s">
        <v>16</v>
      </c>
      <c r="D1" s="4">
        <v>3.7499999999999999E-2</v>
      </c>
    </row>
    <row r="5" spans="1:41" x14ac:dyDescent="0.25">
      <c r="C5" t="s">
        <v>74</v>
      </c>
      <c r="D5" t="s">
        <v>75</v>
      </c>
    </row>
    <row r="6" spans="1:41" x14ac:dyDescent="0.25">
      <c r="A6" t="s">
        <v>0</v>
      </c>
      <c r="B6" t="s">
        <v>1</v>
      </c>
      <c r="C6" t="s">
        <v>2</v>
      </c>
      <c r="D6" t="s">
        <v>76</v>
      </c>
      <c r="E6" t="s">
        <v>3</v>
      </c>
      <c r="F6" t="s">
        <v>4</v>
      </c>
      <c r="G6" t="s">
        <v>5</v>
      </c>
      <c r="K6">
        <f>B1</f>
        <v>2024</v>
      </c>
      <c r="L6">
        <f>K6+1</f>
        <v>2025</v>
      </c>
      <c r="M6">
        <f t="shared" ref="M6:AN6" si="0">L6+1</f>
        <v>2026</v>
      </c>
      <c r="N6">
        <f t="shared" si="0"/>
        <v>2027</v>
      </c>
      <c r="O6">
        <f t="shared" si="0"/>
        <v>2028</v>
      </c>
      <c r="P6">
        <f t="shared" si="0"/>
        <v>2029</v>
      </c>
      <c r="Q6">
        <f t="shared" si="0"/>
        <v>2030</v>
      </c>
      <c r="R6">
        <f t="shared" si="0"/>
        <v>2031</v>
      </c>
      <c r="S6">
        <f t="shared" si="0"/>
        <v>2032</v>
      </c>
      <c r="T6">
        <f t="shared" si="0"/>
        <v>2033</v>
      </c>
      <c r="U6">
        <f t="shared" si="0"/>
        <v>2034</v>
      </c>
      <c r="V6">
        <f t="shared" si="0"/>
        <v>2035</v>
      </c>
      <c r="W6">
        <f t="shared" si="0"/>
        <v>2036</v>
      </c>
      <c r="X6">
        <f t="shared" si="0"/>
        <v>2037</v>
      </c>
      <c r="Y6">
        <f t="shared" si="0"/>
        <v>2038</v>
      </c>
      <c r="Z6">
        <f t="shared" si="0"/>
        <v>2039</v>
      </c>
      <c r="AA6">
        <f t="shared" si="0"/>
        <v>2040</v>
      </c>
      <c r="AB6">
        <f t="shared" si="0"/>
        <v>2041</v>
      </c>
      <c r="AC6">
        <f t="shared" si="0"/>
        <v>2042</v>
      </c>
      <c r="AD6">
        <f t="shared" si="0"/>
        <v>2043</v>
      </c>
      <c r="AE6">
        <f t="shared" si="0"/>
        <v>2044</v>
      </c>
      <c r="AF6">
        <f t="shared" si="0"/>
        <v>2045</v>
      </c>
      <c r="AG6">
        <f t="shared" si="0"/>
        <v>2046</v>
      </c>
      <c r="AH6">
        <f t="shared" si="0"/>
        <v>2047</v>
      </c>
      <c r="AI6">
        <f t="shared" si="0"/>
        <v>2048</v>
      </c>
      <c r="AJ6">
        <f t="shared" si="0"/>
        <v>2049</v>
      </c>
      <c r="AK6">
        <f t="shared" si="0"/>
        <v>2050</v>
      </c>
      <c r="AL6">
        <f t="shared" si="0"/>
        <v>2051</v>
      </c>
      <c r="AM6">
        <f t="shared" si="0"/>
        <v>2052</v>
      </c>
      <c r="AN6">
        <f t="shared" si="0"/>
        <v>2053</v>
      </c>
      <c r="AO6" t="s">
        <v>0</v>
      </c>
    </row>
    <row r="7" spans="1:41" x14ac:dyDescent="0.25">
      <c r="A7" s="3" t="s">
        <v>72</v>
      </c>
      <c r="B7" s="3">
        <v>50</v>
      </c>
      <c r="C7">
        <v>0</v>
      </c>
      <c r="D7" s="3">
        <v>10</v>
      </c>
      <c r="E7" s="1">
        <v>20000</v>
      </c>
      <c r="F7" s="1">
        <v>30000</v>
      </c>
      <c r="G7" s="1">
        <f>AVERAGE(E7:F7)</f>
        <v>25000</v>
      </c>
      <c r="K7" s="2">
        <f t="shared" ref="K7:AN15" si="1">IF(K99=0,$G7,0)</f>
        <v>0</v>
      </c>
      <c r="L7" s="2">
        <f t="shared" si="1"/>
        <v>0</v>
      </c>
      <c r="M7" s="2">
        <f t="shared" si="1"/>
        <v>0</v>
      </c>
      <c r="N7" s="2">
        <f t="shared" si="1"/>
        <v>0</v>
      </c>
      <c r="O7" s="2">
        <f t="shared" si="1"/>
        <v>0</v>
      </c>
      <c r="P7" s="2">
        <f t="shared" si="1"/>
        <v>0</v>
      </c>
      <c r="Q7" s="2">
        <f t="shared" si="1"/>
        <v>0</v>
      </c>
      <c r="R7" s="2">
        <f t="shared" si="1"/>
        <v>0</v>
      </c>
      <c r="S7" s="2">
        <f t="shared" si="1"/>
        <v>0</v>
      </c>
      <c r="T7" s="2">
        <f t="shared" si="1"/>
        <v>0</v>
      </c>
      <c r="U7" s="2">
        <f t="shared" si="1"/>
        <v>25000</v>
      </c>
      <c r="V7" s="2">
        <f t="shared" si="1"/>
        <v>0</v>
      </c>
      <c r="W7" s="2">
        <f t="shared" si="1"/>
        <v>0</v>
      </c>
      <c r="X7" s="2">
        <f t="shared" si="1"/>
        <v>0</v>
      </c>
      <c r="Y7" s="2">
        <f t="shared" si="1"/>
        <v>0</v>
      </c>
      <c r="Z7" s="2">
        <f t="shared" si="1"/>
        <v>0</v>
      </c>
      <c r="AA7" s="2">
        <f t="shared" si="1"/>
        <v>0</v>
      </c>
      <c r="AB7" s="2">
        <f t="shared" si="1"/>
        <v>0</v>
      </c>
      <c r="AC7" s="2">
        <f t="shared" si="1"/>
        <v>0</v>
      </c>
      <c r="AD7" s="2">
        <f t="shared" si="1"/>
        <v>0</v>
      </c>
      <c r="AE7" s="2">
        <f t="shared" si="1"/>
        <v>0</v>
      </c>
      <c r="AF7" s="2">
        <f t="shared" si="1"/>
        <v>0</v>
      </c>
      <c r="AG7" s="2">
        <f t="shared" si="1"/>
        <v>0</v>
      </c>
      <c r="AH7" s="2">
        <f t="shared" si="1"/>
        <v>0</v>
      </c>
      <c r="AI7" s="2">
        <f t="shared" si="1"/>
        <v>0</v>
      </c>
      <c r="AJ7" s="2">
        <f t="shared" si="1"/>
        <v>0</v>
      </c>
      <c r="AK7" s="2">
        <f t="shared" si="1"/>
        <v>0</v>
      </c>
      <c r="AL7" s="2">
        <f t="shared" si="1"/>
        <v>0</v>
      </c>
      <c r="AM7" s="2">
        <f t="shared" si="1"/>
        <v>0</v>
      </c>
      <c r="AN7" s="2">
        <f t="shared" si="1"/>
        <v>0</v>
      </c>
      <c r="AO7" t="str">
        <f>A7</f>
        <v>Sewer Line</v>
      </c>
    </row>
    <row r="8" spans="1:41" x14ac:dyDescent="0.25">
      <c r="A8" s="3" t="s">
        <v>78</v>
      </c>
      <c r="B8" s="3">
        <v>50</v>
      </c>
      <c r="C8">
        <v>5</v>
      </c>
      <c r="D8" s="3">
        <v>5</v>
      </c>
      <c r="E8" s="10">
        <v>200000</v>
      </c>
      <c r="F8" s="10">
        <v>300000</v>
      </c>
      <c r="G8" s="1">
        <f>AVERAGE(E8:F8)</f>
        <v>250000</v>
      </c>
      <c r="K8" s="2">
        <f t="shared" si="1"/>
        <v>0</v>
      </c>
      <c r="L8" s="2">
        <f t="shared" si="1"/>
        <v>0</v>
      </c>
      <c r="M8" s="2">
        <f t="shared" si="1"/>
        <v>0</v>
      </c>
      <c r="N8" s="2">
        <f t="shared" si="1"/>
        <v>0</v>
      </c>
      <c r="O8" s="2">
        <f t="shared" si="1"/>
        <v>0</v>
      </c>
      <c r="P8" s="2">
        <f t="shared" si="1"/>
        <v>250000</v>
      </c>
      <c r="Q8" s="2">
        <f t="shared" si="1"/>
        <v>0</v>
      </c>
      <c r="R8" s="2">
        <f t="shared" si="1"/>
        <v>0</v>
      </c>
      <c r="S8" s="2">
        <f t="shared" si="1"/>
        <v>0</v>
      </c>
      <c r="T8" s="2">
        <f t="shared" si="1"/>
        <v>0</v>
      </c>
      <c r="U8" s="2">
        <f t="shared" si="1"/>
        <v>0</v>
      </c>
      <c r="V8" s="2">
        <f t="shared" si="1"/>
        <v>0</v>
      </c>
      <c r="W8" s="2">
        <f t="shared" si="1"/>
        <v>0</v>
      </c>
      <c r="X8" s="2">
        <f t="shared" si="1"/>
        <v>0</v>
      </c>
      <c r="Y8" s="2">
        <f t="shared" si="1"/>
        <v>0</v>
      </c>
      <c r="Z8" s="2">
        <f t="shared" si="1"/>
        <v>0</v>
      </c>
      <c r="AA8" s="2">
        <f t="shared" si="1"/>
        <v>0</v>
      </c>
      <c r="AB8" s="2">
        <f t="shared" si="1"/>
        <v>0</v>
      </c>
      <c r="AC8" s="2">
        <f t="shared" si="1"/>
        <v>0</v>
      </c>
      <c r="AD8" s="2">
        <f t="shared" si="1"/>
        <v>0</v>
      </c>
      <c r="AE8" s="2">
        <f t="shared" si="1"/>
        <v>0</v>
      </c>
      <c r="AF8" s="2">
        <f t="shared" si="1"/>
        <v>0</v>
      </c>
      <c r="AG8" s="2">
        <f t="shared" si="1"/>
        <v>0</v>
      </c>
      <c r="AH8" s="2">
        <f t="shared" si="1"/>
        <v>0</v>
      </c>
      <c r="AI8" s="2">
        <f t="shared" si="1"/>
        <v>0</v>
      </c>
      <c r="AJ8" s="2">
        <f t="shared" si="1"/>
        <v>0</v>
      </c>
      <c r="AK8" s="2">
        <f t="shared" si="1"/>
        <v>0</v>
      </c>
      <c r="AL8" s="2">
        <f t="shared" si="1"/>
        <v>0</v>
      </c>
      <c r="AM8" s="2">
        <f t="shared" si="1"/>
        <v>0</v>
      </c>
      <c r="AN8" s="2">
        <f t="shared" si="1"/>
        <v>0</v>
      </c>
    </row>
    <row r="9" spans="1:41" x14ac:dyDescent="0.25">
      <c r="A9" t="s">
        <v>7</v>
      </c>
      <c r="B9">
        <v>50</v>
      </c>
      <c r="C9">
        <f>'2019 Reserve Study'!C8-('2024 Update Org'!$B$1-'2019 Reserve Study'!$B$1)</f>
        <v>43</v>
      </c>
      <c r="D9" s="3">
        <v>43</v>
      </c>
      <c r="E9" s="1">
        <f>'2019 Reserve Study'!D8*(1+$D$1)^($B$1-'2019 Reserve Study'!$B$1)*3</f>
        <v>288503.95334472676</v>
      </c>
      <c r="F9" s="1">
        <f>'2019 Reserve Study'!E8*(1+$D$1)^($B$1-'2019 Reserve Study'!$B$1)*3</f>
        <v>360629.94168090844</v>
      </c>
      <c r="G9" s="1">
        <f t="shared" ref="G9:G61" si="2">AVERAGE(E9:F9)</f>
        <v>324566.94751281757</v>
      </c>
      <c r="K9" s="2">
        <f t="shared" si="1"/>
        <v>0</v>
      </c>
      <c r="L9" s="2">
        <f t="shared" si="1"/>
        <v>0</v>
      </c>
      <c r="M9" s="2">
        <f t="shared" si="1"/>
        <v>0</v>
      </c>
      <c r="N9" s="2">
        <f t="shared" si="1"/>
        <v>0</v>
      </c>
      <c r="O9" s="2">
        <f t="shared" si="1"/>
        <v>0</v>
      </c>
      <c r="P9" s="2">
        <f t="shared" si="1"/>
        <v>0</v>
      </c>
      <c r="Q9" s="2">
        <f t="shared" si="1"/>
        <v>0</v>
      </c>
      <c r="R9" s="2">
        <f t="shared" si="1"/>
        <v>0</v>
      </c>
      <c r="S9" s="2">
        <f t="shared" si="1"/>
        <v>0</v>
      </c>
      <c r="T9" s="2">
        <f t="shared" si="1"/>
        <v>0</v>
      </c>
      <c r="U9" s="2">
        <f t="shared" si="1"/>
        <v>0</v>
      </c>
      <c r="V9" s="2">
        <f t="shared" si="1"/>
        <v>0</v>
      </c>
      <c r="W9" s="2">
        <f t="shared" si="1"/>
        <v>0</v>
      </c>
      <c r="X9" s="2">
        <f t="shared" si="1"/>
        <v>0</v>
      </c>
      <c r="Y9" s="2">
        <f t="shared" si="1"/>
        <v>0</v>
      </c>
      <c r="Z9" s="2">
        <f t="shared" si="1"/>
        <v>0</v>
      </c>
      <c r="AA9" s="2">
        <f t="shared" si="1"/>
        <v>0</v>
      </c>
      <c r="AB9" s="2">
        <f t="shared" si="1"/>
        <v>0</v>
      </c>
      <c r="AC9" s="2">
        <f t="shared" si="1"/>
        <v>0</v>
      </c>
      <c r="AD9" s="2">
        <f t="shared" si="1"/>
        <v>0</v>
      </c>
      <c r="AE9" s="2">
        <f t="shared" si="1"/>
        <v>0</v>
      </c>
      <c r="AF9" s="2">
        <f t="shared" si="1"/>
        <v>0</v>
      </c>
      <c r="AG9" s="2">
        <f t="shared" si="1"/>
        <v>0</v>
      </c>
      <c r="AH9" s="2">
        <f t="shared" si="1"/>
        <v>0</v>
      </c>
      <c r="AI9" s="2">
        <f t="shared" si="1"/>
        <v>0</v>
      </c>
      <c r="AJ9" s="2">
        <f t="shared" si="1"/>
        <v>0</v>
      </c>
      <c r="AK9" s="2">
        <f t="shared" si="1"/>
        <v>0</v>
      </c>
      <c r="AL9" s="2">
        <f t="shared" si="1"/>
        <v>0</v>
      </c>
      <c r="AM9" s="2">
        <f t="shared" si="1"/>
        <v>0</v>
      </c>
      <c r="AN9" s="2">
        <f t="shared" si="1"/>
        <v>0</v>
      </c>
      <c r="AO9" t="str">
        <f t="shared" ref="AO9:AO61" si="3">A9</f>
        <v>Metal Roof Replace</v>
      </c>
    </row>
    <row r="10" spans="1:41" x14ac:dyDescent="0.25">
      <c r="A10" t="s">
        <v>8</v>
      </c>
      <c r="B10">
        <v>10</v>
      </c>
      <c r="C10">
        <f>'2019 Reserve Study'!C9-('2024 Update Org'!$B$1-'2019 Reserve Study'!$B$1)</f>
        <v>-5</v>
      </c>
      <c r="D10" s="3">
        <v>8</v>
      </c>
      <c r="E10" s="1">
        <f>'2019 Reserve Study'!D9*(1+$D$1)^($B$1-'2019 Reserve Study'!$B$1)</f>
        <v>10818.898250427254</v>
      </c>
      <c r="F10" s="1">
        <f>'2019 Reserve Study'!E9*(1+$D$1)^($B$1-'2019 Reserve Study'!$B$1)</f>
        <v>13523.622813034066</v>
      </c>
      <c r="G10" s="1">
        <f t="shared" si="2"/>
        <v>12171.260531730659</v>
      </c>
      <c r="K10" s="2">
        <f t="shared" si="1"/>
        <v>0</v>
      </c>
      <c r="L10" s="2">
        <f t="shared" si="1"/>
        <v>0</v>
      </c>
      <c r="M10" s="2">
        <f t="shared" si="1"/>
        <v>0</v>
      </c>
      <c r="N10" s="2">
        <f t="shared" si="1"/>
        <v>0</v>
      </c>
      <c r="O10" s="2">
        <f t="shared" si="1"/>
        <v>0</v>
      </c>
      <c r="P10" s="2">
        <f t="shared" si="1"/>
        <v>0</v>
      </c>
      <c r="Q10" s="2">
        <f t="shared" si="1"/>
        <v>0</v>
      </c>
      <c r="R10" s="2">
        <f t="shared" si="1"/>
        <v>0</v>
      </c>
      <c r="S10" s="2">
        <f t="shared" si="1"/>
        <v>12171.260531730659</v>
      </c>
      <c r="T10" s="2">
        <f t="shared" si="1"/>
        <v>0</v>
      </c>
      <c r="U10" s="2">
        <f t="shared" si="1"/>
        <v>0</v>
      </c>
      <c r="V10" s="2">
        <f t="shared" si="1"/>
        <v>0</v>
      </c>
      <c r="W10" s="2">
        <f t="shared" si="1"/>
        <v>0</v>
      </c>
      <c r="X10" s="2">
        <f t="shared" si="1"/>
        <v>0</v>
      </c>
      <c r="Y10" s="2">
        <f t="shared" si="1"/>
        <v>0</v>
      </c>
      <c r="Z10" s="2">
        <f t="shared" si="1"/>
        <v>0</v>
      </c>
      <c r="AA10" s="2">
        <f t="shared" si="1"/>
        <v>0</v>
      </c>
      <c r="AB10" s="2">
        <f t="shared" si="1"/>
        <v>0</v>
      </c>
      <c r="AC10" s="2">
        <f t="shared" si="1"/>
        <v>12171.260531730659</v>
      </c>
      <c r="AD10" s="2">
        <f t="shared" si="1"/>
        <v>0</v>
      </c>
      <c r="AE10" s="2">
        <f t="shared" si="1"/>
        <v>0</v>
      </c>
      <c r="AF10" s="2">
        <f t="shared" si="1"/>
        <v>0</v>
      </c>
      <c r="AG10" s="2">
        <f t="shared" si="1"/>
        <v>0</v>
      </c>
      <c r="AH10" s="2">
        <f t="shared" si="1"/>
        <v>0</v>
      </c>
      <c r="AI10" s="2">
        <f t="shared" si="1"/>
        <v>0</v>
      </c>
      <c r="AJ10" s="2">
        <f t="shared" si="1"/>
        <v>0</v>
      </c>
      <c r="AK10" s="2">
        <f t="shared" si="1"/>
        <v>0</v>
      </c>
      <c r="AL10" s="2">
        <f t="shared" si="1"/>
        <v>0</v>
      </c>
      <c r="AM10" s="2">
        <f t="shared" si="1"/>
        <v>12171.260531730659</v>
      </c>
      <c r="AN10" s="2">
        <f t="shared" si="1"/>
        <v>0</v>
      </c>
      <c r="AO10" t="str">
        <f t="shared" si="3"/>
        <v>Heat Tape</v>
      </c>
    </row>
    <row r="11" spans="1:41" x14ac:dyDescent="0.25">
      <c r="A11" t="s">
        <v>9</v>
      </c>
      <c r="B11">
        <v>5</v>
      </c>
      <c r="C11">
        <f>'2019 Reserve Study'!C10-('2024 Update Org'!$B$1-'2019 Reserve Study'!$B$1)</f>
        <v>-5</v>
      </c>
      <c r="D11" s="3">
        <v>2</v>
      </c>
      <c r="E11" s="1">
        <f>'2019 Reserve Study'!D10*(1+$D$1)^($B$1-'2019 Reserve Study'!$B$1)</f>
        <v>45679.792612915066</v>
      </c>
      <c r="F11" s="1">
        <f>'2019 Reserve Study'!E10*(1+$D$1)^($B$1-'2019 Reserve Study'!$B$1)</f>
        <v>54094.491252136264</v>
      </c>
      <c r="G11" s="1">
        <f t="shared" si="2"/>
        <v>49887.141932525665</v>
      </c>
      <c r="K11" s="2">
        <f t="shared" si="1"/>
        <v>0</v>
      </c>
      <c r="L11" s="2">
        <f t="shared" si="1"/>
        <v>0</v>
      </c>
      <c r="M11" s="2">
        <f t="shared" si="1"/>
        <v>49887.141932525665</v>
      </c>
      <c r="N11" s="2">
        <f t="shared" si="1"/>
        <v>0</v>
      </c>
      <c r="O11" s="2">
        <f t="shared" si="1"/>
        <v>0</v>
      </c>
      <c r="P11" s="2">
        <f t="shared" si="1"/>
        <v>0</v>
      </c>
      <c r="Q11" s="2">
        <f t="shared" si="1"/>
        <v>0</v>
      </c>
      <c r="R11" s="2">
        <f t="shared" si="1"/>
        <v>49887.141932525665</v>
      </c>
      <c r="S11" s="2">
        <f t="shared" si="1"/>
        <v>0</v>
      </c>
      <c r="T11" s="2">
        <f t="shared" si="1"/>
        <v>0</v>
      </c>
      <c r="U11" s="2">
        <f t="shared" si="1"/>
        <v>0</v>
      </c>
      <c r="V11" s="2">
        <f t="shared" si="1"/>
        <v>0</v>
      </c>
      <c r="W11" s="2">
        <f t="shared" si="1"/>
        <v>49887.141932525665</v>
      </c>
      <c r="X11" s="2">
        <f t="shared" si="1"/>
        <v>0</v>
      </c>
      <c r="Y11" s="2">
        <f t="shared" si="1"/>
        <v>0</v>
      </c>
      <c r="Z11" s="2">
        <f t="shared" si="1"/>
        <v>0</v>
      </c>
      <c r="AA11" s="2">
        <f t="shared" si="1"/>
        <v>0</v>
      </c>
      <c r="AB11" s="2">
        <f t="shared" si="1"/>
        <v>49887.141932525665</v>
      </c>
      <c r="AC11" s="2">
        <f t="shared" si="1"/>
        <v>0</v>
      </c>
      <c r="AD11" s="2">
        <f t="shared" si="1"/>
        <v>0</v>
      </c>
      <c r="AE11" s="2">
        <f t="shared" si="1"/>
        <v>0</v>
      </c>
      <c r="AF11" s="2">
        <f t="shared" si="1"/>
        <v>0</v>
      </c>
      <c r="AG11" s="2">
        <f t="shared" si="1"/>
        <v>49887.141932525665</v>
      </c>
      <c r="AH11" s="2">
        <f t="shared" si="1"/>
        <v>0</v>
      </c>
      <c r="AI11" s="2">
        <f t="shared" si="1"/>
        <v>0</v>
      </c>
      <c r="AJ11" s="2">
        <f t="shared" si="1"/>
        <v>0</v>
      </c>
      <c r="AK11" s="2">
        <f t="shared" si="1"/>
        <v>0</v>
      </c>
      <c r="AL11" s="2">
        <f t="shared" si="1"/>
        <v>49887.141932525665</v>
      </c>
      <c r="AM11" s="2">
        <f t="shared" si="1"/>
        <v>0</v>
      </c>
      <c r="AN11" s="2">
        <f t="shared" si="1"/>
        <v>0</v>
      </c>
      <c r="AO11" t="str">
        <f t="shared" si="3"/>
        <v>Repaint Exterior</v>
      </c>
    </row>
    <row r="12" spans="1:41" x14ac:dyDescent="0.25">
      <c r="A12" t="s">
        <v>10</v>
      </c>
      <c r="B12">
        <v>10</v>
      </c>
      <c r="C12">
        <f>'2019 Reserve Study'!C11-('2024 Update Org'!$B$1-'2019 Reserve Study'!$B$1)</f>
        <v>0</v>
      </c>
      <c r="D12" s="3">
        <v>2</v>
      </c>
      <c r="E12" s="1">
        <f>'2019 Reserve Study'!D11*(1+$D$1)^($B$1-'2019 Reserve Study'!$B$1)</f>
        <v>22148.688918235792</v>
      </c>
      <c r="F12" s="1">
        <f>'2019 Reserve Study'!E11*(1+$D$1)^($B$1-'2019 Reserve Study'!$B$1)</f>
        <v>25574.673364204424</v>
      </c>
      <c r="G12" s="1">
        <f t="shared" si="2"/>
        <v>23861.681141220106</v>
      </c>
      <c r="K12" s="2">
        <f t="shared" si="1"/>
        <v>0</v>
      </c>
      <c r="L12" s="2">
        <f t="shared" si="1"/>
        <v>0</v>
      </c>
      <c r="M12" s="2">
        <f t="shared" si="1"/>
        <v>23861.681141220106</v>
      </c>
      <c r="N12" s="2">
        <f t="shared" si="1"/>
        <v>0</v>
      </c>
      <c r="O12" s="2">
        <f t="shared" si="1"/>
        <v>0</v>
      </c>
      <c r="P12" s="2">
        <f t="shared" si="1"/>
        <v>0</v>
      </c>
      <c r="Q12" s="2">
        <f t="shared" si="1"/>
        <v>0</v>
      </c>
      <c r="R12" s="2">
        <f t="shared" si="1"/>
        <v>0</v>
      </c>
      <c r="S12" s="2">
        <f t="shared" si="1"/>
        <v>0</v>
      </c>
      <c r="T12" s="2">
        <f t="shared" si="1"/>
        <v>0</v>
      </c>
      <c r="U12" s="2">
        <f t="shared" si="1"/>
        <v>0</v>
      </c>
      <c r="V12" s="2">
        <f t="shared" si="1"/>
        <v>0</v>
      </c>
      <c r="W12" s="2">
        <f t="shared" si="1"/>
        <v>23861.681141220106</v>
      </c>
      <c r="X12" s="2">
        <f t="shared" si="1"/>
        <v>0</v>
      </c>
      <c r="Y12" s="2">
        <f t="shared" si="1"/>
        <v>0</v>
      </c>
      <c r="Z12" s="2">
        <f t="shared" si="1"/>
        <v>0</v>
      </c>
      <c r="AA12" s="2">
        <f t="shared" si="1"/>
        <v>0</v>
      </c>
      <c r="AB12" s="2">
        <f t="shared" si="1"/>
        <v>0</v>
      </c>
      <c r="AC12" s="2">
        <f t="shared" si="1"/>
        <v>0</v>
      </c>
      <c r="AD12" s="2">
        <f t="shared" si="1"/>
        <v>0</v>
      </c>
      <c r="AE12" s="2">
        <f t="shared" si="1"/>
        <v>0</v>
      </c>
      <c r="AF12" s="2">
        <f t="shared" si="1"/>
        <v>0</v>
      </c>
      <c r="AG12" s="2">
        <f t="shared" si="1"/>
        <v>23861.681141220106</v>
      </c>
      <c r="AH12" s="2">
        <f t="shared" si="1"/>
        <v>0</v>
      </c>
      <c r="AI12" s="2">
        <f t="shared" si="1"/>
        <v>0</v>
      </c>
      <c r="AJ12" s="2">
        <f t="shared" si="1"/>
        <v>0</v>
      </c>
      <c r="AK12" s="2">
        <f t="shared" si="1"/>
        <v>0</v>
      </c>
      <c r="AL12" s="2">
        <f t="shared" si="1"/>
        <v>0</v>
      </c>
      <c r="AM12" s="2">
        <f t="shared" si="1"/>
        <v>0</v>
      </c>
      <c r="AN12" s="2">
        <f t="shared" si="1"/>
        <v>0</v>
      </c>
      <c r="AO12" t="str">
        <f t="shared" si="3"/>
        <v>Repaint Interior</v>
      </c>
    </row>
    <row r="13" spans="1:41" x14ac:dyDescent="0.25">
      <c r="A13" t="s">
        <v>11</v>
      </c>
      <c r="B13">
        <v>5</v>
      </c>
      <c r="C13">
        <f>'2019 Reserve Study'!C12-('2024 Update Org'!$B$1-'2019 Reserve Study'!$B$1)</f>
        <v>-5</v>
      </c>
      <c r="D13" s="3">
        <v>2</v>
      </c>
      <c r="E13" s="1">
        <f>'2019 Reserve Study'!D12*(1+$D$1)^($B$1-'2019 Reserve Study'!$B$1)</f>
        <v>21367.324044593825</v>
      </c>
      <c r="F13" s="1">
        <f>'2019 Reserve Study'!E12*(1+$D$1)^($B$1-'2019 Reserve Study'!$B$1)</f>
        <v>24222.311082901015</v>
      </c>
      <c r="G13" s="1">
        <f t="shared" si="2"/>
        <v>22794.81756374742</v>
      </c>
      <c r="K13" s="2">
        <f t="shared" si="1"/>
        <v>0</v>
      </c>
      <c r="L13" s="2">
        <f t="shared" si="1"/>
        <v>0</v>
      </c>
      <c r="M13" s="2">
        <f t="shared" si="1"/>
        <v>22794.81756374742</v>
      </c>
      <c r="N13" s="2">
        <f t="shared" si="1"/>
        <v>0</v>
      </c>
      <c r="O13" s="2">
        <f t="shared" si="1"/>
        <v>0</v>
      </c>
      <c r="P13" s="2">
        <f t="shared" si="1"/>
        <v>0</v>
      </c>
      <c r="Q13" s="2">
        <f t="shared" si="1"/>
        <v>0</v>
      </c>
      <c r="R13" s="2">
        <f t="shared" si="1"/>
        <v>22794.81756374742</v>
      </c>
      <c r="S13" s="2">
        <f t="shared" si="1"/>
        <v>0</v>
      </c>
      <c r="T13" s="2">
        <f t="shared" si="1"/>
        <v>0</v>
      </c>
      <c r="U13" s="2">
        <f t="shared" si="1"/>
        <v>0</v>
      </c>
      <c r="V13" s="2">
        <f t="shared" si="1"/>
        <v>0</v>
      </c>
      <c r="W13" s="2">
        <f t="shared" si="1"/>
        <v>22794.81756374742</v>
      </c>
      <c r="X13" s="2">
        <f t="shared" si="1"/>
        <v>0</v>
      </c>
      <c r="Y13" s="2">
        <f t="shared" si="1"/>
        <v>0</v>
      </c>
      <c r="Z13" s="2">
        <f t="shared" si="1"/>
        <v>0</v>
      </c>
      <c r="AA13" s="2">
        <f t="shared" si="1"/>
        <v>0</v>
      </c>
      <c r="AB13" s="2">
        <f t="shared" si="1"/>
        <v>22794.81756374742</v>
      </c>
      <c r="AC13" s="2">
        <f t="shared" si="1"/>
        <v>0</v>
      </c>
      <c r="AD13" s="2">
        <f t="shared" si="1"/>
        <v>0</v>
      </c>
      <c r="AE13" s="2">
        <f t="shared" si="1"/>
        <v>0</v>
      </c>
      <c r="AF13" s="2">
        <f t="shared" si="1"/>
        <v>0</v>
      </c>
      <c r="AG13" s="2">
        <f t="shared" si="1"/>
        <v>22794.81756374742</v>
      </c>
      <c r="AH13" s="2">
        <f t="shared" si="1"/>
        <v>0</v>
      </c>
      <c r="AI13" s="2">
        <f t="shared" si="1"/>
        <v>0</v>
      </c>
      <c r="AJ13" s="2">
        <f t="shared" si="1"/>
        <v>0</v>
      </c>
      <c r="AK13" s="2">
        <f t="shared" si="1"/>
        <v>0</v>
      </c>
      <c r="AL13" s="2">
        <f t="shared" si="1"/>
        <v>22794.81756374742</v>
      </c>
      <c r="AM13" s="2">
        <f t="shared" si="1"/>
        <v>0</v>
      </c>
      <c r="AN13" s="2">
        <f t="shared" si="1"/>
        <v>0</v>
      </c>
      <c r="AO13" t="str">
        <f t="shared" si="3"/>
        <v>Repair Wood Siding</v>
      </c>
    </row>
    <row r="14" spans="1:41" x14ac:dyDescent="0.25">
      <c r="A14" t="s">
        <v>12</v>
      </c>
      <c r="B14">
        <v>5</v>
      </c>
      <c r="C14">
        <f>'2019 Reserve Study'!C13-('2024 Update Org'!$B$1-'2019 Reserve Study'!$B$1)</f>
        <v>-5</v>
      </c>
      <c r="D14" s="3">
        <v>2</v>
      </c>
      <c r="E14" s="1">
        <f>'2019 Reserve Study'!D13*(1+$D$1)^($B$1-'2019 Reserve Study'!$B$1)</f>
        <v>9857.21840594483</v>
      </c>
      <c r="F14" s="1">
        <f>'2019 Reserve Study'!E13*(1+$D$1)^($B$1-'2019 Reserve Study'!$B$1)</f>
        <v>10818.898250427254</v>
      </c>
      <c r="G14" s="1">
        <f t="shared" si="2"/>
        <v>10338.058328186042</v>
      </c>
      <c r="K14" s="2">
        <f t="shared" si="1"/>
        <v>0</v>
      </c>
      <c r="L14" s="2">
        <f t="shared" si="1"/>
        <v>0</v>
      </c>
      <c r="M14" s="2">
        <f t="shared" si="1"/>
        <v>10338.058328186042</v>
      </c>
      <c r="N14" s="2">
        <f t="shared" si="1"/>
        <v>0</v>
      </c>
      <c r="O14" s="2">
        <f t="shared" si="1"/>
        <v>0</v>
      </c>
      <c r="P14" s="2">
        <f t="shared" si="1"/>
        <v>0</v>
      </c>
      <c r="Q14" s="2">
        <f t="shared" si="1"/>
        <v>0</v>
      </c>
      <c r="R14" s="2">
        <f t="shared" si="1"/>
        <v>10338.058328186042</v>
      </c>
      <c r="S14" s="2">
        <f t="shared" si="1"/>
        <v>0</v>
      </c>
      <c r="T14" s="2">
        <f t="shared" si="1"/>
        <v>0</v>
      </c>
      <c r="U14" s="2">
        <f t="shared" si="1"/>
        <v>0</v>
      </c>
      <c r="V14" s="2">
        <f t="shared" si="1"/>
        <v>0</v>
      </c>
      <c r="W14" s="2">
        <f t="shared" si="1"/>
        <v>10338.058328186042</v>
      </c>
      <c r="X14" s="2">
        <f t="shared" si="1"/>
        <v>0</v>
      </c>
      <c r="Y14" s="2">
        <f t="shared" si="1"/>
        <v>0</v>
      </c>
      <c r="Z14" s="2">
        <f t="shared" si="1"/>
        <v>0</v>
      </c>
      <c r="AA14" s="2">
        <f t="shared" si="1"/>
        <v>0</v>
      </c>
      <c r="AB14" s="2">
        <f t="shared" si="1"/>
        <v>10338.058328186042</v>
      </c>
      <c r="AC14" s="2">
        <f t="shared" si="1"/>
        <v>0</v>
      </c>
      <c r="AD14" s="2">
        <f t="shared" si="1"/>
        <v>0</v>
      </c>
      <c r="AE14" s="2">
        <f t="shared" si="1"/>
        <v>0</v>
      </c>
      <c r="AF14" s="2">
        <f t="shared" si="1"/>
        <v>0</v>
      </c>
      <c r="AG14" s="2">
        <f t="shared" si="1"/>
        <v>10338.058328186042</v>
      </c>
      <c r="AH14" s="2">
        <f t="shared" si="1"/>
        <v>0</v>
      </c>
      <c r="AI14" s="2">
        <f t="shared" si="1"/>
        <v>0</v>
      </c>
      <c r="AJ14" s="2">
        <f t="shared" si="1"/>
        <v>0</v>
      </c>
      <c r="AK14" s="2">
        <f t="shared" si="1"/>
        <v>0</v>
      </c>
      <c r="AL14" s="2">
        <f t="shared" si="1"/>
        <v>10338.058328186042</v>
      </c>
      <c r="AM14" s="2">
        <f t="shared" si="1"/>
        <v>0</v>
      </c>
      <c r="AN14" s="2">
        <f t="shared" si="1"/>
        <v>0</v>
      </c>
      <c r="AO14" t="str">
        <f t="shared" si="3"/>
        <v>Stucco Repair</v>
      </c>
    </row>
    <row r="15" spans="1:41" x14ac:dyDescent="0.25">
      <c r="A15" t="s">
        <v>13</v>
      </c>
      <c r="B15">
        <v>20</v>
      </c>
      <c r="C15">
        <f>'2019 Reserve Study'!C14-('2024 Update Org'!$B$1-'2019 Reserve Study'!$B$1)</f>
        <v>-1</v>
      </c>
      <c r="D15" s="3">
        <v>0</v>
      </c>
      <c r="E15" s="1">
        <f>'2019 Reserve Study'!D14*(1+$D$1)^($B$1-'2019 Reserve Study'!$B$1)</f>
        <v>15026.247570037851</v>
      </c>
      <c r="F15" s="1">
        <f>'2019 Reserve Study'!E14*(1+$D$1)^($B$1-'2019 Reserve Study'!$B$1)</f>
        <v>18872.966947967539</v>
      </c>
      <c r="G15" s="1">
        <f t="shared" si="2"/>
        <v>16949.607259002696</v>
      </c>
      <c r="K15" s="2">
        <f t="shared" si="1"/>
        <v>16949.607259002696</v>
      </c>
      <c r="L15" s="2">
        <f t="shared" si="1"/>
        <v>0</v>
      </c>
      <c r="M15" s="2">
        <f t="shared" si="1"/>
        <v>0</v>
      </c>
      <c r="N15" s="2">
        <f t="shared" si="1"/>
        <v>0</v>
      </c>
      <c r="O15" s="2">
        <f t="shared" si="1"/>
        <v>0</v>
      </c>
      <c r="P15" s="2">
        <f t="shared" si="1"/>
        <v>0</v>
      </c>
      <c r="Q15" s="2">
        <f t="shared" si="1"/>
        <v>0</v>
      </c>
      <c r="R15" s="2">
        <f t="shared" si="1"/>
        <v>0</v>
      </c>
      <c r="S15" s="2">
        <f t="shared" si="1"/>
        <v>0</v>
      </c>
      <c r="T15" s="2">
        <f t="shared" si="1"/>
        <v>0</v>
      </c>
      <c r="U15" s="2">
        <f t="shared" si="1"/>
        <v>0</v>
      </c>
      <c r="V15" s="2">
        <f t="shared" si="1"/>
        <v>0</v>
      </c>
      <c r="W15" s="2">
        <f t="shared" si="1"/>
        <v>0</v>
      </c>
      <c r="X15" s="2">
        <f t="shared" si="1"/>
        <v>0</v>
      </c>
      <c r="Y15" s="2">
        <f t="shared" si="1"/>
        <v>0</v>
      </c>
      <c r="Z15" s="2">
        <f t="shared" ref="Z15:AN15" si="4">IF(Z107=0,$G15,0)</f>
        <v>0</v>
      </c>
      <c r="AA15" s="2">
        <f t="shared" si="4"/>
        <v>0</v>
      </c>
      <c r="AB15" s="2">
        <f t="shared" si="4"/>
        <v>0</v>
      </c>
      <c r="AC15" s="2">
        <f t="shared" si="4"/>
        <v>0</v>
      </c>
      <c r="AD15" s="2">
        <f t="shared" si="4"/>
        <v>0</v>
      </c>
      <c r="AE15" s="2">
        <f t="shared" si="4"/>
        <v>16949.607259002696</v>
      </c>
      <c r="AF15" s="2">
        <f t="shared" si="4"/>
        <v>0</v>
      </c>
      <c r="AG15" s="2">
        <f t="shared" si="4"/>
        <v>0</v>
      </c>
      <c r="AH15" s="2">
        <f t="shared" si="4"/>
        <v>0</v>
      </c>
      <c r="AI15" s="2">
        <f t="shared" si="4"/>
        <v>0</v>
      </c>
      <c r="AJ15" s="2">
        <f t="shared" si="4"/>
        <v>0</v>
      </c>
      <c r="AK15" s="2">
        <f t="shared" si="4"/>
        <v>0</v>
      </c>
      <c r="AL15" s="2">
        <f t="shared" si="4"/>
        <v>0</v>
      </c>
      <c r="AM15" s="2">
        <f t="shared" si="4"/>
        <v>0</v>
      </c>
      <c r="AN15" s="2">
        <f t="shared" si="4"/>
        <v>0</v>
      </c>
      <c r="AO15" t="str">
        <f t="shared" si="3"/>
        <v>Asphalt Overlay</v>
      </c>
    </row>
    <row r="16" spans="1:41" x14ac:dyDescent="0.25">
      <c r="A16" t="s">
        <v>14</v>
      </c>
      <c r="B16">
        <v>4</v>
      </c>
      <c r="C16">
        <f>'2019 Reserve Study'!C15-('2024 Update Org'!$B$1-'2019 Reserve Study'!$B$1)</f>
        <v>-2</v>
      </c>
      <c r="D16" s="3">
        <v>0</v>
      </c>
      <c r="E16" s="1">
        <f>'2019 Reserve Study'!D15*(1+$D$1)^($B$1-'2019 Reserve Study'!$B$1)</f>
        <v>2404.199611206056</v>
      </c>
      <c r="F16" s="1">
        <f>'2019 Reserve Study'!E15*(1+$D$1)^($B$1-'2019 Reserve Study'!$B$1)</f>
        <v>2764.8295528869644</v>
      </c>
      <c r="G16" s="1">
        <f t="shared" si="2"/>
        <v>2584.5145820465104</v>
      </c>
      <c r="K16" s="2">
        <f t="shared" ref="K16:AN24" si="5">IF(K108=0,$G16,0)</f>
        <v>2584.5145820465104</v>
      </c>
      <c r="L16" s="2">
        <f t="shared" si="5"/>
        <v>0</v>
      </c>
      <c r="M16" s="2">
        <f t="shared" si="5"/>
        <v>0</v>
      </c>
      <c r="N16" s="2">
        <f t="shared" si="5"/>
        <v>0</v>
      </c>
      <c r="O16" s="2">
        <f t="shared" si="5"/>
        <v>2584.5145820465104</v>
      </c>
      <c r="P16" s="2">
        <f t="shared" si="5"/>
        <v>0</v>
      </c>
      <c r="Q16" s="2">
        <f t="shared" si="5"/>
        <v>0</v>
      </c>
      <c r="R16" s="2">
        <f t="shared" si="5"/>
        <v>0</v>
      </c>
      <c r="S16" s="2">
        <f t="shared" si="5"/>
        <v>2584.5145820465104</v>
      </c>
      <c r="T16" s="2">
        <f t="shared" si="5"/>
        <v>0</v>
      </c>
      <c r="U16" s="2">
        <f t="shared" si="5"/>
        <v>0</v>
      </c>
      <c r="V16" s="2">
        <f t="shared" si="5"/>
        <v>0</v>
      </c>
      <c r="W16" s="2">
        <f t="shared" si="5"/>
        <v>2584.5145820465104</v>
      </c>
      <c r="X16" s="2">
        <f t="shared" si="5"/>
        <v>0</v>
      </c>
      <c r="Y16" s="2">
        <f t="shared" si="5"/>
        <v>0</v>
      </c>
      <c r="Z16" s="2">
        <f t="shared" si="5"/>
        <v>0</v>
      </c>
      <c r="AA16" s="2">
        <f t="shared" si="5"/>
        <v>2584.5145820465104</v>
      </c>
      <c r="AB16" s="2">
        <f t="shared" si="5"/>
        <v>0</v>
      </c>
      <c r="AC16" s="2">
        <f t="shared" si="5"/>
        <v>0</v>
      </c>
      <c r="AD16" s="2">
        <f t="shared" si="5"/>
        <v>0</v>
      </c>
      <c r="AE16" s="2">
        <f t="shared" si="5"/>
        <v>2584.5145820465104</v>
      </c>
      <c r="AF16" s="2">
        <f t="shared" si="5"/>
        <v>0</v>
      </c>
      <c r="AG16" s="2">
        <f t="shared" si="5"/>
        <v>0</v>
      </c>
      <c r="AH16" s="2">
        <f t="shared" si="5"/>
        <v>0</v>
      </c>
      <c r="AI16" s="2">
        <f t="shared" si="5"/>
        <v>2584.5145820465104</v>
      </c>
      <c r="AJ16" s="2">
        <f t="shared" si="5"/>
        <v>0</v>
      </c>
      <c r="AK16" s="2">
        <f t="shared" si="5"/>
        <v>0</v>
      </c>
      <c r="AL16" s="2">
        <f t="shared" si="5"/>
        <v>0</v>
      </c>
      <c r="AM16" s="2">
        <f t="shared" si="5"/>
        <v>2584.5145820465104</v>
      </c>
      <c r="AN16" s="2">
        <f t="shared" si="5"/>
        <v>0</v>
      </c>
      <c r="AO16" t="str">
        <f t="shared" si="3"/>
        <v>Asphalt Seal Crack fill</v>
      </c>
    </row>
    <row r="17" spans="1:41" x14ac:dyDescent="0.25">
      <c r="A17" t="s">
        <v>62</v>
      </c>
      <c r="B17">
        <v>4</v>
      </c>
      <c r="C17">
        <f>'2019 Reserve Study'!C16-('2024 Update Org'!$B$1-'2019 Reserve Study'!$B$1)</f>
        <v>-5</v>
      </c>
      <c r="D17" s="3">
        <v>0</v>
      </c>
      <c r="E17" s="1">
        <f>'2019 Reserve Study'!D16*(1+$D$1)^($B$1-'2019 Reserve Study'!$B$1)</f>
        <v>18362.074530586255</v>
      </c>
      <c r="F17" s="1">
        <f>'2019 Reserve Study'!E16*(1+$D$1)^($B$1-'2019 Reserve Study'!$B$1)</f>
        <v>19774.541802169813</v>
      </c>
      <c r="G17" s="1">
        <f t="shared" si="2"/>
        <v>19068.308166378032</v>
      </c>
      <c r="K17" s="2">
        <f t="shared" si="5"/>
        <v>19068.308166378032</v>
      </c>
      <c r="L17" s="2">
        <f t="shared" si="5"/>
        <v>0</v>
      </c>
      <c r="M17" s="2">
        <f t="shared" si="5"/>
        <v>0</v>
      </c>
      <c r="N17" s="2">
        <f t="shared" si="5"/>
        <v>0</v>
      </c>
      <c r="O17" s="2">
        <f t="shared" si="5"/>
        <v>19068.308166378032</v>
      </c>
      <c r="P17" s="2">
        <f t="shared" si="5"/>
        <v>0</v>
      </c>
      <c r="Q17" s="2">
        <f t="shared" si="5"/>
        <v>0</v>
      </c>
      <c r="R17" s="2">
        <f t="shared" si="5"/>
        <v>0</v>
      </c>
      <c r="S17" s="2">
        <f t="shared" si="5"/>
        <v>19068.308166378032</v>
      </c>
      <c r="T17" s="2">
        <f t="shared" si="5"/>
        <v>0</v>
      </c>
      <c r="U17" s="2">
        <f t="shared" si="5"/>
        <v>0</v>
      </c>
      <c r="V17" s="2">
        <f t="shared" si="5"/>
        <v>0</v>
      </c>
      <c r="W17" s="2">
        <f t="shared" si="5"/>
        <v>19068.308166378032</v>
      </c>
      <c r="X17" s="2">
        <f t="shared" si="5"/>
        <v>0</v>
      </c>
      <c r="Y17" s="2">
        <f t="shared" si="5"/>
        <v>0</v>
      </c>
      <c r="Z17" s="2">
        <f t="shared" si="5"/>
        <v>0</v>
      </c>
      <c r="AA17" s="2">
        <f t="shared" si="5"/>
        <v>19068.308166378032</v>
      </c>
      <c r="AB17" s="2">
        <f t="shared" si="5"/>
        <v>0</v>
      </c>
      <c r="AC17" s="2">
        <f t="shared" si="5"/>
        <v>0</v>
      </c>
      <c r="AD17" s="2">
        <f t="shared" si="5"/>
        <v>0</v>
      </c>
      <c r="AE17" s="2">
        <f t="shared" si="5"/>
        <v>19068.308166378032</v>
      </c>
      <c r="AF17" s="2">
        <f t="shared" si="5"/>
        <v>0</v>
      </c>
      <c r="AG17" s="2">
        <f t="shared" si="5"/>
        <v>0</v>
      </c>
      <c r="AH17" s="2">
        <f t="shared" si="5"/>
        <v>0</v>
      </c>
      <c r="AI17" s="2">
        <f t="shared" si="5"/>
        <v>19068.308166378032</v>
      </c>
      <c r="AJ17" s="2">
        <f t="shared" si="5"/>
        <v>0</v>
      </c>
      <c r="AK17" s="2">
        <f t="shared" si="5"/>
        <v>0</v>
      </c>
      <c r="AL17" s="2">
        <f t="shared" si="5"/>
        <v>0</v>
      </c>
      <c r="AM17" s="2">
        <f t="shared" si="5"/>
        <v>19068.308166378032</v>
      </c>
      <c r="AN17" s="2">
        <f t="shared" si="5"/>
        <v>0</v>
      </c>
      <c r="AO17" t="str">
        <f t="shared" si="3"/>
        <v>Concrete Repair Replace</v>
      </c>
    </row>
    <row r="18" spans="1:41" x14ac:dyDescent="0.25">
      <c r="A18" t="s">
        <v>17</v>
      </c>
      <c r="B18">
        <v>30</v>
      </c>
      <c r="C18">
        <f>'2019 Reserve Study'!C17-('2024 Update Org'!$B$1-'2019 Reserve Study'!$B$1)</f>
        <v>20</v>
      </c>
      <c r="D18" s="3">
        <v>20</v>
      </c>
      <c r="E18" s="1">
        <f>'2019 Reserve Study'!D17*(1+$D$1)^($B$1-'2019 Reserve Study'!$B$1)</f>
        <v>66416.014259567295</v>
      </c>
      <c r="F18" s="1">
        <f>'2019 Reserve Study'!E17*(1+$D$1)^($B$1-'2019 Reserve Study'!$B$1)</f>
        <v>7813.6487364196828</v>
      </c>
      <c r="G18" s="1">
        <f t="shared" si="2"/>
        <v>37114.831497993488</v>
      </c>
      <c r="K18" s="2">
        <f t="shared" si="5"/>
        <v>0</v>
      </c>
      <c r="L18" s="2">
        <f t="shared" si="5"/>
        <v>0</v>
      </c>
      <c r="M18" s="2">
        <f t="shared" si="5"/>
        <v>0</v>
      </c>
      <c r="N18" s="2">
        <f t="shared" si="5"/>
        <v>0</v>
      </c>
      <c r="O18" s="2">
        <f t="shared" si="5"/>
        <v>0</v>
      </c>
      <c r="P18" s="2">
        <f t="shared" si="5"/>
        <v>0</v>
      </c>
      <c r="Q18" s="2">
        <f t="shared" si="5"/>
        <v>0</v>
      </c>
      <c r="R18" s="2">
        <f t="shared" si="5"/>
        <v>0</v>
      </c>
      <c r="S18" s="2">
        <f t="shared" si="5"/>
        <v>0</v>
      </c>
      <c r="T18" s="2">
        <f t="shared" si="5"/>
        <v>0</v>
      </c>
      <c r="U18" s="2">
        <f t="shared" si="5"/>
        <v>0</v>
      </c>
      <c r="V18" s="2">
        <f t="shared" si="5"/>
        <v>0</v>
      </c>
      <c r="W18" s="2">
        <f t="shared" si="5"/>
        <v>0</v>
      </c>
      <c r="X18" s="2">
        <f t="shared" si="5"/>
        <v>0</v>
      </c>
      <c r="Y18" s="2">
        <f t="shared" si="5"/>
        <v>0</v>
      </c>
      <c r="Z18" s="2">
        <f t="shared" si="5"/>
        <v>0</v>
      </c>
      <c r="AA18" s="2">
        <f t="shared" si="5"/>
        <v>0</v>
      </c>
      <c r="AB18" s="2">
        <f t="shared" si="5"/>
        <v>0</v>
      </c>
      <c r="AC18" s="2">
        <f t="shared" si="5"/>
        <v>0</v>
      </c>
      <c r="AD18" s="2">
        <f t="shared" si="5"/>
        <v>0</v>
      </c>
      <c r="AE18" s="2">
        <f t="shared" si="5"/>
        <v>37114.831497993488</v>
      </c>
      <c r="AF18" s="2">
        <f t="shared" si="5"/>
        <v>0</v>
      </c>
      <c r="AG18" s="2">
        <f t="shared" si="5"/>
        <v>0</v>
      </c>
      <c r="AH18" s="2">
        <f t="shared" si="5"/>
        <v>0</v>
      </c>
      <c r="AI18" s="2">
        <f t="shared" si="5"/>
        <v>0</v>
      </c>
      <c r="AJ18" s="2">
        <f t="shared" si="5"/>
        <v>0</v>
      </c>
      <c r="AK18" s="2">
        <f t="shared" si="5"/>
        <v>0</v>
      </c>
      <c r="AL18" s="2">
        <f t="shared" si="5"/>
        <v>0</v>
      </c>
      <c r="AM18" s="2">
        <f t="shared" si="5"/>
        <v>0</v>
      </c>
      <c r="AN18" s="2">
        <f t="shared" si="5"/>
        <v>0</v>
      </c>
      <c r="AO18" t="str">
        <f t="shared" si="3"/>
        <v>Interior Doors Replace</v>
      </c>
    </row>
    <row r="19" spans="1:41" x14ac:dyDescent="0.25">
      <c r="A19" t="s">
        <v>18</v>
      </c>
      <c r="B19">
        <v>27</v>
      </c>
      <c r="C19">
        <f>'2019 Reserve Study'!C18-('2024 Update Org'!$B$1-'2019 Reserve Study'!$B$1)</f>
        <v>6</v>
      </c>
      <c r="D19" s="3">
        <v>6</v>
      </c>
      <c r="E19" s="1">
        <f>'2019 Reserve Study'!D18*(1+$D$1)^($B$1-'2019 Reserve Study'!$B$1)</f>
        <v>5709.9740766143832</v>
      </c>
      <c r="F19" s="1">
        <f>'2019 Reserve Study'!E18*(1+$D$1)^($B$1-'2019 Reserve Study'!$B$1)</f>
        <v>6611.5489308166543</v>
      </c>
      <c r="G19" s="1">
        <f t="shared" si="2"/>
        <v>6160.7615037155192</v>
      </c>
      <c r="K19" s="2">
        <f t="shared" si="5"/>
        <v>0</v>
      </c>
      <c r="L19" s="2">
        <f t="shared" si="5"/>
        <v>0</v>
      </c>
      <c r="M19" s="2">
        <f t="shared" si="5"/>
        <v>0</v>
      </c>
      <c r="N19" s="2">
        <f t="shared" si="5"/>
        <v>0</v>
      </c>
      <c r="O19" s="2">
        <f t="shared" si="5"/>
        <v>0</v>
      </c>
      <c r="P19" s="2">
        <f t="shared" si="5"/>
        <v>0</v>
      </c>
      <c r="Q19" s="2">
        <f t="shared" si="5"/>
        <v>6160.7615037155192</v>
      </c>
      <c r="R19" s="2">
        <f t="shared" si="5"/>
        <v>0</v>
      </c>
      <c r="S19" s="2">
        <f t="shared" si="5"/>
        <v>0</v>
      </c>
      <c r="T19" s="2">
        <f t="shared" si="5"/>
        <v>0</v>
      </c>
      <c r="U19" s="2">
        <f t="shared" si="5"/>
        <v>0</v>
      </c>
      <c r="V19" s="2">
        <f t="shared" si="5"/>
        <v>0</v>
      </c>
      <c r="W19" s="2">
        <f t="shared" si="5"/>
        <v>0</v>
      </c>
      <c r="X19" s="2">
        <f t="shared" si="5"/>
        <v>0</v>
      </c>
      <c r="Y19" s="2">
        <f t="shared" si="5"/>
        <v>0</v>
      </c>
      <c r="Z19" s="2">
        <f t="shared" si="5"/>
        <v>0</v>
      </c>
      <c r="AA19" s="2">
        <f t="shared" si="5"/>
        <v>0</v>
      </c>
      <c r="AB19" s="2">
        <f t="shared" si="5"/>
        <v>0</v>
      </c>
      <c r="AC19" s="2">
        <f t="shared" si="5"/>
        <v>0</v>
      </c>
      <c r="AD19" s="2">
        <f t="shared" si="5"/>
        <v>0</v>
      </c>
      <c r="AE19" s="2">
        <f t="shared" si="5"/>
        <v>0</v>
      </c>
      <c r="AF19" s="2">
        <f t="shared" si="5"/>
        <v>0</v>
      </c>
      <c r="AG19" s="2">
        <f t="shared" si="5"/>
        <v>0</v>
      </c>
      <c r="AH19" s="2">
        <f t="shared" si="5"/>
        <v>0</v>
      </c>
      <c r="AI19" s="2">
        <f t="shared" si="5"/>
        <v>0</v>
      </c>
      <c r="AJ19" s="2">
        <f t="shared" si="5"/>
        <v>0</v>
      </c>
      <c r="AK19" s="2">
        <f t="shared" si="5"/>
        <v>0</v>
      </c>
      <c r="AL19" s="2">
        <f t="shared" si="5"/>
        <v>0</v>
      </c>
      <c r="AM19" s="2">
        <f t="shared" si="5"/>
        <v>0</v>
      </c>
      <c r="AN19" s="2">
        <f t="shared" si="5"/>
        <v>0</v>
      </c>
      <c r="AO19" t="str">
        <f t="shared" si="3"/>
        <v>Glass Entry Doors Replace</v>
      </c>
    </row>
    <row r="20" spans="1:41" x14ac:dyDescent="0.25">
      <c r="A20" t="s">
        <v>19</v>
      </c>
      <c r="B20">
        <v>30</v>
      </c>
      <c r="C20">
        <f>'2019 Reserve Study'!C19-('2024 Update Org'!$B$1-'2019 Reserve Study'!$B$1)</f>
        <v>-5</v>
      </c>
      <c r="D20" s="3">
        <v>10</v>
      </c>
      <c r="E20" s="1">
        <f>'2019 Reserve Study'!D19*(1+$D$1)^($B$1-'2019 Reserve Study'!$B$1)</f>
        <v>9015.7485420227113</v>
      </c>
      <c r="F20" s="1">
        <f>'2019 Reserve Study'!E19*(1+$D$1)^($B$1-'2019 Reserve Study'!$B$1)</f>
        <v>10818.898250427254</v>
      </c>
      <c r="G20" s="1">
        <f t="shared" si="2"/>
        <v>9917.3233962249833</v>
      </c>
      <c r="K20" s="2">
        <f t="shared" si="5"/>
        <v>0</v>
      </c>
      <c r="L20" s="2">
        <f t="shared" si="5"/>
        <v>0</v>
      </c>
      <c r="M20" s="2">
        <f t="shared" si="5"/>
        <v>0</v>
      </c>
      <c r="N20" s="2">
        <f t="shared" si="5"/>
        <v>0</v>
      </c>
      <c r="O20" s="2">
        <f t="shared" si="5"/>
        <v>0</v>
      </c>
      <c r="P20" s="2">
        <f t="shared" si="5"/>
        <v>0</v>
      </c>
      <c r="Q20" s="2">
        <f t="shared" si="5"/>
        <v>0</v>
      </c>
      <c r="R20" s="2">
        <f t="shared" si="5"/>
        <v>0</v>
      </c>
      <c r="S20" s="2">
        <f t="shared" si="5"/>
        <v>0</v>
      </c>
      <c r="T20" s="2">
        <f t="shared" si="5"/>
        <v>0</v>
      </c>
      <c r="U20" s="2">
        <f t="shared" si="5"/>
        <v>9917.3233962249833</v>
      </c>
      <c r="V20" s="2">
        <f t="shared" si="5"/>
        <v>0</v>
      </c>
      <c r="W20" s="2">
        <f t="shared" si="5"/>
        <v>0</v>
      </c>
      <c r="X20" s="2">
        <f t="shared" si="5"/>
        <v>0</v>
      </c>
      <c r="Y20" s="2">
        <f t="shared" si="5"/>
        <v>0</v>
      </c>
      <c r="Z20" s="2">
        <f t="shared" si="5"/>
        <v>0</v>
      </c>
      <c r="AA20" s="2">
        <f t="shared" si="5"/>
        <v>0</v>
      </c>
      <c r="AB20" s="2">
        <f t="shared" si="5"/>
        <v>0</v>
      </c>
      <c r="AC20" s="2">
        <f t="shared" si="5"/>
        <v>0</v>
      </c>
      <c r="AD20" s="2">
        <f t="shared" si="5"/>
        <v>0</v>
      </c>
      <c r="AE20" s="2">
        <f t="shared" si="5"/>
        <v>0</v>
      </c>
      <c r="AF20" s="2">
        <f t="shared" si="5"/>
        <v>0</v>
      </c>
      <c r="AG20" s="2">
        <f t="shared" si="5"/>
        <v>0</v>
      </c>
      <c r="AH20" s="2">
        <f t="shared" si="5"/>
        <v>0</v>
      </c>
      <c r="AI20" s="2">
        <f t="shared" si="5"/>
        <v>0</v>
      </c>
      <c r="AJ20" s="2">
        <f t="shared" si="5"/>
        <v>0</v>
      </c>
      <c r="AK20" s="2">
        <f t="shared" si="5"/>
        <v>0</v>
      </c>
      <c r="AL20" s="2">
        <f t="shared" si="5"/>
        <v>0</v>
      </c>
      <c r="AM20" s="2">
        <f t="shared" si="5"/>
        <v>0</v>
      </c>
      <c r="AN20" s="2">
        <f t="shared" si="5"/>
        <v>0</v>
      </c>
      <c r="AO20" t="str">
        <f t="shared" si="3"/>
        <v>Exterior Steel Doors Replace</v>
      </c>
    </row>
    <row r="21" spans="1:41" x14ac:dyDescent="0.25">
      <c r="A21" t="s">
        <v>20</v>
      </c>
      <c r="B21">
        <v>28</v>
      </c>
      <c r="C21">
        <f>'2019 Reserve Study'!C20-('2024 Update Org'!$B$1-'2019 Reserve Study'!$B$1)</f>
        <v>2</v>
      </c>
      <c r="D21" s="3">
        <v>2</v>
      </c>
      <c r="E21" s="1">
        <f>'2019 Reserve Study'!D20*(1+$D$1)^($B$1-'2019 Reserve Study'!$B$1)</f>
        <v>13703.93778387452</v>
      </c>
      <c r="F21" s="1">
        <f>'2019 Reserve Study'!E20*(1+$D$1)^($B$1-'2019 Reserve Study'!$B$1)</f>
        <v>15867.717433959971</v>
      </c>
      <c r="G21" s="1">
        <f t="shared" si="2"/>
        <v>14785.827608917247</v>
      </c>
      <c r="K21" s="2">
        <f t="shared" si="5"/>
        <v>0</v>
      </c>
      <c r="L21" s="2">
        <f t="shared" si="5"/>
        <v>0</v>
      </c>
      <c r="M21" s="2">
        <f t="shared" si="5"/>
        <v>14785.827608917247</v>
      </c>
      <c r="N21" s="2">
        <f t="shared" si="5"/>
        <v>0</v>
      </c>
      <c r="O21" s="2">
        <f t="shared" si="5"/>
        <v>0</v>
      </c>
      <c r="P21" s="2">
        <f t="shared" si="5"/>
        <v>0</v>
      </c>
      <c r="Q21" s="2">
        <f t="shared" si="5"/>
        <v>0</v>
      </c>
      <c r="R21" s="2">
        <f t="shared" si="5"/>
        <v>0</v>
      </c>
      <c r="S21" s="2">
        <f t="shared" si="5"/>
        <v>0</v>
      </c>
      <c r="T21" s="2">
        <f t="shared" si="5"/>
        <v>0</v>
      </c>
      <c r="U21" s="2">
        <f t="shared" si="5"/>
        <v>0</v>
      </c>
      <c r="V21" s="2">
        <f t="shared" si="5"/>
        <v>0</v>
      </c>
      <c r="W21" s="2">
        <f t="shared" si="5"/>
        <v>0</v>
      </c>
      <c r="X21" s="2">
        <f t="shared" si="5"/>
        <v>0</v>
      </c>
      <c r="Y21" s="2">
        <f t="shared" si="5"/>
        <v>0</v>
      </c>
      <c r="Z21" s="2">
        <f t="shared" si="5"/>
        <v>0</v>
      </c>
      <c r="AA21" s="2">
        <f t="shared" si="5"/>
        <v>0</v>
      </c>
      <c r="AB21" s="2">
        <f t="shared" si="5"/>
        <v>0</v>
      </c>
      <c r="AC21" s="2">
        <f t="shared" si="5"/>
        <v>0</v>
      </c>
      <c r="AD21" s="2">
        <f t="shared" si="5"/>
        <v>0</v>
      </c>
      <c r="AE21" s="2">
        <f t="shared" si="5"/>
        <v>0</v>
      </c>
      <c r="AF21" s="2">
        <f t="shared" si="5"/>
        <v>0</v>
      </c>
      <c r="AG21" s="2">
        <f t="shared" si="5"/>
        <v>0</v>
      </c>
      <c r="AH21" s="2">
        <f t="shared" si="5"/>
        <v>0</v>
      </c>
      <c r="AI21" s="2">
        <f t="shared" si="5"/>
        <v>0</v>
      </c>
      <c r="AJ21" s="2">
        <f t="shared" si="5"/>
        <v>0</v>
      </c>
      <c r="AK21" s="2">
        <f t="shared" si="5"/>
        <v>0</v>
      </c>
      <c r="AL21" s="2">
        <f t="shared" si="5"/>
        <v>0</v>
      </c>
      <c r="AM21" s="2">
        <f t="shared" si="5"/>
        <v>0</v>
      </c>
      <c r="AN21" s="2">
        <f t="shared" si="5"/>
        <v>0</v>
      </c>
      <c r="AO21" t="str">
        <f t="shared" si="3"/>
        <v>Common Widows Replace</v>
      </c>
    </row>
    <row r="22" spans="1:41" x14ac:dyDescent="0.25">
      <c r="A22" t="s">
        <v>21</v>
      </c>
      <c r="B22">
        <v>15</v>
      </c>
      <c r="C22">
        <f>'2019 Reserve Study'!C21-('2024 Update Org'!$B$1-'2019 Reserve Study'!$B$1)</f>
        <v>-1</v>
      </c>
      <c r="D22" s="3">
        <v>2</v>
      </c>
      <c r="E22" s="1">
        <f>'2019 Reserve Study'!D21*(1+$D$1)^($B$1-'2019 Reserve Study'!$B$1)</f>
        <v>1983.4646792449964</v>
      </c>
      <c r="F22" s="1">
        <f>'2019 Reserve Study'!E21*(1+$D$1)^($B$1-'2019 Reserve Study'!$B$1)</f>
        <v>2404.199611206056</v>
      </c>
      <c r="G22" s="1">
        <f t="shared" si="2"/>
        <v>2193.8321452255263</v>
      </c>
      <c r="K22" s="2">
        <f t="shared" si="5"/>
        <v>0</v>
      </c>
      <c r="L22" s="2">
        <f t="shared" si="5"/>
        <v>0</v>
      </c>
      <c r="M22" s="2">
        <f t="shared" si="5"/>
        <v>2193.8321452255263</v>
      </c>
      <c r="N22" s="2">
        <f t="shared" si="5"/>
        <v>0</v>
      </c>
      <c r="O22" s="2">
        <f t="shared" si="5"/>
        <v>0</v>
      </c>
      <c r="P22" s="2">
        <f t="shared" si="5"/>
        <v>0</v>
      </c>
      <c r="Q22" s="2">
        <f t="shared" si="5"/>
        <v>0</v>
      </c>
      <c r="R22" s="2">
        <f t="shared" si="5"/>
        <v>0</v>
      </c>
      <c r="S22" s="2">
        <f t="shared" si="5"/>
        <v>0</v>
      </c>
      <c r="T22" s="2">
        <f t="shared" si="5"/>
        <v>0</v>
      </c>
      <c r="U22" s="2">
        <f t="shared" si="5"/>
        <v>0</v>
      </c>
      <c r="V22" s="2">
        <f t="shared" si="5"/>
        <v>0</v>
      </c>
      <c r="W22" s="2">
        <f t="shared" si="5"/>
        <v>0</v>
      </c>
      <c r="X22" s="2">
        <f t="shared" si="5"/>
        <v>0</v>
      </c>
      <c r="Y22" s="2">
        <f t="shared" si="5"/>
        <v>0</v>
      </c>
      <c r="Z22" s="2">
        <f t="shared" si="5"/>
        <v>0</v>
      </c>
      <c r="AA22" s="2">
        <f t="shared" si="5"/>
        <v>0</v>
      </c>
      <c r="AB22" s="2">
        <f t="shared" si="5"/>
        <v>2193.8321452255263</v>
      </c>
      <c r="AC22" s="2">
        <f t="shared" si="5"/>
        <v>0</v>
      </c>
      <c r="AD22" s="2">
        <f t="shared" si="5"/>
        <v>0</v>
      </c>
      <c r="AE22" s="2">
        <f t="shared" si="5"/>
        <v>0</v>
      </c>
      <c r="AF22" s="2">
        <f t="shared" si="5"/>
        <v>0</v>
      </c>
      <c r="AG22" s="2">
        <f t="shared" si="5"/>
        <v>0</v>
      </c>
      <c r="AH22" s="2">
        <f t="shared" si="5"/>
        <v>0</v>
      </c>
      <c r="AI22" s="2">
        <f t="shared" si="5"/>
        <v>0</v>
      </c>
      <c r="AJ22" s="2">
        <f t="shared" si="5"/>
        <v>0</v>
      </c>
      <c r="AK22" s="2">
        <f t="shared" si="5"/>
        <v>0</v>
      </c>
      <c r="AL22" s="2">
        <f t="shared" si="5"/>
        <v>0</v>
      </c>
      <c r="AM22" s="2">
        <f t="shared" si="5"/>
        <v>0</v>
      </c>
      <c r="AN22" s="2">
        <f t="shared" si="5"/>
        <v>0</v>
      </c>
      <c r="AO22" t="str">
        <f t="shared" si="3"/>
        <v>Door Openers Replace</v>
      </c>
    </row>
    <row r="23" spans="1:41" x14ac:dyDescent="0.25">
      <c r="A23" t="s">
        <v>22</v>
      </c>
      <c r="B23">
        <v>4</v>
      </c>
      <c r="C23">
        <f>'2019 Reserve Study'!C22-('2024 Update Org'!$B$1-'2019 Reserve Study'!$B$1)</f>
        <v>-5</v>
      </c>
      <c r="D23" s="3">
        <v>0</v>
      </c>
      <c r="E23" s="1">
        <f>'2019 Reserve Study'!D22*(1+$D$1)^($B$1-'2019 Reserve Study'!$B$1)</f>
        <v>4147.2443293304468</v>
      </c>
      <c r="F23" s="1">
        <f>'2019 Reserve Study'!E22*(1+$D$1)^($B$1-'2019 Reserve Study'!$B$1)</f>
        <v>5409.4491252136268</v>
      </c>
      <c r="G23" s="1">
        <f t="shared" si="2"/>
        <v>4778.3467272720372</v>
      </c>
      <c r="K23" s="2">
        <f t="shared" si="5"/>
        <v>4778.3467272720372</v>
      </c>
      <c r="L23" s="2">
        <f t="shared" si="5"/>
        <v>0</v>
      </c>
      <c r="M23" s="2">
        <f t="shared" si="5"/>
        <v>0</v>
      </c>
      <c r="N23" s="2">
        <f t="shared" si="5"/>
        <v>0</v>
      </c>
      <c r="O23" s="2">
        <f t="shared" si="5"/>
        <v>4778.3467272720372</v>
      </c>
      <c r="P23" s="2">
        <f t="shared" si="5"/>
        <v>0</v>
      </c>
      <c r="Q23" s="2">
        <f t="shared" si="5"/>
        <v>0</v>
      </c>
      <c r="R23" s="2">
        <f t="shared" si="5"/>
        <v>0</v>
      </c>
      <c r="S23" s="2">
        <f t="shared" si="5"/>
        <v>4778.3467272720372</v>
      </c>
      <c r="T23" s="2">
        <f t="shared" si="5"/>
        <v>0</v>
      </c>
      <c r="U23" s="2">
        <f t="shared" si="5"/>
        <v>0</v>
      </c>
      <c r="V23" s="2">
        <f t="shared" si="5"/>
        <v>0</v>
      </c>
      <c r="W23" s="2">
        <f t="shared" si="5"/>
        <v>4778.3467272720372</v>
      </c>
      <c r="X23" s="2">
        <f t="shared" si="5"/>
        <v>0</v>
      </c>
      <c r="Y23" s="2">
        <f t="shared" si="5"/>
        <v>0</v>
      </c>
      <c r="Z23" s="2">
        <f t="shared" si="5"/>
        <v>0</v>
      </c>
      <c r="AA23" s="2">
        <f t="shared" si="5"/>
        <v>4778.3467272720372</v>
      </c>
      <c r="AB23" s="2">
        <f t="shared" si="5"/>
        <v>0</v>
      </c>
      <c r="AC23" s="2">
        <f t="shared" si="5"/>
        <v>0</v>
      </c>
      <c r="AD23" s="2">
        <f t="shared" si="5"/>
        <v>0</v>
      </c>
      <c r="AE23" s="2">
        <f t="shared" si="5"/>
        <v>4778.3467272720372</v>
      </c>
      <c r="AF23" s="2">
        <f t="shared" si="5"/>
        <v>0</v>
      </c>
      <c r="AG23" s="2">
        <f t="shared" si="5"/>
        <v>0</v>
      </c>
      <c r="AH23" s="2">
        <f t="shared" si="5"/>
        <v>0</v>
      </c>
      <c r="AI23" s="2">
        <f t="shared" si="5"/>
        <v>4778.3467272720372</v>
      </c>
      <c r="AJ23" s="2">
        <f t="shared" si="5"/>
        <v>0</v>
      </c>
      <c r="AK23" s="2">
        <f t="shared" si="5"/>
        <v>0</v>
      </c>
      <c r="AL23" s="2">
        <f t="shared" si="5"/>
        <v>0</v>
      </c>
      <c r="AM23" s="2">
        <f t="shared" si="5"/>
        <v>4778.3467272720372</v>
      </c>
      <c r="AN23" s="2">
        <f t="shared" si="5"/>
        <v>0</v>
      </c>
      <c r="AO23" t="str">
        <f t="shared" si="3"/>
        <v>Concrete Sidewalk Repair</v>
      </c>
    </row>
    <row r="24" spans="1:41" x14ac:dyDescent="0.25">
      <c r="A24" t="s">
        <v>23</v>
      </c>
      <c r="B24">
        <v>5</v>
      </c>
      <c r="C24">
        <f>'2019 Reserve Study'!C23-('2024 Update Org'!$B$1-'2019 Reserve Study'!$B$1)</f>
        <v>-5</v>
      </c>
      <c r="D24" s="3">
        <v>10</v>
      </c>
      <c r="E24" s="1">
        <f>'2019 Reserve Study'!D23*(1+$D$1)^($B$1-'2019 Reserve Study'!$B$1)</f>
        <v>30052.495140075702</v>
      </c>
      <c r="F24" s="1">
        <f>'2019 Reserve Study'!E23*(1+$D$1)^($B$1-'2019 Reserve Study'!$B$1)</f>
        <v>36062.994168090845</v>
      </c>
      <c r="G24" s="1">
        <f t="shared" si="2"/>
        <v>33057.744654083275</v>
      </c>
      <c r="K24" s="2">
        <f t="shared" si="5"/>
        <v>0</v>
      </c>
      <c r="L24" s="2">
        <f t="shared" si="5"/>
        <v>0</v>
      </c>
      <c r="M24" s="2">
        <f t="shared" si="5"/>
        <v>0</v>
      </c>
      <c r="N24" s="2">
        <f t="shared" si="5"/>
        <v>0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33057.744654083275</v>
      </c>
      <c r="V24" s="2">
        <f t="shared" si="5"/>
        <v>0</v>
      </c>
      <c r="W24" s="2">
        <f t="shared" si="5"/>
        <v>0</v>
      </c>
      <c r="X24" s="2">
        <f t="shared" si="5"/>
        <v>0</v>
      </c>
      <c r="Y24" s="2">
        <f t="shared" si="5"/>
        <v>0</v>
      </c>
      <c r="Z24" s="2">
        <f t="shared" ref="Z24:AN24" si="6">IF(Z116=0,$G24,0)</f>
        <v>33057.744654083275</v>
      </c>
      <c r="AA24" s="2">
        <f t="shared" si="6"/>
        <v>0</v>
      </c>
      <c r="AB24" s="2">
        <f t="shared" si="6"/>
        <v>0</v>
      </c>
      <c r="AC24" s="2">
        <f t="shared" si="6"/>
        <v>0</v>
      </c>
      <c r="AD24" s="2">
        <f t="shared" si="6"/>
        <v>0</v>
      </c>
      <c r="AE24" s="2">
        <f t="shared" si="6"/>
        <v>33057.744654083275</v>
      </c>
      <c r="AF24" s="2">
        <f t="shared" si="6"/>
        <v>0</v>
      </c>
      <c r="AG24" s="2">
        <f t="shared" si="6"/>
        <v>0</v>
      </c>
      <c r="AH24" s="2">
        <f t="shared" si="6"/>
        <v>0</v>
      </c>
      <c r="AI24" s="2">
        <f t="shared" si="6"/>
        <v>0</v>
      </c>
      <c r="AJ24" s="2">
        <f t="shared" si="6"/>
        <v>33057.744654083275</v>
      </c>
      <c r="AK24" s="2">
        <f t="shared" si="6"/>
        <v>0</v>
      </c>
      <c r="AL24" s="2">
        <f t="shared" si="6"/>
        <v>0</v>
      </c>
      <c r="AM24" s="2">
        <f t="shared" si="6"/>
        <v>0</v>
      </c>
      <c r="AN24" s="2">
        <f t="shared" si="6"/>
        <v>0</v>
      </c>
      <c r="AO24" t="str">
        <f t="shared" si="3"/>
        <v>Unit Decks Major Repairs</v>
      </c>
    </row>
    <row r="25" spans="1:41" x14ac:dyDescent="0.25">
      <c r="A25" t="s">
        <v>24</v>
      </c>
      <c r="B25">
        <v>20</v>
      </c>
      <c r="C25">
        <f>'2019 Reserve Study'!C24-('2024 Update Org'!$B$1-'2019 Reserve Study'!$B$1)</f>
        <v>5</v>
      </c>
      <c r="D25" s="3">
        <v>5</v>
      </c>
      <c r="E25" s="1">
        <f>'2019 Reserve Study'!D24*(1+$D$1)^($B$1-'2019 Reserve Study'!$B$1)</f>
        <v>7693.4387558593799</v>
      </c>
      <c r="F25" s="1">
        <f>'2019 Reserve Study'!E24*(1+$D$1)^($B$1-'2019 Reserve Study'!$B$1)</f>
        <v>8715.2235906219539</v>
      </c>
      <c r="G25" s="1">
        <f t="shared" si="2"/>
        <v>8204.3311732406673</v>
      </c>
      <c r="K25" s="2">
        <f t="shared" ref="K25:AN33" si="7">IF(K117=0,$G25,0)</f>
        <v>0</v>
      </c>
      <c r="L25" s="2">
        <f t="shared" si="7"/>
        <v>0</v>
      </c>
      <c r="M25" s="2">
        <f t="shared" si="7"/>
        <v>0</v>
      </c>
      <c r="N25" s="2">
        <f t="shared" si="7"/>
        <v>0</v>
      </c>
      <c r="O25" s="2">
        <f t="shared" si="7"/>
        <v>0</v>
      </c>
      <c r="P25" s="2">
        <f t="shared" si="7"/>
        <v>8204.3311732406673</v>
      </c>
      <c r="Q25" s="2">
        <f t="shared" si="7"/>
        <v>0</v>
      </c>
      <c r="R25" s="2">
        <f t="shared" si="7"/>
        <v>0</v>
      </c>
      <c r="S25" s="2">
        <f t="shared" si="7"/>
        <v>0</v>
      </c>
      <c r="T25" s="2">
        <f t="shared" si="7"/>
        <v>0</v>
      </c>
      <c r="U25" s="2">
        <f t="shared" si="7"/>
        <v>0</v>
      </c>
      <c r="V25" s="2">
        <f t="shared" si="7"/>
        <v>0</v>
      </c>
      <c r="W25" s="2">
        <f t="shared" si="7"/>
        <v>0</v>
      </c>
      <c r="X25" s="2">
        <f t="shared" si="7"/>
        <v>0</v>
      </c>
      <c r="Y25" s="2">
        <f t="shared" si="7"/>
        <v>0</v>
      </c>
      <c r="Z25" s="2">
        <f t="shared" si="7"/>
        <v>0</v>
      </c>
      <c r="AA25" s="2">
        <f t="shared" si="7"/>
        <v>0</v>
      </c>
      <c r="AB25" s="2">
        <f t="shared" si="7"/>
        <v>0</v>
      </c>
      <c r="AC25" s="2">
        <f t="shared" si="7"/>
        <v>0</v>
      </c>
      <c r="AD25" s="2">
        <f t="shared" si="7"/>
        <v>0</v>
      </c>
      <c r="AE25" s="2">
        <f t="shared" si="7"/>
        <v>0</v>
      </c>
      <c r="AF25" s="2">
        <f t="shared" si="7"/>
        <v>0</v>
      </c>
      <c r="AG25" s="2">
        <f t="shared" si="7"/>
        <v>0</v>
      </c>
      <c r="AH25" s="2">
        <f t="shared" si="7"/>
        <v>0</v>
      </c>
      <c r="AI25" s="2">
        <f t="shared" si="7"/>
        <v>0</v>
      </c>
      <c r="AJ25" s="2">
        <f t="shared" si="7"/>
        <v>8204.3311732406673</v>
      </c>
      <c r="AK25" s="2">
        <f t="shared" si="7"/>
        <v>0</v>
      </c>
      <c r="AL25" s="2">
        <f t="shared" si="7"/>
        <v>0</v>
      </c>
      <c r="AM25" s="2">
        <f t="shared" si="7"/>
        <v>0</v>
      </c>
      <c r="AN25" s="2">
        <f t="shared" si="7"/>
        <v>0</v>
      </c>
      <c r="AO25" t="str">
        <f t="shared" si="3"/>
        <v>Pool Patio Deck Replace</v>
      </c>
    </row>
    <row r="26" spans="1:41" x14ac:dyDescent="0.25">
      <c r="A26" t="s">
        <v>25</v>
      </c>
      <c r="B26">
        <v>40</v>
      </c>
      <c r="C26">
        <f>'2019 Reserve Study'!C25-('2024 Update Org'!$B$1-'2019 Reserve Study'!$B$1)</f>
        <v>1</v>
      </c>
      <c r="D26" s="3">
        <v>10</v>
      </c>
      <c r="E26" s="1">
        <f>'2019 Reserve Study'!D25*(1+$D$1)^($B$1-'2019 Reserve Study'!$B$1)</f>
        <v>19744.489307029737</v>
      </c>
      <c r="F26" s="1">
        <f>'2019 Reserve Study'!E25*(1+$D$1)^($B$1-'2019 Reserve Study'!$B$1)</f>
        <v>23020.211277297989</v>
      </c>
      <c r="G26" s="1">
        <f t="shared" si="2"/>
        <v>21382.350292163865</v>
      </c>
      <c r="K26" s="2">
        <f t="shared" si="7"/>
        <v>0</v>
      </c>
      <c r="L26" s="2">
        <f t="shared" si="7"/>
        <v>0</v>
      </c>
      <c r="M26" s="2">
        <f t="shared" si="7"/>
        <v>0</v>
      </c>
      <c r="N26" s="2">
        <f t="shared" si="7"/>
        <v>0</v>
      </c>
      <c r="O26" s="2">
        <f t="shared" si="7"/>
        <v>0</v>
      </c>
      <c r="P26" s="2">
        <f t="shared" si="7"/>
        <v>0</v>
      </c>
      <c r="Q26" s="2">
        <f t="shared" si="7"/>
        <v>0</v>
      </c>
      <c r="R26" s="2">
        <f t="shared" si="7"/>
        <v>0</v>
      </c>
      <c r="S26" s="2">
        <f t="shared" si="7"/>
        <v>0</v>
      </c>
      <c r="T26" s="2">
        <f t="shared" si="7"/>
        <v>0</v>
      </c>
      <c r="U26" s="2">
        <f t="shared" si="7"/>
        <v>21382.350292163865</v>
      </c>
      <c r="V26" s="2">
        <f t="shared" si="7"/>
        <v>0</v>
      </c>
      <c r="W26" s="2">
        <f t="shared" si="7"/>
        <v>0</v>
      </c>
      <c r="X26" s="2">
        <f t="shared" si="7"/>
        <v>0</v>
      </c>
      <c r="Y26" s="2">
        <f t="shared" si="7"/>
        <v>0</v>
      </c>
      <c r="Z26" s="2">
        <f t="shared" si="7"/>
        <v>0</v>
      </c>
      <c r="AA26" s="2">
        <f t="shared" si="7"/>
        <v>0</v>
      </c>
      <c r="AB26" s="2">
        <f t="shared" si="7"/>
        <v>0</v>
      </c>
      <c r="AC26" s="2">
        <f t="shared" si="7"/>
        <v>0</v>
      </c>
      <c r="AD26" s="2">
        <f t="shared" si="7"/>
        <v>0</v>
      </c>
      <c r="AE26" s="2">
        <f t="shared" si="7"/>
        <v>0</v>
      </c>
      <c r="AF26" s="2">
        <f t="shared" si="7"/>
        <v>0</v>
      </c>
      <c r="AG26" s="2">
        <f t="shared" si="7"/>
        <v>0</v>
      </c>
      <c r="AH26" s="2">
        <f t="shared" si="7"/>
        <v>0</v>
      </c>
      <c r="AI26" s="2">
        <f t="shared" si="7"/>
        <v>0</v>
      </c>
      <c r="AJ26" s="2">
        <f t="shared" si="7"/>
        <v>0</v>
      </c>
      <c r="AK26" s="2">
        <f t="shared" si="7"/>
        <v>0</v>
      </c>
      <c r="AL26" s="2">
        <f t="shared" si="7"/>
        <v>0</v>
      </c>
      <c r="AM26" s="2">
        <f t="shared" si="7"/>
        <v>0</v>
      </c>
      <c r="AN26" s="2">
        <f t="shared" si="7"/>
        <v>0</v>
      </c>
      <c r="AO26" t="str">
        <f t="shared" si="3"/>
        <v>Steel Stairs Replace</v>
      </c>
    </row>
    <row r="27" spans="1:41" x14ac:dyDescent="0.25">
      <c r="A27" t="s">
        <v>26</v>
      </c>
      <c r="B27">
        <v>22</v>
      </c>
      <c r="C27">
        <f>'2019 Reserve Study'!C26-('2024 Update Org'!$B$1-'2019 Reserve Study'!$B$1)</f>
        <v>3</v>
      </c>
      <c r="D27" s="3">
        <v>3</v>
      </c>
      <c r="E27" s="1">
        <f>'2019 Reserve Study'!D26*(1+$D$1)^($B$1-'2019 Reserve Study'!$B$1)</f>
        <v>57099.740766143834</v>
      </c>
      <c r="F27" s="1">
        <f>'2019 Reserve Study'!E26*(1+$D$1)^($B$1-'2019 Reserve Study'!$B$1)</f>
        <v>66115.48930816655</v>
      </c>
      <c r="G27" s="1">
        <f t="shared" si="2"/>
        <v>61607.615037155192</v>
      </c>
      <c r="K27" s="2">
        <f t="shared" si="7"/>
        <v>0</v>
      </c>
      <c r="L27" s="2">
        <f t="shared" si="7"/>
        <v>0</v>
      </c>
      <c r="M27" s="2">
        <f t="shared" si="7"/>
        <v>0</v>
      </c>
      <c r="N27" s="2">
        <f t="shared" si="7"/>
        <v>61607.615037155192</v>
      </c>
      <c r="O27" s="2">
        <f t="shared" si="7"/>
        <v>0</v>
      </c>
      <c r="P27" s="2">
        <f t="shared" si="7"/>
        <v>0</v>
      </c>
      <c r="Q27" s="2">
        <f t="shared" si="7"/>
        <v>0</v>
      </c>
      <c r="R27" s="2">
        <f t="shared" si="7"/>
        <v>0</v>
      </c>
      <c r="S27" s="2">
        <f t="shared" si="7"/>
        <v>0</v>
      </c>
      <c r="T27" s="2">
        <f t="shared" si="7"/>
        <v>0</v>
      </c>
      <c r="U27" s="2">
        <f t="shared" si="7"/>
        <v>0</v>
      </c>
      <c r="V27" s="2">
        <f t="shared" si="7"/>
        <v>0</v>
      </c>
      <c r="W27" s="2">
        <f t="shared" si="7"/>
        <v>0</v>
      </c>
      <c r="X27" s="2">
        <f t="shared" si="7"/>
        <v>0</v>
      </c>
      <c r="Y27" s="2">
        <f t="shared" si="7"/>
        <v>0</v>
      </c>
      <c r="Z27" s="2">
        <f t="shared" si="7"/>
        <v>0</v>
      </c>
      <c r="AA27" s="2">
        <f t="shared" si="7"/>
        <v>0</v>
      </c>
      <c r="AB27" s="2">
        <f t="shared" si="7"/>
        <v>0</v>
      </c>
      <c r="AC27" s="2">
        <f t="shared" si="7"/>
        <v>0</v>
      </c>
      <c r="AD27" s="2">
        <f t="shared" si="7"/>
        <v>0</v>
      </c>
      <c r="AE27" s="2">
        <f t="shared" si="7"/>
        <v>0</v>
      </c>
      <c r="AF27" s="2">
        <f t="shared" si="7"/>
        <v>0</v>
      </c>
      <c r="AG27" s="2">
        <f t="shared" si="7"/>
        <v>0</v>
      </c>
      <c r="AH27" s="2">
        <f t="shared" si="7"/>
        <v>0</v>
      </c>
      <c r="AI27" s="2">
        <f t="shared" si="7"/>
        <v>0</v>
      </c>
      <c r="AJ27" s="2">
        <f t="shared" si="7"/>
        <v>61607.615037155192</v>
      </c>
      <c r="AK27" s="2">
        <f t="shared" si="7"/>
        <v>0</v>
      </c>
      <c r="AL27" s="2">
        <f t="shared" si="7"/>
        <v>0</v>
      </c>
      <c r="AM27" s="2">
        <f t="shared" si="7"/>
        <v>0</v>
      </c>
      <c r="AN27" s="2">
        <f t="shared" si="7"/>
        <v>0</v>
      </c>
      <c r="AO27" t="str">
        <f t="shared" si="3"/>
        <v>Domestic Water Boiler Replace</v>
      </c>
    </row>
    <row r="28" spans="1:41" x14ac:dyDescent="0.25">
      <c r="A28" t="s">
        <v>27</v>
      </c>
      <c r="B28">
        <v>8</v>
      </c>
      <c r="C28">
        <f>'2019 Reserve Study'!C27-('2024 Update Org'!$B$1-'2019 Reserve Study'!$B$1)</f>
        <v>-2</v>
      </c>
      <c r="D28" s="3">
        <v>2</v>
      </c>
      <c r="E28" s="1">
        <f>'2019 Reserve Study'!D27*(1+$D$1)^($B$1-'2019 Reserve Study'!$B$1)</f>
        <v>18031.497084045423</v>
      </c>
      <c r="F28" s="1">
        <f>'2019 Reserve Study'!E27*(1+$D$1)^($B$1-'2019 Reserve Study'!$B$1)</f>
        <v>21637.796500854507</v>
      </c>
      <c r="G28" s="1">
        <f t="shared" si="2"/>
        <v>19834.646792449967</v>
      </c>
      <c r="K28" s="2">
        <f t="shared" si="7"/>
        <v>0</v>
      </c>
      <c r="L28" s="2">
        <f t="shared" si="7"/>
        <v>0</v>
      </c>
      <c r="M28" s="2">
        <f t="shared" si="7"/>
        <v>19834.646792449967</v>
      </c>
      <c r="N28" s="2">
        <f t="shared" si="7"/>
        <v>0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19834.646792449967</v>
      </c>
      <c r="V28" s="2">
        <f t="shared" si="7"/>
        <v>0</v>
      </c>
      <c r="W28" s="2">
        <f t="shared" si="7"/>
        <v>0</v>
      </c>
      <c r="X28" s="2">
        <f t="shared" si="7"/>
        <v>0</v>
      </c>
      <c r="Y28" s="2">
        <f t="shared" si="7"/>
        <v>0</v>
      </c>
      <c r="Z28" s="2">
        <f t="shared" si="7"/>
        <v>0</v>
      </c>
      <c r="AA28" s="2">
        <f t="shared" si="7"/>
        <v>0</v>
      </c>
      <c r="AB28" s="2">
        <f t="shared" si="7"/>
        <v>0</v>
      </c>
      <c r="AC28" s="2">
        <f t="shared" si="7"/>
        <v>19834.646792449967</v>
      </c>
      <c r="AD28" s="2">
        <f t="shared" si="7"/>
        <v>0</v>
      </c>
      <c r="AE28" s="2">
        <f t="shared" si="7"/>
        <v>0</v>
      </c>
      <c r="AF28" s="2">
        <f t="shared" si="7"/>
        <v>0</v>
      </c>
      <c r="AG28" s="2">
        <f t="shared" si="7"/>
        <v>0</v>
      </c>
      <c r="AH28" s="2">
        <f t="shared" si="7"/>
        <v>0</v>
      </c>
      <c r="AI28" s="2">
        <f t="shared" si="7"/>
        <v>0</v>
      </c>
      <c r="AJ28" s="2">
        <f t="shared" si="7"/>
        <v>0</v>
      </c>
      <c r="AK28" s="2">
        <f t="shared" si="7"/>
        <v>19834.646792449967</v>
      </c>
      <c r="AL28" s="2">
        <f t="shared" si="7"/>
        <v>0</v>
      </c>
      <c r="AM28" s="2">
        <f t="shared" si="7"/>
        <v>0</v>
      </c>
      <c r="AN28" s="2">
        <f t="shared" si="7"/>
        <v>0</v>
      </c>
      <c r="AO28" t="str">
        <f t="shared" si="3"/>
        <v>Heating Boiler Rebuild</v>
      </c>
    </row>
    <row r="29" spans="1:41" x14ac:dyDescent="0.25">
      <c r="A29" t="s">
        <v>64</v>
      </c>
      <c r="B29">
        <v>20</v>
      </c>
      <c r="C29">
        <f>'2019 Reserve Study'!C28-('2024 Update Org'!$B$1-'2019 Reserve Study'!$B$1)</f>
        <v>14</v>
      </c>
      <c r="D29" s="3">
        <v>14</v>
      </c>
      <c r="E29" s="1">
        <f>'2019 Reserve Study'!D28*(1+$D$1)^($B$1-'2019 Reserve Study'!$B$1)</f>
        <v>13824.147764434823</v>
      </c>
      <c r="F29" s="1">
        <f>'2019 Reserve Study'!E28*(1+$D$1)^($B$1-'2019 Reserve Study'!$B$1)</f>
        <v>16829.397278442393</v>
      </c>
      <c r="G29" s="1">
        <f t="shared" si="2"/>
        <v>15326.772521438608</v>
      </c>
      <c r="K29" s="2">
        <f t="shared" si="7"/>
        <v>0</v>
      </c>
      <c r="L29" s="2">
        <f t="shared" si="7"/>
        <v>0</v>
      </c>
      <c r="M29" s="2">
        <f t="shared" si="7"/>
        <v>0</v>
      </c>
      <c r="N29" s="2">
        <f t="shared" si="7"/>
        <v>0</v>
      </c>
      <c r="O29" s="2">
        <f t="shared" si="7"/>
        <v>0</v>
      </c>
      <c r="P29" s="2">
        <f t="shared" si="7"/>
        <v>0</v>
      </c>
      <c r="Q29" s="2">
        <f t="shared" si="7"/>
        <v>0</v>
      </c>
      <c r="R29" s="2">
        <f t="shared" si="7"/>
        <v>0</v>
      </c>
      <c r="S29" s="2">
        <f t="shared" si="7"/>
        <v>0</v>
      </c>
      <c r="T29" s="2">
        <f t="shared" si="7"/>
        <v>0</v>
      </c>
      <c r="U29" s="2">
        <f t="shared" si="7"/>
        <v>0</v>
      </c>
      <c r="V29" s="2">
        <f t="shared" si="7"/>
        <v>0</v>
      </c>
      <c r="W29" s="2">
        <f t="shared" si="7"/>
        <v>0</v>
      </c>
      <c r="X29" s="2">
        <f t="shared" si="7"/>
        <v>0</v>
      </c>
      <c r="Y29" s="2">
        <f t="shared" si="7"/>
        <v>15326.772521438608</v>
      </c>
      <c r="Z29" s="2">
        <f t="shared" si="7"/>
        <v>0</v>
      </c>
      <c r="AA29" s="2">
        <f t="shared" si="7"/>
        <v>0</v>
      </c>
      <c r="AB29" s="2">
        <f t="shared" si="7"/>
        <v>0</v>
      </c>
      <c r="AC29" s="2">
        <f t="shared" si="7"/>
        <v>0</v>
      </c>
      <c r="AD29" s="2">
        <f t="shared" si="7"/>
        <v>0</v>
      </c>
      <c r="AE29" s="2">
        <f t="shared" si="7"/>
        <v>0</v>
      </c>
      <c r="AF29" s="2">
        <f t="shared" si="7"/>
        <v>0</v>
      </c>
      <c r="AG29" s="2">
        <f t="shared" si="7"/>
        <v>0</v>
      </c>
      <c r="AH29" s="2">
        <f t="shared" si="7"/>
        <v>0</v>
      </c>
      <c r="AI29" s="2">
        <f t="shared" si="7"/>
        <v>0</v>
      </c>
      <c r="AJ29" s="2">
        <f t="shared" si="7"/>
        <v>0</v>
      </c>
      <c r="AK29" s="2">
        <f t="shared" si="7"/>
        <v>0</v>
      </c>
      <c r="AL29" s="2">
        <f t="shared" si="7"/>
        <v>0</v>
      </c>
      <c r="AM29" s="2">
        <f t="shared" si="7"/>
        <v>0</v>
      </c>
      <c r="AN29" s="2">
        <f t="shared" si="7"/>
        <v>0</v>
      </c>
      <c r="AO29" t="str">
        <f t="shared" si="3"/>
        <v>Hot water SrorageTank Replace</v>
      </c>
    </row>
    <row r="30" spans="1:41" x14ac:dyDescent="0.25">
      <c r="A30" t="s">
        <v>28</v>
      </c>
      <c r="B30">
        <v>10</v>
      </c>
      <c r="C30">
        <f>'2019 Reserve Study'!C29-('2024 Update Org'!$B$1-'2019 Reserve Study'!$B$1)</f>
        <v>-3</v>
      </c>
      <c r="D30" s="3">
        <v>2</v>
      </c>
      <c r="E30" s="1">
        <f>'2019 Reserve Study'!D29*(1+$D$1)^($B$1-'2019 Reserve Study'!$B$1)</f>
        <v>4688.1892418518091</v>
      </c>
      <c r="F30" s="1">
        <f>'2019 Reserve Study'!E29*(1+$D$1)^($B$1-'2019 Reserve Study'!$B$1)</f>
        <v>5289.2391446533238</v>
      </c>
      <c r="G30" s="1">
        <f t="shared" si="2"/>
        <v>4988.7141932525665</v>
      </c>
      <c r="K30" s="2">
        <f t="shared" si="7"/>
        <v>0</v>
      </c>
      <c r="L30" s="2">
        <f t="shared" si="7"/>
        <v>0</v>
      </c>
      <c r="M30" s="2">
        <f t="shared" si="7"/>
        <v>4988.7141932525665</v>
      </c>
      <c r="N30" s="2">
        <f t="shared" si="7"/>
        <v>0</v>
      </c>
      <c r="O30" s="2">
        <f t="shared" si="7"/>
        <v>0</v>
      </c>
      <c r="P30" s="2">
        <f t="shared" si="7"/>
        <v>0</v>
      </c>
      <c r="Q30" s="2">
        <f t="shared" si="7"/>
        <v>0</v>
      </c>
      <c r="R30" s="2">
        <f t="shared" si="7"/>
        <v>0</v>
      </c>
      <c r="S30" s="2">
        <f t="shared" si="7"/>
        <v>0</v>
      </c>
      <c r="T30" s="2">
        <f t="shared" si="7"/>
        <v>0</v>
      </c>
      <c r="U30" s="2">
        <f t="shared" si="7"/>
        <v>0</v>
      </c>
      <c r="V30" s="2">
        <f t="shared" si="7"/>
        <v>0</v>
      </c>
      <c r="W30" s="2">
        <f t="shared" si="7"/>
        <v>4988.7141932525665</v>
      </c>
      <c r="X30" s="2">
        <f t="shared" si="7"/>
        <v>0</v>
      </c>
      <c r="Y30" s="2">
        <f t="shared" si="7"/>
        <v>0</v>
      </c>
      <c r="Z30" s="2">
        <f t="shared" si="7"/>
        <v>0</v>
      </c>
      <c r="AA30" s="2">
        <f t="shared" si="7"/>
        <v>0</v>
      </c>
      <c r="AB30" s="2">
        <f t="shared" si="7"/>
        <v>0</v>
      </c>
      <c r="AC30" s="2">
        <f t="shared" si="7"/>
        <v>0</v>
      </c>
      <c r="AD30" s="2">
        <f t="shared" si="7"/>
        <v>0</v>
      </c>
      <c r="AE30" s="2">
        <f t="shared" si="7"/>
        <v>0</v>
      </c>
      <c r="AF30" s="2">
        <f t="shared" si="7"/>
        <v>0</v>
      </c>
      <c r="AG30" s="2">
        <f t="shared" si="7"/>
        <v>4988.7141932525665</v>
      </c>
      <c r="AH30" s="2">
        <f t="shared" si="7"/>
        <v>0</v>
      </c>
      <c r="AI30" s="2">
        <f t="shared" si="7"/>
        <v>0</v>
      </c>
      <c r="AJ30" s="2">
        <f t="shared" si="7"/>
        <v>0</v>
      </c>
      <c r="AK30" s="2">
        <f t="shared" si="7"/>
        <v>0</v>
      </c>
      <c r="AL30" s="2">
        <f t="shared" si="7"/>
        <v>0</v>
      </c>
      <c r="AM30" s="2">
        <f t="shared" si="7"/>
        <v>0</v>
      </c>
      <c r="AN30" s="2">
        <f t="shared" si="7"/>
        <v>0</v>
      </c>
      <c r="AO30" t="str">
        <f t="shared" si="3"/>
        <v>Pumps replace</v>
      </c>
    </row>
    <row r="31" spans="1:41" x14ac:dyDescent="0.25">
      <c r="A31" t="s">
        <v>29</v>
      </c>
      <c r="B31">
        <v>30</v>
      </c>
      <c r="C31">
        <f>'2019 Reserve Study'!C30-('2024 Update Org'!$B$1-'2019 Reserve Study'!$B$1)</f>
        <v>20</v>
      </c>
      <c r="D31" s="3">
        <v>20</v>
      </c>
      <c r="E31" s="1">
        <f>'2019 Reserve Study'!D30*(1+$D$1)^($B$1-'2019 Reserve Study'!$B$1)</f>
        <v>21637.796500854507</v>
      </c>
      <c r="F31" s="1">
        <f>'2019 Reserve Study'!E30*(1+$D$1)^($B$1-'2019 Reserve Study'!$B$1)</f>
        <v>25244.095917663592</v>
      </c>
      <c r="G31" s="1">
        <f t="shared" si="2"/>
        <v>23440.946209259047</v>
      </c>
      <c r="K31" s="2">
        <f t="shared" si="7"/>
        <v>0</v>
      </c>
      <c r="L31" s="2">
        <f t="shared" si="7"/>
        <v>0</v>
      </c>
      <c r="M31" s="2">
        <f t="shared" si="7"/>
        <v>0</v>
      </c>
      <c r="N31" s="2">
        <f t="shared" si="7"/>
        <v>0</v>
      </c>
      <c r="O31" s="2">
        <f t="shared" si="7"/>
        <v>0</v>
      </c>
      <c r="P31" s="2">
        <f t="shared" si="7"/>
        <v>0</v>
      </c>
      <c r="Q31" s="2">
        <f t="shared" si="7"/>
        <v>0</v>
      </c>
      <c r="R31" s="2">
        <f t="shared" si="7"/>
        <v>0</v>
      </c>
      <c r="S31" s="2">
        <f t="shared" si="7"/>
        <v>0</v>
      </c>
      <c r="T31" s="2">
        <f t="shared" si="7"/>
        <v>0</v>
      </c>
      <c r="U31" s="2">
        <f t="shared" si="7"/>
        <v>0</v>
      </c>
      <c r="V31" s="2">
        <f t="shared" si="7"/>
        <v>0</v>
      </c>
      <c r="W31" s="2">
        <f t="shared" si="7"/>
        <v>0</v>
      </c>
      <c r="X31" s="2">
        <f t="shared" si="7"/>
        <v>0</v>
      </c>
      <c r="Y31" s="2">
        <f t="shared" si="7"/>
        <v>0</v>
      </c>
      <c r="Z31" s="2">
        <f t="shared" si="7"/>
        <v>0</v>
      </c>
      <c r="AA31" s="2">
        <f t="shared" si="7"/>
        <v>0</v>
      </c>
      <c r="AB31" s="2">
        <f t="shared" si="7"/>
        <v>0</v>
      </c>
      <c r="AC31" s="2">
        <f t="shared" si="7"/>
        <v>0</v>
      </c>
      <c r="AD31" s="2">
        <f t="shared" si="7"/>
        <v>0</v>
      </c>
      <c r="AE31" s="2">
        <f t="shared" si="7"/>
        <v>23440.946209259047</v>
      </c>
      <c r="AF31" s="2">
        <f t="shared" si="7"/>
        <v>0</v>
      </c>
      <c r="AG31" s="2">
        <f t="shared" si="7"/>
        <v>0</v>
      </c>
      <c r="AH31" s="2">
        <f t="shared" si="7"/>
        <v>0</v>
      </c>
      <c r="AI31" s="2">
        <f t="shared" si="7"/>
        <v>0</v>
      </c>
      <c r="AJ31" s="2">
        <f t="shared" si="7"/>
        <v>0</v>
      </c>
      <c r="AK31" s="2">
        <f t="shared" si="7"/>
        <v>0</v>
      </c>
      <c r="AL31" s="2">
        <f t="shared" si="7"/>
        <v>0</v>
      </c>
      <c r="AM31" s="2">
        <f t="shared" si="7"/>
        <v>0</v>
      </c>
      <c r="AN31" s="2">
        <f t="shared" si="7"/>
        <v>0</v>
      </c>
      <c r="AO31" t="str">
        <f t="shared" si="3"/>
        <v>Isolation valves Replac</v>
      </c>
    </row>
    <row r="32" spans="1:41" x14ac:dyDescent="0.25">
      <c r="A32" t="s">
        <v>30</v>
      </c>
      <c r="B32">
        <v>20</v>
      </c>
      <c r="C32">
        <f>'2019 Reserve Study'!C31-('2024 Update Org'!$B$1-'2019 Reserve Study'!$B$1)</f>
        <v>1</v>
      </c>
      <c r="D32" s="3">
        <v>1</v>
      </c>
      <c r="E32" s="1">
        <f>'2019 Reserve Study'!D31*(1+$D$1)^($B$1-'2019 Reserve Study'!$B$1)</f>
        <v>9015.7485420227113</v>
      </c>
      <c r="F32" s="1">
        <f>'2019 Reserve Study'!E31*(1+$D$1)^($B$1-'2019 Reserve Study'!$B$1)</f>
        <v>10217.848347625739</v>
      </c>
      <c r="G32" s="1">
        <f t="shared" si="2"/>
        <v>9616.7984448242241</v>
      </c>
      <c r="K32" s="2">
        <f t="shared" si="7"/>
        <v>0</v>
      </c>
      <c r="L32" s="2">
        <f t="shared" si="7"/>
        <v>9616.7984448242241</v>
      </c>
      <c r="M32" s="2">
        <f t="shared" si="7"/>
        <v>0</v>
      </c>
      <c r="N32" s="2">
        <f t="shared" si="7"/>
        <v>0</v>
      </c>
      <c r="O32" s="2">
        <f t="shared" si="7"/>
        <v>0</v>
      </c>
      <c r="P32" s="2">
        <f t="shared" si="7"/>
        <v>0</v>
      </c>
      <c r="Q32" s="2">
        <f t="shared" si="7"/>
        <v>0</v>
      </c>
      <c r="R32" s="2">
        <f t="shared" si="7"/>
        <v>0</v>
      </c>
      <c r="S32" s="2">
        <f t="shared" si="7"/>
        <v>0</v>
      </c>
      <c r="T32" s="2">
        <f t="shared" si="7"/>
        <v>0</v>
      </c>
      <c r="U32" s="2">
        <f t="shared" si="7"/>
        <v>0</v>
      </c>
      <c r="V32" s="2">
        <f t="shared" si="7"/>
        <v>0</v>
      </c>
      <c r="W32" s="2">
        <f t="shared" si="7"/>
        <v>0</v>
      </c>
      <c r="X32" s="2">
        <f t="shared" si="7"/>
        <v>0</v>
      </c>
      <c r="Y32" s="2">
        <f t="shared" si="7"/>
        <v>0</v>
      </c>
      <c r="Z32" s="2">
        <f t="shared" si="7"/>
        <v>0</v>
      </c>
      <c r="AA32" s="2">
        <f t="shared" si="7"/>
        <v>0</v>
      </c>
      <c r="AB32" s="2">
        <f t="shared" si="7"/>
        <v>0</v>
      </c>
      <c r="AC32" s="2">
        <f t="shared" si="7"/>
        <v>0</v>
      </c>
      <c r="AD32" s="2">
        <f t="shared" si="7"/>
        <v>0</v>
      </c>
      <c r="AE32" s="2">
        <f t="shared" si="7"/>
        <v>0</v>
      </c>
      <c r="AF32" s="2">
        <f t="shared" si="7"/>
        <v>9616.7984448242241</v>
      </c>
      <c r="AG32" s="2">
        <f t="shared" si="7"/>
        <v>0</v>
      </c>
      <c r="AH32" s="2">
        <f t="shared" si="7"/>
        <v>0</v>
      </c>
      <c r="AI32" s="2">
        <f t="shared" si="7"/>
        <v>0</v>
      </c>
      <c r="AJ32" s="2">
        <f t="shared" si="7"/>
        <v>0</v>
      </c>
      <c r="AK32" s="2">
        <f t="shared" si="7"/>
        <v>0</v>
      </c>
      <c r="AL32" s="2">
        <f t="shared" si="7"/>
        <v>0</v>
      </c>
      <c r="AM32" s="2">
        <f t="shared" si="7"/>
        <v>0</v>
      </c>
      <c r="AN32" s="2">
        <f t="shared" si="7"/>
        <v>0</v>
      </c>
      <c r="AO32" t="str">
        <f t="shared" si="3"/>
        <v>Backflow Preventer Replace</v>
      </c>
    </row>
    <row r="33" spans="1:41" x14ac:dyDescent="0.25">
      <c r="A33" t="s">
        <v>31</v>
      </c>
      <c r="B33">
        <v>35</v>
      </c>
      <c r="C33">
        <f>'2019 Reserve Study'!C32-('2024 Update Org'!$B$1-'2019 Reserve Study'!$B$1)</f>
        <v>22</v>
      </c>
      <c r="D33" s="3">
        <v>22</v>
      </c>
      <c r="E33" s="1">
        <f>'2019 Reserve Study'!D32*(1+$D$1)^($B$1-'2019 Reserve Study'!$B$1)</f>
        <v>21036.746598052992</v>
      </c>
      <c r="F33" s="1">
        <f>'2019 Reserve Study'!E32*(1+$D$1)^($B$1-'2019 Reserve Study'!$B$1)</f>
        <v>24041.996112060562</v>
      </c>
      <c r="G33" s="1">
        <f t="shared" si="2"/>
        <v>22539.371355056777</v>
      </c>
      <c r="K33" s="2">
        <f t="shared" si="7"/>
        <v>0</v>
      </c>
      <c r="L33" s="2">
        <f t="shared" si="7"/>
        <v>0</v>
      </c>
      <c r="M33" s="2">
        <f t="shared" si="7"/>
        <v>0</v>
      </c>
      <c r="N33" s="2">
        <f t="shared" si="7"/>
        <v>0</v>
      </c>
      <c r="O33" s="2">
        <f t="shared" si="7"/>
        <v>0</v>
      </c>
      <c r="P33" s="2">
        <f t="shared" si="7"/>
        <v>0</v>
      </c>
      <c r="Q33" s="2">
        <f t="shared" si="7"/>
        <v>0</v>
      </c>
      <c r="R33" s="2">
        <f t="shared" si="7"/>
        <v>0</v>
      </c>
      <c r="S33" s="2">
        <f t="shared" si="7"/>
        <v>0</v>
      </c>
      <c r="T33" s="2">
        <f t="shared" si="7"/>
        <v>0</v>
      </c>
      <c r="U33" s="2">
        <f t="shared" si="7"/>
        <v>0</v>
      </c>
      <c r="V33" s="2">
        <f t="shared" si="7"/>
        <v>0</v>
      </c>
      <c r="W33" s="2">
        <f t="shared" si="7"/>
        <v>0</v>
      </c>
      <c r="X33" s="2">
        <f t="shared" si="7"/>
        <v>0</v>
      </c>
      <c r="Y33" s="2">
        <f t="shared" si="7"/>
        <v>0</v>
      </c>
      <c r="Z33" s="2">
        <f t="shared" ref="Z33:AN33" si="8">IF(Z125=0,$G33,0)</f>
        <v>0</v>
      </c>
      <c r="AA33" s="2">
        <f t="shared" si="8"/>
        <v>0</v>
      </c>
      <c r="AB33" s="2">
        <f t="shared" si="8"/>
        <v>0</v>
      </c>
      <c r="AC33" s="2">
        <f t="shared" si="8"/>
        <v>0</v>
      </c>
      <c r="AD33" s="2">
        <f t="shared" si="8"/>
        <v>0</v>
      </c>
      <c r="AE33" s="2">
        <f t="shared" si="8"/>
        <v>0</v>
      </c>
      <c r="AF33" s="2">
        <f t="shared" si="8"/>
        <v>0</v>
      </c>
      <c r="AG33" s="2">
        <f t="shared" si="8"/>
        <v>22539.371355056777</v>
      </c>
      <c r="AH33" s="2">
        <f t="shared" si="8"/>
        <v>0</v>
      </c>
      <c r="AI33" s="2">
        <f t="shared" si="8"/>
        <v>0</v>
      </c>
      <c r="AJ33" s="2">
        <f t="shared" si="8"/>
        <v>0</v>
      </c>
      <c r="AK33" s="2">
        <f t="shared" si="8"/>
        <v>0</v>
      </c>
      <c r="AL33" s="2">
        <f t="shared" si="8"/>
        <v>0</v>
      </c>
      <c r="AM33" s="2">
        <f t="shared" si="8"/>
        <v>0</v>
      </c>
      <c r="AN33" s="2">
        <f t="shared" si="8"/>
        <v>0</v>
      </c>
      <c r="AO33" t="str">
        <f t="shared" si="3"/>
        <v>Hydronic Mains Rplace</v>
      </c>
    </row>
    <row r="34" spans="1:41" x14ac:dyDescent="0.25">
      <c r="A34" t="s">
        <v>32</v>
      </c>
      <c r="B34">
        <v>18</v>
      </c>
      <c r="C34">
        <f>'2019 Reserve Study'!C33-('2024 Update Org'!$B$1-'2019 Reserve Study'!$B$1)</f>
        <v>0</v>
      </c>
      <c r="D34" s="3">
        <v>0</v>
      </c>
      <c r="E34" s="1">
        <f>'2019 Reserve Study'!D33*(1+$D$1)^($B$1-'2019 Reserve Study'!$B$1)</f>
        <v>10217.848347625739</v>
      </c>
      <c r="F34" s="1">
        <f>'2019 Reserve Study'!E33*(1+$D$1)^($B$1-'2019 Reserve Study'!$B$1)</f>
        <v>12020.998056030281</v>
      </c>
      <c r="G34" s="1">
        <f t="shared" si="2"/>
        <v>11119.423201828009</v>
      </c>
      <c r="K34" s="2">
        <f t="shared" ref="K34:AN42" si="9">IF(K126=0,$G34,0)</f>
        <v>11119.423201828009</v>
      </c>
      <c r="L34" s="2">
        <f t="shared" si="9"/>
        <v>0</v>
      </c>
      <c r="M34" s="2">
        <f t="shared" si="9"/>
        <v>0</v>
      </c>
      <c r="N34" s="2">
        <f t="shared" si="9"/>
        <v>0</v>
      </c>
      <c r="O34" s="2">
        <f t="shared" si="9"/>
        <v>0</v>
      </c>
      <c r="P34" s="2">
        <f t="shared" si="9"/>
        <v>0</v>
      </c>
      <c r="Q34" s="2">
        <f t="shared" si="9"/>
        <v>0</v>
      </c>
      <c r="R34" s="2">
        <f t="shared" si="9"/>
        <v>0</v>
      </c>
      <c r="S34" s="2">
        <f t="shared" si="9"/>
        <v>0</v>
      </c>
      <c r="T34" s="2">
        <f t="shared" si="9"/>
        <v>0</v>
      </c>
      <c r="U34" s="2">
        <f t="shared" si="9"/>
        <v>0</v>
      </c>
      <c r="V34" s="2">
        <f t="shared" si="9"/>
        <v>0</v>
      </c>
      <c r="W34" s="2">
        <f t="shared" si="9"/>
        <v>0</v>
      </c>
      <c r="X34" s="2">
        <f t="shared" si="9"/>
        <v>0</v>
      </c>
      <c r="Y34" s="2">
        <f t="shared" si="9"/>
        <v>0</v>
      </c>
      <c r="Z34" s="2">
        <f t="shared" si="9"/>
        <v>0</v>
      </c>
      <c r="AA34" s="2">
        <f t="shared" si="9"/>
        <v>0</v>
      </c>
      <c r="AB34" s="2">
        <f t="shared" si="9"/>
        <v>0</v>
      </c>
      <c r="AC34" s="2">
        <f t="shared" si="9"/>
        <v>11119.423201828009</v>
      </c>
      <c r="AD34" s="2">
        <f t="shared" si="9"/>
        <v>0</v>
      </c>
      <c r="AE34" s="2">
        <f t="shared" si="9"/>
        <v>0</v>
      </c>
      <c r="AF34" s="2">
        <f t="shared" si="9"/>
        <v>0</v>
      </c>
      <c r="AG34" s="2">
        <f t="shared" si="9"/>
        <v>0</v>
      </c>
      <c r="AH34" s="2">
        <f t="shared" si="9"/>
        <v>0</v>
      </c>
      <c r="AI34" s="2">
        <f t="shared" si="9"/>
        <v>0</v>
      </c>
      <c r="AJ34" s="2">
        <f t="shared" si="9"/>
        <v>0</v>
      </c>
      <c r="AK34" s="2">
        <f t="shared" si="9"/>
        <v>0</v>
      </c>
      <c r="AL34" s="2">
        <f t="shared" si="9"/>
        <v>0</v>
      </c>
      <c r="AM34" s="2">
        <f t="shared" si="9"/>
        <v>0</v>
      </c>
      <c r="AN34" s="2">
        <f t="shared" si="9"/>
        <v>0</v>
      </c>
      <c r="AO34" t="str">
        <f t="shared" si="3"/>
        <v>Fire Protection Sys replace</v>
      </c>
    </row>
    <row r="35" spans="1:41" x14ac:dyDescent="0.25">
      <c r="A35" t="s">
        <v>33</v>
      </c>
      <c r="B35">
        <v>15</v>
      </c>
      <c r="C35">
        <f>'2019 Reserve Study'!C34-('2024 Update Org'!$B$1-'2019 Reserve Study'!$B$1)</f>
        <v>5</v>
      </c>
      <c r="D35" s="3">
        <v>5</v>
      </c>
      <c r="E35" s="1">
        <f>'2019 Reserve Study'!D34*(1+$D$1)^($B$1-'2019 Reserve Study'!$B$1)</f>
        <v>33658.794556884786</v>
      </c>
      <c r="F35" s="1">
        <f>'2019 Reserve Study'!E34*(1+$D$1)^($B$1-'2019 Reserve Study'!$B$1)</f>
        <v>38707.613740417502</v>
      </c>
      <c r="G35" s="1">
        <f t="shared" si="2"/>
        <v>36183.204148651144</v>
      </c>
      <c r="K35" s="2">
        <f t="shared" si="9"/>
        <v>0</v>
      </c>
      <c r="L35" s="2">
        <f t="shared" si="9"/>
        <v>0</v>
      </c>
      <c r="M35" s="2">
        <f t="shared" si="9"/>
        <v>0</v>
      </c>
      <c r="N35" s="2">
        <f t="shared" si="9"/>
        <v>0</v>
      </c>
      <c r="O35" s="2">
        <f t="shared" si="9"/>
        <v>0</v>
      </c>
      <c r="P35" s="2">
        <f t="shared" si="9"/>
        <v>36183.204148651144</v>
      </c>
      <c r="Q35" s="2">
        <f t="shared" si="9"/>
        <v>0</v>
      </c>
      <c r="R35" s="2">
        <f t="shared" si="9"/>
        <v>0</v>
      </c>
      <c r="S35" s="2">
        <f t="shared" si="9"/>
        <v>0</v>
      </c>
      <c r="T35" s="2">
        <f t="shared" si="9"/>
        <v>0</v>
      </c>
      <c r="U35" s="2">
        <f t="shared" si="9"/>
        <v>0</v>
      </c>
      <c r="V35" s="2">
        <f t="shared" si="9"/>
        <v>0</v>
      </c>
      <c r="W35" s="2">
        <f t="shared" si="9"/>
        <v>0</v>
      </c>
      <c r="X35" s="2">
        <f t="shared" si="9"/>
        <v>0</v>
      </c>
      <c r="Y35" s="2">
        <f t="shared" si="9"/>
        <v>0</v>
      </c>
      <c r="Z35" s="2">
        <f t="shared" si="9"/>
        <v>0</v>
      </c>
      <c r="AA35" s="2">
        <f t="shared" si="9"/>
        <v>0</v>
      </c>
      <c r="AB35" s="2">
        <f t="shared" si="9"/>
        <v>0</v>
      </c>
      <c r="AC35" s="2">
        <f t="shared" si="9"/>
        <v>0</v>
      </c>
      <c r="AD35" s="2">
        <f t="shared" si="9"/>
        <v>0</v>
      </c>
      <c r="AE35" s="2">
        <f t="shared" si="9"/>
        <v>36183.204148651144</v>
      </c>
      <c r="AF35" s="2">
        <f t="shared" si="9"/>
        <v>0</v>
      </c>
      <c r="AG35" s="2">
        <f t="shared" si="9"/>
        <v>0</v>
      </c>
      <c r="AH35" s="2">
        <f t="shared" si="9"/>
        <v>0</v>
      </c>
      <c r="AI35" s="2">
        <f t="shared" si="9"/>
        <v>0</v>
      </c>
      <c r="AJ35" s="2">
        <f t="shared" si="9"/>
        <v>0</v>
      </c>
      <c r="AK35" s="2">
        <f t="shared" si="9"/>
        <v>0</v>
      </c>
      <c r="AL35" s="2">
        <f t="shared" si="9"/>
        <v>0</v>
      </c>
      <c r="AM35" s="2">
        <f t="shared" si="9"/>
        <v>0</v>
      </c>
      <c r="AN35" s="2">
        <f t="shared" si="9"/>
        <v>0</v>
      </c>
      <c r="AO35" t="str">
        <f t="shared" si="3"/>
        <v>Electronic Door Locks Replace</v>
      </c>
    </row>
    <row r="36" spans="1:41" x14ac:dyDescent="0.25">
      <c r="A36" t="s">
        <v>34</v>
      </c>
      <c r="B36">
        <v>24</v>
      </c>
      <c r="C36">
        <f>'2019 Reserve Study'!C35-('2024 Update Org'!$B$1-'2019 Reserve Study'!$B$1)</f>
        <v>-3</v>
      </c>
      <c r="D36" s="3">
        <v>3</v>
      </c>
      <c r="E36" s="1">
        <f>'2019 Reserve Study'!D35*(1+$D$1)^($B$1-'2019 Reserve Study'!$B$1)</f>
        <v>6851.9688919372602</v>
      </c>
      <c r="F36" s="1">
        <f>'2019 Reserve Study'!E35*(1+$D$1)^($B$1-'2019 Reserve Study'!$B$1)</f>
        <v>7993.9637072601372</v>
      </c>
      <c r="G36" s="1">
        <f t="shared" si="2"/>
        <v>7422.9662995986982</v>
      </c>
      <c r="K36" s="2">
        <f t="shared" si="9"/>
        <v>0</v>
      </c>
      <c r="L36" s="2">
        <f t="shared" si="9"/>
        <v>0</v>
      </c>
      <c r="M36" s="2">
        <f t="shared" si="9"/>
        <v>0</v>
      </c>
      <c r="N36" s="2">
        <f t="shared" si="9"/>
        <v>7422.9662995986982</v>
      </c>
      <c r="O36" s="2">
        <f t="shared" si="9"/>
        <v>0</v>
      </c>
      <c r="P36" s="2">
        <f t="shared" si="9"/>
        <v>0</v>
      </c>
      <c r="Q36" s="2">
        <f t="shared" si="9"/>
        <v>0</v>
      </c>
      <c r="R36" s="2">
        <f t="shared" si="9"/>
        <v>0</v>
      </c>
      <c r="S36" s="2">
        <f t="shared" si="9"/>
        <v>0</v>
      </c>
      <c r="T36" s="2">
        <f t="shared" si="9"/>
        <v>0</v>
      </c>
      <c r="U36" s="2">
        <f t="shared" si="9"/>
        <v>0</v>
      </c>
      <c r="V36" s="2">
        <f t="shared" si="9"/>
        <v>0</v>
      </c>
      <c r="W36" s="2">
        <f t="shared" si="9"/>
        <v>0</v>
      </c>
      <c r="X36" s="2">
        <f t="shared" si="9"/>
        <v>0</v>
      </c>
      <c r="Y36" s="2">
        <f t="shared" si="9"/>
        <v>0</v>
      </c>
      <c r="Z36" s="2">
        <f t="shared" si="9"/>
        <v>0</v>
      </c>
      <c r="AA36" s="2">
        <f t="shared" si="9"/>
        <v>0</v>
      </c>
      <c r="AB36" s="2">
        <f t="shared" si="9"/>
        <v>0</v>
      </c>
      <c r="AC36" s="2">
        <f t="shared" si="9"/>
        <v>0</v>
      </c>
      <c r="AD36" s="2">
        <f t="shared" si="9"/>
        <v>0</v>
      </c>
      <c r="AE36" s="2">
        <f t="shared" si="9"/>
        <v>0</v>
      </c>
      <c r="AF36" s="2">
        <f t="shared" si="9"/>
        <v>0</v>
      </c>
      <c r="AG36" s="2">
        <f t="shared" si="9"/>
        <v>0</v>
      </c>
      <c r="AH36" s="2">
        <f t="shared" si="9"/>
        <v>0</v>
      </c>
      <c r="AI36" s="2">
        <f t="shared" si="9"/>
        <v>0</v>
      </c>
      <c r="AJ36" s="2">
        <f t="shared" si="9"/>
        <v>0</v>
      </c>
      <c r="AK36" s="2">
        <f t="shared" si="9"/>
        <v>0</v>
      </c>
      <c r="AL36" s="2">
        <f t="shared" si="9"/>
        <v>7422.9662995986982</v>
      </c>
      <c r="AM36" s="2">
        <f t="shared" si="9"/>
        <v>0</v>
      </c>
      <c r="AN36" s="2">
        <f t="shared" si="9"/>
        <v>0</v>
      </c>
      <c r="AO36" t="str">
        <f t="shared" si="3"/>
        <v>Wood Fencing Rplace</v>
      </c>
    </row>
    <row r="37" spans="1:41" x14ac:dyDescent="0.25">
      <c r="A37" t="s">
        <v>35</v>
      </c>
      <c r="B37">
        <v>6</v>
      </c>
      <c r="C37">
        <f>'2019 Reserve Study'!C36-('2024 Update Org'!$B$1-'2019 Reserve Study'!$B$1)</f>
        <v>-4</v>
      </c>
      <c r="D37" s="3">
        <v>3</v>
      </c>
      <c r="E37" s="1">
        <f>'2019 Reserve Study'!D36*(1+$D$1)^($B$1-'2019 Reserve Study'!$B$1)</f>
        <v>5409.4491252136268</v>
      </c>
      <c r="F37" s="1">
        <f>'2019 Reserve Study'!E36*(1+$D$1)^($B$1-'2019 Reserve Study'!$B$1)</f>
        <v>6311.0239794158979</v>
      </c>
      <c r="G37" s="1">
        <f t="shared" si="2"/>
        <v>5860.2365523147619</v>
      </c>
      <c r="K37" s="2">
        <f t="shared" si="9"/>
        <v>0</v>
      </c>
      <c r="L37" s="2">
        <f t="shared" si="9"/>
        <v>0</v>
      </c>
      <c r="M37" s="2">
        <f t="shared" si="9"/>
        <v>0</v>
      </c>
      <c r="N37" s="2">
        <f t="shared" si="9"/>
        <v>5860.2365523147619</v>
      </c>
      <c r="O37" s="2">
        <f t="shared" si="9"/>
        <v>0</v>
      </c>
      <c r="P37" s="2">
        <f t="shared" si="9"/>
        <v>0</v>
      </c>
      <c r="Q37" s="2">
        <f t="shared" si="9"/>
        <v>0</v>
      </c>
      <c r="R37" s="2">
        <f t="shared" si="9"/>
        <v>0</v>
      </c>
      <c r="S37" s="2">
        <f t="shared" si="9"/>
        <v>0</v>
      </c>
      <c r="T37" s="2">
        <f t="shared" si="9"/>
        <v>5860.2365523147619</v>
      </c>
      <c r="U37" s="2">
        <f t="shared" si="9"/>
        <v>0</v>
      </c>
      <c r="V37" s="2">
        <f t="shared" si="9"/>
        <v>0</v>
      </c>
      <c r="W37" s="2">
        <f t="shared" si="9"/>
        <v>0</v>
      </c>
      <c r="X37" s="2">
        <f t="shared" si="9"/>
        <v>0</v>
      </c>
      <c r="Y37" s="2">
        <f t="shared" si="9"/>
        <v>0</v>
      </c>
      <c r="Z37" s="2">
        <f t="shared" si="9"/>
        <v>5860.2365523147619</v>
      </c>
      <c r="AA37" s="2">
        <f t="shared" si="9"/>
        <v>0</v>
      </c>
      <c r="AB37" s="2">
        <f t="shared" si="9"/>
        <v>0</v>
      </c>
      <c r="AC37" s="2">
        <f t="shared" si="9"/>
        <v>0</v>
      </c>
      <c r="AD37" s="2">
        <f t="shared" si="9"/>
        <v>0</v>
      </c>
      <c r="AE37" s="2">
        <f t="shared" si="9"/>
        <v>0</v>
      </c>
      <c r="AF37" s="2">
        <f t="shared" si="9"/>
        <v>5860.2365523147619</v>
      </c>
      <c r="AG37" s="2">
        <f t="shared" si="9"/>
        <v>0</v>
      </c>
      <c r="AH37" s="2">
        <f t="shared" si="9"/>
        <v>0</v>
      </c>
      <c r="AI37" s="2">
        <f t="shared" si="9"/>
        <v>0</v>
      </c>
      <c r="AJ37" s="2">
        <f t="shared" si="9"/>
        <v>0</v>
      </c>
      <c r="AK37" s="2">
        <f t="shared" si="9"/>
        <v>0</v>
      </c>
      <c r="AL37" s="2">
        <f t="shared" si="9"/>
        <v>5860.2365523147619</v>
      </c>
      <c r="AM37" s="2">
        <f t="shared" si="9"/>
        <v>0</v>
      </c>
      <c r="AN37" s="2">
        <f t="shared" si="9"/>
        <v>0</v>
      </c>
      <c r="AO37" t="str">
        <f t="shared" si="3"/>
        <v>Block Wall Major Repairs</v>
      </c>
    </row>
    <row r="38" spans="1:41" x14ac:dyDescent="0.25">
      <c r="A38" t="s">
        <v>36</v>
      </c>
      <c r="B38">
        <v>15</v>
      </c>
      <c r="C38">
        <f>'2019 Reserve Study'!C37-('2024 Update Org'!$B$1-'2019 Reserve Study'!$B$1)</f>
        <v>7</v>
      </c>
      <c r="D38" s="3">
        <v>7</v>
      </c>
      <c r="E38" s="1">
        <f>'2019 Reserve Study'!D37*(1+$D$1)^($B$1-'2019 Reserve Study'!$B$1)</f>
        <v>5529.6591057739288</v>
      </c>
      <c r="F38" s="1">
        <f>'2019 Reserve Study'!E37*(1+$D$1)^($B$1-'2019 Reserve Study'!$B$1)</f>
        <v>6010.4990280151405</v>
      </c>
      <c r="G38" s="1">
        <f t="shared" si="2"/>
        <v>5770.0790668945347</v>
      </c>
      <c r="K38" s="2">
        <f t="shared" si="9"/>
        <v>0</v>
      </c>
      <c r="L38" s="2">
        <f t="shared" si="9"/>
        <v>0</v>
      </c>
      <c r="M38" s="2">
        <f t="shared" si="9"/>
        <v>0</v>
      </c>
      <c r="N38" s="2">
        <f t="shared" si="9"/>
        <v>0</v>
      </c>
      <c r="O38" s="2">
        <f t="shared" si="9"/>
        <v>0</v>
      </c>
      <c r="P38" s="2">
        <f t="shared" si="9"/>
        <v>0</v>
      </c>
      <c r="Q38" s="2">
        <f t="shared" si="9"/>
        <v>0</v>
      </c>
      <c r="R38" s="2">
        <f t="shared" si="9"/>
        <v>5770.0790668945347</v>
      </c>
      <c r="S38" s="2">
        <f t="shared" si="9"/>
        <v>0</v>
      </c>
      <c r="T38" s="2">
        <f t="shared" si="9"/>
        <v>0</v>
      </c>
      <c r="U38" s="2">
        <f t="shared" si="9"/>
        <v>0</v>
      </c>
      <c r="V38" s="2">
        <f t="shared" si="9"/>
        <v>0</v>
      </c>
      <c r="W38" s="2">
        <f t="shared" si="9"/>
        <v>0</v>
      </c>
      <c r="X38" s="2">
        <f t="shared" si="9"/>
        <v>0</v>
      </c>
      <c r="Y38" s="2">
        <f t="shared" si="9"/>
        <v>0</v>
      </c>
      <c r="Z38" s="2">
        <f t="shared" si="9"/>
        <v>0</v>
      </c>
      <c r="AA38" s="2">
        <f t="shared" si="9"/>
        <v>0</v>
      </c>
      <c r="AB38" s="2">
        <f t="shared" si="9"/>
        <v>0</v>
      </c>
      <c r="AC38" s="2">
        <f t="shared" si="9"/>
        <v>0</v>
      </c>
      <c r="AD38" s="2">
        <f t="shared" si="9"/>
        <v>0</v>
      </c>
      <c r="AE38" s="2">
        <f t="shared" si="9"/>
        <v>0</v>
      </c>
      <c r="AF38" s="2">
        <f t="shared" si="9"/>
        <v>0</v>
      </c>
      <c r="AG38" s="2">
        <f t="shared" si="9"/>
        <v>5770.0790668945347</v>
      </c>
      <c r="AH38" s="2">
        <f t="shared" si="9"/>
        <v>0</v>
      </c>
      <c r="AI38" s="2">
        <f t="shared" si="9"/>
        <v>0</v>
      </c>
      <c r="AJ38" s="2">
        <f t="shared" si="9"/>
        <v>0</v>
      </c>
      <c r="AK38" s="2">
        <f t="shared" si="9"/>
        <v>0</v>
      </c>
      <c r="AL38" s="2">
        <f t="shared" si="9"/>
        <v>0</v>
      </c>
      <c r="AM38" s="2">
        <f t="shared" si="9"/>
        <v>0</v>
      </c>
      <c r="AN38" s="2">
        <f t="shared" si="9"/>
        <v>0</v>
      </c>
      <c r="AO38" t="str">
        <f t="shared" si="3"/>
        <v>Trash Enclosure Replace</v>
      </c>
    </row>
    <row r="39" spans="1:41" x14ac:dyDescent="0.25">
      <c r="A39" t="s">
        <v>37</v>
      </c>
      <c r="B39">
        <v>7</v>
      </c>
      <c r="C39">
        <f>'2019 Reserve Study'!C38-('2024 Update Org'!$B$1-'2019 Reserve Study'!$B$1)</f>
        <v>-1</v>
      </c>
      <c r="D39" s="3">
        <v>4</v>
      </c>
      <c r="E39" s="1">
        <f>'2019 Reserve Study'!D38*(1+$D$1)^($B$1-'2019 Reserve Study'!$B$1)</f>
        <v>19233.596889648448</v>
      </c>
      <c r="F39" s="1">
        <f>'2019 Reserve Study'!E38*(1+$D$1)^($B$1-'2019 Reserve Study'!$B$1)</f>
        <v>21637.796500854507</v>
      </c>
      <c r="G39" s="1">
        <f t="shared" si="2"/>
        <v>20435.696695251478</v>
      </c>
      <c r="K39" s="2">
        <f t="shared" si="9"/>
        <v>0</v>
      </c>
      <c r="L39" s="2">
        <f t="shared" si="9"/>
        <v>0</v>
      </c>
      <c r="M39" s="2">
        <f t="shared" si="9"/>
        <v>0</v>
      </c>
      <c r="N39" s="2">
        <f t="shared" si="9"/>
        <v>0</v>
      </c>
      <c r="O39" s="2">
        <f t="shared" si="9"/>
        <v>20435.696695251478</v>
      </c>
      <c r="P39" s="2">
        <f t="shared" si="9"/>
        <v>0</v>
      </c>
      <c r="Q39" s="2">
        <f t="shared" si="9"/>
        <v>0</v>
      </c>
      <c r="R39" s="2">
        <f t="shared" si="9"/>
        <v>0</v>
      </c>
      <c r="S39" s="2">
        <f t="shared" si="9"/>
        <v>0</v>
      </c>
      <c r="T39" s="2">
        <f t="shared" si="9"/>
        <v>0</v>
      </c>
      <c r="U39" s="2">
        <f t="shared" si="9"/>
        <v>0</v>
      </c>
      <c r="V39" s="2">
        <f t="shared" si="9"/>
        <v>20435.696695251478</v>
      </c>
      <c r="W39" s="2">
        <f t="shared" si="9"/>
        <v>0</v>
      </c>
      <c r="X39" s="2">
        <f t="shared" si="9"/>
        <v>0</v>
      </c>
      <c r="Y39" s="2">
        <f t="shared" si="9"/>
        <v>0</v>
      </c>
      <c r="Z39" s="2">
        <f t="shared" si="9"/>
        <v>0</v>
      </c>
      <c r="AA39" s="2">
        <f t="shared" si="9"/>
        <v>0</v>
      </c>
      <c r="AB39" s="2">
        <f t="shared" si="9"/>
        <v>0</v>
      </c>
      <c r="AC39" s="2">
        <f t="shared" si="9"/>
        <v>20435.696695251478</v>
      </c>
      <c r="AD39" s="2">
        <f t="shared" si="9"/>
        <v>0</v>
      </c>
      <c r="AE39" s="2">
        <f t="shared" si="9"/>
        <v>0</v>
      </c>
      <c r="AF39" s="2">
        <f t="shared" si="9"/>
        <v>0</v>
      </c>
      <c r="AG39" s="2">
        <f t="shared" si="9"/>
        <v>0</v>
      </c>
      <c r="AH39" s="2">
        <f t="shared" si="9"/>
        <v>0</v>
      </c>
      <c r="AI39" s="2">
        <f t="shared" si="9"/>
        <v>0</v>
      </c>
      <c r="AJ39" s="2">
        <f t="shared" si="9"/>
        <v>20435.696695251478</v>
      </c>
      <c r="AK39" s="2">
        <f t="shared" si="9"/>
        <v>0</v>
      </c>
      <c r="AL39" s="2">
        <f t="shared" si="9"/>
        <v>0</v>
      </c>
      <c r="AM39" s="2">
        <f t="shared" si="9"/>
        <v>0</v>
      </c>
      <c r="AN39" s="2">
        <f t="shared" si="9"/>
        <v>0</v>
      </c>
      <c r="AO39" t="str">
        <f t="shared" si="3"/>
        <v>Pool Resurface</v>
      </c>
    </row>
    <row r="40" spans="1:41" x14ac:dyDescent="0.25">
      <c r="A40" t="s">
        <v>38</v>
      </c>
      <c r="B40">
        <v>8</v>
      </c>
      <c r="C40">
        <f>'2019 Reserve Study'!C39-('2024 Update Org'!$B$1-'2019 Reserve Study'!$B$1)</f>
        <v>-4</v>
      </c>
      <c r="D40" s="3">
        <v>8</v>
      </c>
      <c r="E40" s="1">
        <f>'2019 Reserve Study'!D39*(1+$D$1)^($B$1-'2019 Reserve Study'!$B$1)</f>
        <v>5409.4491252136268</v>
      </c>
      <c r="F40" s="1">
        <f>'2019 Reserve Study'!E39*(1+$D$1)^($B$1-'2019 Reserve Study'!$B$1)</f>
        <v>6311.0239794158979</v>
      </c>
      <c r="G40" s="1">
        <f t="shared" si="2"/>
        <v>5860.2365523147619</v>
      </c>
      <c r="K40" s="2">
        <f t="shared" si="9"/>
        <v>0</v>
      </c>
      <c r="L40" s="2">
        <f t="shared" si="9"/>
        <v>0</v>
      </c>
      <c r="M40" s="2">
        <f t="shared" si="9"/>
        <v>0</v>
      </c>
      <c r="N40" s="2">
        <f t="shared" si="9"/>
        <v>0</v>
      </c>
      <c r="O40" s="2">
        <f t="shared" si="9"/>
        <v>0</v>
      </c>
      <c r="P40" s="2">
        <f t="shared" si="9"/>
        <v>0</v>
      </c>
      <c r="Q40" s="2">
        <f t="shared" si="9"/>
        <v>0</v>
      </c>
      <c r="R40" s="2">
        <f t="shared" si="9"/>
        <v>0</v>
      </c>
      <c r="S40" s="2">
        <f t="shared" si="9"/>
        <v>5860.2365523147619</v>
      </c>
      <c r="T40" s="2">
        <f t="shared" si="9"/>
        <v>0</v>
      </c>
      <c r="U40" s="2">
        <f t="shared" si="9"/>
        <v>0</v>
      </c>
      <c r="V40" s="2">
        <f t="shared" si="9"/>
        <v>0</v>
      </c>
      <c r="W40" s="2">
        <f t="shared" si="9"/>
        <v>0</v>
      </c>
      <c r="X40" s="2">
        <f t="shared" si="9"/>
        <v>0</v>
      </c>
      <c r="Y40" s="2">
        <f t="shared" si="9"/>
        <v>0</v>
      </c>
      <c r="Z40" s="2">
        <f t="shared" si="9"/>
        <v>0</v>
      </c>
      <c r="AA40" s="2">
        <f t="shared" si="9"/>
        <v>5860.2365523147619</v>
      </c>
      <c r="AB40" s="2">
        <f t="shared" si="9"/>
        <v>0</v>
      </c>
      <c r="AC40" s="2">
        <f t="shared" si="9"/>
        <v>0</v>
      </c>
      <c r="AD40" s="2">
        <f t="shared" si="9"/>
        <v>0</v>
      </c>
      <c r="AE40" s="2">
        <f t="shared" si="9"/>
        <v>0</v>
      </c>
      <c r="AF40" s="2">
        <f t="shared" si="9"/>
        <v>0</v>
      </c>
      <c r="AG40" s="2">
        <f t="shared" si="9"/>
        <v>0</v>
      </c>
      <c r="AH40" s="2">
        <f t="shared" si="9"/>
        <v>0</v>
      </c>
      <c r="AI40" s="2">
        <f t="shared" si="9"/>
        <v>5860.2365523147619</v>
      </c>
      <c r="AJ40" s="2">
        <f t="shared" si="9"/>
        <v>0</v>
      </c>
      <c r="AK40" s="2">
        <f t="shared" si="9"/>
        <v>0</v>
      </c>
      <c r="AL40" s="2">
        <f t="shared" si="9"/>
        <v>0</v>
      </c>
      <c r="AM40" s="2">
        <f t="shared" si="9"/>
        <v>0</v>
      </c>
      <c r="AN40" s="2">
        <f t="shared" si="9"/>
        <v>0</v>
      </c>
      <c r="AO40" t="str">
        <f t="shared" si="3"/>
        <v>Pool Heater Replace</v>
      </c>
    </row>
    <row r="41" spans="1:41" x14ac:dyDescent="0.25">
      <c r="A41" t="s">
        <v>39</v>
      </c>
      <c r="B41">
        <v>13</v>
      </c>
      <c r="C41">
        <f>'2019 Reserve Study'!C40-('2024 Update Org'!$B$1-'2019 Reserve Study'!$B$1)</f>
        <v>2</v>
      </c>
      <c r="D41" s="3">
        <v>2</v>
      </c>
      <c r="E41" s="1">
        <f>'2019 Reserve Study'!D40*(1+$D$1)^($B$1-'2019 Reserve Study'!$B$1)</f>
        <v>1983.4646792449964</v>
      </c>
      <c r="F41" s="1">
        <f>'2019 Reserve Study'!E40*(1+$D$1)^($B$1-'2019 Reserve Study'!$B$1)</f>
        <v>2283.9896306457536</v>
      </c>
      <c r="G41" s="1">
        <f t="shared" si="2"/>
        <v>2133.7271549453749</v>
      </c>
      <c r="K41" s="2">
        <f t="shared" si="9"/>
        <v>0</v>
      </c>
      <c r="L41" s="2">
        <f t="shared" si="9"/>
        <v>0</v>
      </c>
      <c r="M41" s="2">
        <f t="shared" si="9"/>
        <v>2133.7271549453749</v>
      </c>
      <c r="N41" s="2">
        <f t="shared" si="9"/>
        <v>0</v>
      </c>
      <c r="O41" s="2">
        <f t="shared" si="9"/>
        <v>0</v>
      </c>
      <c r="P41" s="2">
        <f t="shared" si="9"/>
        <v>0</v>
      </c>
      <c r="Q41" s="2">
        <f t="shared" si="9"/>
        <v>0</v>
      </c>
      <c r="R41" s="2">
        <f t="shared" si="9"/>
        <v>0</v>
      </c>
      <c r="S41" s="2">
        <f t="shared" si="9"/>
        <v>0</v>
      </c>
      <c r="T41" s="2">
        <f t="shared" si="9"/>
        <v>0</v>
      </c>
      <c r="U41" s="2">
        <f t="shared" si="9"/>
        <v>0</v>
      </c>
      <c r="V41" s="2">
        <f t="shared" si="9"/>
        <v>0</v>
      </c>
      <c r="W41" s="2">
        <f t="shared" si="9"/>
        <v>0</v>
      </c>
      <c r="X41" s="2">
        <f t="shared" si="9"/>
        <v>0</v>
      </c>
      <c r="Y41" s="2">
        <f t="shared" si="9"/>
        <v>0</v>
      </c>
      <c r="Z41" s="2">
        <f t="shared" si="9"/>
        <v>2133.7271549453749</v>
      </c>
      <c r="AA41" s="2">
        <f t="shared" si="9"/>
        <v>0</v>
      </c>
      <c r="AB41" s="2">
        <f t="shared" si="9"/>
        <v>0</v>
      </c>
      <c r="AC41" s="2">
        <f t="shared" si="9"/>
        <v>0</v>
      </c>
      <c r="AD41" s="2">
        <f t="shared" si="9"/>
        <v>0</v>
      </c>
      <c r="AE41" s="2">
        <f t="shared" si="9"/>
        <v>0</v>
      </c>
      <c r="AF41" s="2">
        <f t="shared" si="9"/>
        <v>0</v>
      </c>
      <c r="AG41" s="2">
        <f t="shared" si="9"/>
        <v>0</v>
      </c>
      <c r="AH41" s="2">
        <f t="shared" si="9"/>
        <v>0</v>
      </c>
      <c r="AI41" s="2">
        <f t="shared" si="9"/>
        <v>0</v>
      </c>
      <c r="AJ41" s="2">
        <f t="shared" si="9"/>
        <v>0</v>
      </c>
      <c r="AK41" s="2">
        <f t="shared" si="9"/>
        <v>0</v>
      </c>
      <c r="AL41" s="2">
        <f t="shared" si="9"/>
        <v>0</v>
      </c>
      <c r="AM41" s="2">
        <f t="shared" si="9"/>
        <v>2133.7271549453749</v>
      </c>
      <c r="AN41" s="2">
        <f t="shared" si="9"/>
        <v>0</v>
      </c>
      <c r="AO41" t="str">
        <f t="shared" si="3"/>
        <v>Pool Filter Replace</v>
      </c>
    </row>
    <row r="42" spans="1:41" x14ac:dyDescent="0.25">
      <c r="A42" t="s">
        <v>40</v>
      </c>
      <c r="B42">
        <v>8</v>
      </c>
      <c r="C42">
        <f>'2019 Reserve Study'!C41-('2024 Update Org'!$B$1-'2019 Reserve Study'!$B$1)</f>
        <v>1</v>
      </c>
      <c r="D42" s="3">
        <v>7</v>
      </c>
      <c r="E42" s="1">
        <f>'2019 Reserve Study'!D41*(1+$D$1)^($B$1-'2019 Reserve Study'!$B$1)</f>
        <v>1923.359688964845</v>
      </c>
      <c r="F42" s="1">
        <f>'2019 Reserve Study'!E41*(1+$D$1)^($B$1-'2019 Reserve Study'!$B$1)</f>
        <v>2223.8846403656021</v>
      </c>
      <c r="G42" s="1">
        <f t="shared" si="2"/>
        <v>2073.6221646652234</v>
      </c>
      <c r="K42" s="2">
        <f t="shared" si="9"/>
        <v>0</v>
      </c>
      <c r="L42" s="2">
        <f t="shared" si="9"/>
        <v>0</v>
      </c>
      <c r="M42" s="2">
        <f t="shared" si="9"/>
        <v>0</v>
      </c>
      <c r="N42" s="2">
        <f t="shared" si="9"/>
        <v>0</v>
      </c>
      <c r="O42" s="2">
        <f t="shared" si="9"/>
        <v>0</v>
      </c>
      <c r="P42" s="2">
        <f t="shared" si="9"/>
        <v>0</v>
      </c>
      <c r="Q42" s="2">
        <f t="shared" si="9"/>
        <v>0</v>
      </c>
      <c r="R42" s="2">
        <f t="shared" si="9"/>
        <v>2073.6221646652234</v>
      </c>
      <c r="S42" s="2">
        <f t="shared" si="9"/>
        <v>0</v>
      </c>
      <c r="T42" s="2">
        <f t="shared" si="9"/>
        <v>0</v>
      </c>
      <c r="U42" s="2">
        <f t="shared" si="9"/>
        <v>0</v>
      </c>
      <c r="V42" s="2">
        <f t="shared" si="9"/>
        <v>0</v>
      </c>
      <c r="W42" s="2">
        <f t="shared" si="9"/>
        <v>0</v>
      </c>
      <c r="X42" s="2">
        <f t="shared" si="9"/>
        <v>0</v>
      </c>
      <c r="Y42" s="2">
        <f t="shared" si="9"/>
        <v>0</v>
      </c>
      <c r="Z42" s="2">
        <f t="shared" ref="Z42:AN42" si="10">IF(Z134=0,$G42,0)</f>
        <v>2073.6221646652234</v>
      </c>
      <c r="AA42" s="2">
        <f t="shared" si="10"/>
        <v>0</v>
      </c>
      <c r="AB42" s="2">
        <f t="shared" si="10"/>
        <v>0</v>
      </c>
      <c r="AC42" s="2">
        <f t="shared" si="10"/>
        <v>0</v>
      </c>
      <c r="AD42" s="2">
        <f t="shared" si="10"/>
        <v>0</v>
      </c>
      <c r="AE42" s="2">
        <f t="shared" si="10"/>
        <v>0</v>
      </c>
      <c r="AF42" s="2">
        <f t="shared" si="10"/>
        <v>0</v>
      </c>
      <c r="AG42" s="2">
        <f t="shared" si="10"/>
        <v>0</v>
      </c>
      <c r="AH42" s="2">
        <f t="shared" si="10"/>
        <v>2073.6221646652234</v>
      </c>
      <c r="AI42" s="2">
        <f t="shared" si="10"/>
        <v>0</v>
      </c>
      <c r="AJ42" s="2">
        <f t="shared" si="10"/>
        <v>0</v>
      </c>
      <c r="AK42" s="2">
        <f t="shared" si="10"/>
        <v>0</v>
      </c>
      <c r="AL42" s="2">
        <f t="shared" si="10"/>
        <v>0</v>
      </c>
      <c r="AM42" s="2">
        <f t="shared" si="10"/>
        <v>0</v>
      </c>
      <c r="AN42" s="2">
        <f t="shared" si="10"/>
        <v>0</v>
      </c>
      <c r="AO42" t="str">
        <f t="shared" si="3"/>
        <v>Pool Cover replace</v>
      </c>
    </row>
    <row r="43" spans="1:41" x14ac:dyDescent="0.25">
      <c r="A43" t="s">
        <v>41</v>
      </c>
      <c r="B43">
        <v>5</v>
      </c>
      <c r="C43">
        <f>'2019 Reserve Study'!C42-('2024 Update Org'!$B$1-'2019 Reserve Study'!$B$1)</f>
        <v>-5</v>
      </c>
      <c r="D43" s="3">
        <v>0</v>
      </c>
      <c r="E43" s="1">
        <f>'2019 Reserve Study'!D42*(1+$D$1)^($B$1-'2019 Reserve Study'!$B$1)</f>
        <v>3365.8794556884786</v>
      </c>
      <c r="F43" s="1">
        <f>'2019 Reserve Study'!E42*(1+$D$1)^($B$1-'2019 Reserve Study'!$B$1)</f>
        <v>3846.7193779296899</v>
      </c>
      <c r="G43" s="1">
        <f t="shared" si="2"/>
        <v>3606.2994168090845</v>
      </c>
      <c r="K43" s="2">
        <f t="shared" ref="K43:AN51" si="11">IF(K135=0,$G43,0)</f>
        <v>3606.2994168090845</v>
      </c>
      <c r="L43" s="2">
        <f t="shared" si="11"/>
        <v>0</v>
      </c>
      <c r="M43" s="2">
        <f t="shared" si="11"/>
        <v>0</v>
      </c>
      <c r="N43" s="2">
        <f t="shared" si="11"/>
        <v>0</v>
      </c>
      <c r="O43" s="2">
        <f t="shared" si="11"/>
        <v>0</v>
      </c>
      <c r="P43" s="2">
        <f t="shared" si="11"/>
        <v>3606.2994168090845</v>
      </c>
      <c r="Q43" s="2">
        <f t="shared" si="11"/>
        <v>0</v>
      </c>
      <c r="R43" s="2">
        <f t="shared" si="11"/>
        <v>0</v>
      </c>
      <c r="S43" s="2">
        <f t="shared" si="11"/>
        <v>0</v>
      </c>
      <c r="T43" s="2">
        <f t="shared" si="11"/>
        <v>0</v>
      </c>
      <c r="U43" s="2">
        <f t="shared" si="11"/>
        <v>3606.2994168090845</v>
      </c>
      <c r="V43" s="2">
        <f t="shared" si="11"/>
        <v>0</v>
      </c>
      <c r="W43" s="2">
        <f t="shared" si="11"/>
        <v>0</v>
      </c>
      <c r="X43" s="2">
        <f t="shared" si="11"/>
        <v>0</v>
      </c>
      <c r="Y43" s="2">
        <f t="shared" si="11"/>
        <v>0</v>
      </c>
      <c r="Z43" s="2">
        <f t="shared" si="11"/>
        <v>3606.2994168090845</v>
      </c>
      <c r="AA43" s="2">
        <f t="shared" si="11"/>
        <v>0</v>
      </c>
      <c r="AB43" s="2">
        <f t="shared" si="11"/>
        <v>0</v>
      </c>
      <c r="AC43" s="2">
        <f t="shared" si="11"/>
        <v>0</v>
      </c>
      <c r="AD43" s="2">
        <f t="shared" si="11"/>
        <v>0</v>
      </c>
      <c r="AE43" s="2">
        <f t="shared" si="11"/>
        <v>3606.2994168090845</v>
      </c>
      <c r="AF43" s="2">
        <f t="shared" si="11"/>
        <v>0</v>
      </c>
      <c r="AG43" s="2">
        <f t="shared" si="11"/>
        <v>0</v>
      </c>
      <c r="AH43" s="2">
        <f t="shared" si="11"/>
        <v>0</v>
      </c>
      <c r="AI43" s="2">
        <f t="shared" si="11"/>
        <v>0</v>
      </c>
      <c r="AJ43" s="2">
        <f t="shared" si="11"/>
        <v>3606.2994168090845</v>
      </c>
      <c r="AK43" s="2">
        <f t="shared" si="11"/>
        <v>0</v>
      </c>
      <c r="AL43" s="2">
        <f t="shared" si="11"/>
        <v>0</v>
      </c>
      <c r="AM43" s="2">
        <f t="shared" si="11"/>
        <v>0</v>
      </c>
      <c r="AN43" s="2">
        <f t="shared" si="11"/>
        <v>0</v>
      </c>
      <c r="AO43" t="str">
        <f t="shared" si="3"/>
        <v>Pool Furniture Partial Replace</v>
      </c>
    </row>
    <row r="44" spans="1:41" x14ac:dyDescent="0.25">
      <c r="A44" t="s">
        <v>42</v>
      </c>
      <c r="B44">
        <v>15</v>
      </c>
      <c r="C44">
        <f>'2019 Reserve Study'!C43-('2024 Update Org'!$B$1-'2019 Reserve Study'!$B$1)</f>
        <v>-5</v>
      </c>
      <c r="D44" s="3">
        <v>5</v>
      </c>
      <c r="E44" s="1">
        <f>'2019 Reserve Study'!D43*(1+$D$1)^($B$1-'2019 Reserve Study'!$B$1)</f>
        <v>6010.4990280151405</v>
      </c>
      <c r="F44" s="1">
        <f>'2019 Reserve Study'!E43*(1+$D$1)^($B$1-'2019 Reserve Study'!$B$1)</f>
        <v>6912.0738822174117</v>
      </c>
      <c r="G44" s="1">
        <f t="shared" si="2"/>
        <v>6461.2864551162766</v>
      </c>
      <c r="K44" s="2">
        <f t="shared" si="11"/>
        <v>0</v>
      </c>
      <c r="L44" s="2">
        <f t="shared" si="11"/>
        <v>0</v>
      </c>
      <c r="M44" s="2">
        <f t="shared" si="11"/>
        <v>0</v>
      </c>
      <c r="N44" s="2">
        <f t="shared" si="11"/>
        <v>0</v>
      </c>
      <c r="O44" s="2">
        <f t="shared" si="11"/>
        <v>0</v>
      </c>
      <c r="P44" s="2">
        <f t="shared" si="11"/>
        <v>6461.2864551162766</v>
      </c>
      <c r="Q44" s="2">
        <f t="shared" si="11"/>
        <v>0</v>
      </c>
      <c r="R44" s="2">
        <f t="shared" si="11"/>
        <v>0</v>
      </c>
      <c r="S44" s="2">
        <f t="shared" si="11"/>
        <v>0</v>
      </c>
      <c r="T44" s="2">
        <f t="shared" si="11"/>
        <v>0</v>
      </c>
      <c r="U44" s="2">
        <f t="shared" si="11"/>
        <v>0</v>
      </c>
      <c r="V44" s="2">
        <f t="shared" si="11"/>
        <v>0</v>
      </c>
      <c r="W44" s="2">
        <f t="shared" si="11"/>
        <v>0</v>
      </c>
      <c r="X44" s="2">
        <f t="shared" si="11"/>
        <v>0</v>
      </c>
      <c r="Y44" s="2">
        <f t="shared" si="11"/>
        <v>0</v>
      </c>
      <c r="Z44" s="2">
        <f t="shared" si="11"/>
        <v>0</v>
      </c>
      <c r="AA44" s="2">
        <f t="shared" si="11"/>
        <v>0</v>
      </c>
      <c r="AB44" s="2">
        <f t="shared" si="11"/>
        <v>0</v>
      </c>
      <c r="AC44" s="2">
        <f t="shared" si="11"/>
        <v>0</v>
      </c>
      <c r="AD44" s="2">
        <f t="shared" si="11"/>
        <v>0</v>
      </c>
      <c r="AE44" s="2">
        <f t="shared" si="11"/>
        <v>6461.2864551162766</v>
      </c>
      <c r="AF44" s="2">
        <f t="shared" si="11"/>
        <v>0</v>
      </c>
      <c r="AG44" s="2">
        <f t="shared" si="11"/>
        <v>0</v>
      </c>
      <c r="AH44" s="2">
        <f t="shared" si="11"/>
        <v>0</v>
      </c>
      <c r="AI44" s="2">
        <f t="shared" si="11"/>
        <v>0</v>
      </c>
      <c r="AJ44" s="2">
        <f t="shared" si="11"/>
        <v>0</v>
      </c>
      <c r="AK44" s="2">
        <f t="shared" si="11"/>
        <v>0</v>
      </c>
      <c r="AL44" s="2">
        <f t="shared" si="11"/>
        <v>0</v>
      </c>
      <c r="AM44" s="2">
        <f t="shared" si="11"/>
        <v>0</v>
      </c>
      <c r="AN44" s="2">
        <f t="shared" si="11"/>
        <v>0</v>
      </c>
      <c r="AO44" t="str">
        <f t="shared" si="3"/>
        <v>Entry Furnishings Replace</v>
      </c>
    </row>
    <row r="45" spans="1:41" x14ac:dyDescent="0.25">
      <c r="A45" t="s">
        <v>43</v>
      </c>
      <c r="B45">
        <v>20</v>
      </c>
      <c r="C45">
        <f>'2019 Reserve Study'!C44-('2024 Update Org'!$B$1-'2019 Reserve Study'!$B$1)</f>
        <v>-5</v>
      </c>
      <c r="D45" s="3">
        <v>10</v>
      </c>
      <c r="E45" s="1">
        <f>'2019 Reserve Study'!D44*(1+$D$1)^($B$1-'2019 Reserve Study'!$B$1)</f>
        <v>13223.097861633309</v>
      </c>
      <c r="F45" s="1">
        <f>'2019 Reserve Study'!E44*(1+$D$1)^($B$1-'2019 Reserve Study'!$B$1)</f>
        <v>17430.447181243908</v>
      </c>
      <c r="G45" s="1">
        <f t="shared" si="2"/>
        <v>15326.772521438608</v>
      </c>
      <c r="K45" s="2">
        <f t="shared" si="11"/>
        <v>0</v>
      </c>
      <c r="L45" s="2">
        <f t="shared" si="11"/>
        <v>0</v>
      </c>
      <c r="M45" s="2">
        <f t="shared" si="11"/>
        <v>0</v>
      </c>
      <c r="N45" s="2">
        <f t="shared" si="11"/>
        <v>0</v>
      </c>
      <c r="O45" s="2">
        <f t="shared" si="11"/>
        <v>0</v>
      </c>
      <c r="P45" s="2">
        <f t="shared" si="11"/>
        <v>0</v>
      </c>
      <c r="Q45" s="2">
        <f t="shared" si="11"/>
        <v>0</v>
      </c>
      <c r="R45" s="2">
        <f t="shared" si="11"/>
        <v>0</v>
      </c>
      <c r="S45" s="2">
        <f t="shared" si="11"/>
        <v>0</v>
      </c>
      <c r="T45" s="2">
        <f t="shared" si="11"/>
        <v>0</v>
      </c>
      <c r="U45" s="2">
        <f t="shared" si="11"/>
        <v>15326.772521438608</v>
      </c>
      <c r="V45" s="2">
        <f t="shared" si="11"/>
        <v>0</v>
      </c>
      <c r="W45" s="2">
        <f t="shared" si="11"/>
        <v>0</v>
      </c>
      <c r="X45" s="2">
        <f t="shared" si="11"/>
        <v>0</v>
      </c>
      <c r="Y45" s="2">
        <f t="shared" si="11"/>
        <v>0</v>
      </c>
      <c r="Z45" s="2">
        <f t="shared" si="11"/>
        <v>0</v>
      </c>
      <c r="AA45" s="2">
        <f t="shared" si="11"/>
        <v>0</v>
      </c>
      <c r="AB45" s="2">
        <f t="shared" si="11"/>
        <v>0</v>
      </c>
      <c r="AC45" s="2">
        <f t="shared" si="11"/>
        <v>0</v>
      </c>
      <c r="AD45" s="2">
        <f t="shared" si="11"/>
        <v>0</v>
      </c>
      <c r="AE45" s="2">
        <f t="shared" si="11"/>
        <v>0</v>
      </c>
      <c r="AF45" s="2">
        <f t="shared" si="11"/>
        <v>0</v>
      </c>
      <c r="AG45" s="2">
        <f t="shared" si="11"/>
        <v>0</v>
      </c>
      <c r="AH45" s="2">
        <f t="shared" si="11"/>
        <v>0</v>
      </c>
      <c r="AI45" s="2">
        <f t="shared" si="11"/>
        <v>0</v>
      </c>
      <c r="AJ45" s="2">
        <f t="shared" si="11"/>
        <v>0</v>
      </c>
      <c r="AK45" s="2">
        <f t="shared" si="11"/>
        <v>0</v>
      </c>
      <c r="AL45" s="2">
        <f t="shared" si="11"/>
        <v>0</v>
      </c>
      <c r="AM45" s="2">
        <f t="shared" si="11"/>
        <v>0</v>
      </c>
      <c r="AN45" s="2">
        <f t="shared" si="11"/>
        <v>0</v>
      </c>
      <c r="AO45" t="str">
        <f t="shared" si="3"/>
        <v>Sauna Room Renovate</v>
      </c>
    </row>
    <row r="46" spans="1:41" x14ac:dyDescent="0.25">
      <c r="A46" t="s">
        <v>44</v>
      </c>
      <c r="B46">
        <v>20</v>
      </c>
      <c r="C46">
        <f>'2019 Reserve Study'!C45-('2024 Update Org'!$B$1-'2019 Reserve Study'!$B$1)</f>
        <v>12</v>
      </c>
      <c r="D46" s="3">
        <v>12</v>
      </c>
      <c r="E46" s="1">
        <f>'2019 Reserve Study'!D45*(1+$D$1)^($B$1-'2019 Reserve Study'!$B$1)</f>
        <v>14425.197667236338</v>
      </c>
      <c r="F46" s="1">
        <f>'2019 Reserve Study'!E45*(1+$D$1)^($B$1-'2019 Reserve Study'!$B$1)</f>
        <v>18031.497084045423</v>
      </c>
      <c r="G46" s="1">
        <f t="shared" si="2"/>
        <v>16228.34737564088</v>
      </c>
      <c r="K46" s="2">
        <f t="shared" si="11"/>
        <v>0</v>
      </c>
      <c r="L46" s="2">
        <f t="shared" si="11"/>
        <v>0</v>
      </c>
      <c r="M46" s="2">
        <f t="shared" si="11"/>
        <v>0</v>
      </c>
      <c r="N46" s="2">
        <f t="shared" si="11"/>
        <v>0</v>
      </c>
      <c r="O46" s="2">
        <f t="shared" si="11"/>
        <v>0</v>
      </c>
      <c r="P46" s="2">
        <f t="shared" si="11"/>
        <v>0</v>
      </c>
      <c r="Q46" s="2">
        <f t="shared" si="11"/>
        <v>0</v>
      </c>
      <c r="R46" s="2">
        <f t="shared" si="11"/>
        <v>0</v>
      </c>
      <c r="S46" s="2">
        <f t="shared" si="11"/>
        <v>0</v>
      </c>
      <c r="T46" s="2">
        <f t="shared" si="11"/>
        <v>0</v>
      </c>
      <c r="U46" s="2">
        <f t="shared" si="11"/>
        <v>0</v>
      </c>
      <c r="V46" s="2">
        <f t="shared" si="11"/>
        <v>0</v>
      </c>
      <c r="W46" s="2">
        <f t="shared" si="11"/>
        <v>16228.34737564088</v>
      </c>
      <c r="X46" s="2">
        <f t="shared" si="11"/>
        <v>0</v>
      </c>
      <c r="Y46" s="2">
        <f t="shared" si="11"/>
        <v>0</v>
      </c>
      <c r="Z46" s="2">
        <f t="shared" si="11"/>
        <v>0</v>
      </c>
      <c r="AA46" s="2">
        <f t="shared" si="11"/>
        <v>0</v>
      </c>
      <c r="AB46" s="2">
        <f t="shared" si="11"/>
        <v>0</v>
      </c>
      <c r="AC46" s="2">
        <f t="shared" si="11"/>
        <v>0</v>
      </c>
      <c r="AD46" s="2">
        <f t="shared" si="11"/>
        <v>0</v>
      </c>
      <c r="AE46" s="2">
        <f t="shared" si="11"/>
        <v>0</v>
      </c>
      <c r="AF46" s="2">
        <f t="shared" si="11"/>
        <v>0</v>
      </c>
      <c r="AG46" s="2">
        <f t="shared" si="11"/>
        <v>0</v>
      </c>
      <c r="AH46" s="2">
        <f t="shared" si="11"/>
        <v>0</v>
      </c>
      <c r="AI46" s="2">
        <f t="shared" si="11"/>
        <v>0</v>
      </c>
      <c r="AJ46" s="2">
        <f t="shared" si="11"/>
        <v>0</v>
      </c>
      <c r="AK46" s="2">
        <f t="shared" si="11"/>
        <v>0</v>
      </c>
      <c r="AL46" s="2">
        <f t="shared" si="11"/>
        <v>0</v>
      </c>
      <c r="AM46" s="2">
        <f t="shared" si="11"/>
        <v>0</v>
      </c>
      <c r="AN46" s="2">
        <f t="shared" si="11"/>
        <v>0</v>
      </c>
      <c r="AO46" t="str">
        <f t="shared" si="3"/>
        <v>Restroom Remodel</v>
      </c>
    </row>
    <row r="47" spans="1:41" x14ac:dyDescent="0.25">
      <c r="A47" t="s">
        <v>45</v>
      </c>
      <c r="B47">
        <v>4</v>
      </c>
      <c r="C47">
        <f>'2019 Reserve Study'!C46-('2024 Update Org'!$B$1-'2019 Reserve Study'!$B$1)</f>
        <v>-5</v>
      </c>
      <c r="D47" s="3">
        <v>0</v>
      </c>
      <c r="E47" s="1">
        <v>5000</v>
      </c>
      <c r="F47" s="1">
        <v>6000</v>
      </c>
      <c r="G47" s="1">
        <f t="shared" si="2"/>
        <v>5500</v>
      </c>
      <c r="K47" s="2">
        <f t="shared" si="11"/>
        <v>5500</v>
      </c>
      <c r="L47" s="2">
        <f t="shared" si="11"/>
        <v>0</v>
      </c>
      <c r="M47" s="2">
        <f t="shared" si="11"/>
        <v>0</v>
      </c>
      <c r="N47" s="2">
        <f t="shared" si="11"/>
        <v>0</v>
      </c>
      <c r="O47" s="2">
        <f t="shared" si="11"/>
        <v>5500</v>
      </c>
      <c r="P47" s="2">
        <f t="shared" si="11"/>
        <v>0</v>
      </c>
      <c r="Q47" s="2">
        <f t="shared" si="11"/>
        <v>0</v>
      </c>
      <c r="R47" s="2">
        <f t="shared" si="11"/>
        <v>0</v>
      </c>
      <c r="S47" s="2">
        <f t="shared" si="11"/>
        <v>5500</v>
      </c>
      <c r="T47" s="2">
        <f t="shared" si="11"/>
        <v>0</v>
      </c>
      <c r="U47" s="2">
        <f t="shared" si="11"/>
        <v>0</v>
      </c>
      <c r="V47" s="2">
        <f t="shared" si="11"/>
        <v>0</v>
      </c>
      <c r="W47" s="2">
        <f t="shared" si="11"/>
        <v>5500</v>
      </c>
      <c r="X47" s="2">
        <f t="shared" si="11"/>
        <v>0</v>
      </c>
      <c r="Y47" s="2">
        <f t="shared" si="11"/>
        <v>0</v>
      </c>
      <c r="Z47" s="2">
        <f t="shared" si="11"/>
        <v>0</v>
      </c>
      <c r="AA47" s="2">
        <f t="shared" si="11"/>
        <v>5500</v>
      </c>
      <c r="AB47" s="2">
        <f t="shared" si="11"/>
        <v>0</v>
      </c>
      <c r="AC47" s="2">
        <f t="shared" si="11"/>
        <v>0</v>
      </c>
      <c r="AD47" s="2">
        <f t="shared" si="11"/>
        <v>0</v>
      </c>
      <c r="AE47" s="2">
        <f t="shared" si="11"/>
        <v>5500</v>
      </c>
      <c r="AF47" s="2">
        <f t="shared" si="11"/>
        <v>0</v>
      </c>
      <c r="AG47" s="2">
        <f t="shared" si="11"/>
        <v>0</v>
      </c>
      <c r="AH47" s="2">
        <f t="shared" si="11"/>
        <v>0</v>
      </c>
      <c r="AI47" s="2">
        <f t="shared" si="11"/>
        <v>5500</v>
      </c>
      <c r="AJ47" s="2">
        <f t="shared" si="11"/>
        <v>0</v>
      </c>
      <c r="AK47" s="2">
        <f t="shared" si="11"/>
        <v>0</v>
      </c>
      <c r="AL47" s="2">
        <f t="shared" si="11"/>
        <v>0</v>
      </c>
      <c r="AM47" s="2">
        <f t="shared" si="11"/>
        <v>5500</v>
      </c>
      <c r="AN47" s="2">
        <f t="shared" si="11"/>
        <v>0</v>
      </c>
      <c r="AO47" t="str">
        <f t="shared" si="3"/>
        <v>Managers Unit Remodel</v>
      </c>
    </row>
    <row r="48" spans="1:41" x14ac:dyDescent="0.25">
      <c r="A48" t="s">
        <v>46</v>
      </c>
      <c r="B48">
        <v>20</v>
      </c>
      <c r="C48">
        <f>'2019 Reserve Study'!C47-('2024 Update Org'!$B$1-'2019 Reserve Study'!$B$1)</f>
        <v>-3</v>
      </c>
      <c r="D48" s="3">
        <v>5</v>
      </c>
      <c r="E48" s="1">
        <f>'2019 Reserve Study'!D47*(1+$D$1)^($B$1-'2019 Reserve Study'!$B$1)</f>
        <v>39669.293584899926</v>
      </c>
      <c r="F48" s="1">
        <f>'2019 Reserve Study'!E47*(1+$D$1)^($B$1-'2019 Reserve Study'!$B$1)</f>
        <v>46881.892418518095</v>
      </c>
      <c r="G48" s="1">
        <f t="shared" si="2"/>
        <v>43275.593001709014</v>
      </c>
      <c r="K48" s="2">
        <f t="shared" si="11"/>
        <v>0</v>
      </c>
      <c r="L48" s="2">
        <f t="shared" si="11"/>
        <v>0</v>
      </c>
      <c r="M48" s="2">
        <f t="shared" si="11"/>
        <v>0</v>
      </c>
      <c r="N48" s="2">
        <f t="shared" si="11"/>
        <v>0</v>
      </c>
      <c r="O48" s="2">
        <f t="shared" si="11"/>
        <v>0</v>
      </c>
      <c r="P48" s="2">
        <f t="shared" si="11"/>
        <v>43275.593001709014</v>
      </c>
      <c r="Q48" s="2">
        <f t="shared" si="11"/>
        <v>0</v>
      </c>
      <c r="R48" s="2">
        <f t="shared" si="11"/>
        <v>0</v>
      </c>
      <c r="S48" s="2">
        <f t="shared" si="11"/>
        <v>0</v>
      </c>
      <c r="T48" s="2">
        <f t="shared" si="11"/>
        <v>0</v>
      </c>
      <c r="U48" s="2">
        <f t="shared" si="11"/>
        <v>0</v>
      </c>
      <c r="V48" s="2">
        <f t="shared" si="11"/>
        <v>0</v>
      </c>
      <c r="W48" s="2">
        <f t="shared" si="11"/>
        <v>0</v>
      </c>
      <c r="X48" s="2">
        <f t="shared" si="11"/>
        <v>0</v>
      </c>
      <c r="Y48" s="2">
        <f t="shared" si="11"/>
        <v>0</v>
      </c>
      <c r="Z48" s="2">
        <f t="shared" si="11"/>
        <v>0</v>
      </c>
      <c r="AA48" s="2">
        <f t="shared" si="11"/>
        <v>0</v>
      </c>
      <c r="AB48" s="2">
        <f t="shared" si="11"/>
        <v>0</v>
      </c>
      <c r="AC48" s="2">
        <f t="shared" si="11"/>
        <v>0</v>
      </c>
      <c r="AD48" s="2">
        <f t="shared" si="11"/>
        <v>0</v>
      </c>
      <c r="AE48" s="2">
        <f t="shared" si="11"/>
        <v>0</v>
      </c>
      <c r="AF48" s="2">
        <f t="shared" si="11"/>
        <v>0</v>
      </c>
      <c r="AG48" s="2">
        <f t="shared" si="11"/>
        <v>0</v>
      </c>
      <c r="AH48" s="2">
        <f t="shared" si="11"/>
        <v>0</v>
      </c>
      <c r="AI48" s="2">
        <f t="shared" si="11"/>
        <v>0</v>
      </c>
      <c r="AJ48" s="2">
        <f t="shared" si="11"/>
        <v>43275.593001709014</v>
      </c>
      <c r="AK48" s="2">
        <f t="shared" si="11"/>
        <v>0</v>
      </c>
      <c r="AL48" s="2">
        <f t="shared" si="11"/>
        <v>0</v>
      </c>
      <c r="AM48" s="2">
        <f t="shared" si="11"/>
        <v>0</v>
      </c>
      <c r="AN48" s="2">
        <f t="shared" si="11"/>
        <v>0</v>
      </c>
      <c r="AO48" t="str">
        <f t="shared" si="3"/>
        <v>Int Stairs Refurbish</v>
      </c>
    </row>
    <row r="49" spans="1:41" x14ac:dyDescent="0.25">
      <c r="A49" t="s">
        <v>47</v>
      </c>
      <c r="B49">
        <v>20</v>
      </c>
      <c r="C49">
        <f>'2019 Reserve Study'!C48-('2024 Update Org'!$B$1-'2019 Reserve Study'!$B$1)</f>
        <v>-1</v>
      </c>
      <c r="D49" s="3">
        <v>10</v>
      </c>
      <c r="E49" s="1">
        <f>'2019 Reserve Study'!D48*(1+$D$1)^($B$1-'2019 Reserve Study'!$B$1)</f>
        <v>24522.836034301774</v>
      </c>
      <c r="F49" s="1">
        <f>'2019 Reserve Study'!E48*(1+$D$1)^($B$1-'2019 Reserve Study'!$B$1)</f>
        <v>31735.434867919943</v>
      </c>
      <c r="G49" s="1">
        <f t="shared" si="2"/>
        <v>28129.135451110858</v>
      </c>
      <c r="K49" s="2">
        <f t="shared" si="11"/>
        <v>0</v>
      </c>
      <c r="L49" s="2">
        <f t="shared" si="11"/>
        <v>0</v>
      </c>
      <c r="M49" s="2">
        <f t="shared" si="11"/>
        <v>0</v>
      </c>
      <c r="N49" s="2">
        <f t="shared" si="11"/>
        <v>0</v>
      </c>
      <c r="O49" s="2">
        <f t="shared" si="11"/>
        <v>0</v>
      </c>
      <c r="P49" s="2">
        <f t="shared" si="11"/>
        <v>0</v>
      </c>
      <c r="Q49" s="2">
        <f t="shared" si="11"/>
        <v>0</v>
      </c>
      <c r="R49" s="2">
        <f t="shared" si="11"/>
        <v>0</v>
      </c>
      <c r="S49" s="2">
        <f t="shared" si="11"/>
        <v>0</v>
      </c>
      <c r="T49" s="2">
        <f t="shared" si="11"/>
        <v>0</v>
      </c>
      <c r="U49" s="2">
        <f t="shared" si="11"/>
        <v>28129.135451110858</v>
      </c>
      <c r="V49" s="2">
        <f t="shared" si="11"/>
        <v>0</v>
      </c>
      <c r="W49" s="2">
        <f t="shared" si="11"/>
        <v>0</v>
      </c>
      <c r="X49" s="2">
        <f t="shared" si="11"/>
        <v>0</v>
      </c>
      <c r="Y49" s="2">
        <f t="shared" si="11"/>
        <v>0</v>
      </c>
      <c r="Z49" s="2">
        <f t="shared" si="11"/>
        <v>0</v>
      </c>
      <c r="AA49" s="2">
        <f t="shared" si="11"/>
        <v>0</v>
      </c>
      <c r="AB49" s="2">
        <f t="shared" si="11"/>
        <v>0</v>
      </c>
      <c r="AC49" s="2">
        <f t="shared" si="11"/>
        <v>0</v>
      </c>
      <c r="AD49" s="2">
        <f t="shared" si="11"/>
        <v>0</v>
      </c>
      <c r="AE49" s="2">
        <f t="shared" si="11"/>
        <v>0</v>
      </c>
      <c r="AF49" s="2">
        <f t="shared" si="11"/>
        <v>0</v>
      </c>
      <c r="AG49" s="2">
        <f t="shared" si="11"/>
        <v>0</v>
      </c>
      <c r="AH49" s="2">
        <f t="shared" si="11"/>
        <v>0</v>
      </c>
      <c r="AI49" s="2">
        <f t="shared" si="11"/>
        <v>0</v>
      </c>
      <c r="AJ49" s="2">
        <f t="shared" si="11"/>
        <v>0</v>
      </c>
      <c r="AK49" s="2">
        <f t="shared" si="11"/>
        <v>0</v>
      </c>
      <c r="AL49" s="2">
        <f t="shared" si="11"/>
        <v>0</v>
      </c>
      <c r="AM49" s="2">
        <f t="shared" si="11"/>
        <v>0</v>
      </c>
      <c r="AN49" s="2">
        <f t="shared" si="11"/>
        <v>0</v>
      </c>
      <c r="AO49" t="str">
        <f t="shared" si="3"/>
        <v>Ski Lockers Replace</v>
      </c>
    </row>
    <row r="50" spans="1:41" x14ac:dyDescent="0.25">
      <c r="A50" t="s">
        <v>48</v>
      </c>
      <c r="B50">
        <v>30</v>
      </c>
      <c r="C50">
        <f>'2019 Reserve Study'!C49-('2024 Update Org'!$B$1-'2019 Reserve Study'!$B$1)</f>
        <v>20</v>
      </c>
      <c r="D50" s="3">
        <v>20</v>
      </c>
      <c r="E50" s="1">
        <f>'2019 Reserve Study'!D49*(1+$D$1)^($B$1-'2019 Reserve Study'!$B$1)</f>
        <v>74530.187947387749</v>
      </c>
      <c r="F50" s="1">
        <f>'2019 Reserve Study'!E49*(1+$D$1)^($B$1-'2019 Reserve Study'!$B$1)</f>
        <v>81592.524305305531</v>
      </c>
      <c r="G50" s="1">
        <f t="shared" si="2"/>
        <v>78061.35612634664</v>
      </c>
      <c r="K50" s="2">
        <f t="shared" si="11"/>
        <v>0</v>
      </c>
      <c r="L50" s="2">
        <f t="shared" si="11"/>
        <v>0</v>
      </c>
      <c r="M50" s="2">
        <f t="shared" si="11"/>
        <v>0</v>
      </c>
      <c r="N50" s="2">
        <f t="shared" si="11"/>
        <v>0</v>
      </c>
      <c r="O50" s="2">
        <f t="shared" si="11"/>
        <v>0</v>
      </c>
      <c r="P50" s="2">
        <f t="shared" si="11"/>
        <v>0</v>
      </c>
      <c r="Q50" s="2">
        <f t="shared" si="11"/>
        <v>0</v>
      </c>
      <c r="R50" s="2">
        <f t="shared" si="11"/>
        <v>0</v>
      </c>
      <c r="S50" s="2">
        <f t="shared" si="11"/>
        <v>0</v>
      </c>
      <c r="T50" s="2">
        <f t="shared" si="11"/>
        <v>0</v>
      </c>
      <c r="U50" s="2">
        <f t="shared" si="11"/>
        <v>0</v>
      </c>
      <c r="V50" s="2">
        <f t="shared" si="11"/>
        <v>0</v>
      </c>
      <c r="W50" s="2">
        <f t="shared" si="11"/>
        <v>0</v>
      </c>
      <c r="X50" s="2">
        <f t="shared" si="11"/>
        <v>0</v>
      </c>
      <c r="Y50" s="2">
        <f t="shared" si="11"/>
        <v>0</v>
      </c>
      <c r="Z50" s="2">
        <f t="shared" si="11"/>
        <v>0</v>
      </c>
      <c r="AA50" s="2">
        <f t="shared" si="11"/>
        <v>0</v>
      </c>
      <c r="AB50" s="2">
        <f t="shared" si="11"/>
        <v>0</v>
      </c>
      <c r="AC50" s="2">
        <f t="shared" si="11"/>
        <v>0</v>
      </c>
      <c r="AD50" s="2">
        <f t="shared" si="11"/>
        <v>0</v>
      </c>
      <c r="AE50" s="2">
        <f t="shared" si="11"/>
        <v>78061.35612634664</v>
      </c>
      <c r="AF50" s="2">
        <f t="shared" si="11"/>
        <v>0</v>
      </c>
      <c r="AG50" s="2">
        <f t="shared" si="11"/>
        <v>0</v>
      </c>
      <c r="AH50" s="2">
        <f t="shared" si="11"/>
        <v>0</v>
      </c>
      <c r="AI50" s="2">
        <f t="shared" si="11"/>
        <v>0</v>
      </c>
      <c r="AJ50" s="2">
        <f t="shared" si="11"/>
        <v>0</v>
      </c>
      <c r="AK50" s="2">
        <f t="shared" si="11"/>
        <v>0</v>
      </c>
      <c r="AL50" s="2">
        <f t="shared" si="11"/>
        <v>0</v>
      </c>
      <c r="AM50" s="2">
        <f t="shared" si="11"/>
        <v>0</v>
      </c>
      <c r="AN50" s="2">
        <f t="shared" si="11"/>
        <v>0</v>
      </c>
      <c r="AO50" t="str">
        <f t="shared" si="3"/>
        <v>Mill Work Replace</v>
      </c>
    </row>
    <row r="51" spans="1:41" x14ac:dyDescent="0.25">
      <c r="A51" t="s">
        <v>49</v>
      </c>
      <c r="B51">
        <v>18</v>
      </c>
      <c r="C51">
        <f>'2019 Reserve Study'!C50-('2024 Update Org'!$B$1-'2019 Reserve Study'!$B$1)</f>
        <v>1</v>
      </c>
      <c r="D51" s="3">
        <v>1</v>
      </c>
      <c r="E51" s="1">
        <f>'2019 Reserve Study'!D50*(1+$D$1)^($B$1-'2019 Reserve Study'!$B$1)</f>
        <v>9436.4834739837697</v>
      </c>
      <c r="F51" s="1">
        <f>'2019 Reserve Study'!E50*(1+$D$1)^($B$1-'2019 Reserve Study'!$B$1)</f>
        <v>10758.793260147102</v>
      </c>
      <c r="G51" s="1">
        <f t="shared" si="2"/>
        <v>10097.638367065436</v>
      </c>
      <c r="K51" s="2">
        <f t="shared" si="11"/>
        <v>0</v>
      </c>
      <c r="L51" s="2">
        <f t="shared" si="11"/>
        <v>10097.638367065436</v>
      </c>
      <c r="M51" s="2">
        <f t="shared" si="11"/>
        <v>0</v>
      </c>
      <c r="N51" s="2">
        <f t="shared" si="11"/>
        <v>0</v>
      </c>
      <c r="O51" s="2">
        <f t="shared" si="11"/>
        <v>0</v>
      </c>
      <c r="P51" s="2">
        <f t="shared" si="11"/>
        <v>0</v>
      </c>
      <c r="Q51" s="2">
        <f t="shared" si="11"/>
        <v>0</v>
      </c>
      <c r="R51" s="2">
        <f t="shared" si="11"/>
        <v>0</v>
      </c>
      <c r="S51" s="2">
        <f t="shared" si="11"/>
        <v>0</v>
      </c>
      <c r="T51" s="2">
        <f t="shared" si="11"/>
        <v>0</v>
      </c>
      <c r="U51" s="2">
        <f t="shared" si="11"/>
        <v>0</v>
      </c>
      <c r="V51" s="2">
        <f t="shared" si="11"/>
        <v>0</v>
      </c>
      <c r="W51" s="2">
        <f t="shared" si="11"/>
        <v>0</v>
      </c>
      <c r="X51" s="2">
        <f t="shared" si="11"/>
        <v>0</v>
      </c>
      <c r="Y51" s="2">
        <f t="shared" si="11"/>
        <v>0</v>
      </c>
      <c r="Z51" s="2">
        <f t="shared" ref="Z51:AN51" si="12">IF(Z143=0,$G51,0)</f>
        <v>0</v>
      </c>
      <c r="AA51" s="2">
        <f t="shared" si="12"/>
        <v>0</v>
      </c>
      <c r="AB51" s="2">
        <f t="shared" si="12"/>
        <v>0</v>
      </c>
      <c r="AC51" s="2">
        <f t="shared" si="12"/>
        <v>0</v>
      </c>
      <c r="AD51" s="2">
        <f t="shared" si="12"/>
        <v>10097.638367065436</v>
      </c>
      <c r="AE51" s="2">
        <f t="shared" si="12"/>
        <v>0</v>
      </c>
      <c r="AF51" s="2">
        <f t="shared" si="12"/>
        <v>0</v>
      </c>
      <c r="AG51" s="2">
        <f t="shared" si="12"/>
        <v>0</v>
      </c>
      <c r="AH51" s="2">
        <f t="shared" si="12"/>
        <v>0</v>
      </c>
      <c r="AI51" s="2">
        <f t="shared" si="12"/>
        <v>0</v>
      </c>
      <c r="AJ51" s="2">
        <f t="shared" si="12"/>
        <v>0</v>
      </c>
      <c r="AK51" s="2">
        <f t="shared" si="12"/>
        <v>0</v>
      </c>
      <c r="AL51" s="2">
        <f t="shared" si="12"/>
        <v>0</v>
      </c>
      <c r="AM51" s="2">
        <f t="shared" si="12"/>
        <v>0</v>
      </c>
      <c r="AN51" s="2">
        <f t="shared" si="12"/>
        <v>0</v>
      </c>
      <c r="AO51" t="str">
        <f t="shared" si="3"/>
        <v>Garage Drop Ceiling</v>
      </c>
    </row>
    <row r="52" spans="1:41" x14ac:dyDescent="0.25">
      <c r="A52" t="s">
        <v>50</v>
      </c>
      <c r="B52">
        <v>30</v>
      </c>
      <c r="C52">
        <f>'2019 Reserve Study'!C51-('2024 Update Org'!$B$1-'2019 Reserve Study'!$B$1)</f>
        <v>-5</v>
      </c>
      <c r="D52" s="3">
        <v>0</v>
      </c>
      <c r="E52" s="1">
        <f>'2019 Reserve Study'!D51*(1+$D$1)^($B$1-'2019 Reserve Study'!$B$1)</f>
        <v>19353.806870208751</v>
      </c>
      <c r="F52" s="1">
        <f>'2019 Reserve Study'!E51*(1+$D$1)^($B$1-'2019 Reserve Study'!$B$1)</f>
        <v>23801.576150939956</v>
      </c>
      <c r="G52" s="1">
        <f t="shared" si="2"/>
        <v>21577.691510574354</v>
      </c>
      <c r="K52" s="2">
        <f t="shared" ref="K52:AN60" si="13">IF(K144=0,$G52,0)</f>
        <v>21577.691510574354</v>
      </c>
      <c r="L52" s="2">
        <f t="shared" si="13"/>
        <v>0</v>
      </c>
      <c r="M52" s="2">
        <f t="shared" si="13"/>
        <v>0</v>
      </c>
      <c r="N52" s="2">
        <f t="shared" si="13"/>
        <v>0</v>
      </c>
      <c r="O52" s="2">
        <f t="shared" si="13"/>
        <v>0</v>
      </c>
      <c r="P52" s="2">
        <f t="shared" si="13"/>
        <v>0</v>
      </c>
      <c r="Q52" s="2">
        <f t="shared" si="13"/>
        <v>0</v>
      </c>
      <c r="R52" s="2">
        <f t="shared" si="13"/>
        <v>0</v>
      </c>
      <c r="S52" s="2">
        <f t="shared" si="13"/>
        <v>0</v>
      </c>
      <c r="T52" s="2">
        <f t="shared" si="13"/>
        <v>0</v>
      </c>
      <c r="U52" s="2">
        <f t="shared" si="13"/>
        <v>0</v>
      </c>
      <c r="V52" s="2">
        <f t="shared" si="13"/>
        <v>0</v>
      </c>
      <c r="W52" s="2">
        <f t="shared" si="13"/>
        <v>0</v>
      </c>
      <c r="X52" s="2">
        <f t="shared" si="13"/>
        <v>0</v>
      </c>
      <c r="Y52" s="2">
        <f t="shared" si="13"/>
        <v>0</v>
      </c>
      <c r="Z52" s="2">
        <f t="shared" si="13"/>
        <v>0</v>
      </c>
      <c r="AA52" s="2">
        <f t="shared" si="13"/>
        <v>0</v>
      </c>
      <c r="AB52" s="2">
        <f t="shared" si="13"/>
        <v>0</v>
      </c>
      <c r="AC52" s="2">
        <f t="shared" si="13"/>
        <v>0</v>
      </c>
      <c r="AD52" s="2">
        <f t="shared" si="13"/>
        <v>0</v>
      </c>
      <c r="AE52" s="2">
        <f t="shared" si="13"/>
        <v>0</v>
      </c>
      <c r="AF52" s="2">
        <f t="shared" si="13"/>
        <v>0</v>
      </c>
      <c r="AG52" s="2">
        <f t="shared" si="13"/>
        <v>0</v>
      </c>
      <c r="AH52" s="2">
        <f t="shared" si="13"/>
        <v>0</v>
      </c>
      <c r="AI52" s="2">
        <f t="shared" si="13"/>
        <v>0</v>
      </c>
      <c r="AJ52" s="2">
        <f t="shared" si="13"/>
        <v>0</v>
      </c>
      <c r="AK52" s="2">
        <f t="shared" si="13"/>
        <v>0</v>
      </c>
      <c r="AL52" s="2">
        <f t="shared" si="13"/>
        <v>0</v>
      </c>
      <c r="AM52" s="2">
        <f t="shared" si="13"/>
        <v>0</v>
      </c>
      <c r="AN52" s="2">
        <f t="shared" si="13"/>
        <v>0</v>
      </c>
      <c r="AO52" t="str">
        <f t="shared" si="3"/>
        <v>Garage Wood Ceiling Replace</v>
      </c>
    </row>
    <row r="53" spans="1:41" x14ac:dyDescent="0.25">
      <c r="A53" t="s">
        <v>51</v>
      </c>
      <c r="B53">
        <v>10</v>
      </c>
      <c r="C53">
        <f>'2019 Reserve Study'!C52-('2024 Update Org'!$B$1-'2019 Reserve Study'!$B$1)</f>
        <v>0</v>
      </c>
      <c r="D53" s="3">
        <v>2</v>
      </c>
      <c r="E53" s="1">
        <f>'2019 Reserve Study'!D52*(1+$D$1)^($B$1-'2019 Reserve Study'!$B$1)</f>
        <v>18572.441996566784</v>
      </c>
      <c r="F53" s="1">
        <f>'2019 Reserve Study'!E52*(1+$D$1)^($B$1-'2019 Reserve Study'!$B$1)</f>
        <v>22900.001296737686</v>
      </c>
      <c r="G53" s="1">
        <f t="shared" si="2"/>
        <v>20736.221646652237</v>
      </c>
      <c r="K53" s="2">
        <f t="shared" si="13"/>
        <v>0</v>
      </c>
      <c r="L53" s="2">
        <f t="shared" si="13"/>
        <v>0</v>
      </c>
      <c r="M53" s="2">
        <f t="shared" si="13"/>
        <v>20736.221646652237</v>
      </c>
      <c r="N53" s="2">
        <f t="shared" si="13"/>
        <v>0</v>
      </c>
      <c r="O53" s="2">
        <f t="shared" si="13"/>
        <v>0</v>
      </c>
      <c r="P53" s="2">
        <f t="shared" si="13"/>
        <v>0</v>
      </c>
      <c r="Q53" s="2">
        <f t="shared" si="13"/>
        <v>0</v>
      </c>
      <c r="R53" s="2">
        <f t="shared" si="13"/>
        <v>0</v>
      </c>
      <c r="S53" s="2">
        <f t="shared" si="13"/>
        <v>0</v>
      </c>
      <c r="T53" s="2">
        <f t="shared" si="13"/>
        <v>0</v>
      </c>
      <c r="U53" s="2">
        <f t="shared" si="13"/>
        <v>0</v>
      </c>
      <c r="V53" s="2">
        <f t="shared" si="13"/>
        <v>0</v>
      </c>
      <c r="W53" s="2">
        <f t="shared" si="13"/>
        <v>20736.221646652237</v>
      </c>
      <c r="X53" s="2">
        <f t="shared" si="13"/>
        <v>0</v>
      </c>
      <c r="Y53" s="2">
        <f t="shared" si="13"/>
        <v>0</v>
      </c>
      <c r="Z53" s="2">
        <f t="shared" si="13"/>
        <v>0</v>
      </c>
      <c r="AA53" s="2">
        <f t="shared" si="13"/>
        <v>0</v>
      </c>
      <c r="AB53" s="2">
        <f t="shared" si="13"/>
        <v>0</v>
      </c>
      <c r="AC53" s="2">
        <f t="shared" si="13"/>
        <v>0</v>
      </c>
      <c r="AD53" s="2">
        <f t="shared" si="13"/>
        <v>0</v>
      </c>
      <c r="AE53" s="2">
        <f t="shared" si="13"/>
        <v>0</v>
      </c>
      <c r="AF53" s="2">
        <f t="shared" si="13"/>
        <v>0</v>
      </c>
      <c r="AG53" s="2">
        <f t="shared" si="13"/>
        <v>20736.221646652237</v>
      </c>
      <c r="AH53" s="2">
        <f t="shared" si="13"/>
        <v>0</v>
      </c>
      <c r="AI53" s="2">
        <f t="shared" si="13"/>
        <v>0</v>
      </c>
      <c r="AJ53" s="2">
        <f t="shared" si="13"/>
        <v>0</v>
      </c>
      <c r="AK53" s="2">
        <f t="shared" si="13"/>
        <v>0</v>
      </c>
      <c r="AL53" s="2">
        <f t="shared" si="13"/>
        <v>0</v>
      </c>
      <c r="AM53" s="2">
        <f t="shared" si="13"/>
        <v>0</v>
      </c>
      <c r="AN53" s="2">
        <f t="shared" si="13"/>
        <v>0</v>
      </c>
      <c r="AO53" t="str">
        <f t="shared" si="3"/>
        <v>Carpet Replace</v>
      </c>
    </row>
    <row r="54" spans="1:41" x14ac:dyDescent="0.25">
      <c r="A54" t="s">
        <v>52</v>
      </c>
      <c r="B54">
        <v>20</v>
      </c>
      <c r="C54">
        <f>'2019 Reserve Study'!C53-('2024 Update Org'!$B$1-'2019 Reserve Study'!$B$1)</f>
        <v>0</v>
      </c>
      <c r="D54" s="3">
        <v>5</v>
      </c>
      <c r="E54" s="1">
        <f>'2019 Reserve Study'!D53*(1+$D$1)^($B$1-'2019 Reserve Study'!$B$1)</f>
        <v>27317.718082328814</v>
      </c>
      <c r="F54" s="1">
        <f>'2019 Reserve Study'!E53*(1+$D$1)^($B$1-'2019 Reserve Study'!$B$1)</f>
        <v>31254.594945678731</v>
      </c>
      <c r="G54" s="1">
        <f t="shared" si="2"/>
        <v>29286.156514003771</v>
      </c>
      <c r="K54" s="2">
        <f t="shared" si="13"/>
        <v>0</v>
      </c>
      <c r="L54" s="2">
        <f t="shared" si="13"/>
        <v>0</v>
      </c>
      <c r="M54" s="2">
        <f t="shared" si="13"/>
        <v>0</v>
      </c>
      <c r="N54" s="2">
        <f t="shared" si="13"/>
        <v>0</v>
      </c>
      <c r="O54" s="2">
        <f t="shared" si="13"/>
        <v>0</v>
      </c>
      <c r="P54" s="2">
        <f t="shared" si="13"/>
        <v>29286.156514003771</v>
      </c>
      <c r="Q54" s="2">
        <f t="shared" si="13"/>
        <v>0</v>
      </c>
      <c r="R54" s="2">
        <f t="shared" si="13"/>
        <v>0</v>
      </c>
      <c r="S54" s="2">
        <f t="shared" si="13"/>
        <v>0</v>
      </c>
      <c r="T54" s="2">
        <f t="shared" si="13"/>
        <v>0</v>
      </c>
      <c r="U54" s="2">
        <f t="shared" si="13"/>
        <v>0</v>
      </c>
      <c r="V54" s="2">
        <f t="shared" si="13"/>
        <v>0</v>
      </c>
      <c r="W54" s="2">
        <f t="shared" si="13"/>
        <v>0</v>
      </c>
      <c r="X54" s="2">
        <f t="shared" si="13"/>
        <v>0</v>
      </c>
      <c r="Y54" s="2">
        <f t="shared" si="13"/>
        <v>0</v>
      </c>
      <c r="Z54" s="2">
        <f t="shared" si="13"/>
        <v>0</v>
      </c>
      <c r="AA54" s="2">
        <f t="shared" si="13"/>
        <v>0</v>
      </c>
      <c r="AB54" s="2">
        <f t="shared" si="13"/>
        <v>0</v>
      </c>
      <c r="AC54" s="2">
        <f t="shared" si="13"/>
        <v>0</v>
      </c>
      <c r="AD54" s="2">
        <f t="shared" si="13"/>
        <v>0</v>
      </c>
      <c r="AE54" s="2">
        <f t="shared" si="13"/>
        <v>0</v>
      </c>
      <c r="AF54" s="2">
        <f t="shared" si="13"/>
        <v>0</v>
      </c>
      <c r="AG54" s="2">
        <f t="shared" si="13"/>
        <v>0</v>
      </c>
      <c r="AH54" s="2">
        <f t="shared" si="13"/>
        <v>0</v>
      </c>
      <c r="AI54" s="2">
        <f t="shared" si="13"/>
        <v>0</v>
      </c>
      <c r="AJ54" s="2">
        <f t="shared" si="13"/>
        <v>29286.156514003771</v>
      </c>
      <c r="AK54" s="2">
        <f t="shared" si="13"/>
        <v>0</v>
      </c>
      <c r="AL54" s="2">
        <f t="shared" si="13"/>
        <v>0</v>
      </c>
      <c r="AM54" s="2">
        <f t="shared" si="13"/>
        <v>0</v>
      </c>
      <c r="AN54" s="2">
        <f t="shared" si="13"/>
        <v>0</v>
      </c>
      <c r="AO54" t="str">
        <f t="shared" si="3"/>
        <v>Slate Tile replace</v>
      </c>
    </row>
    <row r="55" spans="1:41" x14ac:dyDescent="0.25">
      <c r="A55" t="s">
        <v>53</v>
      </c>
      <c r="B55">
        <v>10</v>
      </c>
      <c r="C55">
        <f>'2019 Reserve Study'!C54-('2024 Update Org'!$B$1-'2019 Reserve Study'!$B$1)</f>
        <v>1</v>
      </c>
      <c r="D55" s="3">
        <v>0</v>
      </c>
      <c r="E55" s="1">
        <f>'2019 Reserve Study'!D54*(1+$D$1)^($B$1-'2019 Reserve Study'!$B$1)</f>
        <v>10458.268308746345</v>
      </c>
      <c r="F55" s="1">
        <f>'2019 Reserve Study'!E54*(1+$D$1)^($B$1-'2019 Reserve Study'!$B$1)</f>
        <v>11299.738172668463</v>
      </c>
      <c r="G55" s="1">
        <f t="shared" si="2"/>
        <v>10879.003240707403</v>
      </c>
      <c r="K55" s="2">
        <f t="shared" si="13"/>
        <v>10879.003240707403</v>
      </c>
      <c r="L55" s="2">
        <f t="shared" si="13"/>
        <v>0</v>
      </c>
      <c r="M55" s="2">
        <f t="shared" si="13"/>
        <v>0</v>
      </c>
      <c r="N55" s="2">
        <f t="shared" si="13"/>
        <v>0</v>
      </c>
      <c r="O55" s="2">
        <f t="shared" si="13"/>
        <v>0</v>
      </c>
      <c r="P55" s="2">
        <f t="shared" si="13"/>
        <v>0</v>
      </c>
      <c r="Q55" s="2">
        <f t="shared" si="13"/>
        <v>0</v>
      </c>
      <c r="R55" s="2">
        <f t="shared" si="13"/>
        <v>0</v>
      </c>
      <c r="S55" s="2">
        <f t="shared" si="13"/>
        <v>0</v>
      </c>
      <c r="T55" s="2">
        <f t="shared" si="13"/>
        <v>0</v>
      </c>
      <c r="U55" s="2">
        <f t="shared" si="13"/>
        <v>10879.003240707403</v>
      </c>
      <c r="V55" s="2">
        <f t="shared" si="13"/>
        <v>0</v>
      </c>
      <c r="W55" s="2">
        <f t="shared" si="13"/>
        <v>0</v>
      </c>
      <c r="X55" s="2">
        <f t="shared" si="13"/>
        <v>0</v>
      </c>
      <c r="Y55" s="2">
        <f t="shared" si="13"/>
        <v>0</v>
      </c>
      <c r="Z55" s="2">
        <f t="shared" si="13"/>
        <v>0</v>
      </c>
      <c r="AA55" s="2">
        <f t="shared" si="13"/>
        <v>0</v>
      </c>
      <c r="AB55" s="2">
        <f t="shared" si="13"/>
        <v>0</v>
      </c>
      <c r="AC55" s="2">
        <f t="shared" si="13"/>
        <v>0</v>
      </c>
      <c r="AD55" s="2">
        <f t="shared" si="13"/>
        <v>0</v>
      </c>
      <c r="AE55" s="2">
        <f t="shared" si="13"/>
        <v>10879.003240707403</v>
      </c>
      <c r="AF55" s="2">
        <f t="shared" si="13"/>
        <v>0</v>
      </c>
      <c r="AG55" s="2">
        <f t="shared" si="13"/>
        <v>0</v>
      </c>
      <c r="AH55" s="2">
        <f t="shared" si="13"/>
        <v>0</v>
      </c>
      <c r="AI55" s="2">
        <f t="shared" si="13"/>
        <v>0</v>
      </c>
      <c r="AJ55" s="2">
        <f t="shared" si="13"/>
        <v>0</v>
      </c>
      <c r="AK55" s="2">
        <f t="shared" si="13"/>
        <v>0</v>
      </c>
      <c r="AL55" s="2">
        <f t="shared" si="13"/>
        <v>0</v>
      </c>
      <c r="AM55" s="2">
        <f t="shared" si="13"/>
        <v>0</v>
      </c>
      <c r="AN55" s="2">
        <f t="shared" si="13"/>
        <v>0</v>
      </c>
      <c r="AO55" t="str">
        <f t="shared" si="3"/>
        <v>Pool Deck Carpet Replace</v>
      </c>
    </row>
    <row r="56" spans="1:41" x14ac:dyDescent="0.25">
      <c r="A56" t="s">
        <v>54</v>
      </c>
      <c r="B56">
        <v>15</v>
      </c>
      <c r="C56">
        <f>'2019 Reserve Study'!C55-('2024 Update Org'!$B$1-'2019 Reserve Study'!$B$1)</f>
        <v>-5</v>
      </c>
      <c r="D56" s="3">
        <v>5</v>
      </c>
      <c r="E56" s="1">
        <f>'2019 Reserve Study'!D55*(1+$D$1)^($B$1-'2019 Reserve Study'!$B$1)</f>
        <v>4327.5593001709012</v>
      </c>
      <c r="F56" s="1">
        <f>'2019 Reserve Study'!E55*(1+$D$1)^($B$1-'2019 Reserve Study'!$B$1)</f>
        <v>4958.6616981124907</v>
      </c>
      <c r="G56" s="1">
        <f t="shared" si="2"/>
        <v>4643.110499141696</v>
      </c>
      <c r="K56" s="2">
        <f t="shared" si="13"/>
        <v>0</v>
      </c>
      <c r="L56" s="2">
        <f t="shared" si="13"/>
        <v>0</v>
      </c>
      <c r="M56" s="2">
        <f t="shared" si="13"/>
        <v>0</v>
      </c>
      <c r="N56" s="2">
        <f t="shared" si="13"/>
        <v>0</v>
      </c>
      <c r="O56" s="2">
        <f t="shared" si="13"/>
        <v>0</v>
      </c>
      <c r="P56" s="2">
        <f t="shared" si="13"/>
        <v>4643.110499141696</v>
      </c>
      <c r="Q56" s="2">
        <f t="shared" si="13"/>
        <v>0</v>
      </c>
      <c r="R56" s="2">
        <f t="shared" si="13"/>
        <v>0</v>
      </c>
      <c r="S56" s="2">
        <f t="shared" si="13"/>
        <v>0</v>
      </c>
      <c r="T56" s="2">
        <f t="shared" si="13"/>
        <v>0</v>
      </c>
      <c r="U56" s="2">
        <f t="shared" si="13"/>
        <v>0</v>
      </c>
      <c r="V56" s="2">
        <f t="shared" si="13"/>
        <v>0</v>
      </c>
      <c r="W56" s="2">
        <f t="shared" si="13"/>
        <v>0</v>
      </c>
      <c r="X56" s="2">
        <f t="shared" si="13"/>
        <v>0</v>
      </c>
      <c r="Y56" s="2">
        <f t="shared" si="13"/>
        <v>0</v>
      </c>
      <c r="Z56" s="2">
        <f t="shared" si="13"/>
        <v>0</v>
      </c>
      <c r="AA56" s="2">
        <f t="shared" si="13"/>
        <v>0</v>
      </c>
      <c r="AB56" s="2">
        <f t="shared" si="13"/>
        <v>0</v>
      </c>
      <c r="AC56" s="2">
        <f t="shared" si="13"/>
        <v>0</v>
      </c>
      <c r="AD56" s="2">
        <f t="shared" si="13"/>
        <v>0</v>
      </c>
      <c r="AE56" s="2">
        <f t="shared" si="13"/>
        <v>4643.110499141696</v>
      </c>
      <c r="AF56" s="2">
        <f t="shared" si="13"/>
        <v>0</v>
      </c>
      <c r="AG56" s="2">
        <f t="shared" si="13"/>
        <v>0</v>
      </c>
      <c r="AH56" s="2">
        <f t="shared" si="13"/>
        <v>0</v>
      </c>
      <c r="AI56" s="2">
        <f t="shared" si="13"/>
        <v>0</v>
      </c>
      <c r="AJ56" s="2">
        <f t="shared" si="13"/>
        <v>0</v>
      </c>
      <c r="AK56" s="2">
        <f t="shared" si="13"/>
        <v>0</v>
      </c>
      <c r="AL56" s="2">
        <f t="shared" si="13"/>
        <v>0</v>
      </c>
      <c r="AM56" s="2">
        <f t="shared" si="13"/>
        <v>0</v>
      </c>
      <c r="AN56" s="2">
        <f t="shared" si="13"/>
        <v>0</v>
      </c>
      <c r="AO56" t="str">
        <f t="shared" si="3"/>
        <v>Ski Locker Room Floor</v>
      </c>
    </row>
    <row r="57" spans="1:41" x14ac:dyDescent="0.25">
      <c r="A57" t="s">
        <v>55</v>
      </c>
      <c r="B57">
        <v>15</v>
      </c>
      <c r="C57">
        <f>'2019 Reserve Study'!C56-('2024 Update Org'!$B$1-'2019 Reserve Study'!$B$1)</f>
        <v>5</v>
      </c>
      <c r="D57" s="3">
        <v>5</v>
      </c>
      <c r="E57" s="1">
        <f>'2019 Reserve Study'!D56*(1+$D$1)^($B$1-'2019 Reserve Study'!$B$1)</f>
        <v>19233.596889648448</v>
      </c>
      <c r="F57" s="1">
        <f>'2019 Reserve Study'!E56*(1+$D$1)^($B$1-'2019 Reserve Study'!$B$1)</f>
        <v>21156.956578613295</v>
      </c>
      <c r="G57" s="1">
        <f t="shared" si="2"/>
        <v>20195.276734130872</v>
      </c>
      <c r="K57" s="2">
        <f t="shared" si="13"/>
        <v>0</v>
      </c>
      <c r="L57" s="2">
        <f t="shared" si="13"/>
        <v>0</v>
      </c>
      <c r="M57" s="2">
        <f t="shared" si="13"/>
        <v>0</v>
      </c>
      <c r="N57" s="2">
        <f t="shared" si="13"/>
        <v>0</v>
      </c>
      <c r="O57" s="2">
        <f t="shared" si="13"/>
        <v>0</v>
      </c>
      <c r="P57" s="2">
        <f t="shared" si="13"/>
        <v>20195.276734130872</v>
      </c>
      <c r="Q57" s="2">
        <f t="shared" si="13"/>
        <v>0</v>
      </c>
      <c r="R57" s="2">
        <f t="shared" si="13"/>
        <v>0</v>
      </c>
      <c r="S57" s="2">
        <f t="shared" si="13"/>
        <v>0</v>
      </c>
      <c r="T57" s="2">
        <f t="shared" si="13"/>
        <v>0</v>
      </c>
      <c r="U57" s="2">
        <f t="shared" si="13"/>
        <v>0</v>
      </c>
      <c r="V57" s="2">
        <f t="shared" si="13"/>
        <v>0</v>
      </c>
      <c r="W57" s="2">
        <f t="shared" si="13"/>
        <v>0</v>
      </c>
      <c r="X57" s="2">
        <f t="shared" si="13"/>
        <v>0</v>
      </c>
      <c r="Y57" s="2">
        <f t="shared" si="13"/>
        <v>0</v>
      </c>
      <c r="Z57" s="2">
        <f t="shared" si="13"/>
        <v>0</v>
      </c>
      <c r="AA57" s="2">
        <f t="shared" si="13"/>
        <v>0</v>
      </c>
      <c r="AB57" s="2">
        <f t="shared" si="13"/>
        <v>0</v>
      </c>
      <c r="AC57" s="2">
        <f t="shared" si="13"/>
        <v>0</v>
      </c>
      <c r="AD57" s="2">
        <f t="shared" si="13"/>
        <v>0</v>
      </c>
      <c r="AE57" s="2">
        <f t="shared" si="13"/>
        <v>20195.276734130872</v>
      </c>
      <c r="AF57" s="2">
        <f t="shared" si="13"/>
        <v>0</v>
      </c>
      <c r="AG57" s="2">
        <f t="shared" si="13"/>
        <v>0</v>
      </c>
      <c r="AH57" s="2">
        <f t="shared" si="13"/>
        <v>0</v>
      </c>
      <c r="AI57" s="2">
        <f t="shared" si="13"/>
        <v>0</v>
      </c>
      <c r="AJ57" s="2">
        <f t="shared" si="13"/>
        <v>0</v>
      </c>
      <c r="AK57" s="2">
        <f t="shared" si="13"/>
        <v>0</v>
      </c>
      <c r="AL57" s="2">
        <f t="shared" si="13"/>
        <v>0</v>
      </c>
      <c r="AM57" s="2">
        <f t="shared" si="13"/>
        <v>0</v>
      </c>
      <c r="AN57" s="2">
        <f t="shared" si="13"/>
        <v>0</v>
      </c>
      <c r="AO57" t="str">
        <f t="shared" si="3"/>
        <v>Lights Int Hall Replace</v>
      </c>
    </row>
    <row r="58" spans="1:41" x14ac:dyDescent="0.25">
      <c r="A58" t="s">
        <v>80</v>
      </c>
      <c r="B58">
        <v>20</v>
      </c>
      <c r="C58">
        <f>'2019 Reserve Study'!C57-('2024 Update Org'!$B$1-'2019 Reserve Study'!$B$1)</f>
        <v>-5</v>
      </c>
      <c r="D58" s="3">
        <v>5</v>
      </c>
      <c r="E58" s="1">
        <f>'2019 Reserve Study'!D57*(1+$D$1)^($B$1-'2019 Reserve Study'!$B$1)</f>
        <v>10217.848347625739</v>
      </c>
      <c r="F58" s="1">
        <f>'2019 Reserve Study'!E57*(1+$D$1)^($B$1-'2019 Reserve Study'!$B$1)</f>
        <v>11450.000648368843</v>
      </c>
      <c r="G58" s="1">
        <f t="shared" si="2"/>
        <v>10833.92449799729</v>
      </c>
      <c r="K58" s="2">
        <f t="shared" si="13"/>
        <v>0</v>
      </c>
      <c r="L58" s="2">
        <f t="shared" si="13"/>
        <v>0</v>
      </c>
      <c r="M58" s="2">
        <f t="shared" si="13"/>
        <v>0</v>
      </c>
      <c r="N58" s="2">
        <f t="shared" si="13"/>
        <v>0</v>
      </c>
      <c r="O58" s="2">
        <f t="shared" si="13"/>
        <v>0</v>
      </c>
      <c r="P58" s="2">
        <f t="shared" si="13"/>
        <v>10833.92449799729</v>
      </c>
      <c r="Q58" s="2">
        <f t="shared" si="13"/>
        <v>0</v>
      </c>
      <c r="R58" s="2">
        <f t="shared" si="13"/>
        <v>0</v>
      </c>
      <c r="S58" s="2">
        <f t="shared" si="13"/>
        <v>0</v>
      </c>
      <c r="T58" s="2">
        <f t="shared" si="13"/>
        <v>0</v>
      </c>
      <c r="U58" s="2">
        <f t="shared" si="13"/>
        <v>0</v>
      </c>
      <c r="V58" s="2">
        <f t="shared" si="13"/>
        <v>0</v>
      </c>
      <c r="W58" s="2">
        <f t="shared" si="13"/>
        <v>0</v>
      </c>
      <c r="X58" s="2">
        <f t="shared" si="13"/>
        <v>0</v>
      </c>
      <c r="Y58" s="2">
        <f t="shared" si="13"/>
        <v>0</v>
      </c>
      <c r="Z58" s="2">
        <f t="shared" si="13"/>
        <v>0</v>
      </c>
      <c r="AA58" s="2">
        <f t="shared" si="13"/>
        <v>0</v>
      </c>
      <c r="AB58" s="2">
        <f t="shared" si="13"/>
        <v>0</v>
      </c>
      <c r="AC58" s="2">
        <f t="shared" si="13"/>
        <v>0</v>
      </c>
      <c r="AD58" s="2">
        <f t="shared" si="13"/>
        <v>0</v>
      </c>
      <c r="AE58" s="2">
        <f t="shared" si="13"/>
        <v>0</v>
      </c>
      <c r="AF58" s="2">
        <f t="shared" si="13"/>
        <v>0</v>
      </c>
      <c r="AG58" s="2">
        <f t="shared" si="13"/>
        <v>0</v>
      </c>
      <c r="AH58" s="2">
        <f t="shared" si="13"/>
        <v>0</v>
      </c>
      <c r="AI58" s="2">
        <f t="shared" si="13"/>
        <v>0</v>
      </c>
      <c r="AJ58" s="2">
        <f t="shared" si="13"/>
        <v>10833.92449799729</v>
      </c>
      <c r="AK58" s="2">
        <f t="shared" si="13"/>
        <v>0</v>
      </c>
      <c r="AL58" s="2">
        <f t="shared" si="13"/>
        <v>0</v>
      </c>
      <c r="AM58" s="2">
        <f t="shared" si="13"/>
        <v>0</v>
      </c>
      <c r="AN58" s="2">
        <f t="shared" si="13"/>
        <v>0</v>
      </c>
      <c r="AO58" t="str">
        <f t="shared" si="3"/>
        <v>Lights Ext Wall Mount</v>
      </c>
    </row>
    <row r="59" spans="1:41" x14ac:dyDescent="0.25">
      <c r="A59" t="s">
        <v>57</v>
      </c>
      <c r="B59">
        <v>15</v>
      </c>
      <c r="C59">
        <f>'2019 Reserve Study'!C58-('2024 Update Org'!$B$1-'2019 Reserve Study'!$B$1)</f>
        <v>5</v>
      </c>
      <c r="D59" s="3">
        <v>10</v>
      </c>
      <c r="E59" s="1">
        <f>'2019 Reserve Study'!D58*(1+$D$1)^($B$1-'2019 Reserve Study'!$B$1)</f>
        <v>7603.2812704391526</v>
      </c>
      <c r="F59" s="1">
        <f>'2019 Reserve Study'!E58*(1+$D$1)^($B$1-'2019 Reserve Study'!$B$1)</f>
        <v>8595.013610061651</v>
      </c>
      <c r="G59" s="1">
        <f t="shared" si="2"/>
        <v>8099.1474402504018</v>
      </c>
      <c r="K59" s="2">
        <f t="shared" si="13"/>
        <v>0</v>
      </c>
      <c r="L59" s="2">
        <f t="shared" si="13"/>
        <v>0</v>
      </c>
      <c r="M59" s="2">
        <f t="shared" si="13"/>
        <v>0</v>
      </c>
      <c r="N59" s="2">
        <f t="shared" si="13"/>
        <v>0</v>
      </c>
      <c r="O59" s="2">
        <f t="shared" si="13"/>
        <v>0</v>
      </c>
      <c r="P59" s="2">
        <f t="shared" si="13"/>
        <v>0</v>
      </c>
      <c r="Q59" s="2">
        <f t="shared" si="13"/>
        <v>0</v>
      </c>
      <c r="R59" s="2">
        <f t="shared" si="13"/>
        <v>0</v>
      </c>
      <c r="S59" s="2">
        <f t="shared" si="13"/>
        <v>0</v>
      </c>
      <c r="T59" s="2">
        <f t="shared" si="13"/>
        <v>0</v>
      </c>
      <c r="U59" s="2">
        <f t="shared" si="13"/>
        <v>8099.1474402504018</v>
      </c>
      <c r="V59" s="2">
        <f t="shared" si="13"/>
        <v>0</v>
      </c>
      <c r="W59" s="2">
        <f t="shared" si="13"/>
        <v>0</v>
      </c>
      <c r="X59" s="2">
        <f t="shared" si="13"/>
        <v>0</v>
      </c>
      <c r="Y59" s="2">
        <f t="shared" si="13"/>
        <v>0</v>
      </c>
      <c r="Z59" s="2">
        <f t="shared" si="13"/>
        <v>0</v>
      </c>
      <c r="AA59" s="2">
        <f t="shared" si="13"/>
        <v>0</v>
      </c>
      <c r="AB59" s="2">
        <f t="shared" si="13"/>
        <v>0</v>
      </c>
      <c r="AC59" s="2">
        <f t="shared" si="13"/>
        <v>0</v>
      </c>
      <c r="AD59" s="2">
        <f t="shared" si="13"/>
        <v>0</v>
      </c>
      <c r="AE59" s="2">
        <f t="shared" si="13"/>
        <v>0</v>
      </c>
      <c r="AF59" s="2">
        <f t="shared" si="13"/>
        <v>0</v>
      </c>
      <c r="AG59" s="2">
        <f t="shared" si="13"/>
        <v>0</v>
      </c>
      <c r="AH59" s="2">
        <f t="shared" si="13"/>
        <v>0</v>
      </c>
      <c r="AI59" s="2">
        <f t="shared" si="13"/>
        <v>0</v>
      </c>
      <c r="AJ59" s="2">
        <f t="shared" si="13"/>
        <v>8099.1474402504018</v>
      </c>
      <c r="AK59" s="2">
        <f t="shared" si="13"/>
        <v>0</v>
      </c>
      <c r="AL59" s="2">
        <f t="shared" si="13"/>
        <v>0</v>
      </c>
      <c r="AM59" s="2">
        <f t="shared" si="13"/>
        <v>0</v>
      </c>
      <c r="AN59" s="2">
        <f t="shared" si="13"/>
        <v>0</v>
      </c>
      <c r="AO59" t="str">
        <f t="shared" si="3"/>
        <v>Pedestal Lights Replace</v>
      </c>
    </row>
    <row r="60" spans="1:41" x14ac:dyDescent="0.25">
      <c r="A60" t="s">
        <v>58</v>
      </c>
      <c r="B60">
        <v>30</v>
      </c>
      <c r="C60">
        <f>'2019 Reserve Study'!C59-('2024 Update Org'!$B$1-'2019 Reserve Study'!$B$1)</f>
        <v>-1</v>
      </c>
      <c r="D60" s="3">
        <v>0</v>
      </c>
      <c r="E60" s="1">
        <f>'2019 Reserve Study'!D59*(1+$D$1)^($B$1-'2019 Reserve Study'!$B$1)</f>
        <v>4237.401814750674</v>
      </c>
      <c r="F60" s="1">
        <f>'2019 Reserve Study'!E59*(1+$D$1)^($B$1-'2019 Reserve Study'!$B$1)</f>
        <v>5078.8716786727937</v>
      </c>
      <c r="G60" s="1">
        <f t="shared" si="2"/>
        <v>4658.1367467117343</v>
      </c>
      <c r="K60" s="2">
        <f t="shared" si="13"/>
        <v>4658.1367467117343</v>
      </c>
      <c r="L60" s="2">
        <f t="shared" si="13"/>
        <v>0</v>
      </c>
      <c r="M60" s="2">
        <f t="shared" si="13"/>
        <v>0</v>
      </c>
      <c r="N60" s="2">
        <f t="shared" si="13"/>
        <v>0</v>
      </c>
      <c r="O60" s="2">
        <f t="shared" si="13"/>
        <v>0</v>
      </c>
      <c r="P60" s="2">
        <f t="shared" si="13"/>
        <v>0</v>
      </c>
      <c r="Q60" s="2">
        <f t="shared" si="13"/>
        <v>0</v>
      </c>
      <c r="R60" s="2">
        <f t="shared" si="13"/>
        <v>0</v>
      </c>
      <c r="S60" s="2">
        <f t="shared" si="13"/>
        <v>0</v>
      </c>
      <c r="T60" s="2">
        <f t="shared" si="13"/>
        <v>0</v>
      </c>
      <c r="U60" s="2">
        <f t="shared" si="13"/>
        <v>0</v>
      </c>
      <c r="V60" s="2">
        <f t="shared" si="13"/>
        <v>0</v>
      </c>
      <c r="W60" s="2">
        <f t="shared" si="13"/>
        <v>0</v>
      </c>
      <c r="X60" s="2">
        <f t="shared" si="13"/>
        <v>0</v>
      </c>
      <c r="Y60" s="2">
        <f t="shared" si="13"/>
        <v>0</v>
      </c>
      <c r="Z60" s="2">
        <f t="shared" ref="Z60:AN60" si="14">IF(Z152=0,$G60,0)</f>
        <v>0</v>
      </c>
      <c r="AA60" s="2">
        <f t="shared" si="14"/>
        <v>0</v>
      </c>
      <c r="AB60" s="2">
        <f t="shared" si="14"/>
        <v>0</v>
      </c>
      <c r="AC60" s="2">
        <f t="shared" si="14"/>
        <v>0</v>
      </c>
      <c r="AD60" s="2">
        <f t="shared" si="14"/>
        <v>0</v>
      </c>
      <c r="AE60" s="2">
        <f t="shared" si="14"/>
        <v>0</v>
      </c>
      <c r="AF60" s="2">
        <f t="shared" si="14"/>
        <v>0</v>
      </c>
      <c r="AG60" s="2">
        <f t="shared" si="14"/>
        <v>0</v>
      </c>
      <c r="AH60" s="2">
        <f t="shared" si="14"/>
        <v>0</v>
      </c>
      <c r="AI60" s="2">
        <f t="shared" si="14"/>
        <v>0</v>
      </c>
      <c r="AJ60" s="2">
        <f t="shared" si="14"/>
        <v>0</v>
      </c>
      <c r="AK60" s="2">
        <f t="shared" si="14"/>
        <v>0</v>
      </c>
      <c r="AL60" s="2">
        <f t="shared" si="14"/>
        <v>0</v>
      </c>
      <c r="AM60" s="2">
        <f t="shared" si="14"/>
        <v>0</v>
      </c>
      <c r="AN60" s="2">
        <f t="shared" si="14"/>
        <v>0</v>
      </c>
      <c r="AO60" t="str">
        <f t="shared" si="3"/>
        <v>Landscape Timbers</v>
      </c>
    </row>
    <row r="61" spans="1:41" x14ac:dyDescent="0.25">
      <c r="A61" t="s">
        <v>63</v>
      </c>
      <c r="B61">
        <v>35</v>
      </c>
      <c r="C61">
        <f>'2019 Reserve Study'!C60-('2024 Update Org'!$B$1-'2019 Reserve Study'!$B$1)</f>
        <v>-5</v>
      </c>
      <c r="D61" s="3">
        <v>0</v>
      </c>
      <c r="E61" s="1">
        <f>'2019 Reserve Study'!D60*(1+$D$1)^($B$1-'2019 Reserve Study'!$B$1)</f>
        <v>10217.848347625739</v>
      </c>
      <c r="F61" s="1">
        <f>'2019 Reserve Study'!E60*(1+$D$1)^($B$1-'2019 Reserve Study'!$B$1)</f>
        <v>12020.998056030281</v>
      </c>
      <c r="G61" s="1">
        <f t="shared" si="2"/>
        <v>11119.423201828009</v>
      </c>
      <c r="K61" s="2">
        <f t="shared" ref="K61:AN61" si="15">IF(K153=0,$G61,0)</f>
        <v>11119.423201828009</v>
      </c>
      <c r="L61" s="2">
        <f t="shared" si="15"/>
        <v>0</v>
      </c>
      <c r="M61" s="2">
        <f t="shared" si="15"/>
        <v>0</v>
      </c>
      <c r="N61" s="2">
        <f t="shared" si="15"/>
        <v>0</v>
      </c>
      <c r="O61" s="2">
        <f t="shared" si="15"/>
        <v>0</v>
      </c>
      <c r="P61" s="2">
        <f t="shared" si="15"/>
        <v>0</v>
      </c>
      <c r="Q61" s="2">
        <f t="shared" si="15"/>
        <v>0</v>
      </c>
      <c r="R61" s="2">
        <f t="shared" si="15"/>
        <v>0</v>
      </c>
      <c r="S61" s="2">
        <f t="shared" si="15"/>
        <v>0</v>
      </c>
      <c r="T61" s="2">
        <f t="shared" si="15"/>
        <v>0</v>
      </c>
      <c r="U61" s="2">
        <f t="shared" si="15"/>
        <v>0</v>
      </c>
      <c r="V61" s="2">
        <f t="shared" si="15"/>
        <v>0</v>
      </c>
      <c r="W61" s="2">
        <f t="shared" si="15"/>
        <v>0</v>
      </c>
      <c r="X61" s="2">
        <f t="shared" si="15"/>
        <v>0</v>
      </c>
      <c r="Y61" s="2">
        <f t="shared" si="15"/>
        <v>0</v>
      </c>
      <c r="Z61" s="2">
        <f t="shared" si="15"/>
        <v>0</v>
      </c>
      <c r="AA61" s="2">
        <f t="shared" si="15"/>
        <v>0</v>
      </c>
      <c r="AB61" s="2">
        <f t="shared" si="15"/>
        <v>0</v>
      </c>
      <c r="AC61" s="2">
        <f t="shared" si="15"/>
        <v>0</v>
      </c>
      <c r="AD61" s="2">
        <f t="shared" si="15"/>
        <v>0</v>
      </c>
      <c r="AE61" s="2">
        <f t="shared" si="15"/>
        <v>0</v>
      </c>
      <c r="AF61" s="2">
        <f t="shared" si="15"/>
        <v>0</v>
      </c>
      <c r="AG61" s="2">
        <f t="shared" si="15"/>
        <v>0</v>
      </c>
      <c r="AH61" s="2">
        <f t="shared" si="15"/>
        <v>0</v>
      </c>
      <c r="AI61" s="2">
        <f t="shared" si="15"/>
        <v>0</v>
      </c>
      <c r="AJ61" s="2">
        <f t="shared" si="15"/>
        <v>0</v>
      </c>
      <c r="AK61" s="2">
        <f t="shared" si="15"/>
        <v>0</v>
      </c>
      <c r="AL61" s="2">
        <f t="shared" si="15"/>
        <v>0</v>
      </c>
      <c r="AM61" s="2">
        <f t="shared" si="15"/>
        <v>0</v>
      </c>
      <c r="AN61" s="2">
        <f t="shared" si="15"/>
        <v>0</v>
      </c>
      <c r="AO61" t="str">
        <f t="shared" si="3"/>
        <v>Electrical Panels Replace</v>
      </c>
    </row>
    <row r="62" spans="1:41" x14ac:dyDescent="0.25">
      <c r="G62" s="1"/>
    </row>
    <row r="63" spans="1:41" x14ac:dyDescent="0.25">
      <c r="F63" s="1" t="s">
        <v>59</v>
      </c>
    </row>
    <row r="64" spans="1:41" x14ac:dyDescent="0.25">
      <c r="F64" s="1"/>
    </row>
    <row r="65" spans="1:6" x14ac:dyDescent="0.25">
      <c r="A65" t="s">
        <v>60</v>
      </c>
      <c r="B65" t="s">
        <v>61</v>
      </c>
      <c r="F65" s="1"/>
    </row>
    <row r="66" spans="1:6" x14ac:dyDescent="0.25">
      <c r="A66">
        <f>B1</f>
        <v>2024</v>
      </c>
      <c r="B66" s="5">
        <f>SUM(K7:K61)*(1+D1)^(A66-$B$1)</f>
        <v>111840.75405315787</v>
      </c>
      <c r="F66" s="1"/>
    </row>
    <row r="67" spans="1:6" x14ac:dyDescent="0.25">
      <c r="A67">
        <f>A66+1</f>
        <v>2025</v>
      </c>
      <c r="B67" s="5">
        <f>SUM(L7:L61)*(1+D1)^(A67-$B$1)</f>
        <v>20453.728192335526</v>
      </c>
    </row>
    <row r="68" spans="1:6" x14ac:dyDescent="0.25">
      <c r="A68">
        <f t="shared" ref="A68:A95" si="16">A67+1</f>
        <v>2026</v>
      </c>
      <c r="B68" s="5">
        <f>SUM(M7:M61)*(1+D1)^(A68-$B$1)</f>
        <v>184662.51739774449</v>
      </c>
    </row>
    <row r="69" spans="1:6" x14ac:dyDescent="0.25">
      <c r="A69">
        <f t="shared" si="16"/>
        <v>2027</v>
      </c>
      <c r="B69" s="5">
        <f>SUM(N7:N61)*(1+D1)^(A69-$B$1)</f>
        <v>83635.929860033022</v>
      </c>
    </row>
    <row r="70" spans="1:6" x14ac:dyDescent="0.25">
      <c r="A70">
        <f t="shared" si="16"/>
        <v>2028</v>
      </c>
      <c r="B70" s="5">
        <f>SUM(O7:O61)*(1+D1)^(A70-$B$1)</f>
        <v>60674.891223264043</v>
      </c>
    </row>
    <row r="71" spans="1:6" x14ac:dyDescent="0.25">
      <c r="A71">
        <f t="shared" si="16"/>
        <v>2029</v>
      </c>
      <c r="B71" s="5">
        <f>SUM(P7:P61)*(1+D1)^(A71-$B$1)</f>
        <v>496093.58598655806</v>
      </c>
    </row>
    <row r="72" spans="1:6" x14ac:dyDescent="0.25">
      <c r="A72">
        <f t="shared" si="16"/>
        <v>2030</v>
      </c>
      <c r="B72" s="5">
        <f>SUM(Q7:Q61)*(1+D1)^(A72-$B$1)</f>
        <v>7683.5695887074089</v>
      </c>
    </row>
    <row r="73" spans="1:6" x14ac:dyDescent="0.25">
      <c r="A73">
        <f t="shared" si="16"/>
        <v>2031</v>
      </c>
      <c r="B73" s="5">
        <f>SUM(R7:R61)*(1+D1)^(A73-$B$1)</f>
        <v>117572.904272617</v>
      </c>
    </row>
    <row r="74" spans="1:6" x14ac:dyDescent="0.25">
      <c r="A74">
        <f t="shared" si="16"/>
        <v>2032</v>
      </c>
      <c r="B74" s="5">
        <f>SUM(S7:S61)*(1+D1)^(A74-$B$1)</f>
        <v>67073.42016068699</v>
      </c>
    </row>
    <row r="75" spans="1:6" x14ac:dyDescent="0.25">
      <c r="A75">
        <f t="shared" si="16"/>
        <v>2033</v>
      </c>
      <c r="B75" s="5">
        <f>SUM(T7:T61)*(1+D1)^(A75-$B$1)</f>
        <v>8162.2162239096588</v>
      </c>
    </row>
    <row r="76" spans="1:6" x14ac:dyDescent="0.25">
      <c r="A76">
        <f t="shared" si="16"/>
        <v>2034</v>
      </c>
      <c r="B76" s="5">
        <f>SUM(U7:U61)*(1+D1)^(A76-$B$1)</f>
        <v>253218.55170525328</v>
      </c>
    </row>
    <row r="77" spans="1:6" x14ac:dyDescent="0.25">
      <c r="A77">
        <f t="shared" si="16"/>
        <v>2035</v>
      </c>
      <c r="B77" s="5">
        <f>SUM(V7:V61)*(1+D1)^(A77-$B$1)</f>
        <v>30637.872712523462</v>
      </c>
    </row>
    <row r="78" spans="1:6" x14ac:dyDescent="0.25">
      <c r="A78">
        <f t="shared" si="16"/>
        <v>2036</v>
      </c>
      <c r="B78" s="5">
        <f>SUM(W7:W61)*(1+D1)^(A78-$B$1)</f>
        <v>281173.49356029235</v>
      </c>
    </row>
    <row r="79" spans="1:6" x14ac:dyDescent="0.25">
      <c r="A79">
        <f t="shared" si="16"/>
        <v>2037</v>
      </c>
      <c r="B79" s="5">
        <f>SUM(X7:X61)*(1+D1)^(A79-$B$1)</f>
        <v>0</v>
      </c>
    </row>
    <row r="80" spans="1:6" x14ac:dyDescent="0.25">
      <c r="A80">
        <f t="shared" si="16"/>
        <v>2038</v>
      </c>
      <c r="B80" s="5">
        <f>SUM(Y7:Y61)*(1+D1)^(A80-$B$1)</f>
        <v>25661.62694044286</v>
      </c>
    </row>
    <row r="81" spans="1:2" x14ac:dyDescent="0.25">
      <c r="A81">
        <f t="shared" si="16"/>
        <v>2039</v>
      </c>
      <c r="B81" s="5">
        <f>SUM(Z7:Z61)*(1+D1)^(A81-$B$1)</f>
        <v>81176.908849712199</v>
      </c>
    </row>
    <row r="82" spans="1:2" x14ac:dyDescent="0.25">
      <c r="A82">
        <f t="shared" si="16"/>
        <v>2040</v>
      </c>
      <c r="B82" s="5">
        <f>SUM(AA7:AA61)*(1+D1)^(A82-$B$1)</f>
        <v>68108.722794911955</v>
      </c>
    </row>
    <row r="83" spans="1:2" x14ac:dyDescent="0.25">
      <c r="A83">
        <f t="shared" si="16"/>
        <v>2041</v>
      </c>
      <c r="B83" s="5">
        <f>SUM(AB7:AB61)*(1+D1)^(A83-$B$1)</f>
        <v>159333.82379659367</v>
      </c>
    </row>
    <row r="84" spans="1:2" x14ac:dyDescent="0.25">
      <c r="A84">
        <f t="shared" si="16"/>
        <v>2042</v>
      </c>
      <c r="B84" s="5">
        <f>SUM(AC7:AC61)*(1+D1)^(A84-$B$1)</f>
        <v>123303.89745359303</v>
      </c>
    </row>
    <row r="85" spans="1:2" x14ac:dyDescent="0.25">
      <c r="A85">
        <f t="shared" si="16"/>
        <v>2043</v>
      </c>
      <c r="B85" s="5">
        <f>SUM(AD7:AD61)*(1+D1)^(A85-$B$1)</f>
        <v>20323.280686677321</v>
      </c>
    </row>
    <row r="86" spans="1:2" x14ac:dyDescent="0.25">
      <c r="A86">
        <f t="shared" si="16"/>
        <v>2044</v>
      </c>
      <c r="B86" s="5">
        <f>SUM(AE7:AE61)*(1+D1)^(A86-$B$1)</f>
        <v>631715.75143046165</v>
      </c>
    </row>
    <row r="87" spans="1:2" x14ac:dyDescent="0.25">
      <c r="A87">
        <f t="shared" si="16"/>
        <v>2045</v>
      </c>
      <c r="B87" s="5">
        <f>SUM(AF7:AF61)*(1+D1)^(A87-$B$1)</f>
        <v>33530.341580644461</v>
      </c>
    </row>
    <row r="88" spans="1:2" x14ac:dyDescent="0.25">
      <c r="A88">
        <f t="shared" si="16"/>
        <v>2046</v>
      </c>
      <c r="B88" s="5">
        <f>SUM(AG7:AG61)*(1+D1)^(A88-$B$1)</f>
        <v>361691.06217149383</v>
      </c>
    </row>
    <row r="89" spans="1:2" x14ac:dyDescent="0.25">
      <c r="A89">
        <f t="shared" si="16"/>
        <v>2047</v>
      </c>
      <c r="B89" s="5">
        <f>SUM(AH7:AH61)*(1+D1)^(A89-$B$1)</f>
        <v>4835.6632576714564</v>
      </c>
    </row>
    <row r="90" spans="1:2" x14ac:dyDescent="0.25">
      <c r="A90">
        <f t="shared" si="16"/>
        <v>2048</v>
      </c>
      <c r="B90" s="5">
        <f>SUM(AI7:AI61)*(1+D1)^(A90-$B$1)</f>
        <v>91433.970506126629</v>
      </c>
    </row>
    <row r="91" spans="1:2" x14ac:dyDescent="0.25">
      <c r="A91">
        <f t="shared" si="16"/>
        <v>2049</v>
      </c>
      <c r="B91" s="5">
        <f>SUM(AJ7:AJ61)*(1+D1)^(A91-$B$1)</f>
        <v>548236.83377129107</v>
      </c>
    </row>
    <row r="92" spans="1:2" x14ac:dyDescent="0.25">
      <c r="A92">
        <f t="shared" si="16"/>
        <v>2050</v>
      </c>
      <c r="B92" s="5">
        <f>SUM(AK7:AK61)*(1+D1)^(A92-$B$1)</f>
        <v>51655.338414157784</v>
      </c>
    </row>
    <row r="93" spans="1:2" x14ac:dyDescent="0.25">
      <c r="A93">
        <f t="shared" si="16"/>
        <v>2051</v>
      </c>
      <c r="B93" s="5">
        <f>SUM(AL7:AL61)*(1+D1)^(A93-$B$1)</f>
        <v>260207.40817609831</v>
      </c>
    </row>
    <row r="94" spans="1:2" x14ac:dyDescent="0.25">
      <c r="A94">
        <f t="shared" si="16"/>
        <v>2052</v>
      </c>
      <c r="B94" s="5">
        <f>SUM(AM7:AM61)*(1+D1)^(A94-$B$1)</f>
        <v>129613.03557449754</v>
      </c>
    </row>
    <row r="95" spans="1:2" x14ac:dyDescent="0.25">
      <c r="A95">
        <f t="shared" si="16"/>
        <v>2053</v>
      </c>
      <c r="B95" s="5">
        <f>SUM(AN7:AN61)*(1+D1)^(A95-$B$1)</f>
        <v>0</v>
      </c>
    </row>
    <row r="97" spans="1:40" x14ac:dyDescent="0.25">
      <c r="K97" t="s">
        <v>2</v>
      </c>
    </row>
    <row r="98" spans="1:40" x14ac:dyDescent="0.25">
      <c r="A98" t="str">
        <f t="shared" ref="A98:B113" si="17">A6</f>
        <v>Item</v>
      </c>
      <c r="B98" t="str">
        <f t="shared" si="17"/>
        <v>Life Expectancy</v>
      </c>
      <c r="K98">
        <f>B1</f>
        <v>2024</v>
      </c>
      <c r="L98">
        <f>K98+1</f>
        <v>2025</v>
      </c>
      <c r="M98">
        <f t="shared" ref="M98:AN98" si="18">L98+1</f>
        <v>2026</v>
      </c>
      <c r="N98">
        <f t="shared" si="18"/>
        <v>2027</v>
      </c>
      <c r="O98">
        <f t="shared" si="18"/>
        <v>2028</v>
      </c>
      <c r="P98">
        <f t="shared" si="18"/>
        <v>2029</v>
      </c>
      <c r="Q98">
        <f t="shared" si="18"/>
        <v>2030</v>
      </c>
      <c r="R98">
        <f t="shared" si="18"/>
        <v>2031</v>
      </c>
      <c r="S98">
        <f t="shared" si="18"/>
        <v>2032</v>
      </c>
      <c r="T98">
        <f t="shared" si="18"/>
        <v>2033</v>
      </c>
      <c r="U98">
        <f t="shared" si="18"/>
        <v>2034</v>
      </c>
      <c r="V98">
        <f t="shared" si="18"/>
        <v>2035</v>
      </c>
      <c r="W98">
        <f t="shared" si="18"/>
        <v>2036</v>
      </c>
      <c r="X98">
        <f t="shared" si="18"/>
        <v>2037</v>
      </c>
      <c r="Y98">
        <f t="shared" si="18"/>
        <v>2038</v>
      </c>
      <c r="Z98">
        <f t="shared" si="18"/>
        <v>2039</v>
      </c>
      <c r="AA98">
        <f t="shared" si="18"/>
        <v>2040</v>
      </c>
      <c r="AB98">
        <f t="shared" si="18"/>
        <v>2041</v>
      </c>
      <c r="AC98">
        <f t="shared" si="18"/>
        <v>2042</v>
      </c>
      <c r="AD98">
        <f t="shared" si="18"/>
        <v>2043</v>
      </c>
      <c r="AE98">
        <f t="shared" si="18"/>
        <v>2044</v>
      </c>
      <c r="AF98">
        <f t="shared" si="18"/>
        <v>2045</v>
      </c>
      <c r="AG98">
        <f t="shared" si="18"/>
        <v>2046</v>
      </c>
      <c r="AH98">
        <f t="shared" si="18"/>
        <v>2047</v>
      </c>
      <c r="AI98">
        <f t="shared" si="18"/>
        <v>2048</v>
      </c>
      <c r="AJ98">
        <f t="shared" si="18"/>
        <v>2049</v>
      </c>
      <c r="AK98">
        <f t="shared" si="18"/>
        <v>2050</v>
      </c>
      <c r="AL98">
        <f t="shared" si="18"/>
        <v>2051</v>
      </c>
      <c r="AM98">
        <f t="shared" si="18"/>
        <v>2052</v>
      </c>
      <c r="AN98">
        <f t="shared" si="18"/>
        <v>2053</v>
      </c>
    </row>
    <row r="99" spans="1:40" x14ac:dyDescent="0.25">
      <c r="A99" t="str">
        <f t="shared" si="17"/>
        <v>Sewer Line</v>
      </c>
      <c r="B99">
        <f t="shared" si="17"/>
        <v>50</v>
      </c>
      <c r="K99">
        <f t="shared" ref="K99:K153" si="19">D7</f>
        <v>10</v>
      </c>
      <c r="L99">
        <f>IF(K99=0,$B$99-1,IF(K99&gt;0,K99-1,0))</f>
        <v>9</v>
      </c>
      <c r="M99">
        <f t="shared" ref="M99:AN100" si="20">IF(L99=0,$B$99-1,IF(L99&gt;0,L99-1,0))</f>
        <v>8</v>
      </c>
      <c r="N99">
        <f t="shared" si="20"/>
        <v>7</v>
      </c>
      <c r="O99">
        <f t="shared" si="20"/>
        <v>6</v>
      </c>
      <c r="P99">
        <f t="shared" si="20"/>
        <v>5</v>
      </c>
      <c r="Q99">
        <f t="shared" si="20"/>
        <v>4</v>
      </c>
      <c r="R99">
        <f t="shared" si="20"/>
        <v>3</v>
      </c>
      <c r="S99">
        <f t="shared" si="20"/>
        <v>2</v>
      </c>
      <c r="T99">
        <f t="shared" si="20"/>
        <v>1</v>
      </c>
      <c r="U99">
        <f t="shared" si="20"/>
        <v>0</v>
      </c>
      <c r="V99">
        <f t="shared" si="20"/>
        <v>49</v>
      </c>
      <c r="W99">
        <f t="shared" si="20"/>
        <v>48</v>
      </c>
      <c r="X99">
        <f t="shared" si="20"/>
        <v>47</v>
      </c>
      <c r="Y99">
        <f t="shared" si="20"/>
        <v>46</v>
      </c>
      <c r="Z99">
        <f t="shared" si="20"/>
        <v>45</v>
      </c>
      <c r="AA99">
        <f t="shared" si="20"/>
        <v>44</v>
      </c>
      <c r="AB99">
        <f t="shared" si="20"/>
        <v>43</v>
      </c>
      <c r="AC99">
        <f t="shared" si="20"/>
        <v>42</v>
      </c>
      <c r="AD99">
        <f t="shared" si="20"/>
        <v>41</v>
      </c>
      <c r="AE99">
        <f t="shared" si="20"/>
        <v>40</v>
      </c>
      <c r="AF99">
        <f t="shared" si="20"/>
        <v>39</v>
      </c>
      <c r="AG99">
        <f t="shared" si="20"/>
        <v>38</v>
      </c>
      <c r="AH99">
        <f t="shared" si="20"/>
        <v>37</v>
      </c>
      <c r="AI99">
        <f t="shared" si="20"/>
        <v>36</v>
      </c>
      <c r="AJ99">
        <f t="shared" si="20"/>
        <v>35</v>
      </c>
      <c r="AK99">
        <f t="shared" si="20"/>
        <v>34</v>
      </c>
      <c r="AL99">
        <f t="shared" si="20"/>
        <v>33</v>
      </c>
      <c r="AM99">
        <f t="shared" si="20"/>
        <v>32</v>
      </c>
      <c r="AN99">
        <f t="shared" si="20"/>
        <v>31</v>
      </c>
    </row>
    <row r="100" spans="1:40" x14ac:dyDescent="0.25">
      <c r="A100" t="str">
        <f t="shared" si="17"/>
        <v>Sprinkler System</v>
      </c>
      <c r="B100">
        <f t="shared" si="17"/>
        <v>50</v>
      </c>
      <c r="K100">
        <f t="shared" si="19"/>
        <v>5</v>
      </c>
      <c r="L100">
        <f>IF(K100=0,$B$99-1,IF(K100&gt;0,K100-1,0))</f>
        <v>4</v>
      </c>
      <c r="M100">
        <f t="shared" si="20"/>
        <v>3</v>
      </c>
      <c r="N100">
        <f t="shared" si="20"/>
        <v>2</v>
      </c>
      <c r="O100">
        <f t="shared" si="20"/>
        <v>1</v>
      </c>
      <c r="P100">
        <f t="shared" si="20"/>
        <v>0</v>
      </c>
      <c r="Q100">
        <f t="shared" si="20"/>
        <v>49</v>
      </c>
      <c r="R100">
        <f t="shared" si="20"/>
        <v>48</v>
      </c>
      <c r="S100">
        <f t="shared" si="20"/>
        <v>47</v>
      </c>
      <c r="T100">
        <f t="shared" si="20"/>
        <v>46</v>
      </c>
      <c r="U100">
        <f t="shared" si="20"/>
        <v>45</v>
      </c>
      <c r="V100">
        <f t="shared" si="20"/>
        <v>44</v>
      </c>
      <c r="W100">
        <f t="shared" si="20"/>
        <v>43</v>
      </c>
      <c r="X100">
        <f t="shared" si="20"/>
        <v>42</v>
      </c>
      <c r="Y100">
        <f t="shared" si="20"/>
        <v>41</v>
      </c>
      <c r="Z100">
        <f t="shared" si="20"/>
        <v>40</v>
      </c>
      <c r="AA100">
        <f t="shared" si="20"/>
        <v>39</v>
      </c>
      <c r="AB100">
        <f t="shared" si="20"/>
        <v>38</v>
      </c>
      <c r="AC100">
        <f t="shared" si="20"/>
        <v>37</v>
      </c>
      <c r="AD100">
        <f t="shared" si="20"/>
        <v>36</v>
      </c>
      <c r="AE100">
        <f t="shared" si="20"/>
        <v>35</v>
      </c>
      <c r="AF100">
        <f t="shared" si="20"/>
        <v>34</v>
      </c>
      <c r="AG100">
        <f t="shared" si="20"/>
        <v>33</v>
      </c>
      <c r="AH100">
        <f t="shared" si="20"/>
        <v>32</v>
      </c>
      <c r="AI100">
        <f t="shared" si="20"/>
        <v>31</v>
      </c>
      <c r="AJ100">
        <f t="shared" si="20"/>
        <v>30</v>
      </c>
      <c r="AK100">
        <f t="shared" si="20"/>
        <v>29</v>
      </c>
      <c r="AL100">
        <f t="shared" si="20"/>
        <v>28</v>
      </c>
      <c r="AM100">
        <f t="shared" si="20"/>
        <v>27</v>
      </c>
      <c r="AN100">
        <f t="shared" si="20"/>
        <v>26</v>
      </c>
    </row>
    <row r="101" spans="1:40" x14ac:dyDescent="0.25">
      <c r="A101" t="str">
        <f t="shared" si="17"/>
        <v>Metal Roof Replace</v>
      </c>
      <c r="B101">
        <f t="shared" si="17"/>
        <v>50</v>
      </c>
      <c r="K101">
        <f t="shared" si="19"/>
        <v>43</v>
      </c>
      <c r="L101">
        <f>IF(K101=0,$B$101-1,IF(K101&gt;0,K101-1,0))</f>
        <v>42</v>
      </c>
      <c r="M101">
        <f>IF(L101=0,$B$101-1,IF(L101&gt;0,L101-1,0))</f>
        <v>41</v>
      </c>
      <c r="N101">
        <f t="shared" ref="N101:AN101" si="21">IF(M101=0,$B$101-1,IF(M101&gt;0,M101-1,0))</f>
        <v>40</v>
      </c>
      <c r="O101">
        <f t="shared" si="21"/>
        <v>39</v>
      </c>
      <c r="P101">
        <f t="shared" si="21"/>
        <v>38</v>
      </c>
      <c r="Q101">
        <f t="shared" si="21"/>
        <v>37</v>
      </c>
      <c r="R101">
        <f t="shared" si="21"/>
        <v>36</v>
      </c>
      <c r="S101">
        <f t="shared" si="21"/>
        <v>35</v>
      </c>
      <c r="T101">
        <f t="shared" si="21"/>
        <v>34</v>
      </c>
      <c r="U101">
        <f t="shared" si="21"/>
        <v>33</v>
      </c>
      <c r="V101">
        <f t="shared" si="21"/>
        <v>32</v>
      </c>
      <c r="W101">
        <f t="shared" si="21"/>
        <v>31</v>
      </c>
      <c r="X101">
        <f t="shared" si="21"/>
        <v>30</v>
      </c>
      <c r="Y101">
        <f t="shared" si="21"/>
        <v>29</v>
      </c>
      <c r="Z101">
        <f t="shared" si="21"/>
        <v>28</v>
      </c>
      <c r="AA101">
        <f t="shared" si="21"/>
        <v>27</v>
      </c>
      <c r="AB101">
        <f t="shared" si="21"/>
        <v>26</v>
      </c>
      <c r="AC101">
        <f t="shared" si="21"/>
        <v>25</v>
      </c>
      <c r="AD101">
        <f t="shared" si="21"/>
        <v>24</v>
      </c>
      <c r="AE101">
        <f t="shared" si="21"/>
        <v>23</v>
      </c>
      <c r="AF101">
        <f t="shared" si="21"/>
        <v>22</v>
      </c>
      <c r="AG101">
        <f t="shared" si="21"/>
        <v>21</v>
      </c>
      <c r="AH101">
        <f t="shared" si="21"/>
        <v>20</v>
      </c>
      <c r="AI101">
        <f t="shared" si="21"/>
        <v>19</v>
      </c>
      <c r="AJ101">
        <f t="shared" si="21"/>
        <v>18</v>
      </c>
      <c r="AK101">
        <f t="shared" si="21"/>
        <v>17</v>
      </c>
      <c r="AL101">
        <f t="shared" si="21"/>
        <v>16</v>
      </c>
      <c r="AM101">
        <f t="shared" si="21"/>
        <v>15</v>
      </c>
      <c r="AN101">
        <f t="shared" si="21"/>
        <v>14</v>
      </c>
    </row>
    <row r="102" spans="1:40" x14ac:dyDescent="0.25">
      <c r="A102" t="str">
        <f t="shared" si="17"/>
        <v>Heat Tape</v>
      </c>
      <c r="B102">
        <f t="shared" si="17"/>
        <v>10</v>
      </c>
      <c r="K102">
        <f t="shared" si="19"/>
        <v>8</v>
      </c>
      <c r="L102">
        <f>IF(K102=0,$B$102-1,IF(K102&gt;0,K102-1,0))</f>
        <v>7</v>
      </c>
      <c r="M102">
        <f>IF(L102=0,$B$102-1,IF(L102&gt;0,L102-1,0))</f>
        <v>6</v>
      </c>
      <c r="N102">
        <f t="shared" ref="N102:AN102" si="22">IF(M102=0,$B$102-1,IF(M102&gt;0,M102-1,0))</f>
        <v>5</v>
      </c>
      <c r="O102">
        <f t="shared" si="22"/>
        <v>4</v>
      </c>
      <c r="P102">
        <f t="shared" si="22"/>
        <v>3</v>
      </c>
      <c r="Q102">
        <f t="shared" si="22"/>
        <v>2</v>
      </c>
      <c r="R102">
        <f t="shared" si="22"/>
        <v>1</v>
      </c>
      <c r="S102">
        <f t="shared" si="22"/>
        <v>0</v>
      </c>
      <c r="T102">
        <f t="shared" si="22"/>
        <v>9</v>
      </c>
      <c r="U102">
        <f t="shared" si="22"/>
        <v>8</v>
      </c>
      <c r="V102">
        <f t="shared" si="22"/>
        <v>7</v>
      </c>
      <c r="W102">
        <f t="shared" si="22"/>
        <v>6</v>
      </c>
      <c r="X102">
        <f t="shared" si="22"/>
        <v>5</v>
      </c>
      <c r="Y102">
        <f t="shared" si="22"/>
        <v>4</v>
      </c>
      <c r="Z102">
        <f t="shared" si="22"/>
        <v>3</v>
      </c>
      <c r="AA102">
        <f t="shared" si="22"/>
        <v>2</v>
      </c>
      <c r="AB102">
        <f t="shared" si="22"/>
        <v>1</v>
      </c>
      <c r="AC102">
        <f t="shared" si="22"/>
        <v>0</v>
      </c>
      <c r="AD102">
        <f t="shared" si="22"/>
        <v>9</v>
      </c>
      <c r="AE102">
        <f t="shared" si="22"/>
        <v>8</v>
      </c>
      <c r="AF102">
        <f t="shared" si="22"/>
        <v>7</v>
      </c>
      <c r="AG102">
        <f t="shared" si="22"/>
        <v>6</v>
      </c>
      <c r="AH102">
        <f t="shared" si="22"/>
        <v>5</v>
      </c>
      <c r="AI102">
        <f t="shared" si="22"/>
        <v>4</v>
      </c>
      <c r="AJ102">
        <f t="shared" si="22"/>
        <v>3</v>
      </c>
      <c r="AK102">
        <f t="shared" si="22"/>
        <v>2</v>
      </c>
      <c r="AL102">
        <f t="shared" si="22"/>
        <v>1</v>
      </c>
      <c r="AM102">
        <f t="shared" si="22"/>
        <v>0</v>
      </c>
      <c r="AN102">
        <f t="shared" si="22"/>
        <v>9</v>
      </c>
    </row>
    <row r="103" spans="1:40" x14ac:dyDescent="0.25">
      <c r="A103" t="str">
        <f t="shared" si="17"/>
        <v>Repaint Exterior</v>
      </c>
      <c r="B103">
        <f t="shared" si="17"/>
        <v>5</v>
      </c>
      <c r="K103">
        <f t="shared" si="19"/>
        <v>2</v>
      </c>
      <c r="L103">
        <f>IF(K103=0,$B$103-1,IF(K103&gt;0,K103-1,0))</f>
        <v>1</v>
      </c>
      <c r="M103">
        <f>IF(L103=0,$B$103-1,IF(L103&gt;0,L103-1,0))</f>
        <v>0</v>
      </c>
      <c r="N103">
        <f t="shared" ref="N103:AN103" si="23">IF(M103=0,$B$103-1,IF(M103&gt;0,M103-1,0))</f>
        <v>4</v>
      </c>
      <c r="O103">
        <f t="shared" si="23"/>
        <v>3</v>
      </c>
      <c r="P103">
        <f t="shared" si="23"/>
        <v>2</v>
      </c>
      <c r="Q103">
        <f t="shared" si="23"/>
        <v>1</v>
      </c>
      <c r="R103">
        <f t="shared" si="23"/>
        <v>0</v>
      </c>
      <c r="S103">
        <f t="shared" si="23"/>
        <v>4</v>
      </c>
      <c r="T103">
        <f t="shared" si="23"/>
        <v>3</v>
      </c>
      <c r="U103">
        <f t="shared" si="23"/>
        <v>2</v>
      </c>
      <c r="V103">
        <f t="shared" si="23"/>
        <v>1</v>
      </c>
      <c r="W103">
        <f t="shared" si="23"/>
        <v>0</v>
      </c>
      <c r="X103">
        <f t="shared" si="23"/>
        <v>4</v>
      </c>
      <c r="Y103">
        <f t="shared" si="23"/>
        <v>3</v>
      </c>
      <c r="Z103">
        <f t="shared" si="23"/>
        <v>2</v>
      </c>
      <c r="AA103">
        <f t="shared" si="23"/>
        <v>1</v>
      </c>
      <c r="AB103">
        <f t="shared" si="23"/>
        <v>0</v>
      </c>
      <c r="AC103">
        <f t="shared" si="23"/>
        <v>4</v>
      </c>
      <c r="AD103">
        <f t="shared" si="23"/>
        <v>3</v>
      </c>
      <c r="AE103">
        <f t="shared" si="23"/>
        <v>2</v>
      </c>
      <c r="AF103">
        <f t="shared" si="23"/>
        <v>1</v>
      </c>
      <c r="AG103">
        <f t="shared" si="23"/>
        <v>0</v>
      </c>
      <c r="AH103">
        <f t="shared" si="23"/>
        <v>4</v>
      </c>
      <c r="AI103">
        <f t="shared" si="23"/>
        <v>3</v>
      </c>
      <c r="AJ103">
        <f t="shared" si="23"/>
        <v>2</v>
      </c>
      <c r="AK103">
        <f t="shared" si="23"/>
        <v>1</v>
      </c>
      <c r="AL103">
        <f t="shared" si="23"/>
        <v>0</v>
      </c>
      <c r="AM103">
        <f t="shared" si="23"/>
        <v>4</v>
      </c>
      <c r="AN103">
        <f t="shared" si="23"/>
        <v>3</v>
      </c>
    </row>
    <row r="104" spans="1:40" x14ac:dyDescent="0.25">
      <c r="A104" t="str">
        <f t="shared" si="17"/>
        <v>Repaint Interior</v>
      </c>
      <c r="B104">
        <f t="shared" si="17"/>
        <v>10</v>
      </c>
      <c r="K104">
        <f t="shared" si="19"/>
        <v>2</v>
      </c>
      <c r="L104">
        <f>IF(K104=0,$B$104-1,IF(K104&gt;0,K104-1,0))</f>
        <v>1</v>
      </c>
      <c r="M104">
        <f>IF(L104=0,$B$104-1,IF(L104&gt;0,L104-1,0))</f>
        <v>0</v>
      </c>
      <c r="N104">
        <f t="shared" ref="N104:AN104" si="24">IF(M104=0,$B$104-1,IF(M104&gt;0,M104-1,0))</f>
        <v>9</v>
      </c>
      <c r="O104">
        <f t="shared" si="24"/>
        <v>8</v>
      </c>
      <c r="P104">
        <f t="shared" si="24"/>
        <v>7</v>
      </c>
      <c r="Q104">
        <f t="shared" si="24"/>
        <v>6</v>
      </c>
      <c r="R104">
        <f t="shared" si="24"/>
        <v>5</v>
      </c>
      <c r="S104">
        <f t="shared" si="24"/>
        <v>4</v>
      </c>
      <c r="T104">
        <f t="shared" si="24"/>
        <v>3</v>
      </c>
      <c r="U104">
        <f t="shared" si="24"/>
        <v>2</v>
      </c>
      <c r="V104">
        <f t="shared" si="24"/>
        <v>1</v>
      </c>
      <c r="W104">
        <f t="shared" si="24"/>
        <v>0</v>
      </c>
      <c r="X104">
        <f t="shared" si="24"/>
        <v>9</v>
      </c>
      <c r="Y104">
        <f t="shared" si="24"/>
        <v>8</v>
      </c>
      <c r="Z104">
        <f t="shared" si="24"/>
        <v>7</v>
      </c>
      <c r="AA104">
        <f t="shared" si="24"/>
        <v>6</v>
      </c>
      <c r="AB104">
        <f t="shared" si="24"/>
        <v>5</v>
      </c>
      <c r="AC104">
        <f t="shared" si="24"/>
        <v>4</v>
      </c>
      <c r="AD104">
        <f t="shared" si="24"/>
        <v>3</v>
      </c>
      <c r="AE104">
        <f t="shared" si="24"/>
        <v>2</v>
      </c>
      <c r="AF104">
        <f t="shared" si="24"/>
        <v>1</v>
      </c>
      <c r="AG104">
        <f t="shared" si="24"/>
        <v>0</v>
      </c>
      <c r="AH104">
        <f t="shared" si="24"/>
        <v>9</v>
      </c>
      <c r="AI104">
        <f t="shared" si="24"/>
        <v>8</v>
      </c>
      <c r="AJ104">
        <f t="shared" si="24"/>
        <v>7</v>
      </c>
      <c r="AK104">
        <f t="shared" si="24"/>
        <v>6</v>
      </c>
      <c r="AL104">
        <f t="shared" si="24"/>
        <v>5</v>
      </c>
      <c r="AM104">
        <f t="shared" si="24"/>
        <v>4</v>
      </c>
      <c r="AN104">
        <f t="shared" si="24"/>
        <v>3</v>
      </c>
    </row>
    <row r="105" spans="1:40" x14ac:dyDescent="0.25">
      <c r="A105" t="str">
        <f t="shared" si="17"/>
        <v>Repair Wood Siding</v>
      </c>
      <c r="B105">
        <f t="shared" si="17"/>
        <v>5</v>
      </c>
      <c r="K105">
        <f t="shared" si="19"/>
        <v>2</v>
      </c>
      <c r="L105">
        <f>IF(K105=0,$B$105-1,IF(K105&gt;0,K105-1,0))</f>
        <v>1</v>
      </c>
      <c r="M105">
        <f>IF(L105=0,$B$105-1,IF(L105&gt;0,L105-1,0))</f>
        <v>0</v>
      </c>
      <c r="N105">
        <f t="shared" ref="N105:AN105" si="25">IF(M105=0,$B$105-1,IF(M105&gt;0,M105-1,0))</f>
        <v>4</v>
      </c>
      <c r="O105">
        <f t="shared" si="25"/>
        <v>3</v>
      </c>
      <c r="P105">
        <f t="shared" si="25"/>
        <v>2</v>
      </c>
      <c r="Q105">
        <f t="shared" si="25"/>
        <v>1</v>
      </c>
      <c r="R105">
        <f t="shared" si="25"/>
        <v>0</v>
      </c>
      <c r="S105">
        <f t="shared" si="25"/>
        <v>4</v>
      </c>
      <c r="T105">
        <f t="shared" si="25"/>
        <v>3</v>
      </c>
      <c r="U105">
        <f t="shared" si="25"/>
        <v>2</v>
      </c>
      <c r="V105">
        <f t="shared" si="25"/>
        <v>1</v>
      </c>
      <c r="W105">
        <f t="shared" si="25"/>
        <v>0</v>
      </c>
      <c r="X105">
        <f t="shared" si="25"/>
        <v>4</v>
      </c>
      <c r="Y105">
        <f t="shared" si="25"/>
        <v>3</v>
      </c>
      <c r="Z105">
        <f t="shared" si="25"/>
        <v>2</v>
      </c>
      <c r="AA105">
        <f t="shared" si="25"/>
        <v>1</v>
      </c>
      <c r="AB105">
        <f t="shared" si="25"/>
        <v>0</v>
      </c>
      <c r="AC105">
        <f t="shared" si="25"/>
        <v>4</v>
      </c>
      <c r="AD105">
        <f t="shared" si="25"/>
        <v>3</v>
      </c>
      <c r="AE105">
        <f t="shared" si="25"/>
        <v>2</v>
      </c>
      <c r="AF105">
        <f t="shared" si="25"/>
        <v>1</v>
      </c>
      <c r="AG105">
        <f t="shared" si="25"/>
        <v>0</v>
      </c>
      <c r="AH105">
        <f t="shared" si="25"/>
        <v>4</v>
      </c>
      <c r="AI105">
        <f t="shared" si="25"/>
        <v>3</v>
      </c>
      <c r="AJ105">
        <f t="shared" si="25"/>
        <v>2</v>
      </c>
      <c r="AK105">
        <f t="shared" si="25"/>
        <v>1</v>
      </c>
      <c r="AL105">
        <f t="shared" si="25"/>
        <v>0</v>
      </c>
      <c r="AM105">
        <f t="shared" si="25"/>
        <v>4</v>
      </c>
      <c r="AN105">
        <f t="shared" si="25"/>
        <v>3</v>
      </c>
    </row>
    <row r="106" spans="1:40" x14ac:dyDescent="0.25">
      <c r="A106" t="str">
        <f t="shared" si="17"/>
        <v>Stucco Repair</v>
      </c>
      <c r="B106">
        <f t="shared" si="17"/>
        <v>5</v>
      </c>
      <c r="K106">
        <f t="shared" si="19"/>
        <v>2</v>
      </c>
      <c r="L106">
        <f>IF(K106=0,$B$106-1,IF(K106&gt;0,K106-1,0))</f>
        <v>1</v>
      </c>
      <c r="M106">
        <f>IF(L106=0,$B$106-1,IF(L106&gt;0,L106-1,0))</f>
        <v>0</v>
      </c>
      <c r="N106">
        <f t="shared" ref="N106:AN106" si="26">IF(M106=0,$B$106-1,IF(M106&gt;0,M106-1,0))</f>
        <v>4</v>
      </c>
      <c r="O106">
        <f t="shared" si="26"/>
        <v>3</v>
      </c>
      <c r="P106">
        <f t="shared" si="26"/>
        <v>2</v>
      </c>
      <c r="Q106">
        <f t="shared" si="26"/>
        <v>1</v>
      </c>
      <c r="R106">
        <f t="shared" si="26"/>
        <v>0</v>
      </c>
      <c r="S106">
        <f t="shared" si="26"/>
        <v>4</v>
      </c>
      <c r="T106">
        <f t="shared" si="26"/>
        <v>3</v>
      </c>
      <c r="U106">
        <f t="shared" si="26"/>
        <v>2</v>
      </c>
      <c r="V106">
        <f t="shared" si="26"/>
        <v>1</v>
      </c>
      <c r="W106">
        <f t="shared" si="26"/>
        <v>0</v>
      </c>
      <c r="X106">
        <f t="shared" si="26"/>
        <v>4</v>
      </c>
      <c r="Y106">
        <f t="shared" si="26"/>
        <v>3</v>
      </c>
      <c r="Z106">
        <f t="shared" si="26"/>
        <v>2</v>
      </c>
      <c r="AA106">
        <f t="shared" si="26"/>
        <v>1</v>
      </c>
      <c r="AB106">
        <f t="shared" si="26"/>
        <v>0</v>
      </c>
      <c r="AC106">
        <f t="shared" si="26"/>
        <v>4</v>
      </c>
      <c r="AD106">
        <f t="shared" si="26"/>
        <v>3</v>
      </c>
      <c r="AE106">
        <f t="shared" si="26"/>
        <v>2</v>
      </c>
      <c r="AF106">
        <f t="shared" si="26"/>
        <v>1</v>
      </c>
      <c r="AG106">
        <f t="shared" si="26"/>
        <v>0</v>
      </c>
      <c r="AH106">
        <f t="shared" si="26"/>
        <v>4</v>
      </c>
      <c r="AI106">
        <f t="shared" si="26"/>
        <v>3</v>
      </c>
      <c r="AJ106">
        <f t="shared" si="26"/>
        <v>2</v>
      </c>
      <c r="AK106">
        <f t="shared" si="26"/>
        <v>1</v>
      </c>
      <c r="AL106">
        <f t="shared" si="26"/>
        <v>0</v>
      </c>
      <c r="AM106">
        <f t="shared" si="26"/>
        <v>4</v>
      </c>
      <c r="AN106">
        <f t="shared" si="26"/>
        <v>3</v>
      </c>
    </row>
    <row r="107" spans="1:40" x14ac:dyDescent="0.25">
      <c r="A107" t="str">
        <f t="shared" si="17"/>
        <v>Asphalt Overlay</v>
      </c>
      <c r="B107">
        <f t="shared" si="17"/>
        <v>20</v>
      </c>
      <c r="K107">
        <f t="shared" si="19"/>
        <v>0</v>
      </c>
      <c r="L107">
        <f>IF(K107=0,$B$107-1,IF(K107&gt;0,K107-1,0))</f>
        <v>19</v>
      </c>
      <c r="M107">
        <f>IF(L107=0,$B$107-1,IF(L107&gt;0,L107-1,0))</f>
        <v>18</v>
      </c>
      <c r="N107">
        <f t="shared" ref="N107:AN107" si="27">IF(M107=0,$B$107-1,IF(M107&gt;0,M107-1,0))</f>
        <v>17</v>
      </c>
      <c r="O107">
        <f t="shared" si="27"/>
        <v>16</v>
      </c>
      <c r="P107">
        <f t="shared" si="27"/>
        <v>15</v>
      </c>
      <c r="Q107">
        <f t="shared" si="27"/>
        <v>14</v>
      </c>
      <c r="R107">
        <f t="shared" si="27"/>
        <v>13</v>
      </c>
      <c r="S107">
        <f t="shared" si="27"/>
        <v>12</v>
      </c>
      <c r="T107">
        <f t="shared" si="27"/>
        <v>11</v>
      </c>
      <c r="U107">
        <f t="shared" si="27"/>
        <v>10</v>
      </c>
      <c r="V107">
        <f t="shared" si="27"/>
        <v>9</v>
      </c>
      <c r="W107">
        <f t="shared" si="27"/>
        <v>8</v>
      </c>
      <c r="X107">
        <f t="shared" si="27"/>
        <v>7</v>
      </c>
      <c r="Y107">
        <f t="shared" si="27"/>
        <v>6</v>
      </c>
      <c r="Z107">
        <f t="shared" si="27"/>
        <v>5</v>
      </c>
      <c r="AA107">
        <f t="shared" si="27"/>
        <v>4</v>
      </c>
      <c r="AB107">
        <f t="shared" si="27"/>
        <v>3</v>
      </c>
      <c r="AC107">
        <f t="shared" si="27"/>
        <v>2</v>
      </c>
      <c r="AD107">
        <f t="shared" si="27"/>
        <v>1</v>
      </c>
      <c r="AE107">
        <f t="shared" si="27"/>
        <v>0</v>
      </c>
      <c r="AF107">
        <f t="shared" si="27"/>
        <v>19</v>
      </c>
      <c r="AG107">
        <f t="shared" si="27"/>
        <v>18</v>
      </c>
      <c r="AH107">
        <f t="shared" si="27"/>
        <v>17</v>
      </c>
      <c r="AI107">
        <f t="shared" si="27"/>
        <v>16</v>
      </c>
      <c r="AJ107">
        <f t="shared" si="27"/>
        <v>15</v>
      </c>
      <c r="AK107">
        <f t="shared" si="27"/>
        <v>14</v>
      </c>
      <c r="AL107">
        <f t="shared" si="27"/>
        <v>13</v>
      </c>
      <c r="AM107">
        <f t="shared" si="27"/>
        <v>12</v>
      </c>
      <c r="AN107">
        <f t="shared" si="27"/>
        <v>11</v>
      </c>
    </row>
    <row r="108" spans="1:40" x14ac:dyDescent="0.25">
      <c r="A108" t="str">
        <f t="shared" si="17"/>
        <v>Asphalt Seal Crack fill</v>
      </c>
      <c r="B108">
        <f t="shared" si="17"/>
        <v>4</v>
      </c>
      <c r="K108">
        <f t="shared" si="19"/>
        <v>0</v>
      </c>
      <c r="L108">
        <f>IF(K108=0,$B$108-1,IF(K108&gt;0,K108-1,0))</f>
        <v>3</v>
      </c>
      <c r="M108">
        <f t="shared" ref="M108:AN108" si="28">IF(L108=0,$B$108-1,IF(L108&gt;0,L108-1,0))</f>
        <v>2</v>
      </c>
      <c r="N108">
        <f t="shared" si="28"/>
        <v>1</v>
      </c>
      <c r="O108">
        <f>IF(N108=0,$B$108-1,IF(N108&gt;0,N108-1,0))</f>
        <v>0</v>
      </c>
      <c r="P108">
        <f t="shared" si="28"/>
        <v>3</v>
      </c>
      <c r="Q108">
        <f t="shared" si="28"/>
        <v>2</v>
      </c>
      <c r="R108">
        <f t="shared" si="28"/>
        <v>1</v>
      </c>
      <c r="S108">
        <f t="shared" si="28"/>
        <v>0</v>
      </c>
      <c r="T108">
        <f t="shared" si="28"/>
        <v>3</v>
      </c>
      <c r="U108">
        <f t="shared" si="28"/>
        <v>2</v>
      </c>
      <c r="V108">
        <f t="shared" si="28"/>
        <v>1</v>
      </c>
      <c r="W108">
        <f t="shared" si="28"/>
        <v>0</v>
      </c>
      <c r="X108">
        <f t="shared" si="28"/>
        <v>3</v>
      </c>
      <c r="Y108">
        <f t="shared" si="28"/>
        <v>2</v>
      </c>
      <c r="Z108">
        <f t="shared" si="28"/>
        <v>1</v>
      </c>
      <c r="AA108">
        <f t="shared" si="28"/>
        <v>0</v>
      </c>
      <c r="AB108">
        <f t="shared" si="28"/>
        <v>3</v>
      </c>
      <c r="AC108">
        <f t="shared" si="28"/>
        <v>2</v>
      </c>
      <c r="AD108">
        <f t="shared" si="28"/>
        <v>1</v>
      </c>
      <c r="AE108">
        <f t="shared" si="28"/>
        <v>0</v>
      </c>
      <c r="AF108">
        <f t="shared" si="28"/>
        <v>3</v>
      </c>
      <c r="AG108">
        <f t="shared" si="28"/>
        <v>2</v>
      </c>
      <c r="AH108">
        <f t="shared" si="28"/>
        <v>1</v>
      </c>
      <c r="AI108">
        <f t="shared" si="28"/>
        <v>0</v>
      </c>
      <c r="AJ108">
        <f t="shared" si="28"/>
        <v>3</v>
      </c>
      <c r="AK108">
        <f t="shared" si="28"/>
        <v>2</v>
      </c>
      <c r="AL108">
        <f t="shared" si="28"/>
        <v>1</v>
      </c>
      <c r="AM108">
        <f t="shared" si="28"/>
        <v>0</v>
      </c>
      <c r="AN108">
        <f t="shared" si="28"/>
        <v>3</v>
      </c>
    </row>
    <row r="109" spans="1:40" x14ac:dyDescent="0.25">
      <c r="A109" t="str">
        <f t="shared" si="17"/>
        <v>Concrete Repair Replace</v>
      </c>
      <c r="B109">
        <f t="shared" si="17"/>
        <v>4</v>
      </c>
      <c r="K109">
        <f t="shared" si="19"/>
        <v>0</v>
      </c>
      <c r="L109">
        <f>IF(K109=0,$B$109-1,IF(K109&gt;0,K109-1,0))</f>
        <v>3</v>
      </c>
      <c r="M109">
        <f t="shared" ref="M109:AG109" si="29">IF(L109=0,$B$109-1,IF(L109&gt;0,L109-1,0))</f>
        <v>2</v>
      </c>
      <c r="N109">
        <f t="shared" si="29"/>
        <v>1</v>
      </c>
      <c r="O109">
        <f t="shared" si="29"/>
        <v>0</v>
      </c>
      <c r="P109">
        <f t="shared" si="29"/>
        <v>3</v>
      </c>
      <c r="Q109">
        <f t="shared" si="29"/>
        <v>2</v>
      </c>
      <c r="R109">
        <f t="shared" si="29"/>
        <v>1</v>
      </c>
      <c r="S109">
        <f t="shared" si="29"/>
        <v>0</v>
      </c>
      <c r="T109">
        <f t="shared" si="29"/>
        <v>3</v>
      </c>
      <c r="U109">
        <f t="shared" si="29"/>
        <v>2</v>
      </c>
      <c r="V109">
        <f t="shared" si="29"/>
        <v>1</v>
      </c>
      <c r="W109">
        <f t="shared" si="29"/>
        <v>0</v>
      </c>
      <c r="X109">
        <f t="shared" si="29"/>
        <v>3</v>
      </c>
      <c r="Y109">
        <f t="shared" si="29"/>
        <v>2</v>
      </c>
      <c r="Z109">
        <f t="shared" si="29"/>
        <v>1</v>
      </c>
      <c r="AA109">
        <f t="shared" si="29"/>
        <v>0</v>
      </c>
      <c r="AB109">
        <f t="shared" si="29"/>
        <v>3</v>
      </c>
      <c r="AC109">
        <f t="shared" si="29"/>
        <v>2</v>
      </c>
      <c r="AD109">
        <f t="shared" si="29"/>
        <v>1</v>
      </c>
      <c r="AE109">
        <f t="shared" si="29"/>
        <v>0</v>
      </c>
      <c r="AF109">
        <f t="shared" si="29"/>
        <v>3</v>
      </c>
      <c r="AG109">
        <f t="shared" si="29"/>
        <v>2</v>
      </c>
      <c r="AH109">
        <f>IF(AG109=0,$B$109-1,IF(AG109&gt;0,AG109-1,0))</f>
        <v>1</v>
      </c>
      <c r="AI109">
        <f t="shared" ref="AI109:AN109" si="30">IF(AH109=0,$B$109-1,IF(AH109&gt;0,AH109-1,0))</f>
        <v>0</v>
      </c>
      <c r="AJ109">
        <f t="shared" si="30"/>
        <v>3</v>
      </c>
      <c r="AK109">
        <f t="shared" si="30"/>
        <v>2</v>
      </c>
      <c r="AL109">
        <f t="shared" si="30"/>
        <v>1</v>
      </c>
      <c r="AM109">
        <f t="shared" si="30"/>
        <v>0</v>
      </c>
      <c r="AN109">
        <f t="shared" si="30"/>
        <v>3</v>
      </c>
    </row>
    <row r="110" spans="1:40" x14ac:dyDescent="0.25">
      <c r="A110" t="str">
        <f t="shared" si="17"/>
        <v>Interior Doors Replace</v>
      </c>
      <c r="B110">
        <f t="shared" si="17"/>
        <v>30</v>
      </c>
      <c r="K110">
        <f t="shared" si="19"/>
        <v>20</v>
      </c>
      <c r="L110">
        <f>IF(K110=0,$B$110-1,IF(K110&gt;0,K110-1,0))</f>
        <v>19</v>
      </c>
      <c r="M110">
        <f t="shared" ref="M110:AG110" si="31">IF(L110=0,$B$110-1,IF(L110&gt;0,L110-1,0))</f>
        <v>18</v>
      </c>
      <c r="N110">
        <f t="shared" si="31"/>
        <v>17</v>
      </c>
      <c r="O110">
        <f t="shared" si="31"/>
        <v>16</v>
      </c>
      <c r="P110">
        <f t="shared" si="31"/>
        <v>15</v>
      </c>
      <c r="Q110">
        <f t="shared" si="31"/>
        <v>14</v>
      </c>
      <c r="R110">
        <f t="shared" si="31"/>
        <v>13</v>
      </c>
      <c r="S110">
        <f t="shared" si="31"/>
        <v>12</v>
      </c>
      <c r="T110">
        <f t="shared" si="31"/>
        <v>11</v>
      </c>
      <c r="U110">
        <f t="shared" si="31"/>
        <v>10</v>
      </c>
      <c r="V110">
        <f t="shared" si="31"/>
        <v>9</v>
      </c>
      <c r="W110">
        <f t="shared" si="31"/>
        <v>8</v>
      </c>
      <c r="X110">
        <f t="shared" si="31"/>
        <v>7</v>
      </c>
      <c r="Y110">
        <f t="shared" si="31"/>
        <v>6</v>
      </c>
      <c r="Z110">
        <f t="shared" si="31"/>
        <v>5</v>
      </c>
      <c r="AA110">
        <f t="shared" si="31"/>
        <v>4</v>
      </c>
      <c r="AB110">
        <f t="shared" si="31"/>
        <v>3</v>
      </c>
      <c r="AC110">
        <f t="shared" si="31"/>
        <v>2</v>
      </c>
      <c r="AD110">
        <f t="shared" si="31"/>
        <v>1</v>
      </c>
      <c r="AE110">
        <f t="shared" si="31"/>
        <v>0</v>
      </c>
      <c r="AF110">
        <f t="shared" si="31"/>
        <v>29</v>
      </c>
      <c r="AG110">
        <f t="shared" si="31"/>
        <v>28</v>
      </c>
      <c r="AH110">
        <f>IF(AG110=0,$B$110-1,IF(AG110&gt;0,AG110-1,0))</f>
        <v>27</v>
      </c>
      <c r="AI110">
        <f t="shared" ref="AI110:AN110" si="32">IF(AH110=0,$B$110-1,IF(AH110&gt;0,AH110-1,0))</f>
        <v>26</v>
      </c>
      <c r="AJ110">
        <f t="shared" si="32"/>
        <v>25</v>
      </c>
      <c r="AK110">
        <f t="shared" si="32"/>
        <v>24</v>
      </c>
      <c r="AL110">
        <f t="shared" si="32"/>
        <v>23</v>
      </c>
      <c r="AM110">
        <f t="shared" si="32"/>
        <v>22</v>
      </c>
      <c r="AN110">
        <f t="shared" si="32"/>
        <v>21</v>
      </c>
    </row>
    <row r="111" spans="1:40" x14ac:dyDescent="0.25">
      <c r="A111" t="str">
        <f t="shared" si="17"/>
        <v>Glass Entry Doors Replace</v>
      </c>
      <c r="B111">
        <f t="shared" si="17"/>
        <v>27</v>
      </c>
      <c r="K111">
        <f t="shared" si="19"/>
        <v>6</v>
      </c>
      <c r="L111">
        <f>IF(K111=0,$B$111-1,IF(K111&gt;0,K111-1,0))</f>
        <v>5</v>
      </c>
      <c r="M111">
        <f t="shared" ref="M111:AG111" si="33">IF(L111=0,$B$111-1,IF(L111&gt;0,L111-1,0))</f>
        <v>4</v>
      </c>
      <c r="N111">
        <f t="shared" si="33"/>
        <v>3</v>
      </c>
      <c r="O111">
        <f t="shared" si="33"/>
        <v>2</v>
      </c>
      <c r="P111">
        <f t="shared" si="33"/>
        <v>1</v>
      </c>
      <c r="Q111">
        <f t="shared" si="33"/>
        <v>0</v>
      </c>
      <c r="R111">
        <f t="shared" si="33"/>
        <v>26</v>
      </c>
      <c r="S111">
        <f t="shared" si="33"/>
        <v>25</v>
      </c>
      <c r="T111">
        <f t="shared" si="33"/>
        <v>24</v>
      </c>
      <c r="U111">
        <f t="shared" si="33"/>
        <v>23</v>
      </c>
      <c r="V111">
        <f t="shared" si="33"/>
        <v>22</v>
      </c>
      <c r="W111">
        <f t="shared" si="33"/>
        <v>21</v>
      </c>
      <c r="X111">
        <f t="shared" si="33"/>
        <v>20</v>
      </c>
      <c r="Y111">
        <f t="shared" si="33"/>
        <v>19</v>
      </c>
      <c r="Z111">
        <f t="shared" si="33"/>
        <v>18</v>
      </c>
      <c r="AA111">
        <f t="shared" si="33"/>
        <v>17</v>
      </c>
      <c r="AB111">
        <f t="shared" si="33"/>
        <v>16</v>
      </c>
      <c r="AC111">
        <f t="shared" si="33"/>
        <v>15</v>
      </c>
      <c r="AD111">
        <f t="shared" si="33"/>
        <v>14</v>
      </c>
      <c r="AE111">
        <f t="shared" si="33"/>
        <v>13</v>
      </c>
      <c r="AF111">
        <f t="shared" si="33"/>
        <v>12</v>
      </c>
      <c r="AG111">
        <f t="shared" si="33"/>
        <v>11</v>
      </c>
      <c r="AH111">
        <f>IF(AG111=0,$B$111-1,IF(AG111&gt;0,AG111-1,0))</f>
        <v>10</v>
      </c>
      <c r="AI111">
        <f t="shared" ref="AI111:AN111" si="34">IF(AH111=0,$B$111-1,IF(AH111&gt;0,AH111-1,0))</f>
        <v>9</v>
      </c>
      <c r="AJ111">
        <f t="shared" si="34"/>
        <v>8</v>
      </c>
      <c r="AK111">
        <f t="shared" si="34"/>
        <v>7</v>
      </c>
      <c r="AL111">
        <f t="shared" si="34"/>
        <v>6</v>
      </c>
      <c r="AM111">
        <f t="shared" si="34"/>
        <v>5</v>
      </c>
      <c r="AN111">
        <f t="shared" si="34"/>
        <v>4</v>
      </c>
    </row>
    <row r="112" spans="1:40" x14ac:dyDescent="0.25">
      <c r="A112" t="str">
        <f t="shared" si="17"/>
        <v>Exterior Steel Doors Replace</v>
      </c>
      <c r="B112">
        <f t="shared" si="17"/>
        <v>30</v>
      </c>
      <c r="K112">
        <f t="shared" si="19"/>
        <v>10</v>
      </c>
      <c r="L112">
        <f>IF(K112=0,$B$112-1,IF(K112&gt;0,K112-1,0))</f>
        <v>9</v>
      </c>
      <c r="M112">
        <f t="shared" ref="M112:AG112" si="35">IF(L112=0,$B$112-1,IF(L112&gt;0,L112-1,0))</f>
        <v>8</v>
      </c>
      <c r="N112">
        <f t="shared" si="35"/>
        <v>7</v>
      </c>
      <c r="O112">
        <f t="shared" si="35"/>
        <v>6</v>
      </c>
      <c r="P112">
        <f t="shared" si="35"/>
        <v>5</v>
      </c>
      <c r="Q112">
        <f t="shared" si="35"/>
        <v>4</v>
      </c>
      <c r="R112">
        <f t="shared" si="35"/>
        <v>3</v>
      </c>
      <c r="S112">
        <f t="shared" si="35"/>
        <v>2</v>
      </c>
      <c r="T112">
        <f t="shared" si="35"/>
        <v>1</v>
      </c>
      <c r="U112">
        <f t="shared" si="35"/>
        <v>0</v>
      </c>
      <c r="V112">
        <f t="shared" si="35"/>
        <v>29</v>
      </c>
      <c r="W112">
        <f t="shared" si="35"/>
        <v>28</v>
      </c>
      <c r="X112">
        <f t="shared" si="35"/>
        <v>27</v>
      </c>
      <c r="Y112">
        <f t="shared" si="35"/>
        <v>26</v>
      </c>
      <c r="Z112">
        <f t="shared" si="35"/>
        <v>25</v>
      </c>
      <c r="AA112">
        <f t="shared" si="35"/>
        <v>24</v>
      </c>
      <c r="AB112">
        <f t="shared" si="35"/>
        <v>23</v>
      </c>
      <c r="AC112">
        <f t="shared" si="35"/>
        <v>22</v>
      </c>
      <c r="AD112">
        <f t="shared" si="35"/>
        <v>21</v>
      </c>
      <c r="AE112">
        <f t="shared" si="35"/>
        <v>20</v>
      </c>
      <c r="AF112">
        <f t="shared" si="35"/>
        <v>19</v>
      </c>
      <c r="AG112">
        <f t="shared" si="35"/>
        <v>18</v>
      </c>
      <c r="AH112">
        <f>IF(AG112=0,$B$112-1,IF(AG112&gt;0,AG112-1,0))</f>
        <v>17</v>
      </c>
      <c r="AI112">
        <f t="shared" ref="AI112:AN112" si="36">IF(AH112=0,$B$112-1,IF(AH112&gt;0,AH112-1,0))</f>
        <v>16</v>
      </c>
      <c r="AJ112">
        <f t="shared" si="36"/>
        <v>15</v>
      </c>
      <c r="AK112">
        <f t="shared" si="36"/>
        <v>14</v>
      </c>
      <c r="AL112">
        <f t="shared" si="36"/>
        <v>13</v>
      </c>
      <c r="AM112">
        <f t="shared" si="36"/>
        <v>12</v>
      </c>
      <c r="AN112">
        <f t="shared" si="36"/>
        <v>11</v>
      </c>
    </row>
    <row r="113" spans="1:40" x14ac:dyDescent="0.25">
      <c r="A113" t="str">
        <f t="shared" si="17"/>
        <v>Common Widows Replace</v>
      </c>
      <c r="B113">
        <f t="shared" si="17"/>
        <v>28</v>
      </c>
      <c r="K113">
        <f t="shared" si="19"/>
        <v>2</v>
      </c>
      <c r="L113">
        <f>IF(K113=0,$B$113-1,IF(K113&gt;0,K113-1,0))</f>
        <v>1</v>
      </c>
      <c r="M113">
        <f t="shared" ref="M113:AG113" si="37">IF(L113=0,$B$113-1,IF(L113&gt;0,L113-1,0))</f>
        <v>0</v>
      </c>
      <c r="N113">
        <f t="shared" si="37"/>
        <v>27</v>
      </c>
      <c r="O113">
        <f t="shared" si="37"/>
        <v>26</v>
      </c>
      <c r="P113">
        <f t="shared" si="37"/>
        <v>25</v>
      </c>
      <c r="Q113">
        <f t="shared" si="37"/>
        <v>24</v>
      </c>
      <c r="R113">
        <f t="shared" si="37"/>
        <v>23</v>
      </c>
      <c r="S113">
        <f t="shared" si="37"/>
        <v>22</v>
      </c>
      <c r="T113">
        <f t="shared" si="37"/>
        <v>21</v>
      </c>
      <c r="U113">
        <f t="shared" si="37"/>
        <v>20</v>
      </c>
      <c r="V113">
        <f t="shared" si="37"/>
        <v>19</v>
      </c>
      <c r="W113">
        <f t="shared" si="37"/>
        <v>18</v>
      </c>
      <c r="X113">
        <f t="shared" si="37"/>
        <v>17</v>
      </c>
      <c r="Y113">
        <f t="shared" si="37"/>
        <v>16</v>
      </c>
      <c r="Z113">
        <f t="shared" si="37"/>
        <v>15</v>
      </c>
      <c r="AA113">
        <f t="shared" si="37"/>
        <v>14</v>
      </c>
      <c r="AB113">
        <f t="shared" si="37"/>
        <v>13</v>
      </c>
      <c r="AC113">
        <f t="shared" si="37"/>
        <v>12</v>
      </c>
      <c r="AD113">
        <f t="shared" si="37"/>
        <v>11</v>
      </c>
      <c r="AE113">
        <f t="shared" si="37"/>
        <v>10</v>
      </c>
      <c r="AF113">
        <f t="shared" si="37"/>
        <v>9</v>
      </c>
      <c r="AG113">
        <f t="shared" si="37"/>
        <v>8</v>
      </c>
      <c r="AH113">
        <f>IF(AG113=0,$B$113-1,IF(AG113&gt;0,AG113-1,0))</f>
        <v>7</v>
      </c>
      <c r="AI113">
        <f t="shared" ref="AI113:AN113" si="38">IF(AH113=0,$B$113-1,IF(AH113&gt;0,AH113-1,0))</f>
        <v>6</v>
      </c>
      <c r="AJ113">
        <f t="shared" si="38"/>
        <v>5</v>
      </c>
      <c r="AK113">
        <f t="shared" si="38"/>
        <v>4</v>
      </c>
      <c r="AL113">
        <f t="shared" si="38"/>
        <v>3</v>
      </c>
      <c r="AM113">
        <f t="shared" si="38"/>
        <v>2</v>
      </c>
      <c r="AN113">
        <f t="shared" si="38"/>
        <v>1</v>
      </c>
    </row>
    <row r="114" spans="1:40" x14ac:dyDescent="0.25">
      <c r="A114" t="str">
        <f t="shared" ref="A114:B129" si="39">A22</f>
        <v>Door Openers Replace</v>
      </c>
      <c r="B114">
        <f t="shared" si="39"/>
        <v>15</v>
      </c>
      <c r="K114">
        <f t="shared" si="19"/>
        <v>2</v>
      </c>
      <c r="L114">
        <f>IF(K114=0,$B$114-1,IF(K114&gt;0,K114-1,0))</f>
        <v>1</v>
      </c>
      <c r="M114">
        <f t="shared" ref="M114:AG114" si="40">IF(L114=0,$B$114-1,IF(L114&gt;0,L114-1,0))</f>
        <v>0</v>
      </c>
      <c r="N114">
        <f t="shared" si="40"/>
        <v>14</v>
      </c>
      <c r="O114">
        <f t="shared" si="40"/>
        <v>13</v>
      </c>
      <c r="P114">
        <f t="shared" si="40"/>
        <v>12</v>
      </c>
      <c r="Q114">
        <f t="shared" si="40"/>
        <v>11</v>
      </c>
      <c r="R114">
        <f t="shared" si="40"/>
        <v>10</v>
      </c>
      <c r="S114">
        <f t="shared" si="40"/>
        <v>9</v>
      </c>
      <c r="T114">
        <f t="shared" si="40"/>
        <v>8</v>
      </c>
      <c r="U114">
        <f t="shared" si="40"/>
        <v>7</v>
      </c>
      <c r="V114">
        <f t="shared" si="40"/>
        <v>6</v>
      </c>
      <c r="W114">
        <f t="shared" si="40"/>
        <v>5</v>
      </c>
      <c r="X114">
        <f t="shared" si="40"/>
        <v>4</v>
      </c>
      <c r="Y114">
        <f t="shared" si="40"/>
        <v>3</v>
      </c>
      <c r="Z114">
        <f t="shared" si="40"/>
        <v>2</v>
      </c>
      <c r="AA114">
        <f t="shared" si="40"/>
        <v>1</v>
      </c>
      <c r="AB114">
        <f t="shared" si="40"/>
        <v>0</v>
      </c>
      <c r="AC114">
        <f t="shared" si="40"/>
        <v>14</v>
      </c>
      <c r="AD114">
        <f t="shared" si="40"/>
        <v>13</v>
      </c>
      <c r="AE114">
        <f t="shared" si="40"/>
        <v>12</v>
      </c>
      <c r="AF114">
        <f t="shared" si="40"/>
        <v>11</v>
      </c>
      <c r="AG114">
        <f t="shared" si="40"/>
        <v>10</v>
      </c>
      <c r="AH114">
        <f>IF(AG114=0,$B$114-1,IF(AG114&gt;0,AG114-1,0))</f>
        <v>9</v>
      </c>
      <c r="AI114">
        <f t="shared" ref="AI114:AN114" si="41">IF(AH114=0,$B$114-1,IF(AH114&gt;0,AH114-1,0))</f>
        <v>8</v>
      </c>
      <c r="AJ114">
        <f t="shared" si="41"/>
        <v>7</v>
      </c>
      <c r="AK114">
        <f t="shared" si="41"/>
        <v>6</v>
      </c>
      <c r="AL114">
        <f t="shared" si="41"/>
        <v>5</v>
      </c>
      <c r="AM114">
        <f t="shared" si="41"/>
        <v>4</v>
      </c>
      <c r="AN114">
        <f t="shared" si="41"/>
        <v>3</v>
      </c>
    </row>
    <row r="115" spans="1:40" x14ac:dyDescent="0.25">
      <c r="A115" t="str">
        <f t="shared" si="39"/>
        <v>Concrete Sidewalk Repair</v>
      </c>
      <c r="B115">
        <f t="shared" si="39"/>
        <v>4</v>
      </c>
      <c r="K115">
        <f t="shared" si="19"/>
        <v>0</v>
      </c>
      <c r="L115">
        <f>IF(K115=0,$B$115-1,IF(K115&gt;0,K115-1,0))</f>
        <v>3</v>
      </c>
      <c r="M115">
        <f t="shared" ref="M115:AG115" si="42">IF(L115=0,$B$115-1,IF(L115&gt;0,L115-1,0))</f>
        <v>2</v>
      </c>
      <c r="N115">
        <f t="shared" si="42"/>
        <v>1</v>
      </c>
      <c r="O115">
        <f t="shared" si="42"/>
        <v>0</v>
      </c>
      <c r="P115">
        <f t="shared" si="42"/>
        <v>3</v>
      </c>
      <c r="Q115">
        <f t="shared" si="42"/>
        <v>2</v>
      </c>
      <c r="R115">
        <f t="shared" si="42"/>
        <v>1</v>
      </c>
      <c r="S115">
        <f t="shared" si="42"/>
        <v>0</v>
      </c>
      <c r="T115">
        <f t="shared" si="42"/>
        <v>3</v>
      </c>
      <c r="U115">
        <f t="shared" si="42"/>
        <v>2</v>
      </c>
      <c r="V115">
        <f t="shared" si="42"/>
        <v>1</v>
      </c>
      <c r="W115">
        <f t="shared" si="42"/>
        <v>0</v>
      </c>
      <c r="X115">
        <f t="shared" si="42"/>
        <v>3</v>
      </c>
      <c r="Y115">
        <f t="shared" si="42"/>
        <v>2</v>
      </c>
      <c r="Z115">
        <f t="shared" si="42"/>
        <v>1</v>
      </c>
      <c r="AA115">
        <f t="shared" si="42"/>
        <v>0</v>
      </c>
      <c r="AB115">
        <f t="shared" si="42"/>
        <v>3</v>
      </c>
      <c r="AC115">
        <f t="shared" si="42"/>
        <v>2</v>
      </c>
      <c r="AD115">
        <f t="shared" si="42"/>
        <v>1</v>
      </c>
      <c r="AE115">
        <f t="shared" si="42"/>
        <v>0</v>
      </c>
      <c r="AF115">
        <f t="shared" si="42"/>
        <v>3</v>
      </c>
      <c r="AG115">
        <f t="shared" si="42"/>
        <v>2</v>
      </c>
      <c r="AH115">
        <f>IF(AG115=0,$B$115-1,IF(AG115&gt;0,AG115-1,0))</f>
        <v>1</v>
      </c>
      <c r="AI115">
        <f t="shared" ref="AI115:AN115" si="43">IF(AH115=0,$B$115-1,IF(AH115&gt;0,AH115-1,0))</f>
        <v>0</v>
      </c>
      <c r="AJ115">
        <f t="shared" si="43"/>
        <v>3</v>
      </c>
      <c r="AK115">
        <f t="shared" si="43"/>
        <v>2</v>
      </c>
      <c r="AL115">
        <f t="shared" si="43"/>
        <v>1</v>
      </c>
      <c r="AM115">
        <f t="shared" si="43"/>
        <v>0</v>
      </c>
      <c r="AN115">
        <f t="shared" si="43"/>
        <v>3</v>
      </c>
    </row>
    <row r="116" spans="1:40" x14ac:dyDescent="0.25">
      <c r="A116" t="str">
        <f t="shared" si="39"/>
        <v>Unit Decks Major Repairs</v>
      </c>
      <c r="B116">
        <f t="shared" si="39"/>
        <v>5</v>
      </c>
      <c r="K116">
        <f t="shared" si="19"/>
        <v>10</v>
      </c>
      <c r="L116">
        <f>IF(K116=0,$B$116-1,IF(K116&gt;0,K116-1,0))</f>
        <v>9</v>
      </c>
      <c r="M116">
        <f t="shared" ref="M116:AG116" si="44">IF(L116=0,$B$116-1,IF(L116&gt;0,L116-1,0))</f>
        <v>8</v>
      </c>
      <c r="N116">
        <f t="shared" si="44"/>
        <v>7</v>
      </c>
      <c r="O116">
        <f t="shared" si="44"/>
        <v>6</v>
      </c>
      <c r="P116">
        <f t="shared" si="44"/>
        <v>5</v>
      </c>
      <c r="Q116">
        <f t="shared" si="44"/>
        <v>4</v>
      </c>
      <c r="R116">
        <f t="shared" si="44"/>
        <v>3</v>
      </c>
      <c r="S116">
        <f t="shared" si="44"/>
        <v>2</v>
      </c>
      <c r="T116">
        <f t="shared" si="44"/>
        <v>1</v>
      </c>
      <c r="U116">
        <f t="shared" si="44"/>
        <v>0</v>
      </c>
      <c r="V116">
        <f t="shared" si="44"/>
        <v>4</v>
      </c>
      <c r="W116">
        <f t="shared" si="44"/>
        <v>3</v>
      </c>
      <c r="X116">
        <f t="shared" si="44"/>
        <v>2</v>
      </c>
      <c r="Y116">
        <f t="shared" si="44"/>
        <v>1</v>
      </c>
      <c r="Z116">
        <f t="shared" si="44"/>
        <v>0</v>
      </c>
      <c r="AA116">
        <f t="shared" si="44"/>
        <v>4</v>
      </c>
      <c r="AB116">
        <f t="shared" si="44"/>
        <v>3</v>
      </c>
      <c r="AC116">
        <f t="shared" si="44"/>
        <v>2</v>
      </c>
      <c r="AD116">
        <f t="shared" si="44"/>
        <v>1</v>
      </c>
      <c r="AE116">
        <f t="shared" si="44"/>
        <v>0</v>
      </c>
      <c r="AF116">
        <f t="shared" si="44"/>
        <v>4</v>
      </c>
      <c r="AG116">
        <f t="shared" si="44"/>
        <v>3</v>
      </c>
      <c r="AH116">
        <f>IF(AG116=0,$B$116-1,IF(AG116&gt;0,AG116-1,0))</f>
        <v>2</v>
      </c>
      <c r="AI116">
        <f t="shared" ref="AI116:AN116" si="45">IF(AH116=0,$B$116-1,IF(AH116&gt;0,AH116-1,0))</f>
        <v>1</v>
      </c>
      <c r="AJ116">
        <f t="shared" si="45"/>
        <v>0</v>
      </c>
      <c r="AK116">
        <f t="shared" si="45"/>
        <v>4</v>
      </c>
      <c r="AL116">
        <f t="shared" si="45"/>
        <v>3</v>
      </c>
      <c r="AM116">
        <f t="shared" si="45"/>
        <v>2</v>
      </c>
      <c r="AN116">
        <f t="shared" si="45"/>
        <v>1</v>
      </c>
    </row>
    <row r="117" spans="1:40" x14ac:dyDescent="0.25">
      <c r="A117" t="str">
        <f t="shared" si="39"/>
        <v>Pool Patio Deck Replace</v>
      </c>
      <c r="B117">
        <f t="shared" si="39"/>
        <v>20</v>
      </c>
      <c r="K117">
        <f t="shared" si="19"/>
        <v>5</v>
      </c>
      <c r="L117">
        <f>IF(K117=0,$B$117-1,IF(K117&gt;0,K117-1,0))</f>
        <v>4</v>
      </c>
      <c r="M117">
        <f t="shared" ref="M117:AG117" si="46">IF(L117=0,$B$117-1,IF(L117&gt;0,L117-1,0))</f>
        <v>3</v>
      </c>
      <c r="N117">
        <f t="shared" si="46"/>
        <v>2</v>
      </c>
      <c r="O117">
        <f t="shared" si="46"/>
        <v>1</v>
      </c>
      <c r="P117">
        <f t="shared" si="46"/>
        <v>0</v>
      </c>
      <c r="Q117">
        <f t="shared" si="46"/>
        <v>19</v>
      </c>
      <c r="R117">
        <f t="shared" si="46"/>
        <v>18</v>
      </c>
      <c r="S117">
        <f t="shared" si="46"/>
        <v>17</v>
      </c>
      <c r="T117">
        <f t="shared" si="46"/>
        <v>16</v>
      </c>
      <c r="U117">
        <f t="shared" si="46"/>
        <v>15</v>
      </c>
      <c r="V117">
        <f t="shared" si="46"/>
        <v>14</v>
      </c>
      <c r="W117">
        <f t="shared" si="46"/>
        <v>13</v>
      </c>
      <c r="X117">
        <f t="shared" si="46"/>
        <v>12</v>
      </c>
      <c r="Y117">
        <f t="shared" si="46"/>
        <v>11</v>
      </c>
      <c r="Z117">
        <f t="shared" si="46"/>
        <v>10</v>
      </c>
      <c r="AA117">
        <f t="shared" si="46"/>
        <v>9</v>
      </c>
      <c r="AB117">
        <f t="shared" si="46"/>
        <v>8</v>
      </c>
      <c r="AC117">
        <f t="shared" si="46"/>
        <v>7</v>
      </c>
      <c r="AD117">
        <f t="shared" si="46"/>
        <v>6</v>
      </c>
      <c r="AE117">
        <f t="shared" si="46"/>
        <v>5</v>
      </c>
      <c r="AF117">
        <f t="shared" si="46"/>
        <v>4</v>
      </c>
      <c r="AG117">
        <f t="shared" si="46"/>
        <v>3</v>
      </c>
      <c r="AH117">
        <f>IF(AG117=0,$B$117-1,IF(AG117&gt;0,AG117-1,0))</f>
        <v>2</v>
      </c>
      <c r="AI117">
        <f t="shared" ref="AI117:AN117" si="47">IF(AH117=0,$B$117-1,IF(AH117&gt;0,AH117-1,0))</f>
        <v>1</v>
      </c>
      <c r="AJ117">
        <f t="shared" si="47"/>
        <v>0</v>
      </c>
      <c r="AK117">
        <f t="shared" si="47"/>
        <v>19</v>
      </c>
      <c r="AL117">
        <f t="shared" si="47"/>
        <v>18</v>
      </c>
      <c r="AM117">
        <f t="shared" si="47"/>
        <v>17</v>
      </c>
      <c r="AN117">
        <f t="shared" si="47"/>
        <v>16</v>
      </c>
    </row>
    <row r="118" spans="1:40" x14ac:dyDescent="0.25">
      <c r="A118" t="str">
        <f t="shared" si="39"/>
        <v>Steel Stairs Replace</v>
      </c>
      <c r="B118">
        <f t="shared" si="39"/>
        <v>40</v>
      </c>
      <c r="K118">
        <f t="shared" si="19"/>
        <v>10</v>
      </c>
      <c r="L118">
        <f>IF(K118=0,$B$118-1,IF(K118&gt;0,K118-1,0))</f>
        <v>9</v>
      </c>
      <c r="M118">
        <f t="shared" ref="M118:AG118" si="48">IF(L118=0,$B$118-1,IF(L118&gt;0,L118-1,0))</f>
        <v>8</v>
      </c>
      <c r="N118">
        <f t="shared" si="48"/>
        <v>7</v>
      </c>
      <c r="O118">
        <f t="shared" si="48"/>
        <v>6</v>
      </c>
      <c r="P118">
        <f t="shared" si="48"/>
        <v>5</v>
      </c>
      <c r="Q118">
        <f t="shared" si="48"/>
        <v>4</v>
      </c>
      <c r="R118">
        <f t="shared" si="48"/>
        <v>3</v>
      </c>
      <c r="S118">
        <f t="shared" si="48"/>
        <v>2</v>
      </c>
      <c r="T118">
        <f t="shared" si="48"/>
        <v>1</v>
      </c>
      <c r="U118">
        <f t="shared" si="48"/>
        <v>0</v>
      </c>
      <c r="V118">
        <f t="shared" si="48"/>
        <v>39</v>
      </c>
      <c r="W118">
        <f t="shared" si="48"/>
        <v>38</v>
      </c>
      <c r="X118">
        <f t="shared" si="48"/>
        <v>37</v>
      </c>
      <c r="Y118">
        <f t="shared" si="48"/>
        <v>36</v>
      </c>
      <c r="Z118">
        <f t="shared" si="48"/>
        <v>35</v>
      </c>
      <c r="AA118">
        <f t="shared" si="48"/>
        <v>34</v>
      </c>
      <c r="AB118">
        <f t="shared" si="48"/>
        <v>33</v>
      </c>
      <c r="AC118">
        <f t="shared" si="48"/>
        <v>32</v>
      </c>
      <c r="AD118">
        <f t="shared" si="48"/>
        <v>31</v>
      </c>
      <c r="AE118">
        <f t="shared" si="48"/>
        <v>30</v>
      </c>
      <c r="AF118">
        <f t="shared" si="48"/>
        <v>29</v>
      </c>
      <c r="AG118">
        <f t="shared" si="48"/>
        <v>28</v>
      </c>
      <c r="AH118">
        <f>IF(AG118=0,$B$118-1,IF(AG118&gt;0,AG118-1,0))</f>
        <v>27</v>
      </c>
      <c r="AI118">
        <f t="shared" ref="AI118:AN118" si="49">IF(AH118=0,$B$118-1,IF(AH118&gt;0,AH118-1,0))</f>
        <v>26</v>
      </c>
      <c r="AJ118">
        <f t="shared" si="49"/>
        <v>25</v>
      </c>
      <c r="AK118">
        <f t="shared" si="49"/>
        <v>24</v>
      </c>
      <c r="AL118">
        <f t="shared" si="49"/>
        <v>23</v>
      </c>
      <c r="AM118">
        <f t="shared" si="49"/>
        <v>22</v>
      </c>
      <c r="AN118">
        <f t="shared" si="49"/>
        <v>21</v>
      </c>
    </row>
    <row r="119" spans="1:40" x14ac:dyDescent="0.25">
      <c r="A119" t="str">
        <f t="shared" si="39"/>
        <v>Domestic Water Boiler Replace</v>
      </c>
      <c r="B119">
        <f t="shared" si="39"/>
        <v>22</v>
      </c>
      <c r="K119">
        <f t="shared" si="19"/>
        <v>3</v>
      </c>
      <c r="L119">
        <f>IF(K119=0,$B$119-1,IF(K119&gt;0,K119-1,0))</f>
        <v>2</v>
      </c>
      <c r="M119">
        <f t="shared" ref="M119:AG119" si="50">IF(L119=0,$B$119-1,IF(L119&gt;0,L119-1,0))</f>
        <v>1</v>
      </c>
      <c r="N119">
        <f t="shared" si="50"/>
        <v>0</v>
      </c>
      <c r="O119">
        <f t="shared" si="50"/>
        <v>21</v>
      </c>
      <c r="P119">
        <f t="shared" si="50"/>
        <v>20</v>
      </c>
      <c r="Q119">
        <f t="shared" si="50"/>
        <v>19</v>
      </c>
      <c r="R119">
        <f t="shared" si="50"/>
        <v>18</v>
      </c>
      <c r="S119">
        <f t="shared" si="50"/>
        <v>17</v>
      </c>
      <c r="T119">
        <f t="shared" si="50"/>
        <v>16</v>
      </c>
      <c r="U119">
        <f t="shared" si="50"/>
        <v>15</v>
      </c>
      <c r="V119">
        <f t="shared" si="50"/>
        <v>14</v>
      </c>
      <c r="W119">
        <f t="shared" si="50"/>
        <v>13</v>
      </c>
      <c r="X119">
        <f t="shared" si="50"/>
        <v>12</v>
      </c>
      <c r="Y119">
        <f t="shared" si="50"/>
        <v>11</v>
      </c>
      <c r="Z119">
        <f t="shared" si="50"/>
        <v>10</v>
      </c>
      <c r="AA119">
        <f t="shared" si="50"/>
        <v>9</v>
      </c>
      <c r="AB119">
        <f t="shared" si="50"/>
        <v>8</v>
      </c>
      <c r="AC119">
        <f t="shared" si="50"/>
        <v>7</v>
      </c>
      <c r="AD119">
        <f t="shared" si="50"/>
        <v>6</v>
      </c>
      <c r="AE119">
        <f t="shared" si="50"/>
        <v>5</v>
      </c>
      <c r="AF119">
        <f t="shared" si="50"/>
        <v>4</v>
      </c>
      <c r="AG119">
        <f t="shared" si="50"/>
        <v>3</v>
      </c>
      <c r="AH119">
        <f>IF(AG119=0,$B$119-1,IF(AG119&gt;0,AG119-1,0))</f>
        <v>2</v>
      </c>
      <c r="AI119">
        <f t="shared" ref="AI119:AN119" si="51">IF(AH119=0,$B$119-1,IF(AH119&gt;0,AH119-1,0))</f>
        <v>1</v>
      </c>
      <c r="AJ119">
        <f t="shared" si="51"/>
        <v>0</v>
      </c>
      <c r="AK119">
        <f t="shared" si="51"/>
        <v>21</v>
      </c>
      <c r="AL119">
        <f t="shared" si="51"/>
        <v>20</v>
      </c>
      <c r="AM119">
        <f t="shared" si="51"/>
        <v>19</v>
      </c>
      <c r="AN119">
        <f t="shared" si="51"/>
        <v>18</v>
      </c>
    </row>
    <row r="120" spans="1:40" x14ac:dyDescent="0.25">
      <c r="A120" t="str">
        <f t="shared" si="39"/>
        <v>Heating Boiler Rebuild</v>
      </c>
      <c r="B120">
        <f t="shared" si="39"/>
        <v>8</v>
      </c>
      <c r="K120">
        <f t="shared" si="19"/>
        <v>2</v>
      </c>
      <c r="L120">
        <f>IF(K120=0,$B$120-1,IF(K120&gt;0,K120-1,0))</f>
        <v>1</v>
      </c>
      <c r="M120">
        <f t="shared" ref="M120:AG120" si="52">IF(L120=0,$B$120-1,IF(L120&gt;0,L120-1,0))</f>
        <v>0</v>
      </c>
      <c r="N120">
        <f t="shared" si="52"/>
        <v>7</v>
      </c>
      <c r="O120">
        <f t="shared" si="52"/>
        <v>6</v>
      </c>
      <c r="P120">
        <f t="shared" si="52"/>
        <v>5</v>
      </c>
      <c r="Q120">
        <f t="shared" si="52"/>
        <v>4</v>
      </c>
      <c r="R120">
        <f t="shared" si="52"/>
        <v>3</v>
      </c>
      <c r="S120">
        <f t="shared" si="52"/>
        <v>2</v>
      </c>
      <c r="T120">
        <f t="shared" si="52"/>
        <v>1</v>
      </c>
      <c r="U120">
        <f t="shared" si="52"/>
        <v>0</v>
      </c>
      <c r="V120">
        <f t="shared" si="52"/>
        <v>7</v>
      </c>
      <c r="W120">
        <f t="shared" si="52"/>
        <v>6</v>
      </c>
      <c r="X120">
        <f t="shared" si="52"/>
        <v>5</v>
      </c>
      <c r="Y120">
        <f t="shared" si="52"/>
        <v>4</v>
      </c>
      <c r="Z120">
        <f t="shared" si="52"/>
        <v>3</v>
      </c>
      <c r="AA120">
        <f t="shared" si="52"/>
        <v>2</v>
      </c>
      <c r="AB120">
        <f t="shared" si="52"/>
        <v>1</v>
      </c>
      <c r="AC120">
        <f t="shared" si="52"/>
        <v>0</v>
      </c>
      <c r="AD120">
        <f t="shared" si="52"/>
        <v>7</v>
      </c>
      <c r="AE120">
        <f t="shared" si="52"/>
        <v>6</v>
      </c>
      <c r="AF120">
        <f t="shared" si="52"/>
        <v>5</v>
      </c>
      <c r="AG120">
        <f t="shared" si="52"/>
        <v>4</v>
      </c>
      <c r="AH120">
        <f>IF(AG120=0,$B$120-1,IF(AG120&gt;0,AG120-1,0))</f>
        <v>3</v>
      </c>
      <c r="AI120">
        <f t="shared" ref="AI120:AN120" si="53">IF(AH120=0,$B$120-1,IF(AH120&gt;0,AH120-1,0))</f>
        <v>2</v>
      </c>
      <c r="AJ120">
        <f t="shared" si="53"/>
        <v>1</v>
      </c>
      <c r="AK120">
        <f t="shared" si="53"/>
        <v>0</v>
      </c>
      <c r="AL120">
        <f t="shared" si="53"/>
        <v>7</v>
      </c>
      <c r="AM120">
        <f t="shared" si="53"/>
        <v>6</v>
      </c>
      <c r="AN120">
        <f t="shared" si="53"/>
        <v>5</v>
      </c>
    </row>
    <row r="121" spans="1:40" x14ac:dyDescent="0.25">
      <c r="A121" t="str">
        <f t="shared" si="39"/>
        <v>Hot water SrorageTank Replace</v>
      </c>
      <c r="B121">
        <f t="shared" si="39"/>
        <v>20</v>
      </c>
      <c r="K121">
        <f t="shared" si="19"/>
        <v>14</v>
      </c>
      <c r="L121">
        <f>IF(K121=0,$B$121-1,IF(K121&gt;0,K121-1,0))</f>
        <v>13</v>
      </c>
      <c r="M121">
        <f t="shared" ref="M121:AN121" si="54">IF(L121=0,$B$121-1,IF(L121&gt;0,L121-1,0))</f>
        <v>12</v>
      </c>
      <c r="N121">
        <f t="shared" si="54"/>
        <v>11</v>
      </c>
      <c r="O121">
        <f t="shared" si="54"/>
        <v>10</v>
      </c>
      <c r="P121">
        <f t="shared" si="54"/>
        <v>9</v>
      </c>
      <c r="Q121">
        <f t="shared" si="54"/>
        <v>8</v>
      </c>
      <c r="R121">
        <f t="shared" si="54"/>
        <v>7</v>
      </c>
      <c r="S121">
        <f t="shared" si="54"/>
        <v>6</v>
      </c>
      <c r="T121">
        <f t="shared" si="54"/>
        <v>5</v>
      </c>
      <c r="U121">
        <f t="shared" si="54"/>
        <v>4</v>
      </c>
      <c r="V121">
        <f t="shared" si="54"/>
        <v>3</v>
      </c>
      <c r="W121">
        <f t="shared" si="54"/>
        <v>2</v>
      </c>
      <c r="X121">
        <f t="shared" si="54"/>
        <v>1</v>
      </c>
      <c r="Y121">
        <f t="shared" si="54"/>
        <v>0</v>
      </c>
      <c r="Z121">
        <f t="shared" si="54"/>
        <v>19</v>
      </c>
      <c r="AA121">
        <f t="shared" si="54"/>
        <v>18</v>
      </c>
      <c r="AB121">
        <f t="shared" si="54"/>
        <v>17</v>
      </c>
      <c r="AC121">
        <f t="shared" si="54"/>
        <v>16</v>
      </c>
      <c r="AD121">
        <f t="shared" si="54"/>
        <v>15</v>
      </c>
      <c r="AE121">
        <f t="shared" si="54"/>
        <v>14</v>
      </c>
      <c r="AF121">
        <f t="shared" si="54"/>
        <v>13</v>
      </c>
      <c r="AG121">
        <f t="shared" si="54"/>
        <v>12</v>
      </c>
      <c r="AH121">
        <f t="shared" si="54"/>
        <v>11</v>
      </c>
      <c r="AI121">
        <f t="shared" si="54"/>
        <v>10</v>
      </c>
      <c r="AJ121">
        <f t="shared" si="54"/>
        <v>9</v>
      </c>
      <c r="AK121">
        <f t="shared" si="54"/>
        <v>8</v>
      </c>
      <c r="AL121">
        <f t="shared" si="54"/>
        <v>7</v>
      </c>
      <c r="AM121">
        <f t="shared" si="54"/>
        <v>6</v>
      </c>
      <c r="AN121">
        <f t="shared" si="54"/>
        <v>5</v>
      </c>
    </row>
    <row r="122" spans="1:40" x14ac:dyDescent="0.25">
      <c r="A122" t="str">
        <f t="shared" si="39"/>
        <v>Pumps replace</v>
      </c>
      <c r="B122">
        <f t="shared" si="39"/>
        <v>10</v>
      </c>
      <c r="K122">
        <f t="shared" si="19"/>
        <v>2</v>
      </c>
      <c r="L122">
        <f>IF(K122=0,$B$122-1,IF(K122&gt;0,K122-1,0))</f>
        <v>1</v>
      </c>
      <c r="M122">
        <f t="shared" ref="M122:AG122" si="55">IF(L122=0,$B$122-1,IF(L122&gt;0,L122-1,0))</f>
        <v>0</v>
      </c>
      <c r="N122">
        <f t="shared" si="55"/>
        <v>9</v>
      </c>
      <c r="O122">
        <f t="shared" si="55"/>
        <v>8</v>
      </c>
      <c r="P122">
        <f t="shared" si="55"/>
        <v>7</v>
      </c>
      <c r="Q122">
        <f t="shared" si="55"/>
        <v>6</v>
      </c>
      <c r="R122">
        <f t="shared" si="55"/>
        <v>5</v>
      </c>
      <c r="S122">
        <f t="shared" si="55"/>
        <v>4</v>
      </c>
      <c r="T122">
        <f t="shared" si="55"/>
        <v>3</v>
      </c>
      <c r="U122">
        <f t="shared" si="55"/>
        <v>2</v>
      </c>
      <c r="V122">
        <f t="shared" si="55"/>
        <v>1</v>
      </c>
      <c r="W122">
        <f t="shared" si="55"/>
        <v>0</v>
      </c>
      <c r="X122">
        <f t="shared" si="55"/>
        <v>9</v>
      </c>
      <c r="Y122">
        <f t="shared" si="55"/>
        <v>8</v>
      </c>
      <c r="Z122">
        <f t="shared" si="55"/>
        <v>7</v>
      </c>
      <c r="AA122">
        <f t="shared" si="55"/>
        <v>6</v>
      </c>
      <c r="AB122">
        <f t="shared" si="55"/>
        <v>5</v>
      </c>
      <c r="AC122">
        <f t="shared" si="55"/>
        <v>4</v>
      </c>
      <c r="AD122">
        <f t="shared" si="55"/>
        <v>3</v>
      </c>
      <c r="AE122">
        <f t="shared" si="55"/>
        <v>2</v>
      </c>
      <c r="AF122">
        <f t="shared" si="55"/>
        <v>1</v>
      </c>
      <c r="AG122">
        <f t="shared" si="55"/>
        <v>0</v>
      </c>
      <c r="AH122">
        <f>IF(AG122=0,$B$122-1,IF(AG122&gt;0,AG122-1,0))</f>
        <v>9</v>
      </c>
      <c r="AI122">
        <f t="shared" ref="AI122:AN122" si="56">IF(AH122=0,$B$122-1,IF(AH122&gt;0,AH122-1,0))</f>
        <v>8</v>
      </c>
      <c r="AJ122">
        <f t="shared" si="56"/>
        <v>7</v>
      </c>
      <c r="AK122">
        <f t="shared" si="56"/>
        <v>6</v>
      </c>
      <c r="AL122">
        <f t="shared" si="56"/>
        <v>5</v>
      </c>
      <c r="AM122">
        <f t="shared" si="56"/>
        <v>4</v>
      </c>
      <c r="AN122">
        <f t="shared" si="56"/>
        <v>3</v>
      </c>
    </row>
    <row r="123" spans="1:40" x14ac:dyDescent="0.25">
      <c r="A123" t="str">
        <f t="shared" si="39"/>
        <v>Isolation valves Replac</v>
      </c>
      <c r="B123">
        <f t="shared" si="39"/>
        <v>30</v>
      </c>
      <c r="K123">
        <f t="shared" si="19"/>
        <v>20</v>
      </c>
      <c r="L123">
        <f>IF(K123=0,$B$123-1,IF(K123&gt;0,K123-1,0))</f>
        <v>19</v>
      </c>
      <c r="M123">
        <f t="shared" ref="M123:AG123" si="57">IF(L123=0,$B$123-1,IF(L123&gt;0,L123-1,0))</f>
        <v>18</v>
      </c>
      <c r="N123">
        <f t="shared" si="57"/>
        <v>17</v>
      </c>
      <c r="O123">
        <f t="shared" si="57"/>
        <v>16</v>
      </c>
      <c r="P123">
        <f t="shared" si="57"/>
        <v>15</v>
      </c>
      <c r="Q123">
        <f t="shared" si="57"/>
        <v>14</v>
      </c>
      <c r="R123">
        <f t="shared" si="57"/>
        <v>13</v>
      </c>
      <c r="S123">
        <f t="shared" si="57"/>
        <v>12</v>
      </c>
      <c r="T123">
        <f t="shared" si="57"/>
        <v>11</v>
      </c>
      <c r="U123">
        <f t="shared" si="57"/>
        <v>10</v>
      </c>
      <c r="V123">
        <f t="shared" si="57"/>
        <v>9</v>
      </c>
      <c r="W123">
        <f t="shared" si="57"/>
        <v>8</v>
      </c>
      <c r="X123">
        <f t="shared" si="57"/>
        <v>7</v>
      </c>
      <c r="Y123">
        <f t="shared" si="57"/>
        <v>6</v>
      </c>
      <c r="Z123">
        <f t="shared" si="57"/>
        <v>5</v>
      </c>
      <c r="AA123">
        <f t="shared" si="57"/>
        <v>4</v>
      </c>
      <c r="AB123">
        <f t="shared" si="57"/>
        <v>3</v>
      </c>
      <c r="AC123">
        <f t="shared" si="57"/>
        <v>2</v>
      </c>
      <c r="AD123">
        <f t="shared" si="57"/>
        <v>1</v>
      </c>
      <c r="AE123">
        <f t="shared" si="57"/>
        <v>0</v>
      </c>
      <c r="AF123">
        <f t="shared" si="57"/>
        <v>29</v>
      </c>
      <c r="AG123">
        <f t="shared" si="57"/>
        <v>28</v>
      </c>
      <c r="AH123">
        <f>IF(AG123=0,$B$123-1,IF(AG123&gt;0,AG123-1,0))</f>
        <v>27</v>
      </c>
      <c r="AI123">
        <f t="shared" ref="AI123:AN123" si="58">IF(AH123=0,$B$123-1,IF(AH123&gt;0,AH123-1,0))</f>
        <v>26</v>
      </c>
      <c r="AJ123">
        <f t="shared" si="58"/>
        <v>25</v>
      </c>
      <c r="AK123">
        <f t="shared" si="58"/>
        <v>24</v>
      </c>
      <c r="AL123">
        <f t="shared" si="58"/>
        <v>23</v>
      </c>
      <c r="AM123">
        <f t="shared" si="58"/>
        <v>22</v>
      </c>
      <c r="AN123">
        <f t="shared" si="58"/>
        <v>21</v>
      </c>
    </row>
    <row r="124" spans="1:40" x14ac:dyDescent="0.25">
      <c r="A124" t="str">
        <f t="shared" si="39"/>
        <v>Backflow Preventer Replace</v>
      </c>
      <c r="B124">
        <f t="shared" si="39"/>
        <v>20</v>
      </c>
      <c r="K124">
        <f t="shared" si="19"/>
        <v>1</v>
      </c>
      <c r="L124">
        <f>IF(K124=0,$B$124-1,IF(K124&gt;0,K124-1,0))</f>
        <v>0</v>
      </c>
      <c r="M124">
        <f t="shared" ref="M124:AG124" si="59">IF(L124=0,$B$124-1,IF(L124&gt;0,L124-1,0))</f>
        <v>19</v>
      </c>
      <c r="N124">
        <f t="shared" si="59"/>
        <v>18</v>
      </c>
      <c r="O124">
        <f t="shared" si="59"/>
        <v>17</v>
      </c>
      <c r="P124">
        <f t="shared" si="59"/>
        <v>16</v>
      </c>
      <c r="Q124">
        <f t="shared" si="59"/>
        <v>15</v>
      </c>
      <c r="R124">
        <f t="shared" si="59"/>
        <v>14</v>
      </c>
      <c r="S124">
        <f t="shared" si="59"/>
        <v>13</v>
      </c>
      <c r="T124">
        <f t="shared" si="59"/>
        <v>12</v>
      </c>
      <c r="U124">
        <f t="shared" si="59"/>
        <v>11</v>
      </c>
      <c r="V124">
        <f t="shared" si="59"/>
        <v>10</v>
      </c>
      <c r="W124">
        <f t="shared" si="59"/>
        <v>9</v>
      </c>
      <c r="X124">
        <f t="shared" si="59"/>
        <v>8</v>
      </c>
      <c r="Y124">
        <f t="shared" si="59"/>
        <v>7</v>
      </c>
      <c r="Z124">
        <f t="shared" si="59"/>
        <v>6</v>
      </c>
      <c r="AA124">
        <f t="shared" si="59"/>
        <v>5</v>
      </c>
      <c r="AB124">
        <f t="shared" si="59"/>
        <v>4</v>
      </c>
      <c r="AC124">
        <f t="shared" si="59"/>
        <v>3</v>
      </c>
      <c r="AD124">
        <f t="shared" si="59"/>
        <v>2</v>
      </c>
      <c r="AE124">
        <f t="shared" si="59"/>
        <v>1</v>
      </c>
      <c r="AF124">
        <f t="shared" si="59"/>
        <v>0</v>
      </c>
      <c r="AG124">
        <f t="shared" si="59"/>
        <v>19</v>
      </c>
      <c r="AH124">
        <f>IF(AG124=0,$B$124-1,IF(AG124&gt;0,AG124-1,0))</f>
        <v>18</v>
      </c>
      <c r="AI124">
        <f t="shared" ref="AI124:AN124" si="60">IF(AH124=0,$B$124-1,IF(AH124&gt;0,AH124-1,0))</f>
        <v>17</v>
      </c>
      <c r="AJ124">
        <f t="shared" si="60"/>
        <v>16</v>
      </c>
      <c r="AK124">
        <f t="shared" si="60"/>
        <v>15</v>
      </c>
      <c r="AL124">
        <f t="shared" si="60"/>
        <v>14</v>
      </c>
      <c r="AM124">
        <f t="shared" si="60"/>
        <v>13</v>
      </c>
      <c r="AN124">
        <f t="shared" si="60"/>
        <v>12</v>
      </c>
    </row>
    <row r="125" spans="1:40" x14ac:dyDescent="0.25">
      <c r="A125" t="str">
        <f t="shared" si="39"/>
        <v>Hydronic Mains Rplace</v>
      </c>
      <c r="B125">
        <f t="shared" si="39"/>
        <v>35</v>
      </c>
      <c r="K125">
        <f t="shared" si="19"/>
        <v>22</v>
      </c>
      <c r="L125">
        <f>IF(K125=0,$B$125-1,IF(K125&gt;0,K125-1,0))</f>
        <v>21</v>
      </c>
      <c r="M125">
        <f t="shared" ref="M125:AG125" si="61">IF(L125=0,$B$125-1,IF(L125&gt;0,L125-1,0))</f>
        <v>20</v>
      </c>
      <c r="N125">
        <f t="shared" si="61"/>
        <v>19</v>
      </c>
      <c r="O125">
        <f t="shared" si="61"/>
        <v>18</v>
      </c>
      <c r="P125">
        <f t="shared" si="61"/>
        <v>17</v>
      </c>
      <c r="Q125">
        <f t="shared" si="61"/>
        <v>16</v>
      </c>
      <c r="R125">
        <f t="shared" si="61"/>
        <v>15</v>
      </c>
      <c r="S125">
        <f t="shared" si="61"/>
        <v>14</v>
      </c>
      <c r="T125">
        <f t="shared" si="61"/>
        <v>13</v>
      </c>
      <c r="U125">
        <f t="shared" si="61"/>
        <v>12</v>
      </c>
      <c r="V125">
        <f t="shared" si="61"/>
        <v>11</v>
      </c>
      <c r="W125">
        <f t="shared" si="61"/>
        <v>10</v>
      </c>
      <c r="X125">
        <f t="shared" si="61"/>
        <v>9</v>
      </c>
      <c r="Y125">
        <f t="shared" si="61"/>
        <v>8</v>
      </c>
      <c r="Z125">
        <f t="shared" si="61"/>
        <v>7</v>
      </c>
      <c r="AA125">
        <f t="shared" si="61"/>
        <v>6</v>
      </c>
      <c r="AB125">
        <f t="shared" si="61"/>
        <v>5</v>
      </c>
      <c r="AC125">
        <f t="shared" si="61"/>
        <v>4</v>
      </c>
      <c r="AD125">
        <f t="shared" si="61"/>
        <v>3</v>
      </c>
      <c r="AE125">
        <f t="shared" si="61"/>
        <v>2</v>
      </c>
      <c r="AF125">
        <f t="shared" si="61"/>
        <v>1</v>
      </c>
      <c r="AG125">
        <f t="shared" si="61"/>
        <v>0</v>
      </c>
      <c r="AH125">
        <f>IF(AG125=0,$B$125-1,IF(AG125&gt;0,AG125-1,0))</f>
        <v>34</v>
      </c>
      <c r="AI125">
        <f t="shared" ref="AI125:AN125" si="62">IF(AH125=0,$B$125-1,IF(AH125&gt;0,AH125-1,0))</f>
        <v>33</v>
      </c>
      <c r="AJ125">
        <f t="shared" si="62"/>
        <v>32</v>
      </c>
      <c r="AK125">
        <f t="shared" si="62"/>
        <v>31</v>
      </c>
      <c r="AL125">
        <f t="shared" si="62"/>
        <v>30</v>
      </c>
      <c r="AM125">
        <f t="shared" si="62"/>
        <v>29</v>
      </c>
      <c r="AN125">
        <f t="shared" si="62"/>
        <v>28</v>
      </c>
    </row>
    <row r="126" spans="1:40" x14ac:dyDescent="0.25">
      <c r="A126" t="str">
        <f t="shared" si="39"/>
        <v>Fire Protection Sys replace</v>
      </c>
      <c r="B126">
        <f t="shared" si="39"/>
        <v>18</v>
      </c>
      <c r="K126">
        <f t="shared" si="19"/>
        <v>0</v>
      </c>
      <c r="L126">
        <f>IF(K126=0,$B$126-1,IF(K126&gt;0,K126-1,0))</f>
        <v>17</v>
      </c>
      <c r="M126">
        <f t="shared" ref="M126:AG126" si="63">IF(L126=0,$B$126-1,IF(L126&gt;0,L126-1,0))</f>
        <v>16</v>
      </c>
      <c r="N126">
        <f t="shared" si="63"/>
        <v>15</v>
      </c>
      <c r="O126">
        <f t="shared" si="63"/>
        <v>14</v>
      </c>
      <c r="P126">
        <f t="shared" si="63"/>
        <v>13</v>
      </c>
      <c r="Q126">
        <f t="shared" si="63"/>
        <v>12</v>
      </c>
      <c r="R126">
        <f t="shared" si="63"/>
        <v>11</v>
      </c>
      <c r="S126">
        <f t="shared" si="63"/>
        <v>10</v>
      </c>
      <c r="T126">
        <f t="shared" si="63"/>
        <v>9</v>
      </c>
      <c r="U126">
        <f t="shared" si="63"/>
        <v>8</v>
      </c>
      <c r="V126">
        <f t="shared" si="63"/>
        <v>7</v>
      </c>
      <c r="W126">
        <f t="shared" si="63"/>
        <v>6</v>
      </c>
      <c r="X126">
        <f t="shared" si="63"/>
        <v>5</v>
      </c>
      <c r="Y126">
        <f t="shared" si="63"/>
        <v>4</v>
      </c>
      <c r="Z126">
        <f t="shared" si="63"/>
        <v>3</v>
      </c>
      <c r="AA126">
        <f t="shared" si="63"/>
        <v>2</v>
      </c>
      <c r="AB126">
        <f t="shared" si="63"/>
        <v>1</v>
      </c>
      <c r="AC126">
        <f t="shared" si="63"/>
        <v>0</v>
      </c>
      <c r="AD126">
        <f t="shared" si="63"/>
        <v>17</v>
      </c>
      <c r="AE126">
        <f t="shared" si="63"/>
        <v>16</v>
      </c>
      <c r="AF126">
        <f t="shared" si="63"/>
        <v>15</v>
      </c>
      <c r="AG126">
        <f t="shared" si="63"/>
        <v>14</v>
      </c>
      <c r="AH126">
        <f>IF(AG126=0,$B$126-1,IF(AG126&gt;0,AG126-1,0))</f>
        <v>13</v>
      </c>
      <c r="AI126">
        <f t="shared" ref="AI126:AN126" si="64">IF(AH126=0,$B$126-1,IF(AH126&gt;0,AH126-1,0))</f>
        <v>12</v>
      </c>
      <c r="AJ126">
        <f t="shared" si="64"/>
        <v>11</v>
      </c>
      <c r="AK126">
        <f t="shared" si="64"/>
        <v>10</v>
      </c>
      <c r="AL126">
        <f t="shared" si="64"/>
        <v>9</v>
      </c>
      <c r="AM126">
        <f t="shared" si="64"/>
        <v>8</v>
      </c>
      <c r="AN126">
        <f t="shared" si="64"/>
        <v>7</v>
      </c>
    </row>
    <row r="127" spans="1:40" x14ac:dyDescent="0.25">
      <c r="A127" t="str">
        <f t="shared" si="39"/>
        <v>Electronic Door Locks Replace</v>
      </c>
      <c r="B127">
        <f t="shared" si="39"/>
        <v>15</v>
      </c>
      <c r="K127">
        <f t="shared" si="19"/>
        <v>5</v>
      </c>
      <c r="L127">
        <f>IF(K127=0,$B$127-1,IF(K127&gt;0,K127-1,0))</f>
        <v>4</v>
      </c>
      <c r="M127">
        <f t="shared" ref="M127:AG127" si="65">IF(L127=0,$B$127-1,IF(L127&gt;0,L127-1,0))</f>
        <v>3</v>
      </c>
      <c r="N127">
        <f t="shared" si="65"/>
        <v>2</v>
      </c>
      <c r="O127">
        <f t="shared" si="65"/>
        <v>1</v>
      </c>
      <c r="P127">
        <f t="shared" si="65"/>
        <v>0</v>
      </c>
      <c r="Q127">
        <f t="shared" si="65"/>
        <v>14</v>
      </c>
      <c r="R127">
        <f t="shared" si="65"/>
        <v>13</v>
      </c>
      <c r="S127">
        <f t="shared" si="65"/>
        <v>12</v>
      </c>
      <c r="T127">
        <f t="shared" si="65"/>
        <v>11</v>
      </c>
      <c r="U127">
        <f t="shared" si="65"/>
        <v>10</v>
      </c>
      <c r="V127">
        <f t="shared" si="65"/>
        <v>9</v>
      </c>
      <c r="W127">
        <f t="shared" si="65"/>
        <v>8</v>
      </c>
      <c r="X127">
        <f t="shared" si="65"/>
        <v>7</v>
      </c>
      <c r="Y127">
        <f t="shared" si="65"/>
        <v>6</v>
      </c>
      <c r="Z127">
        <f t="shared" si="65"/>
        <v>5</v>
      </c>
      <c r="AA127">
        <f t="shared" si="65"/>
        <v>4</v>
      </c>
      <c r="AB127">
        <f t="shared" si="65"/>
        <v>3</v>
      </c>
      <c r="AC127">
        <f t="shared" si="65"/>
        <v>2</v>
      </c>
      <c r="AD127">
        <f t="shared" si="65"/>
        <v>1</v>
      </c>
      <c r="AE127">
        <f t="shared" si="65"/>
        <v>0</v>
      </c>
      <c r="AF127">
        <f t="shared" si="65"/>
        <v>14</v>
      </c>
      <c r="AG127">
        <f t="shared" si="65"/>
        <v>13</v>
      </c>
      <c r="AH127">
        <f>IF(AG127=0,$B$127-1,IF(AG127&gt;0,AG127-1,0))</f>
        <v>12</v>
      </c>
      <c r="AI127">
        <f t="shared" ref="AI127:AN127" si="66">IF(AH127=0,$B$127-1,IF(AH127&gt;0,AH127-1,0))</f>
        <v>11</v>
      </c>
      <c r="AJ127">
        <f t="shared" si="66"/>
        <v>10</v>
      </c>
      <c r="AK127">
        <f t="shared" si="66"/>
        <v>9</v>
      </c>
      <c r="AL127">
        <f t="shared" si="66"/>
        <v>8</v>
      </c>
      <c r="AM127">
        <f t="shared" si="66"/>
        <v>7</v>
      </c>
      <c r="AN127">
        <f t="shared" si="66"/>
        <v>6</v>
      </c>
    </row>
    <row r="128" spans="1:40" x14ac:dyDescent="0.25">
      <c r="A128" t="str">
        <f t="shared" si="39"/>
        <v>Wood Fencing Rplace</v>
      </c>
      <c r="B128">
        <f t="shared" si="39"/>
        <v>24</v>
      </c>
      <c r="K128">
        <f t="shared" si="19"/>
        <v>3</v>
      </c>
      <c r="L128">
        <f>IF(K128=0,$B$128-1,IF(K128&gt;0,K128-1,0))</f>
        <v>2</v>
      </c>
      <c r="M128">
        <f t="shared" ref="M128:AG128" si="67">IF(L128=0,$B$128-1,IF(L128&gt;0,L128-1,0))</f>
        <v>1</v>
      </c>
      <c r="N128">
        <f t="shared" si="67"/>
        <v>0</v>
      </c>
      <c r="O128">
        <f t="shared" si="67"/>
        <v>23</v>
      </c>
      <c r="P128">
        <f t="shared" si="67"/>
        <v>22</v>
      </c>
      <c r="Q128">
        <f t="shared" si="67"/>
        <v>21</v>
      </c>
      <c r="R128">
        <f t="shared" si="67"/>
        <v>20</v>
      </c>
      <c r="S128">
        <f t="shared" si="67"/>
        <v>19</v>
      </c>
      <c r="T128">
        <f t="shared" si="67"/>
        <v>18</v>
      </c>
      <c r="U128">
        <f t="shared" si="67"/>
        <v>17</v>
      </c>
      <c r="V128">
        <f t="shared" si="67"/>
        <v>16</v>
      </c>
      <c r="W128">
        <f t="shared" si="67"/>
        <v>15</v>
      </c>
      <c r="X128">
        <f t="shared" si="67"/>
        <v>14</v>
      </c>
      <c r="Y128">
        <f t="shared" si="67"/>
        <v>13</v>
      </c>
      <c r="Z128">
        <f t="shared" si="67"/>
        <v>12</v>
      </c>
      <c r="AA128">
        <f t="shared" si="67"/>
        <v>11</v>
      </c>
      <c r="AB128">
        <f t="shared" si="67"/>
        <v>10</v>
      </c>
      <c r="AC128">
        <f t="shared" si="67"/>
        <v>9</v>
      </c>
      <c r="AD128">
        <f t="shared" si="67"/>
        <v>8</v>
      </c>
      <c r="AE128">
        <f t="shared" si="67"/>
        <v>7</v>
      </c>
      <c r="AF128">
        <f t="shared" si="67"/>
        <v>6</v>
      </c>
      <c r="AG128">
        <f t="shared" si="67"/>
        <v>5</v>
      </c>
      <c r="AH128">
        <f>IF(AG128=0,$B$128-1,IF(AG128&gt;0,AG128-1,0))</f>
        <v>4</v>
      </c>
      <c r="AI128">
        <f t="shared" ref="AI128:AN128" si="68">IF(AH128=0,$B$128-1,IF(AH128&gt;0,AH128-1,0))</f>
        <v>3</v>
      </c>
      <c r="AJ128">
        <f t="shared" si="68"/>
        <v>2</v>
      </c>
      <c r="AK128">
        <f t="shared" si="68"/>
        <v>1</v>
      </c>
      <c r="AL128">
        <f t="shared" si="68"/>
        <v>0</v>
      </c>
      <c r="AM128">
        <f t="shared" si="68"/>
        <v>23</v>
      </c>
      <c r="AN128">
        <f t="shared" si="68"/>
        <v>22</v>
      </c>
    </row>
    <row r="129" spans="1:40" x14ac:dyDescent="0.25">
      <c r="A129" t="str">
        <f t="shared" si="39"/>
        <v>Block Wall Major Repairs</v>
      </c>
      <c r="B129">
        <f t="shared" si="39"/>
        <v>6</v>
      </c>
      <c r="K129">
        <f t="shared" si="19"/>
        <v>3</v>
      </c>
      <c r="L129">
        <f>IF(K129=0,$B$129-1,IF(K129&gt;0,K129-1,0))</f>
        <v>2</v>
      </c>
      <c r="M129">
        <f t="shared" ref="M129:AG129" si="69">IF(L129=0,$B$129-1,IF(L129&gt;0,L129-1,0))</f>
        <v>1</v>
      </c>
      <c r="N129">
        <f t="shared" si="69"/>
        <v>0</v>
      </c>
      <c r="O129">
        <f t="shared" si="69"/>
        <v>5</v>
      </c>
      <c r="P129">
        <f t="shared" si="69"/>
        <v>4</v>
      </c>
      <c r="Q129">
        <f t="shared" si="69"/>
        <v>3</v>
      </c>
      <c r="R129">
        <f t="shared" si="69"/>
        <v>2</v>
      </c>
      <c r="S129">
        <f t="shared" si="69"/>
        <v>1</v>
      </c>
      <c r="T129">
        <f t="shared" si="69"/>
        <v>0</v>
      </c>
      <c r="U129">
        <f t="shared" si="69"/>
        <v>5</v>
      </c>
      <c r="V129">
        <f t="shared" si="69"/>
        <v>4</v>
      </c>
      <c r="W129">
        <f t="shared" si="69"/>
        <v>3</v>
      </c>
      <c r="X129">
        <f t="shared" si="69"/>
        <v>2</v>
      </c>
      <c r="Y129">
        <f t="shared" si="69"/>
        <v>1</v>
      </c>
      <c r="Z129">
        <f t="shared" si="69"/>
        <v>0</v>
      </c>
      <c r="AA129">
        <f t="shared" si="69"/>
        <v>5</v>
      </c>
      <c r="AB129">
        <f t="shared" si="69"/>
        <v>4</v>
      </c>
      <c r="AC129">
        <f t="shared" si="69"/>
        <v>3</v>
      </c>
      <c r="AD129">
        <f t="shared" si="69"/>
        <v>2</v>
      </c>
      <c r="AE129">
        <f t="shared" si="69"/>
        <v>1</v>
      </c>
      <c r="AF129">
        <f t="shared" si="69"/>
        <v>0</v>
      </c>
      <c r="AG129">
        <f t="shared" si="69"/>
        <v>5</v>
      </c>
      <c r="AH129">
        <f>IF(AG129=0,$B$129-1,IF(AG129&gt;0,AG129-1,0))</f>
        <v>4</v>
      </c>
      <c r="AI129">
        <f t="shared" ref="AI129:AN129" si="70">IF(AH129=0,$B$129-1,IF(AH129&gt;0,AH129-1,0))</f>
        <v>3</v>
      </c>
      <c r="AJ129">
        <f t="shared" si="70"/>
        <v>2</v>
      </c>
      <c r="AK129">
        <f t="shared" si="70"/>
        <v>1</v>
      </c>
      <c r="AL129">
        <f t="shared" si="70"/>
        <v>0</v>
      </c>
      <c r="AM129">
        <f t="shared" si="70"/>
        <v>5</v>
      </c>
      <c r="AN129">
        <f t="shared" si="70"/>
        <v>4</v>
      </c>
    </row>
    <row r="130" spans="1:40" x14ac:dyDescent="0.25">
      <c r="A130" t="str">
        <f t="shared" ref="A130:B145" si="71">A38</f>
        <v>Trash Enclosure Replace</v>
      </c>
      <c r="B130">
        <f t="shared" si="71"/>
        <v>15</v>
      </c>
      <c r="K130">
        <f t="shared" si="19"/>
        <v>7</v>
      </c>
      <c r="L130">
        <f>IF(K130=0,$B$130-1,IF(K130&gt;0,K130-1,0))</f>
        <v>6</v>
      </c>
      <c r="M130">
        <f t="shared" ref="M130:AG130" si="72">IF(L130=0,$B$130-1,IF(L130&gt;0,L130-1,0))</f>
        <v>5</v>
      </c>
      <c r="N130">
        <f t="shared" si="72"/>
        <v>4</v>
      </c>
      <c r="O130">
        <f t="shared" si="72"/>
        <v>3</v>
      </c>
      <c r="P130">
        <f t="shared" si="72"/>
        <v>2</v>
      </c>
      <c r="Q130">
        <f t="shared" si="72"/>
        <v>1</v>
      </c>
      <c r="R130">
        <f t="shared" si="72"/>
        <v>0</v>
      </c>
      <c r="S130">
        <f t="shared" si="72"/>
        <v>14</v>
      </c>
      <c r="T130">
        <f t="shared" si="72"/>
        <v>13</v>
      </c>
      <c r="U130">
        <f t="shared" si="72"/>
        <v>12</v>
      </c>
      <c r="V130">
        <f t="shared" si="72"/>
        <v>11</v>
      </c>
      <c r="W130">
        <f t="shared" si="72"/>
        <v>10</v>
      </c>
      <c r="X130">
        <f t="shared" si="72"/>
        <v>9</v>
      </c>
      <c r="Y130">
        <f t="shared" si="72"/>
        <v>8</v>
      </c>
      <c r="Z130">
        <f t="shared" si="72"/>
        <v>7</v>
      </c>
      <c r="AA130">
        <f t="shared" si="72"/>
        <v>6</v>
      </c>
      <c r="AB130">
        <f t="shared" si="72"/>
        <v>5</v>
      </c>
      <c r="AC130">
        <f t="shared" si="72"/>
        <v>4</v>
      </c>
      <c r="AD130">
        <f t="shared" si="72"/>
        <v>3</v>
      </c>
      <c r="AE130">
        <f t="shared" si="72"/>
        <v>2</v>
      </c>
      <c r="AF130">
        <f t="shared" si="72"/>
        <v>1</v>
      </c>
      <c r="AG130">
        <f t="shared" si="72"/>
        <v>0</v>
      </c>
      <c r="AH130">
        <f>IF(AG130=0,$B$130-1,IF(AG130&gt;0,AG130-1,0))</f>
        <v>14</v>
      </c>
      <c r="AI130">
        <f t="shared" ref="AI130:AN130" si="73">IF(AH130=0,$B$130-1,IF(AH130&gt;0,AH130-1,0))</f>
        <v>13</v>
      </c>
      <c r="AJ130">
        <f t="shared" si="73"/>
        <v>12</v>
      </c>
      <c r="AK130">
        <f t="shared" si="73"/>
        <v>11</v>
      </c>
      <c r="AL130">
        <f t="shared" si="73"/>
        <v>10</v>
      </c>
      <c r="AM130">
        <f t="shared" si="73"/>
        <v>9</v>
      </c>
      <c r="AN130">
        <f t="shared" si="73"/>
        <v>8</v>
      </c>
    </row>
    <row r="131" spans="1:40" x14ac:dyDescent="0.25">
      <c r="A131" t="str">
        <f t="shared" si="71"/>
        <v>Pool Resurface</v>
      </c>
      <c r="B131">
        <f t="shared" si="71"/>
        <v>7</v>
      </c>
      <c r="K131">
        <f t="shared" si="19"/>
        <v>4</v>
      </c>
      <c r="L131">
        <f>IF(K131=0,$B$131-1,IF(K131&gt;0,K131-1,0))</f>
        <v>3</v>
      </c>
      <c r="M131">
        <f t="shared" ref="M131:AG131" si="74">IF(L131=0,$B$131-1,IF(L131&gt;0,L131-1,0))</f>
        <v>2</v>
      </c>
      <c r="N131">
        <f t="shared" si="74"/>
        <v>1</v>
      </c>
      <c r="O131">
        <f t="shared" si="74"/>
        <v>0</v>
      </c>
      <c r="P131">
        <f t="shared" si="74"/>
        <v>6</v>
      </c>
      <c r="Q131">
        <f t="shared" si="74"/>
        <v>5</v>
      </c>
      <c r="R131">
        <f t="shared" si="74"/>
        <v>4</v>
      </c>
      <c r="S131">
        <f t="shared" si="74"/>
        <v>3</v>
      </c>
      <c r="T131">
        <f t="shared" si="74"/>
        <v>2</v>
      </c>
      <c r="U131">
        <f t="shared" si="74"/>
        <v>1</v>
      </c>
      <c r="V131">
        <f t="shared" si="74"/>
        <v>0</v>
      </c>
      <c r="W131">
        <f t="shared" si="74"/>
        <v>6</v>
      </c>
      <c r="X131">
        <f t="shared" si="74"/>
        <v>5</v>
      </c>
      <c r="Y131">
        <f t="shared" si="74"/>
        <v>4</v>
      </c>
      <c r="Z131">
        <f t="shared" si="74"/>
        <v>3</v>
      </c>
      <c r="AA131">
        <f t="shared" si="74"/>
        <v>2</v>
      </c>
      <c r="AB131">
        <f t="shared" si="74"/>
        <v>1</v>
      </c>
      <c r="AC131">
        <f t="shared" si="74"/>
        <v>0</v>
      </c>
      <c r="AD131">
        <f t="shared" si="74"/>
        <v>6</v>
      </c>
      <c r="AE131">
        <f t="shared" si="74"/>
        <v>5</v>
      </c>
      <c r="AF131">
        <f t="shared" si="74"/>
        <v>4</v>
      </c>
      <c r="AG131">
        <f t="shared" si="74"/>
        <v>3</v>
      </c>
      <c r="AH131">
        <f>IF(AG131=0,$B$131-1,IF(AG131&gt;0,AG131-1,0))</f>
        <v>2</v>
      </c>
      <c r="AI131">
        <f t="shared" ref="AI131:AN131" si="75">IF(AH131=0,$B$131-1,IF(AH131&gt;0,AH131-1,0))</f>
        <v>1</v>
      </c>
      <c r="AJ131">
        <f t="shared" si="75"/>
        <v>0</v>
      </c>
      <c r="AK131">
        <f t="shared" si="75"/>
        <v>6</v>
      </c>
      <c r="AL131">
        <f t="shared" si="75"/>
        <v>5</v>
      </c>
      <c r="AM131">
        <f t="shared" si="75"/>
        <v>4</v>
      </c>
      <c r="AN131">
        <f t="shared" si="75"/>
        <v>3</v>
      </c>
    </row>
    <row r="132" spans="1:40" x14ac:dyDescent="0.25">
      <c r="A132" t="str">
        <f t="shared" si="71"/>
        <v>Pool Heater Replace</v>
      </c>
      <c r="B132">
        <f t="shared" si="71"/>
        <v>8</v>
      </c>
      <c r="K132">
        <f t="shared" si="19"/>
        <v>8</v>
      </c>
      <c r="L132">
        <f>IF(K132=0,$B$132-1,IF(K132&gt;0,K132-1,0))</f>
        <v>7</v>
      </c>
      <c r="M132">
        <f t="shared" ref="M132:AG132" si="76">IF(L132=0,$B$132-1,IF(L132&gt;0,L132-1,0))</f>
        <v>6</v>
      </c>
      <c r="N132">
        <f t="shared" si="76"/>
        <v>5</v>
      </c>
      <c r="O132">
        <f t="shared" si="76"/>
        <v>4</v>
      </c>
      <c r="P132">
        <f t="shared" si="76"/>
        <v>3</v>
      </c>
      <c r="Q132">
        <f t="shared" si="76"/>
        <v>2</v>
      </c>
      <c r="R132">
        <f t="shared" si="76"/>
        <v>1</v>
      </c>
      <c r="S132">
        <f t="shared" si="76"/>
        <v>0</v>
      </c>
      <c r="T132">
        <f t="shared" si="76"/>
        <v>7</v>
      </c>
      <c r="U132">
        <f t="shared" si="76"/>
        <v>6</v>
      </c>
      <c r="V132">
        <f t="shared" si="76"/>
        <v>5</v>
      </c>
      <c r="W132">
        <f t="shared" si="76"/>
        <v>4</v>
      </c>
      <c r="X132">
        <f t="shared" si="76"/>
        <v>3</v>
      </c>
      <c r="Y132">
        <f t="shared" si="76"/>
        <v>2</v>
      </c>
      <c r="Z132">
        <f t="shared" si="76"/>
        <v>1</v>
      </c>
      <c r="AA132">
        <f t="shared" si="76"/>
        <v>0</v>
      </c>
      <c r="AB132">
        <f t="shared" si="76"/>
        <v>7</v>
      </c>
      <c r="AC132">
        <f t="shared" si="76"/>
        <v>6</v>
      </c>
      <c r="AD132">
        <f t="shared" si="76"/>
        <v>5</v>
      </c>
      <c r="AE132">
        <f t="shared" si="76"/>
        <v>4</v>
      </c>
      <c r="AF132">
        <f t="shared" si="76"/>
        <v>3</v>
      </c>
      <c r="AG132">
        <f t="shared" si="76"/>
        <v>2</v>
      </c>
      <c r="AH132">
        <f>IF(AG132=0,$B$132-1,IF(AG132&gt;0,AG132-1,0))</f>
        <v>1</v>
      </c>
      <c r="AI132">
        <f t="shared" ref="AI132:AN132" si="77">IF(AH132=0,$B$132-1,IF(AH132&gt;0,AH132-1,0))</f>
        <v>0</v>
      </c>
      <c r="AJ132">
        <f t="shared" si="77"/>
        <v>7</v>
      </c>
      <c r="AK132">
        <f t="shared" si="77"/>
        <v>6</v>
      </c>
      <c r="AL132">
        <f t="shared" si="77"/>
        <v>5</v>
      </c>
      <c r="AM132">
        <f t="shared" si="77"/>
        <v>4</v>
      </c>
      <c r="AN132">
        <f t="shared" si="77"/>
        <v>3</v>
      </c>
    </row>
    <row r="133" spans="1:40" x14ac:dyDescent="0.25">
      <c r="A133" t="str">
        <f t="shared" si="71"/>
        <v>Pool Filter Replace</v>
      </c>
      <c r="B133">
        <f t="shared" si="71"/>
        <v>13</v>
      </c>
      <c r="K133">
        <f t="shared" si="19"/>
        <v>2</v>
      </c>
      <c r="L133">
        <f>IF(K133=0,$B$133-1,IF(K133&gt;0,K133-1,0))</f>
        <v>1</v>
      </c>
      <c r="M133">
        <f t="shared" ref="M133:AG133" si="78">IF(L133=0,$B$133-1,IF(L133&gt;0,L133-1,0))</f>
        <v>0</v>
      </c>
      <c r="N133">
        <f t="shared" si="78"/>
        <v>12</v>
      </c>
      <c r="O133">
        <f t="shared" si="78"/>
        <v>11</v>
      </c>
      <c r="P133">
        <f t="shared" si="78"/>
        <v>10</v>
      </c>
      <c r="Q133">
        <f t="shared" si="78"/>
        <v>9</v>
      </c>
      <c r="R133">
        <f t="shared" si="78"/>
        <v>8</v>
      </c>
      <c r="S133">
        <f t="shared" si="78"/>
        <v>7</v>
      </c>
      <c r="T133">
        <f t="shared" si="78"/>
        <v>6</v>
      </c>
      <c r="U133">
        <f t="shared" si="78"/>
        <v>5</v>
      </c>
      <c r="V133">
        <f t="shared" si="78"/>
        <v>4</v>
      </c>
      <c r="W133">
        <f t="shared" si="78"/>
        <v>3</v>
      </c>
      <c r="X133">
        <f t="shared" si="78"/>
        <v>2</v>
      </c>
      <c r="Y133">
        <f t="shared" si="78"/>
        <v>1</v>
      </c>
      <c r="Z133">
        <f t="shared" si="78"/>
        <v>0</v>
      </c>
      <c r="AA133">
        <f t="shared" si="78"/>
        <v>12</v>
      </c>
      <c r="AB133">
        <f t="shared" si="78"/>
        <v>11</v>
      </c>
      <c r="AC133">
        <f t="shared" si="78"/>
        <v>10</v>
      </c>
      <c r="AD133">
        <f t="shared" si="78"/>
        <v>9</v>
      </c>
      <c r="AE133">
        <f t="shared" si="78"/>
        <v>8</v>
      </c>
      <c r="AF133">
        <f t="shared" si="78"/>
        <v>7</v>
      </c>
      <c r="AG133">
        <f t="shared" si="78"/>
        <v>6</v>
      </c>
      <c r="AH133">
        <f>IF(AG133=0,$B$133-1,IF(AG133&gt;0,AG133-1,0))</f>
        <v>5</v>
      </c>
      <c r="AI133">
        <f t="shared" ref="AI133:AN133" si="79">IF(AH133=0,$B$133-1,IF(AH133&gt;0,AH133-1,0))</f>
        <v>4</v>
      </c>
      <c r="AJ133">
        <f t="shared" si="79"/>
        <v>3</v>
      </c>
      <c r="AK133">
        <f t="shared" si="79"/>
        <v>2</v>
      </c>
      <c r="AL133">
        <f t="shared" si="79"/>
        <v>1</v>
      </c>
      <c r="AM133">
        <f t="shared" si="79"/>
        <v>0</v>
      </c>
      <c r="AN133">
        <f t="shared" si="79"/>
        <v>12</v>
      </c>
    </row>
    <row r="134" spans="1:40" x14ac:dyDescent="0.25">
      <c r="A134" t="str">
        <f t="shared" si="71"/>
        <v>Pool Cover replace</v>
      </c>
      <c r="B134">
        <f t="shared" si="71"/>
        <v>8</v>
      </c>
      <c r="K134">
        <f t="shared" si="19"/>
        <v>7</v>
      </c>
      <c r="L134">
        <f>IF(K134=0,$B$134-1,IF(K134&gt;0,K134-1,0))</f>
        <v>6</v>
      </c>
      <c r="M134">
        <f t="shared" ref="M134:AG134" si="80">IF(L134=0,$B$134-1,IF(L134&gt;0,L134-1,0))</f>
        <v>5</v>
      </c>
      <c r="N134">
        <f t="shared" si="80"/>
        <v>4</v>
      </c>
      <c r="O134">
        <f t="shared" si="80"/>
        <v>3</v>
      </c>
      <c r="P134">
        <f t="shared" si="80"/>
        <v>2</v>
      </c>
      <c r="Q134">
        <f t="shared" si="80"/>
        <v>1</v>
      </c>
      <c r="R134">
        <f t="shared" si="80"/>
        <v>0</v>
      </c>
      <c r="S134">
        <f t="shared" si="80"/>
        <v>7</v>
      </c>
      <c r="T134">
        <f t="shared" si="80"/>
        <v>6</v>
      </c>
      <c r="U134">
        <f t="shared" si="80"/>
        <v>5</v>
      </c>
      <c r="V134">
        <f t="shared" si="80"/>
        <v>4</v>
      </c>
      <c r="W134">
        <f t="shared" si="80"/>
        <v>3</v>
      </c>
      <c r="X134">
        <f t="shared" si="80"/>
        <v>2</v>
      </c>
      <c r="Y134">
        <f t="shared" si="80"/>
        <v>1</v>
      </c>
      <c r="Z134">
        <f t="shared" si="80"/>
        <v>0</v>
      </c>
      <c r="AA134">
        <f t="shared" si="80"/>
        <v>7</v>
      </c>
      <c r="AB134">
        <f t="shared" si="80"/>
        <v>6</v>
      </c>
      <c r="AC134">
        <f t="shared" si="80"/>
        <v>5</v>
      </c>
      <c r="AD134">
        <f t="shared" si="80"/>
        <v>4</v>
      </c>
      <c r="AE134">
        <f t="shared" si="80"/>
        <v>3</v>
      </c>
      <c r="AF134">
        <f t="shared" si="80"/>
        <v>2</v>
      </c>
      <c r="AG134">
        <f t="shared" si="80"/>
        <v>1</v>
      </c>
      <c r="AH134">
        <f>IF(AG134=0,$B$134-1,IF(AG134&gt;0,AG134-1,0))</f>
        <v>0</v>
      </c>
      <c r="AI134">
        <f t="shared" ref="AI134:AN134" si="81">IF(AH134=0,$B$134-1,IF(AH134&gt;0,AH134-1,0))</f>
        <v>7</v>
      </c>
      <c r="AJ134">
        <f t="shared" si="81"/>
        <v>6</v>
      </c>
      <c r="AK134">
        <f t="shared" si="81"/>
        <v>5</v>
      </c>
      <c r="AL134">
        <f t="shared" si="81"/>
        <v>4</v>
      </c>
      <c r="AM134">
        <f t="shared" si="81"/>
        <v>3</v>
      </c>
      <c r="AN134">
        <f t="shared" si="81"/>
        <v>2</v>
      </c>
    </row>
    <row r="135" spans="1:40" x14ac:dyDescent="0.25">
      <c r="A135" t="str">
        <f t="shared" si="71"/>
        <v>Pool Furniture Partial Replace</v>
      </c>
      <c r="B135">
        <f t="shared" si="71"/>
        <v>5</v>
      </c>
      <c r="K135">
        <f t="shared" si="19"/>
        <v>0</v>
      </c>
      <c r="L135">
        <f>IF(K135=0,$B$135-1,IF(K135&gt;0,K135-1,0))</f>
        <v>4</v>
      </c>
      <c r="M135">
        <f t="shared" ref="M135:AG135" si="82">IF(L135=0,$B$135-1,IF(L135&gt;0,L135-1,0))</f>
        <v>3</v>
      </c>
      <c r="N135">
        <f t="shared" si="82"/>
        <v>2</v>
      </c>
      <c r="O135">
        <f t="shared" si="82"/>
        <v>1</v>
      </c>
      <c r="P135">
        <f t="shared" si="82"/>
        <v>0</v>
      </c>
      <c r="Q135">
        <f t="shared" si="82"/>
        <v>4</v>
      </c>
      <c r="R135">
        <f t="shared" si="82"/>
        <v>3</v>
      </c>
      <c r="S135">
        <f t="shared" si="82"/>
        <v>2</v>
      </c>
      <c r="T135">
        <f t="shared" si="82"/>
        <v>1</v>
      </c>
      <c r="U135">
        <f t="shared" si="82"/>
        <v>0</v>
      </c>
      <c r="V135">
        <f t="shared" si="82"/>
        <v>4</v>
      </c>
      <c r="W135">
        <f t="shared" si="82"/>
        <v>3</v>
      </c>
      <c r="X135">
        <f t="shared" si="82"/>
        <v>2</v>
      </c>
      <c r="Y135">
        <f t="shared" si="82"/>
        <v>1</v>
      </c>
      <c r="Z135">
        <f t="shared" si="82"/>
        <v>0</v>
      </c>
      <c r="AA135">
        <f t="shared" si="82"/>
        <v>4</v>
      </c>
      <c r="AB135">
        <f t="shared" si="82"/>
        <v>3</v>
      </c>
      <c r="AC135">
        <f t="shared" si="82"/>
        <v>2</v>
      </c>
      <c r="AD135">
        <f t="shared" si="82"/>
        <v>1</v>
      </c>
      <c r="AE135">
        <f t="shared" si="82"/>
        <v>0</v>
      </c>
      <c r="AF135">
        <f t="shared" si="82"/>
        <v>4</v>
      </c>
      <c r="AG135">
        <f t="shared" si="82"/>
        <v>3</v>
      </c>
      <c r="AH135">
        <f>IF(AG135=0,$B$135-1,IF(AG135&gt;0,AG135-1,0))</f>
        <v>2</v>
      </c>
      <c r="AI135">
        <f t="shared" ref="AI135:AN135" si="83">IF(AH135=0,$B$135-1,IF(AH135&gt;0,AH135-1,0))</f>
        <v>1</v>
      </c>
      <c r="AJ135">
        <f t="shared" si="83"/>
        <v>0</v>
      </c>
      <c r="AK135">
        <f t="shared" si="83"/>
        <v>4</v>
      </c>
      <c r="AL135">
        <f t="shared" si="83"/>
        <v>3</v>
      </c>
      <c r="AM135">
        <f t="shared" si="83"/>
        <v>2</v>
      </c>
      <c r="AN135">
        <f t="shared" si="83"/>
        <v>1</v>
      </c>
    </row>
    <row r="136" spans="1:40" x14ac:dyDescent="0.25">
      <c r="A136" t="str">
        <f t="shared" si="71"/>
        <v>Entry Furnishings Replace</v>
      </c>
      <c r="B136">
        <f t="shared" si="71"/>
        <v>15</v>
      </c>
      <c r="K136">
        <f t="shared" si="19"/>
        <v>5</v>
      </c>
      <c r="L136">
        <f>IF(K136=0,$B$136-1,IF(K136&gt;0,K136-1,0))</f>
        <v>4</v>
      </c>
      <c r="M136">
        <f t="shared" ref="M136:AG136" si="84">IF(L136=0,$B$136-1,IF(L136&gt;0,L136-1,0))</f>
        <v>3</v>
      </c>
      <c r="N136">
        <f t="shared" si="84"/>
        <v>2</v>
      </c>
      <c r="O136">
        <f t="shared" si="84"/>
        <v>1</v>
      </c>
      <c r="P136">
        <f t="shared" si="84"/>
        <v>0</v>
      </c>
      <c r="Q136">
        <f t="shared" si="84"/>
        <v>14</v>
      </c>
      <c r="R136">
        <f t="shared" si="84"/>
        <v>13</v>
      </c>
      <c r="S136">
        <f t="shared" si="84"/>
        <v>12</v>
      </c>
      <c r="T136">
        <f t="shared" si="84"/>
        <v>11</v>
      </c>
      <c r="U136">
        <f t="shared" si="84"/>
        <v>10</v>
      </c>
      <c r="V136">
        <f t="shared" si="84"/>
        <v>9</v>
      </c>
      <c r="W136">
        <f t="shared" si="84"/>
        <v>8</v>
      </c>
      <c r="X136">
        <f t="shared" si="84"/>
        <v>7</v>
      </c>
      <c r="Y136">
        <f t="shared" si="84"/>
        <v>6</v>
      </c>
      <c r="Z136">
        <f t="shared" si="84"/>
        <v>5</v>
      </c>
      <c r="AA136">
        <f t="shared" si="84"/>
        <v>4</v>
      </c>
      <c r="AB136">
        <f t="shared" si="84"/>
        <v>3</v>
      </c>
      <c r="AC136">
        <f t="shared" si="84"/>
        <v>2</v>
      </c>
      <c r="AD136">
        <f t="shared" si="84"/>
        <v>1</v>
      </c>
      <c r="AE136">
        <f t="shared" si="84"/>
        <v>0</v>
      </c>
      <c r="AF136">
        <f t="shared" si="84"/>
        <v>14</v>
      </c>
      <c r="AG136">
        <f t="shared" si="84"/>
        <v>13</v>
      </c>
      <c r="AH136">
        <f>IF(AG136=0,$B$136-1,IF(AG136&gt;0,AG136-1,0))</f>
        <v>12</v>
      </c>
      <c r="AI136">
        <f t="shared" ref="AI136:AN136" si="85">IF(AH136=0,$B$136-1,IF(AH136&gt;0,AH136-1,0))</f>
        <v>11</v>
      </c>
      <c r="AJ136">
        <f t="shared" si="85"/>
        <v>10</v>
      </c>
      <c r="AK136">
        <f t="shared" si="85"/>
        <v>9</v>
      </c>
      <c r="AL136">
        <f t="shared" si="85"/>
        <v>8</v>
      </c>
      <c r="AM136">
        <f t="shared" si="85"/>
        <v>7</v>
      </c>
      <c r="AN136">
        <f t="shared" si="85"/>
        <v>6</v>
      </c>
    </row>
    <row r="137" spans="1:40" x14ac:dyDescent="0.25">
      <c r="A137" t="str">
        <f t="shared" si="71"/>
        <v>Sauna Room Renovate</v>
      </c>
      <c r="B137">
        <f t="shared" si="71"/>
        <v>20</v>
      </c>
      <c r="K137">
        <f t="shared" si="19"/>
        <v>10</v>
      </c>
      <c r="L137">
        <f>IF(K137=0,$B$137-1,IF(K137&gt;0,K137-1,0))</f>
        <v>9</v>
      </c>
      <c r="M137">
        <f t="shared" ref="M137:AG137" si="86">IF(L137=0,$B$137-1,IF(L137&gt;0,L137-1,0))</f>
        <v>8</v>
      </c>
      <c r="N137">
        <f t="shared" si="86"/>
        <v>7</v>
      </c>
      <c r="O137">
        <f t="shared" si="86"/>
        <v>6</v>
      </c>
      <c r="P137">
        <f t="shared" si="86"/>
        <v>5</v>
      </c>
      <c r="Q137">
        <f t="shared" si="86"/>
        <v>4</v>
      </c>
      <c r="R137">
        <f t="shared" si="86"/>
        <v>3</v>
      </c>
      <c r="S137">
        <f t="shared" si="86"/>
        <v>2</v>
      </c>
      <c r="T137">
        <f t="shared" si="86"/>
        <v>1</v>
      </c>
      <c r="U137">
        <f t="shared" si="86"/>
        <v>0</v>
      </c>
      <c r="V137">
        <f t="shared" si="86"/>
        <v>19</v>
      </c>
      <c r="W137">
        <f t="shared" si="86"/>
        <v>18</v>
      </c>
      <c r="X137">
        <f t="shared" si="86"/>
        <v>17</v>
      </c>
      <c r="Y137">
        <f t="shared" si="86"/>
        <v>16</v>
      </c>
      <c r="Z137">
        <f t="shared" si="86"/>
        <v>15</v>
      </c>
      <c r="AA137">
        <f t="shared" si="86"/>
        <v>14</v>
      </c>
      <c r="AB137">
        <f t="shared" si="86"/>
        <v>13</v>
      </c>
      <c r="AC137">
        <f t="shared" si="86"/>
        <v>12</v>
      </c>
      <c r="AD137">
        <f t="shared" si="86"/>
        <v>11</v>
      </c>
      <c r="AE137">
        <f t="shared" si="86"/>
        <v>10</v>
      </c>
      <c r="AF137">
        <f t="shared" si="86"/>
        <v>9</v>
      </c>
      <c r="AG137">
        <f t="shared" si="86"/>
        <v>8</v>
      </c>
      <c r="AH137">
        <f>IF(AG137=0,$B$137-1,IF(AG137&gt;0,AG137-1,0))</f>
        <v>7</v>
      </c>
      <c r="AI137">
        <f t="shared" ref="AI137:AN137" si="87">IF(AH137=0,$B$137-1,IF(AH137&gt;0,AH137-1,0))</f>
        <v>6</v>
      </c>
      <c r="AJ137">
        <f t="shared" si="87"/>
        <v>5</v>
      </c>
      <c r="AK137">
        <f t="shared" si="87"/>
        <v>4</v>
      </c>
      <c r="AL137">
        <f t="shared" si="87"/>
        <v>3</v>
      </c>
      <c r="AM137">
        <f t="shared" si="87"/>
        <v>2</v>
      </c>
      <c r="AN137">
        <f t="shared" si="87"/>
        <v>1</v>
      </c>
    </row>
    <row r="138" spans="1:40" x14ac:dyDescent="0.25">
      <c r="A138" t="str">
        <f t="shared" si="71"/>
        <v>Restroom Remodel</v>
      </c>
      <c r="B138">
        <f t="shared" si="71"/>
        <v>20</v>
      </c>
      <c r="K138">
        <f t="shared" si="19"/>
        <v>12</v>
      </c>
      <c r="L138">
        <f>IF(K138=0,$B$138-1,IF(K138&gt;0,K138-1,0))</f>
        <v>11</v>
      </c>
      <c r="M138">
        <f t="shared" ref="M138:AG138" si="88">IF(L138=0,$B$138-1,IF(L138&gt;0,L138-1,0))</f>
        <v>10</v>
      </c>
      <c r="N138">
        <f t="shared" si="88"/>
        <v>9</v>
      </c>
      <c r="O138">
        <f t="shared" si="88"/>
        <v>8</v>
      </c>
      <c r="P138">
        <f t="shared" si="88"/>
        <v>7</v>
      </c>
      <c r="Q138">
        <f t="shared" si="88"/>
        <v>6</v>
      </c>
      <c r="R138">
        <f t="shared" si="88"/>
        <v>5</v>
      </c>
      <c r="S138">
        <f t="shared" si="88"/>
        <v>4</v>
      </c>
      <c r="T138">
        <f t="shared" si="88"/>
        <v>3</v>
      </c>
      <c r="U138">
        <f t="shared" si="88"/>
        <v>2</v>
      </c>
      <c r="V138">
        <f t="shared" si="88"/>
        <v>1</v>
      </c>
      <c r="W138">
        <f t="shared" si="88"/>
        <v>0</v>
      </c>
      <c r="X138">
        <f t="shared" si="88"/>
        <v>19</v>
      </c>
      <c r="Y138">
        <f t="shared" si="88"/>
        <v>18</v>
      </c>
      <c r="Z138">
        <f t="shared" si="88"/>
        <v>17</v>
      </c>
      <c r="AA138">
        <f t="shared" si="88"/>
        <v>16</v>
      </c>
      <c r="AB138">
        <f t="shared" si="88"/>
        <v>15</v>
      </c>
      <c r="AC138">
        <f t="shared" si="88"/>
        <v>14</v>
      </c>
      <c r="AD138">
        <f t="shared" si="88"/>
        <v>13</v>
      </c>
      <c r="AE138">
        <f t="shared" si="88"/>
        <v>12</v>
      </c>
      <c r="AF138">
        <f t="shared" si="88"/>
        <v>11</v>
      </c>
      <c r="AG138">
        <f t="shared" si="88"/>
        <v>10</v>
      </c>
      <c r="AH138">
        <f>IF(AG138=0,$B$138-1,IF(AG138&gt;0,AG138-1,0))</f>
        <v>9</v>
      </c>
      <c r="AI138">
        <f t="shared" ref="AI138:AN138" si="89">IF(AH138=0,$B$138-1,IF(AH138&gt;0,AH138-1,0))</f>
        <v>8</v>
      </c>
      <c r="AJ138">
        <f t="shared" si="89"/>
        <v>7</v>
      </c>
      <c r="AK138">
        <f t="shared" si="89"/>
        <v>6</v>
      </c>
      <c r="AL138">
        <f t="shared" si="89"/>
        <v>5</v>
      </c>
      <c r="AM138">
        <f t="shared" si="89"/>
        <v>4</v>
      </c>
      <c r="AN138">
        <f t="shared" si="89"/>
        <v>3</v>
      </c>
    </row>
    <row r="139" spans="1:40" x14ac:dyDescent="0.25">
      <c r="A139" t="str">
        <f t="shared" si="71"/>
        <v>Managers Unit Remodel</v>
      </c>
      <c r="B139">
        <f t="shared" si="71"/>
        <v>4</v>
      </c>
      <c r="K139">
        <f t="shared" si="19"/>
        <v>0</v>
      </c>
      <c r="L139">
        <f>IF(K139=0,$B$139-1,IF(K139&gt;0,K139-1,0))</f>
        <v>3</v>
      </c>
      <c r="M139">
        <f t="shared" ref="M139:AG139" si="90">IF(L139=0,$B$139-1,IF(L139&gt;0,L139-1,0))</f>
        <v>2</v>
      </c>
      <c r="N139">
        <f t="shared" si="90"/>
        <v>1</v>
      </c>
      <c r="O139">
        <f t="shared" si="90"/>
        <v>0</v>
      </c>
      <c r="P139">
        <f t="shared" si="90"/>
        <v>3</v>
      </c>
      <c r="Q139">
        <f t="shared" si="90"/>
        <v>2</v>
      </c>
      <c r="R139">
        <f t="shared" si="90"/>
        <v>1</v>
      </c>
      <c r="S139">
        <f t="shared" si="90"/>
        <v>0</v>
      </c>
      <c r="T139">
        <f t="shared" si="90"/>
        <v>3</v>
      </c>
      <c r="U139">
        <f t="shared" si="90"/>
        <v>2</v>
      </c>
      <c r="V139">
        <f t="shared" si="90"/>
        <v>1</v>
      </c>
      <c r="W139">
        <f t="shared" si="90"/>
        <v>0</v>
      </c>
      <c r="X139">
        <f t="shared" si="90"/>
        <v>3</v>
      </c>
      <c r="Y139">
        <f t="shared" si="90"/>
        <v>2</v>
      </c>
      <c r="Z139">
        <f t="shared" si="90"/>
        <v>1</v>
      </c>
      <c r="AA139">
        <f t="shared" si="90"/>
        <v>0</v>
      </c>
      <c r="AB139">
        <f t="shared" si="90"/>
        <v>3</v>
      </c>
      <c r="AC139">
        <f t="shared" si="90"/>
        <v>2</v>
      </c>
      <c r="AD139">
        <f t="shared" si="90"/>
        <v>1</v>
      </c>
      <c r="AE139">
        <f t="shared" si="90"/>
        <v>0</v>
      </c>
      <c r="AF139">
        <f t="shared" si="90"/>
        <v>3</v>
      </c>
      <c r="AG139">
        <f t="shared" si="90"/>
        <v>2</v>
      </c>
      <c r="AH139">
        <f>IF(AG139=0,$B$139-1,IF(AG139&gt;0,AG139-1,0))</f>
        <v>1</v>
      </c>
      <c r="AI139">
        <f t="shared" ref="AI139:AN139" si="91">IF(AH139=0,$B$139-1,IF(AH139&gt;0,AH139-1,0))</f>
        <v>0</v>
      </c>
      <c r="AJ139">
        <f t="shared" si="91"/>
        <v>3</v>
      </c>
      <c r="AK139">
        <f t="shared" si="91"/>
        <v>2</v>
      </c>
      <c r="AL139">
        <f t="shared" si="91"/>
        <v>1</v>
      </c>
      <c r="AM139">
        <f t="shared" si="91"/>
        <v>0</v>
      </c>
      <c r="AN139">
        <f t="shared" si="91"/>
        <v>3</v>
      </c>
    </row>
    <row r="140" spans="1:40" x14ac:dyDescent="0.25">
      <c r="A140" t="str">
        <f t="shared" si="71"/>
        <v>Int Stairs Refurbish</v>
      </c>
      <c r="B140">
        <f t="shared" si="71"/>
        <v>20</v>
      </c>
      <c r="K140">
        <f t="shared" si="19"/>
        <v>5</v>
      </c>
      <c r="L140">
        <f>IF(K140=0,$B$140-1,IF(K140&gt;0,K140-1,0))</f>
        <v>4</v>
      </c>
      <c r="M140">
        <f t="shared" ref="M140:AG140" si="92">IF(L140=0,$B$140-1,IF(L140&gt;0,L140-1,0))</f>
        <v>3</v>
      </c>
      <c r="N140">
        <f t="shared" si="92"/>
        <v>2</v>
      </c>
      <c r="O140">
        <f t="shared" si="92"/>
        <v>1</v>
      </c>
      <c r="P140">
        <f t="shared" si="92"/>
        <v>0</v>
      </c>
      <c r="Q140">
        <f t="shared" si="92"/>
        <v>19</v>
      </c>
      <c r="R140">
        <f t="shared" si="92"/>
        <v>18</v>
      </c>
      <c r="S140">
        <f t="shared" si="92"/>
        <v>17</v>
      </c>
      <c r="T140">
        <f t="shared" si="92"/>
        <v>16</v>
      </c>
      <c r="U140">
        <f t="shared" si="92"/>
        <v>15</v>
      </c>
      <c r="V140">
        <f t="shared" si="92"/>
        <v>14</v>
      </c>
      <c r="W140">
        <f t="shared" si="92"/>
        <v>13</v>
      </c>
      <c r="X140">
        <f t="shared" si="92"/>
        <v>12</v>
      </c>
      <c r="Y140">
        <f t="shared" si="92"/>
        <v>11</v>
      </c>
      <c r="Z140">
        <f t="shared" si="92"/>
        <v>10</v>
      </c>
      <c r="AA140">
        <f t="shared" si="92"/>
        <v>9</v>
      </c>
      <c r="AB140">
        <f t="shared" si="92"/>
        <v>8</v>
      </c>
      <c r="AC140">
        <f t="shared" si="92"/>
        <v>7</v>
      </c>
      <c r="AD140">
        <f t="shared" si="92"/>
        <v>6</v>
      </c>
      <c r="AE140">
        <f t="shared" si="92"/>
        <v>5</v>
      </c>
      <c r="AF140">
        <f t="shared" si="92"/>
        <v>4</v>
      </c>
      <c r="AG140">
        <f t="shared" si="92"/>
        <v>3</v>
      </c>
      <c r="AH140">
        <f>IF(AG140=0,$B$140-1,IF(AG140&gt;0,AG140-1,0))</f>
        <v>2</v>
      </c>
      <c r="AI140">
        <f t="shared" ref="AI140:AN140" si="93">IF(AH140=0,$B$140-1,IF(AH140&gt;0,AH140-1,0))</f>
        <v>1</v>
      </c>
      <c r="AJ140">
        <f t="shared" si="93"/>
        <v>0</v>
      </c>
      <c r="AK140">
        <f t="shared" si="93"/>
        <v>19</v>
      </c>
      <c r="AL140">
        <f t="shared" si="93"/>
        <v>18</v>
      </c>
      <c r="AM140">
        <f t="shared" si="93"/>
        <v>17</v>
      </c>
      <c r="AN140">
        <f t="shared" si="93"/>
        <v>16</v>
      </c>
    </row>
    <row r="141" spans="1:40" x14ac:dyDescent="0.25">
      <c r="A141" t="str">
        <f t="shared" si="71"/>
        <v>Ski Lockers Replace</v>
      </c>
      <c r="B141">
        <f t="shared" si="71"/>
        <v>20</v>
      </c>
      <c r="K141">
        <f t="shared" si="19"/>
        <v>10</v>
      </c>
      <c r="L141">
        <f>IF(K141=0,$B$141-1,IF(K141&gt;0,K141-1,0))</f>
        <v>9</v>
      </c>
      <c r="M141">
        <f t="shared" ref="M141:AG141" si="94">IF(L141=0,$B$141-1,IF(L141&gt;0,L141-1,0))</f>
        <v>8</v>
      </c>
      <c r="N141">
        <f t="shared" si="94"/>
        <v>7</v>
      </c>
      <c r="O141">
        <f t="shared" si="94"/>
        <v>6</v>
      </c>
      <c r="P141">
        <f t="shared" si="94"/>
        <v>5</v>
      </c>
      <c r="Q141">
        <f t="shared" si="94"/>
        <v>4</v>
      </c>
      <c r="R141">
        <f t="shared" si="94"/>
        <v>3</v>
      </c>
      <c r="S141">
        <f t="shared" si="94"/>
        <v>2</v>
      </c>
      <c r="T141">
        <f t="shared" si="94"/>
        <v>1</v>
      </c>
      <c r="U141">
        <f t="shared" si="94"/>
        <v>0</v>
      </c>
      <c r="V141">
        <f t="shared" si="94"/>
        <v>19</v>
      </c>
      <c r="W141">
        <f t="shared" si="94"/>
        <v>18</v>
      </c>
      <c r="X141">
        <f t="shared" si="94"/>
        <v>17</v>
      </c>
      <c r="Y141">
        <f t="shared" si="94"/>
        <v>16</v>
      </c>
      <c r="Z141">
        <f t="shared" si="94"/>
        <v>15</v>
      </c>
      <c r="AA141">
        <f t="shared" si="94"/>
        <v>14</v>
      </c>
      <c r="AB141">
        <f t="shared" si="94"/>
        <v>13</v>
      </c>
      <c r="AC141">
        <f t="shared" si="94"/>
        <v>12</v>
      </c>
      <c r="AD141">
        <f t="shared" si="94"/>
        <v>11</v>
      </c>
      <c r="AE141">
        <f t="shared" si="94"/>
        <v>10</v>
      </c>
      <c r="AF141">
        <f t="shared" si="94"/>
        <v>9</v>
      </c>
      <c r="AG141">
        <f t="shared" si="94"/>
        <v>8</v>
      </c>
      <c r="AH141">
        <f>IF(AG141=0,$B$141-1,IF(AG141&gt;0,AG141-1,0))</f>
        <v>7</v>
      </c>
      <c r="AI141">
        <f t="shared" ref="AI141:AN141" si="95">IF(AH141=0,$B$141-1,IF(AH141&gt;0,AH141-1,0))</f>
        <v>6</v>
      </c>
      <c r="AJ141">
        <f t="shared" si="95"/>
        <v>5</v>
      </c>
      <c r="AK141">
        <f t="shared" si="95"/>
        <v>4</v>
      </c>
      <c r="AL141">
        <f t="shared" si="95"/>
        <v>3</v>
      </c>
      <c r="AM141">
        <f t="shared" si="95"/>
        <v>2</v>
      </c>
      <c r="AN141">
        <f t="shared" si="95"/>
        <v>1</v>
      </c>
    </row>
    <row r="142" spans="1:40" x14ac:dyDescent="0.25">
      <c r="A142" t="str">
        <f t="shared" si="71"/>
        <v>Mill Work Replace</v>
      </c>
      <c r="B142">
        <f t="shared" si="71"/>
        <v>30</v>
      </c>
      <c r="K142">
        <f t="shared" si="19"/>
        <v>20</v>
      </c>
      <c r="L142">
        <f>IF(K142=0,$B$142-1,IF(K142&gt;0,K142-1,0))</f>
        <v>19</v>
      </c>
      <c r="M142">
        <f t="shared" ref="M142:AG142" si="96">IF(L142=0,$B$142-1,IF(L142&gt;0,L142-1,0))</f>
        <v>18</v>
      </c>
      <c r="N142">
        <f t="shared" si="96"/>
        <v>17</v>
      </c>
      <c r="O142">
        <f t="shared" si="96"/>
        <v>16</v>
      </c>
      <c r="P142">
        <f t="shared" si="96"/>
        <v>15</v>
      </c>
      <c r="Q142">
        <f t="shared" si="96"/>
        <v>14</v>
      </c>
      <c r="R142">
        <f t="shared" si="96"/>
        <v>13</v>
      </c>
      <c r="S142">
        <f t="shared" si="96"/>
        <v>12</v>
      </c>
      <c r="T142">
        <f t="shared" si="96"/>
        <v>11</v>
      </c>
      <c r="U142">
        <f t="shared" si="96"/>
        <v>10</v>
      </c>
      <c r="V142">
        <f t="shared" si="96"/>
        <v>9</v>
      </c>
      <c r="W142">
        <f t="shared" si="96"/>
        <v>8</v>
      </c>
      <c r="X142">
        <f t="shared" si="96"/>
        <v>7</v>
      </c>
      <c r="Y142">
        <f t="shared" si="96"/>
        <v>6</v>
      </c>
      <c r="Z142">
        <f t="shared" si="96"/>
        <v>5</v>
      </c>
      <c r="AA142">
        <f t="shared" si="96"/>
        <v>4</v>
      </c>
      <c r="AB142">
        <f t="shared" si="96"/>
        <v>3</v>
      </c>
      <c r="AC142">
        <f t="shared" si="96"/>
        <v>2</v>
      </c>
      <c r="AD142">
        <f t="shared" si="96"/>
        <v>1</v>
      </c>
      <c r="AE142">
        <f t="shared" si="96"/>
        <v>0</v>
      </c>
      <c r="AF142">
        <f t="shared" si="96"/>
        <v>29</v>
      </c>
      <c r="AG142">
        <f t="shared" si="96"/>
        <v>28</v>
      </c>
      <c r="AH142">
        <f>IF(AG142=0,$B$142-1,IF(AG142&gt;0,AG142-1,0))</f>
        <v>27</v>
      </c>
      <c r="AI142">
        <f t="shared" ref="AI142:AN142" si="97">IF(AH142=0,$B$142-1,IF(AH142&gt;0,AH142-1,0))</f>
        <v>26</v>
      </c>
      <c r="AJ142">
        <f t="shared" si="97"/>
        <v>25</v>
      </c>
      <c r="AK142">
        <f t="shared" si="97"/>
        <v>24</v>
      </c>
      <c r="AL142">
        <f t="shared" si="97"/>
        <v>23</v>
      </c>
      <c r="AM142">
        <f t="shared" si="97"/>
        <v>22</v>
      </c>
      <c r="AN142">
        <f t="shared" si="97"/>
        <v>21</v>
      </c>
    </row>
    <row r="143" spans="1:40" x14ac:dyDescent="0.25">
      <c r="A143" t="str">
        <f t="shared" si="71"/>
        <v>Garage Drop Ceiling</v>
      </c>
      <c r="B143">
        <f t="shared" si="71"/>
        <v>18</v>
      </c>
      <c r="K143">
        <f t="shared" si="19"/>
        <v>1</v>
      </c>
      <c r="L143">
        <f>IF(K143=0,$B$143-1,IF(K143&gt;0,K143-1,0))</f>
        <v>0</v>
      </c>
      <c r="M143">
        <f t="shared" ref="M143:AG143" si="98">IF(L143=0,$B$143-1,IF(L143&gt;0,L143-1,0))</f>
        <v>17</v>
      </c>
      <c r="N143">
        <f t="shared" si="98"/>
        <v>16</v>
      </c>
      <c r="O143">
        <f t="shared" si="98"/>
        <v>15</v>
      </c>
      <c r="P143">
        <f t="shared" si="98"/>
        <v>14</v>
      </c>
      <c r="Q143">
        <f t="shared" si="98"/>
        <v>13</v>
      </c>
      <c r="R143">
        <f t="shared" si="98"/>
        <v>12</v>
      </c>
      <c r="S143">
        <f t="shared" si="98"/>
        <v>11</v>
      </c>
      <c r="T143">
        <f t="shared" si="98"/>
        <v>10</v>
      </c>
      <c r="U143">
        <f t="shared" si="98"/>
        <v>9</v>
      </c>
      <c r="V143">
        <f t="shared" si="98"/>
        <v>8</v>
      </c>
      <c r="W143">
        <f t="shared" si="98"/>
        <v>7</v>
      </c>
      <c r="X143">
        <f t="shared" si="98"/>
        <v>6</v>
      </c>
      <c r="Y143">
        <f t="shared" si="98"/>
        <v>5</v>
      </c>
      <c r="Z143">
        <f t="shared" si="98"/>
        <v>4</v>
      </c>
      <c r="AA143">
        <f t="shared" si="98"/>
        <v>3</v>
      </c>
      <c r="AB143">
        <f t="shared" si="98"/>
        <v>2</v>
      </c>
      <c r="AC143">
        <f t="shared" si="98"/>
        <v>1</v>
      </c>
      <c r="AD143">
        <f t="shared" si="98"/>
        <v>0</v>
      </c>
      <c r="AE143">
        <f t="shared" si="98"/>
        <v>17</v>
      </c>
      <c r="AF143">
        <f t="shared" si="98"/>
        <v>16</v>
      </c>
      <c r="AG143">
        <f t="shared" si="98"/>
        <v>15</v>
      </c>
      <c r="AH143">
        <f>IF(AG143=0,$B$143-1,IF(AG143&gt;0,AG143-1,0))</f>
        <v>14</v>
      </c>
      <c r="AI143">
        <f t="shared" ref="AI143:AN143" si="99">IF(AH143=0,$B$143-1,IF(AH143&gt;0,AH143-1,0))</f>
        <v>13</v>
      </c>
      <c r="AJ143">
        <f t="shared" si="99"/>
        <v>12</v>
      </c>
      <c r="AK143">
        <f t="shared" si="99"/>
        <v>11</v>
      </c>
      <c r="AL143">
        <f t="shared" si="99"/>
        <v>10</v>
      </c>
      <c r="AM143">
        <f t="shared" si="99"/>
        <v>9</v>
      </c>
      <c r="AN143">
        <f t="shared" si="99"/>
        <v>8</v>
      </c>
    </row>
    <row r="144" spans="1:40" x14ac:dyDescent="0.25">
      <c r="A144" t="str">
        <f t="shared" si="71"/>
        <v>Garage Wood Ceiling Replace</v>
      </c>
      <c r="B144">
        <f t="shared" si="71"/>
        <v>30</v>
      </c>
      <c r="K144">
        <f t="shared" si="19"/>
        <v>0</v>
      </c>
      <c r="L144">
        <f>IF(K144=0,$B$144-1,IF(K144&gt;0,K144-1,0))</f>
        <v>29</v>
      </c>
      <c r="M144">
        <f t="shared" ref="M144:AG144" si="100">IF(L144=0,$B$144-1,IF(L144&gt;0,L144-1,0))</f>
        <v>28</v>
      </c>
      <c r="N144">
        <f t="shared" si="100"/>
        <v>27</v>
      </c>
      <c r="O144">
        <f t="shared" si="100"/>
        <v>26</v>
      </c>
      <c r="P144">
        <f t="shared" si="100"/>
        <v>25</v>
      </c>
      <c r="Q144">
        <f t="shared" si="100"/>
        <v>24</v>
      </c>
      <c r="R144">
        <f t="shared" si="100"/>
        <v>23</v>
      </c>
      <c r="S144">
        <f t="shared" si="100"/>
        <v>22</v>
      </c>
      <c r="T144">
        <f t="shared" si="100"/>
        <v>21</v>
      </c>
      <c r="U144">
        <f t="shared" si="100"/>
        <v>20</v>
      </c>
      <c r="V144">
        <f t="shared" si="100"/>
        <v>19</v>
      </c>
      <c r="W144">
        <f t="shared" si="100"/>
        <v>18</v>
      </c>
      <c r="X144">
        <f t="shared" si="100"/>
        <v>17</v>
      </c>
      <c r="Y144">
        <f t="shared" si="100"/>
        <v>16</v>
      </c>
      <c r="Z144">
        <f t="shared" si="100"/>
        <v>15</v>
      </c>
      <c r="AA144">
        <f t="shared" si="100"/>
        <v>14</v>
      </c>
      <c r="AB144">
        <f t="shared" si="100"/>
        <v>13</v>
      </c>
      <c r="AC144">
        <f t="shared" si="100"/>
        <v>12</v>
      </c>
      <c r="AD144">
        <f t="shared" si="100"/>
        <v>11</v>
      </c>
      <c r="AE144">
        <f t="shared" si="100"/>
        <v>10</v>
      </c>
      <c r="AF144">
        <f t="shared" si="100"/>
        <v>9</v>
      </c>
      <c r="AG144">
        <f t="shared" si="100"/>
        <v>8</v>
      </c>
      <c r="AH144">
        <f>IF(AG144=0,$B$144-1,IF(AG144&gt;0,AG144-1,0))</f>
        <v>7</v>
      </c>
      <c r="AI144">
        <f t="shared" ref="AI144:AN144" si="101">IF(AH144=0,$B$144-1,IF(AH144&gt;0,AH144-1,0))</f>
        <v>6</v>
      </c>
      <c r="AJ144">
        <f t="shared" si="101"/>
        <v>5</v>
      </c>
      <c r="AK144">
        <f t="shared" si="101"/>
        <v>4</v>
      </c>
      <c r="AL144">
        <f t="shared" si="101"/>
        <v>3</v>
      </c>
      <c r="AM144">
        <f t="shared" si="101"/>
        <v>2</v>
      </c>
      <c r="AN144">
        <f t="shared" si="101"/>
        <v>1</v>
      </c>
    </row>
    <row r="145" spans="1:40" x14ac:dyDescent="0.25">
      <c r="A145" t="str">
        <f t="shared" si="71"/>
        <v>Carpet Replace</v>
      </c>
      <c r="B145">
        <f t="shared" si="71"/>
        <v>10</v>
      </c>
      <c r="K145">
        <f t="shared" si="19"/>
        <v>2</v>
      </c>
      <c r="L145">
        <f>IF(K145=0,$B$145-1,IF(K145&gt;0,K145-1,0))</f>
        <v>1</v>
      </c>
      <c r="M145">
        <f t="shared" ref="M145:AG145" si="102">IF(L145=0,$B$145-1,IF(L145&gt;0,L145-1,0))</f>
        <v>0</v>
      </c>
      <c r="N145">
        <f t="shared" si="102"/>
        <v>9</v>
      </c>
      <c r="O145">
        <f t="shared" si="102"/>
        <v>8</v>
      </c>
      <c r="P145">
        <f t="shared" si="102"/>
        <v>7</v>
      </c>
      <c r="Q145">
        <f t="shared" si="102"/>
        <v>6</v>
      </c>
      <c r="R145">
        <f t="shared" si="102"/>
        <v>5</v>
      </c>
      <c r="S145">
        <f t="shared" si="102"/>
        <v>4</v>
      </c>
      <c r="T145">
        <f t="shared" si="102"/>
        <v>3</v>
      </c>
      <c r="U145">
        <f t="shared" si="102"/>
        <v>2</v>
      </c>
      <c r="V145">
        <f t="shared" si="102"/>
        <v>1</v>
      </c>
      <c r="W145">
        <f t="shared" si="102"/>
        <v>0</v>
      </c>
      <c r="X145">
        <f t="shared" si="102"/>
        <v>9</v>
      </c>
      <c r="Y145">
        <f t="shared" si="102"/>
        <v>8</v>
      </c>
      <c r="Z145">
        <f t="shared" si="102"/>
        <v>7</v>
      </c>
      <c r="AA145">
        <f t="shared" si="102"/>
        <v>6</v>
      </c>
      <c r="AB145">
        <f t="shared" si="102"/>
        <v>5</v>
      </c>
      <c r="AC145">
        <f t="shared" si="102"/>
        <v>4</v>
      </c>
      <c r="AD145">
        <f t="shared" si="102"/>
        <v>3</v>
      </c>
      <c r="AE145">
        <f t="shared" si="102"/>
        <v>2</v>
      </c>
      <c r="AF145">
        <f t="shared" si="102"/>
        <v>1</v>
      </c>
      <c r="AG145">
        <f t="shared" si="102"/>
        <v>0</v>
      </c>
      <c r="AH145">
        <f>IF(AG145=0,$B$145-1,IF(AG145&gt;0,AG145-1,0))</f>
        <v>9</v>
      </c>
      <c r="AI145">
        <f t="shared" ref="AI145:AN145" si="103">IF(AH145=0,$B$145-1,IF(AH145&gt;0,AH145-1,0))</f>
        <v>8</v>
      </c>
      <c r="AJ145">
        <f t="shared" si="103"/>
        <v>7</v>
      </c>
      <c r="AK145">
        <f t="shared" si="103"/>
        <v>6</v>
      </c>
      <c r="AL145">
        <f t="shared" si="103"/>
        <v>5</v>
      </c>
      <c r="AM145">
        <f t="shared" si="103"/>
        <v>4</v>
      </c>
      <c r="AN145">
        <f t="shared" si="103"/>
        <v>3</v>
      </c>
    </row>
    <row r="146" spans="1:40" x14ac:dyDescent="0.25">
      <c r="A146" t="str">
        <f t="shared" ref="A146:B153" si="104">A54</f>
        <v>Slate Tile replace</v>
      </c>
      <c r="B146">
        <f t="shared" si="104"/>
        <v>20</v>
      </c>
      <c r="K146">
        <f t="shared" si="19"/>
        <v>5</v>
      </c>
      <c r="L146">
        <f>IF(K146=0,$B$146-1,IF(K146&gt;0,K146-1,0))</f>
        <v>4</v>
      </c>
      <c r="M146">
        <f t="shared" ref="M146:AG146" si="105">IF(L146=0,$B$146-1,IF(L146&gt;0,L146-1,0))</f>
        <v>3</v>
      </c>
      <c r="N146">
        <f t="shared" si="105"/>
        <v>2</v>
      </c>
      <c r="O146">
        <f t="shared" si="105"/>
        <v>1</v>
      </c>
      <c r="P146">
        <f t="shared" si="105"/>
        <v>0</v>
      </c>
      <c r="Q146">
        <f t="shared" si="105"/>
        <v>19</v>
      </c>
      <c r="R146">
        <f t="shared" si="105"/>
        <v>18</v>
      </c>
      <c r="S146">
        <f t="shared" si="105"/>
        <v>17</v>
      </c>
      <c r="T146">
        <f t="shared" si="105"/>
        <v>16</v>
      </c>
      <c r="U146">
        <f t="shared" si="105"/>
        <v>15</v>
      </c>
      <c r="V146">
        <f t="shared" si="105"/>
        <v>14</v>
      </c>
      <c r="W146">
        <f t="shared" si="105"/>
        <v>13</v>
      </c>
      <c r="X146">
        <f t="shared" si="105"/>
        <v>12</v>
      </c>
      <c r="Y146">
        <f t="shared" si="105"/>
        <v>11</v>
      </c>
      <c r="Z146">
        <f t="shared" si="105"/>
        <v>10</v>
      </c>
      <c r="AA146">
        <f t="shared" si="105"/>
        <v>9</v>
      </c>
      <c r="AB146">
        <f t="shared" si="105"/>
        <v>8</v>
      </c>
      <c r="AC146">
        <f t="shared" si="105"/>
        <v>7</v>
      </c>
      <c r="AD146">
        <f t="shared" si="105"/>
        <v>6</v>
      </c>
      <c r="AE146">
        <f t="shared" si="105"/>
        <v>5</v>
      </c>
      <c r="AF146">
        <f t="shared" si="105"/>
        <v>4</v>
      </c>
      <c r="AG146">
        <f t="shared" si="105"/>
        <v>3</v>
      </c>
      <c r="AH146">
        <f>IF(AG146=0,$B$146-1,IF(AG146&gt;0,AG146-1,0))</f>
        <v>2</v>
      </c>
      <c r="AI146">
        <f t="shared" ref="AI146:AN146" si="106">IF(AH146=0,$B$146-1,IF(AH146&gt;0,AH146-1,0))</f>
        <v>1</v>
      </c>
      <c r="AJ146">
        <f t="shared" si="106"/>
        <v>0</v>
      </c>
      <c r="AK146">
        <f t="shared" si="106"/>
        <v>19</v>
      </c>
      <c r="AL146">
        <f t="shared" si="106"/>
        <v>18</v>
      </c>
      <c r="AM146">
        <f t="shared" si="106"/>
        <v>17</v>
      </c>
      <c r="AN146">
        <f t="shared" si="106"/>
        <v>16</v>
      </c>
    </row>
    <row r="147" spans="1:40" x14ac:dyDescent="0.25">
      <c r="A147" t="str">
        <f t="shared" si="104"/>
        <v>Pool Deck Carpet Replace</v>
      </c>
      <c r="B147">
        <f t="shared" si="104"/>
        <v>10</v>
      </c>
      <c r="K147">
        <f t="shared" si="19"/>
        <v>0</v>
      </c>
      <c r="L147">
        <f>IF(K147=0,$B$147-1,IF(K147&gt;0,K147-1,0))</f>
        <v>9</v>
      </c>
      <c r="M147">
        <f t="shared" ref="M147:AG147" si="107">IF(L147=0,$B$147-1,IF(L147&gt;0,L147-1,0))</f>
        <v>8</v>
      </c>
      <c r="N147">
        <f t="shared" si="107"/>
        <v>7</v>
      </c>
      <c r="O147">
        <f t="shared" si="107"/>
        <v>6</v>
      </c>
      <c r="P147">
        <f t="shared" si="107"/>
        <v>5</v>
      </c>
      <c r="Q147">
        <f t="shared" si="107"/>
        <v>4</v>
      </c>
      <c r="R147">
        <f t="shared" si="107"/>
        <v>3</v>
      </c>
      <c r="S147">
        <f t="shared" si="107"/>
        <v>2</v>
      </c>
      <c r="T147">
        <f t="shared" si="107"/>
        <v>1</v>
      </c>
      <c r="U147">
        <f t="shared" si="107"/>
        <v>0</v>
      </c>
      <c r="V147">
        <f t="shared" si="107"/>
        <v>9</v>
      </c>
      <c r="W147">
        <f t="shared" si="107"/>
        <v>8</v>
      </c>
      <c r="X147">
        <f t="shared" si="107"/>
        <v>7</v>
      </c>
      <c r="Y147">
        <f t="shared" si="107"/>
        <v>6</v>
      </c>
      <c r="Z147">
        <f t="shared" si="107"/>
        <v>5</v>
      </c>
      <c r="AA147">
        <f t="shared" si="107"/>
        <v>4</v>
      </c>
      <c r="AB147">
        <f t="shared" si="107"/>
        <v>3</v>
      </c>
      <c r="AC147">
        <f t="shared" si="107"/>
        <v>2</v>
      </c>
      <c r="AD147">
        <f t="shared" si="107"/>
        <v>1</v>
      </c>
      <c r="AE147">
        <f t="shared" si="107"/>
        <v>0</v>
      </c>
      <c r="AF147">
        <f t="shared" si="107"/>
        <v>9</v>
      </c>
      <c r="AG147">
        <f t="shared" si="107"/>
        <v>8</v>
      </c>
      <c r="AH147">
        <f>IF(AG147=0,$B$147-1,IF(AG147&gt;0,AG147-1,0))</f>
        <v>7</v>
      </c>
      <c r="AI147">
        <f t="shared" ref="AI147:AN147" si="108">IF(AH147=0,$B$147-1,IF(AH147&gt;0,AH147-1,0))</f>
        <v>6</v>
      </c>
      <c r="AJ147">
        <f t="shared" si="108"/>
        <v>5</v>
      </c>
      <c r="AK147">
        <f t="shared" si="108"/>
        <v>4</v>
      </c>
      <c r="AL147">
        <f t="shared" si="108"/>
        <v>3</v>
      </c>
      <c r="AM147">
        <f t="shared" si="108"/>
        <v>2</v>
      </c>
      <c r="AN147">
        <f t="shared" si="108"/>
        <v>1</v>
      </c>
    </row>
    <row r="148" spans="1:40" x14ac:dyDescent="0.25">
      <c r="A148" t="str">
        <f t="shared" si="104"/>
        <v>Ski Locker Room Floor</v>
      </c>
      <c r="B148">
        <f t="shared" si="104"/>
        <v>15</v>
      </c>
      <c r="K148">
        <f t="shared" si="19"/>
        <v>5</v>
      </c>
      <c r="L148">
        <f>IF(K148=0,$B$148-1,IF(K148&gt;0,K148-1,0))</f>
        <v>4</v>
      </c>
      <c r="M148">
        <f t="shared" ref="M148:AG148" si="109">IF(L148=0,$B$148-1,IF(L148&gt;0,L148-1,0))</f>
        <v>3</v>
      </c>
      <c r="N148">
        <f t="shared" si="109"/>
        <v>2</v>
      </c>
      <c r="O148">
        <f t="shared" si="109"/>
        <v>1</v>
      </c>
      <c r="P148">
        <f t="shared" si="109"/>
        <v>0</v>
      </c>
      <c r="Q148">
        <f t="shared" si="109"/>
        <v>14</v>
      </c>
      <c r="R148">
        <f t="shared" si="109"/>
        <v>13</v>
      </c>
      <c r="S148">
        <f t="shared" si="109"/>
        <v>12</v>
      </c>
      <c r="T148">
        <f t="shared" si="109"/>
        <v>11</v>
      </c>
      <c r="U148">
        <f t="shared" si="109"/>
        <v>10</v>
      </c>
      <c r="V148">
        <f t="shared" si="109"/>
        <v>9</v>
      </c>
      <c r="W148">
        <f t="shared" si="109"/>
        <v>8</v>
      </c>
      <c r="X148">
        <f t="shared" si="109"/>
        <v>7</v>
      </c>
      <c r="Y148">
        <f t="shared" si="109"/>
        <v>6</v>
      </c>
      <c r="Z148">
        <f t="shared" si="109"/>
        <v>5</v>
      </c>
      <c r="AA148">
        <f t="shared" si="109"/>
        <v>4</v>
      </c>
      <c r="AB148">
        <f t="shared" si="109"/>
        <v>3</v>
      </c>
      <c r="AC148">
        <f t="shared" si="109"/>
        <v>2</v>
      </c>
      <c r="AD148">
        <f t="shared" si="109"/>
        <v>1</v>
      </c>
      <c r="AE148">
        <f t="shared" si="109"/>
        <v>0</v>
      </c>
      <c r="AF148">
        <f t="shared" si="109"/>
        <v>14</v>
      </c>
      <c r="AG148">
        <f t="shared" si="109"/>
        <v>13</v>
      </c>
      <c r="AH148">
        <f>IF(AG148=0,$B$148-1,IF(AG148&gt;0,AG148-1,0))</f>
        <v>12</v>
      </c>
      <c r="AI148">
        <f t="shared" ref="AI148:AN148" si="110">IF(AH148=0,$B$148-1,IF(AH148&gt;0,AH148-1,0))</f>
        <v>11</v>
      </c>
      <c r="AJ148">
        <f t="shared" si="110"/>
        <v>10</v>
      </c>
      <c r="AK148">
        <f t="shared" si="110"/>
        <v>9</v>
      </c>
      <c r="AL148">
        <f t="shared" si="110"/>
        <v>8</v>
      </c>
      <c r="AM148">
        <f t="shared" si="110"/>
        <v>7</v>
      </c>
      <c r="AN148">
        <f t="shared" si="110"/>
        <v>6</v>
      </c>
    </row>
    <row r="149" spans="1:40" x14ac:dyDescent="0.25">
      <c r="A149" t="str">
        <f t="shared" si="104"/>
        <v>Lights Int Hall Replace</v>
      </c>
      <c r="B149">
        <f t="shared" si="104"/>
        <v>15</v>
      </c>
      <c r="K149">
        <f t="shared" si="19"/>
        <v>5</v>
      </c>
      <c r="L149">
        <f>IF(K149=0,$B$149-1,IF(K149&gt;0,K149-1,0))</f>
        <v>4</v>
      </c>
      <c r="M149">
        <f t="shared" ref="M149:AG149" si="111">IF(L149=0,$B$149-1,IF(L149&gt;0,L149-1,0))</f>
        <v>3</v>
      </c>
      <c r="N149">
        <f t="shared" si="111"/>
        <v>2</v>
      </c>
      <c r="O149">
        <f t="shared" si="111"/>
        <v>1</v>
      </c>
      <c r="P149">
        <f t="shared" si="111"/>
        <v>0</v>
      </c>
      <c r="Q149">
        <f t="shared" si="111"/>
        <v>14</v>
      </c>
      <c r="R149">
        <f t="shared" si="111"/>
        <v>13</v>
      </c>
      <c r="S149">
        <f t="shared" si="111"/>
        <v>12</v>
      </c>
      <c r="T149">
        <f t="shared" si="111"/>
        <v>11</v>
      </c>
      <c r="U149">
        <f t="shared" si="111"/>
        <v>10</v>
      </c>
      <c r="V149">
        <f t="shared" si="111"/>
        <v>9</v>
      </c>
      <c r="W149">
        <f t="shared" si="111"/>
        <v>8</v>
      </c>
      <c r="X149">
        <f t="shared" si="111"/>
        <v>7</v>
      </c>
      <c r="Y149">
        <f t="shared" si="111"/>
        <v>6</v>
      </c>
      <c r="Z149">
        <f t="shared" si="111"/>
        <v>5</v>
      </c>
      <c r="AA149">
        <f t="shared" si="111"/>
        <v>4</v>
      </c>
      <c r="AB149">
        <f t="shared" si="111"/>
        <v>3</v>
      </c>
      <c r="AC149">
        <f t="shared" si="111"/>
        <v>2</v>
      </c>
      <c r="AD149">
        <f t="shared" si="111"/>
        <v>1</v>
      </c>
      <c r="AE149">
        <f t="shared" si="111"/>
        <v>0</v>
      </c>
      <c r="AF149">
        <f t="shared" si="111"/>
        <v>14</v>
      </c>
      <c r="AG149">
        <f t="shared" si="111"/>
        <v>13</v>
      </c>
      <c r="AH149">
        <f>IF(AG149=0,$B$149-1,IF(AG149&gt;0,AG149-1,0))</f>
        <v>12</v>
      </c>
      <c r="AI149">
        <f t="shared" ref="AI149:AN149" si="112">IF(AH149=0,$B$149-1,IF(AH149&gt;0,AH149-1,0))</f>
        <v>11</v>
      </c>
      <c r="AJ149">
        <f t="shared" si="112"/>
        <v>10</v>
      </c>
      <c r="AK149">
        <f t="shared" si="112"/>
        <v>9</v>
      </c>
      <c r="AL149">
        <f t="shared" si="112"/>
        <v>8</v>
      </c>
      <c r="AM149">
        <f t="shared" si="112"/>
        <v>7</v>
      </c>
      <c r="AN149">
        <f t="shared" si="112"/>
        <v>6</v>
      </c>
    </row>
    <row r="150" spans="1:40" x14ac:dyDescent="0.25">
      <c r="A150" t="str">
        <f t="shared" si="104"/>
        <v>Lights Ext Wall Mount</v>
      </c>
      <c r="B150">
        <f t="shared" si="104"/>
        <v>20</v>
      </c>
      <c r="K150">
        <f t="shared" si="19"/>
        <v>5</v>
      </c>
      <c r="L150">
        <f>IF(K150=0,$B$150-1,IF(K150&gt;0,K150-1,0))</f>
        <v>4</v>
      </c>
      <c r="M150">
        <f t="shared" ref="M150:AG150" si="113">IF(L150=0,$B$150-1,IF(L150&gt;0,L150-1,0))</f>
        <v>3</v>
      </c>
      <c r="N150">
        <f t="shared" si="113"/>
        <v>2</v>
      </c>
      <c r="O150">
        <f t="shared" si="113"/>
        <v>1</v>
      </c>
      <c r="P150">
        <f t="shared" si="113"/>
        <v>0</v>
      </c>
      <c r="Q150">
        <f t="shared" si="113"/>
        <v>19</v>
      </c>
      <c r="R150">
        <f t="shared" si="113"/>
        <v>18</v>
      </c>
      <c r="S150">
        <f t="shared" si="113"/>
        <v>17</v>
      </c>
      <c r="T150">
        <f t="shared" si="113"/>
        <v>16</v>
      </c>
      <c r="U150">
        <f t="shared" si="113"/>
        <v>15</v>
      </c>
      <c r="V150">
        <f t="shared" si="113"/>
        <v>14</v>
      </c>
      <c r="W150">
        <f t="shared" si="113"/>
        <v>13</v>
      </c>
      <c r="X150">
        <f t="shared" si="113"/>
        <v>12</v>
      </c>
      <c r="Y150">
        <f t="shared" si="113"/>
        <v>11</v>
      </c>
      <c r="Z150">
        <f t="shared" si="113"/>
        <v>10</v>
      </c>
      <c r="AA150">
        <f t="shared" si="113"/>
        <v>9</v>
      </c>
      <c r="AB150">
        <f t="shared" si="113"/>
        <v>8</v>
      </c>
      <c r="AC150">
        <f t="shared" si="113"/>
        <v>7</v>
      </c>
      <c r="AD150">
        <f t="shared" si="113"/>
        <v>6</v>
      </c>
      <c r="AE150">
        <f t="shared" si="113"/>
        <v>5</v>
      </c>
      <c r="AF150">
        <f t="shared" si="113"/>
        <v>4</v>
      </c>
      <c r="AG150">
        <f t="shared" si="113"/>
        <v>3</v>
      </c>
      <c r="AH150">
        <f>IF(AG150=0,$B$150-1,IF(AG150&gt;0,AG150-1,0))</f>
        <v>2</v>
      </c>
      <c r="AI150">
        <f t="shared" ref="AI150:AN150" si="114">IF(AH150=0,$B$150-1,IF(AH150&gt;0,AH150-1,0))</f>
        <v>1</v>
      </c>
      <c r="AJ150">
        <f t="shared" si="114"/>
        <v>0</v>
      </c>
      <c r="AK150">
        <f t="shared" si="114"/>
        <v>19</v>
      </c>
      <c r="AL150">
        <f t="shared" si="114"/>
        <v>18</v>
      </c>
      <c r="AM150">
        <f t="shared" si="114"/>
        <v>17</v>
      </c>
      <c r="AN150">
        <f t="shared" si="114"/>
        <v>16</v>
      </c>
    </row>
    <row r="151" spans="1:40" x14ac:dyDescent="0.25">
      <c r="A151" t="str">
        <f t="shared" si="104"/>
        <v>Pedestal Lights Replace</v>
      </c>
      <c r="B151">
        <f t="shared" si="104"/>
        <v>15</v>
      </c>
      <c r="K151">
        <f t="shared" si="19"/>
        <v>10</v>
      </c>
      <c r="L151">
        <f>IF(K151=0,$B$151-1,IF(K151&gt;0,K151-1,0))</f>
        <v>9</v>
      </c>
      <c r="M151">
        <f t="shared" ref="M151:AG151" si="115">IF(L151=0,$B$151-1,IF(L151&gt;0,L151-1,0))</f>
        <v>8</v>
      </c>
      <c r="N151">
        <f t="shared" si="115"/>
        <v>7</v>
      </c>
      <c r="O151">
        <f t="shared" si="115"/>
        <v>6</v>
      </c>
      <c r="P151">
        <f t="shared" si="115"/>
        <v>5</v>
      </c>
      <c r="Q151">
        <f t="shared" si="115"/>
        <v>4</v>
      </c>
      <c r="R151">
        <f t="shared" si="115"/>
        <v>3</v>
      </c>
      <c r="S151">
        <f t="shared" si="115"/>
        <v>2</v>
      </c>
      <c r="T151">
        <f t="shared" si="115"/>
        <v>1</v>
      </c>
      <c r="U151">
        <f t="shared" si="115"/>
        <v>0</v>
      </c>
      <c r="V151">
        <f t="shared" si="115"/>
        <v>14</v>
      </c>
      <c r="W151">
        <f t="shared" si="115"/>
        <v>13</v>
      </c>
      <c r="X151">
        <f t="shared" si="115"/>
        <v>12</v>
      </c>
      <c r="Y151">
        <f t="shared" si="115"/>
        <v>11</v>
      </c>
      <c r="Z151">
        <f t="shared" si="115"/>
        <v>10</v>
      </c>
      <c r="AA151">
        <f t="shared" si="115"/>
        <v>9</v>
      </c>
      <c r="AB151">
        <f t="shared" si="115"/>
        <v>8</v>
      </c>
      <c r="AC151">
        <f t="shared" si="115"/>
        <v>7</v>
      </c>
      <c r="AD151">
        <f t="shared" si="115"/>
        <v>6</v>
      </c>
      <c r="AE151">
        <f t="shared" si="115"/>
        <v>5</v>
      </c>
      <c r="AF151">
        <f t="shared" si="115"/>
        <v>4</v>
      </c>
      <c r="AG151">
        <f t="shared" si="115"/>
        <v>3</v>
      </c>
      <c r="AH151">
        <f>IF(AG151=0,$B$151-1,IF(AG151&gt;0,AG151-1,0))</f>
        <v>2</v>
      </c>
      <c r="AI151">
        <f t="shared" ref="AI151:AN151" si="116">IF(AH151=0,$B$151-1,IF(AH151&gt;0,AH151-1,0))</f>
        <v>1</v>
      </c>
      <c r="AJ151">
        <f t="shared" si="116"/>
        <v>0</v>
      </c>
      <c r="AK151">
        <f t="shared" si="116"/>
        <v>14</v>
      </c>
      <c r="AL151">
        <f t="shared" si="116"/>
        <v>13</v>
      </c>
      <c r="AM151">
        <f t="shared" si="116"/>
        <v>12</v>
      </c>
      <c r="AN151">
        <f t="shared" si="116"/>
        <v>11</v>
      </c>
    </row>
    <row r="152" spans="1:40" x14ac:dyDescent="0.25">
      <c r="A152" t="str">
        <f t="shared" si="104"/>
        <v>Landscape Timbers</v>
      </c>
      <c r="B152">
        <f t="shared" si="104"/>
        <v>30</v>
      </c>
      <c r="K152">
        <f t="shared" si="19"/>
        <v>0</v>
      </c>
      <c r="L152">
        <f>IF(K152=0,$B$152-1,IF(K152&gt;0,K152-1,0))</f>
        <v>29</v>
      </c>
      <c r="M152">
        <f t="shared" ref="M152:AG152" si="117">IF(L152=0,$B$152-1,IF(L152&gt;0,L152-1,0))</f>
        <v>28</v>
      </c>
      <c r="N152">
        <f t="shared" si="117"/>
        <v>27</v>
      </c>
      <c r="O152">
        <f t="shared" si="117"/>
        <v>26</v>
      </c>
      <c r="P152">
        <f t="shared" si="117"/>
        <v>25</v>
      </c>
      <c r="Q152">
        <f t="shared" si="117"/>
        <v>24</v>
      </c>
      <c r="R152">
        <f t="shared" si="117"/>
        <v>23</v>
      </c>
      <c r="S152">
        <f t="shared" si="117"/>
        <v>22</v>
      </c>
      <c r="T152">
        <f t="shared" si="117"/>
        <v>21</v>
      </c>
      <c r="U152">
        <f t="shared" si="117"/>
        <v>20</v>
      </c>
      <c r="V152">
        <f t="shared" si="117"/>
        <v>19</v>
      </c>
      <c r="W152">
        <f t="shared" si="117"/>
        <v>18</v>
      </c>
      <c r="X152">
        <f t="shared" si="117"/>
        <v>17</v>
      </c>
      <c r="Y152">
        <f t="shared" si="117"/>
        <v>16</v>
      </c>
      <c r="Z152">
        <f t="shared" si="117"/>
        <v>15</v>
      </c>
      <c r="AA152">
        <f t="shared" si="117"/>
        <v>14</v>
      </c>
      <c r="AB152">
        <f t="shared" si="117"/>
        <v>13</v>
      </c>
      <c r="AC152">
        <f t="shared" si="117"/>
        <v>12</v>
      </c>
      <c r="AD152">
        <f t="shared" si="117"/>
        <v>11</v>
      </c>
      <c r="AE152">
        <f t="shared" si="117"/>
        <v>10</v>
      </c>
      <c r="AF152">
        <f t="shared" si="117"/>
        <v>9</v>
      </c>
      <c r="AG152">
        <f t="shared" si="117"/>
        <v>8</v>
      </c>
      <c r="AH152">
        <f>IF(AG152=0,$B$152-1,IF(AG152&gt;0,AG152-1,0))</f>
        <v>7</v>
      </c>
      <c r="AI152">
        <f t="shared" ref="AI152:AN152" si="118">IF(AH152=0,$B$152-1,IF(AH152&gt;0,AH152-1,0))</f>
        <v>6</v>
      </c>
      <c r="AJ152">
        <f t="shared" si="118"/>
        <v>5</v>
      </c>
      <c r="AK152">
        <f t="shared" si="118"/>
        <v>4</v>
      </c>
      <c r="AL152">
        <f t="shared" si="118"/>
        <v>3</v>
      </c>
      <c r="AM152">
        <f t="shared" si="118"/>
        <v>2</v>
      </c>
      <c r="AN152">
        <f t="shared" si="118"/>
        <v>1</v>
      </c>
    </row>
    <row r="153" spans="1:40" x14ac:dyDescent="0.25">
      <c r="A153" t="str">
        <f t="shared" si="104"/>
        <v>Electrical Panels Replace</v>
      </c>
      <c r="B153">
        <f t="shared" si="104"/>
        <v>35</v>
      </c>
      <c r="K153">
        <f t="shared" si="19"/>
        <v>0</v>
      </c>
      <c r="L153">
        <f>IF(K153=0,$B$153-1,IF(K153&gt;0,K153-1,0))</f>
        <v>34</v>
      </c>
      <c r="M153">
        <f t="shared" ref="M153:AG153" si="119">IF(L153=0,$B$153-1,IF(L153&gt;0,L153-1,0))</f>
        <v>33</v>
      </c>
      <c r="N153">
        <f t="shared" si="119"/>
        <v>32</v>
      </c>
      <c r="O153">
        <f t="shared" si="119"/>
        <v>31</v>
      </c>
      <c r="P153">
        <f t="shared" si="119"/>
        <v>30</v>
      </c>
      <c r="Q153">
        <f t="shared" si="119"/>
        <v>29</v>
      </c>
      <c r="R153">
        <f t="shared" si="119"/>
        <v>28</v>
      </c>
      <c r="S153">
        <f t="shared" si="119"/>
        <v>27</v>
      </c>
      <c r="T153">
        <f t="shared" si="119"/>
        <v>26</v>
      </c>
      <c r="U153">
        <f t="shared" si="119"/>
        <v>25</v>
      </c>
      <c r="V153">
        <f t="shared" si="119"/>
        <v>24</v>
      </c>
      <c r="W153">
        <f t="shared" si="119"/>
        <v>23</v>
      </c>
      <c r="X153">
        <f t="shared" si="119"/>
        <v>22</v>
      </c>
      <c r="Y153">
        <f t="shared" si="119"/>
        <v>21</v>
      </c>
      <c r="Z153">
        <f t="shared" si="119"/>
        <v>20</v>
      </c>
      <c r="AA153">
        <f t="shared" si="119"/>
        <v>19</v>
      </c>
      <c r="AB153">
        <f t="shared" si="119"/>
        <v>18</v>
      </c>
      <c r="AC153">
        <f t="shared" si="119"/>
        <v>17</v>
      </c>
      <c r="AD153">
        <f t="shared" si="119"/>
        <v>16</v>
      </c>
      <c r="AE153">
        <f t="shared" si="119"/>
        <v>15</v>
      </c>
      <c r="AF153">
        <f t="shared" si="119"/>
        <v>14</v>
      </c>
      <c r="AG153">
        <f t="shared" si="119"/>
        <v>13</v>
      </c>
      <c r="AH153">
        <f>IF(AG153=0,$B$153-1,IF(AG153&gt;0,AG153-1,0))</f>
        <v>12</v>
      </c>
      <c r="AI153">
        <f t="shared" ref="AI153:AN153" si="120">IF(AH153=0,$B$153-1,IF(AH153&gt;0,AH153-1,0))</f>
        <v>11</v>
      </c>
      <c r="AJ153">
        <f t="shared" si="120"/>
        <v>10</v>
      </c>
      <c r="AK153">
        <f t="shared" si="120"/>
        <v>9</v>
      </c>
      <c r="AL153">
        <f t="shared" si="120"/>
        <v>8</v>
      </c>
      <c r="AM153">
        <f t="shared" si="120"/>
        <v>7</v>
      </c>
      <c r="AN153">
        <f t="shared" si="120"/>
        <v>6</v>
      </c>
    </row>
    <row r="159" spans="1:40" x14ac:dyDescent="0.25">
      <c r="A159">
        <f>A67</f>
        <v>2025</v>
      </c>
      <c r="B159">
        <f>B67</f>
        <v>20453.728192335526</v>
      </c>
    </row>
  </sheetData>
  <autoFilter ref="A6:AQ61"/>
  <conditionalFormatting sqref="D7:D61">
    <cfRule type="cellIs" dxfId="1" priority="2" operator="equal">
      <formula>0</formula>
    </cfRule>
  </conditionalFormatting>
  <conditionalFormatting sqref="C7:C61">
    <cfRule type="cellIs" dxfId="0" priority="1" operator="lessThan">
      <formula>1</formula>
    </cfRule>
  </conditionalFormatting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7"/>
  <sheetViews>
    <sheetView zoomScale="98" zoomScaleNormal="98" workbookViewId="0">
      <selection activeCell="K23" sqref="K23"/>
    </sheetView>
  </sheetViews>
  <sheetFormatPr defaultRowHeight="15" x14ac:dyDescent="0.25"/>
  <cols>
    <col min="1" max="1" width="19.85546875" bestFit="1" customWidth="1"/>
    <col min="2" max="2" width="14.7109375" bestFit="1" customWidth="1"/>
    <col min="3" max="3" width="14.28515625" bestFit="1" customWidth="1"/>
    <col min="4" max="4" width="12.5703125" bestFit="1" customWidth="1"/>
    <col min="5" max="5" width="13.7109375" bestFit="1" customWidth="1"/>
    <col min="6" max="6" width="12.5703125" bestFit="1" customWidth="1"/>
  </cols>
  <sheetData>
    <row r="1" spans="1:41" x14ac:dyDescent="0.25">
      <c r="A1" t="s">
        <v>15</v>
      </c>
      <c r="B1" s="3">
        <v>2019</v>
      </c>
      <c r="C1" t="s">
        <v>16</v>
      </c>
      <c r="D1" s="4">
        <v>3.7499999999999999E-2</v>
      </c>
    </row>
    <row r="6" spans="1:41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K6">
        <f>B1</f>
        <v>2019</v>
      </c>
      <c r="L6">
        <f>K6+1</f>
        <v>2020</v>
      </c>
      <c r="M6">
        <f t="shared" ref="M6:AN6" si="0">L6+1</f>
        <v>2021</v>
      </c>
      <c r="N6">
        <f t="shared" si="0"/>
        <v>2022</v>
      </c>
      <c r="O6">
        <f t="shared" si="0"/>
        <v>2023</v>
      </c>
      <c r="P6">
        <f t="shared" si="0"/>
        <v>2024</v>
      </c>
      <c r="Q6">
        <f t="shared" si="0"/>
        <v>2025</v>
      </c>
      <c r="R6">
        <f t="shared" si="0"/>
        <v>2026</v>
      </c>
      <c r="S6">
        <f t="shared" si="0"/>
        <v>2027</v>
      </c>
      <c r="T6">
        <f t="shared" si="0"/>
        <v>2028</v>
      </c>
      <c r="U6">
        <f t="shared" si="0"/>
        <v>2029</v>
      </c>
      <c r="V6">
        <f t="shared" si="0"/>
        <v>2030</v>
      </c>
      <c r="W6">
        <f t="shared" si="0"/>
        <v>2031</v>
      </c>
      <c r="X6">
        <f t="shared" si="0"/>
        <v>2032</v>
      </c>
      <c r="Y6">
        <f t="shared" si="0"/>
        <v>2033</v>
      </c>
      <c r="Z6">
        <f t="shared" si="0"/>
        <v>2034</v>
      </c>
      <c r="AA6">
        <f t="shared" si="0"/>
        <v>2035</v>
      </c>
      <c r="AB6">
        <f t="shared" si="0"/>
        <v>2036</v>
      </c>
      <c r="AC6">
        <f t="shared" si="0"/>
        <v>2037</v>
      </c>
      <c r="AD6">
        <f t="shared" si="0"/>
        <v>2038</v>
      </c>
      <c r="AE6">
        <f t="shared" si="0"/>
        <v>2039</v>
      </c>
      <c r="AF6">
        <f t="shared" si="0"/>
        <v>2040</v>
      </c>
      <c r="AG6">
        <f t="shared" si="0"/>
        <v>2041</v>
      </c>
      <c r="AH6">
        <f t="shared" si="0"/>
        <v>2042</v>
      </c>
      <c r="AI6">
        <f t="shared" si="0"/>
        <v>2043</v>
      </c>
      <c r="AJ6">
        <f t="shared" si="0"/>
        <v>2044</v>
      </c>
      <c r="AK6">
        <f t="shared" si="0"/>
        <v>2045</v>
      </c>
      <c r="AL6">
        <f t="shared" si="0"/>
        <v>2046</v>
      </c>
      <c r="AM6">
        <f t="shared" si="0"/>
        <v>2047</v>
      </c>
      <c r="AN6">
        <f t="shared" si="0"/>
        <v>2048</v>
      </c>
      <c r="AO6" t="s">
        <v>0</v>
      </c>
    </row>
    <row r="7" spans="1:41" x14ac:dyDescent="0.25">
      <c r="A7" t="s">
        <v>6</v>
      </c>
      <c r="B7">
        <v>20</v>
      </c>
      <c r="C7">
        <v>0</v>
      </c>
      <c r="D7" s="1">
        <v>94500</v>
      </c>
      <c r="E7" s="1">
        <v>105000</v>
      </c>
      <c r="F7" s="1">
        <f>AVERAGE(D7:E7)</f>
        <v>99750</v>
      </c>
      <c r="K7" s="2">
        <f t="shared" ref="K7:K38" si="1">IF(K98=0,$F7,0)</f>
        <v>99750</v>
      </c>
      <c r="L7" s="2">
        <f t="shared" ref="L7:AN7" si="2">IF(L98=0,$F7,0)</f>
        <v>0</v>
      </c>
      <c r="M7" s="2">
        <f t="shared" si="2"/>
        <v>0</v>
      </c>
      <c r="N7" s="2">
        <f t="shared" si="2"/>
        <v>0</v>
      </c>
      <c r="O7" s="2">
        <f t="shared" si="2"/>
        <v>0</v>
      </c>
      <c r="P7" s="2">
        <f t="shared" si="2"/>
        <v>0</v>
      </c>
      <c r="Q7" s="2">
        <f t="shared" si="2"/>
        <v>0</v>
      </c>
      <c r="R7" s="2">
        <f t="shared" si="2"/>
        <v>0</v>
      </c>
      <c r="S7" s="2">
        <f t="shared" si="2"/>
        <v>0</v>
      </c>
      <c r="T7" s="2">
        <f t="shared" si="2"/>
        <v>0</v>
      </c>
      <c r="U7" s="2">
        <f t="shared" si="2"/>
        <v>0</v>
      </c>
      <c r="V7" s="2">
        <f t="shared" si="2"/>
        <v>0</v>
      </c>
      <c r="W7" s="2">
        <f t="shared" si="2"/>
        <v>0</v>
      </c>
      <c r="X7" s="2">
        <f t="shared" si="2"/>
        <v>0</v>
      </c>
      <c r="Y7" s="2">
        <f t="shared" si="2"/>
        <v>0</v>
      </c>
      <c r="Z7" s="2">
        <f t="shared" si="2"/>
        <v>0</v>
      </c>
      <c r="AA7" s="2">
        <f t="shared" si="2"/>
        <v>0</v>
      </c>
      <c r="AB7" s="2">
        <f t="shared" si="2"/>
        <v>0</v>
      </c>
      <c r="AC7" s="2">
        <f t="shared" si="2"/>
        <v>0</v>
      </c>
      <c r="AD7" s="2">
        <f t="shared" si="2"/>
        <v>0</v>
      </c>
      <c r="AE7" s="2">
        <f t="shared" si="2"/>
        <v>99750</v>
      </c>
      <c r="AF7" s="2">
        <f t="shared" si="2"/>
        <v>0</v>
      </c>
      <c r="AG7" s="2">
        <f t="shared" si="2"/>
        <v>0</v>
      </c>
      <c r="AH7" s="2">
        <f t="shared" si="2"/>
        <v>0</v>
      </c>
      <c r="AI7" s="2">
        <f t="shared" si="2"/>
        <v>0</v>
      </c>
      <c r="AJ7" s="2">
        <f t="shared" si="2"/>
        <v>0</v>
      </c>
      <c r="AK7" s="2">
        <f t="shared" si="2"/>
        <v>0</v>
      </c>
      <c r="AL7" s="2">
        <f t="shared" si="2"/>
        <v>0</v>
      </c>
      <c r="AM7" s="2">
        <f t="shared" si="2"/>
        <v>0</v>
      </c>
      <c r="AN7" s="2">
        <f t="shared" si="2"/>
        <v>0</v>
      </c>
      <c r="AO7" t="s">
        <v>6</v>
      </c>
    </row>
    <row r="8" spans="1:41" x14ac:dyDescent="0.25">
      <c r="A8" t="s">
        <v>7</v>
      </c>
      <c r="B8">
        <v>50</v>
      </c>
      <c r="C8">
        <v>48</v>
      </c>
      <c r="D8" s="1">
        <v>80000</v>
      </c>
      <c r="E8" s="1">
        <v>100000</v>
      </c>
      <c r="F8" s="1">
        <f t="shared" ref="F8:F60" si="3">AVERAGE(D8:E8)</f>
        <v>90000</v>
      </c>
      <c r="K8" s="2">
        <f t="shared" si="1"/>
        <v>0</v>
      </c>
      <c r="L8" s="2">
        <f t="shared" ref="L8:AN8" si="4">IF(L99=0,$F8,0)</f>
        <v>0</v>
      </c>
      <c r="M8" s="2">
        <f t="shared" si="4"/>
        <v>0</v>
      </c>
      <c r="N8" s="2">
        <f t="shared" si="4"/>
        <v>0</v>
      </c>
      <c r="O8" s="2">
        <f t="shared" si="4"/>
        <v>0</v>
      </c>
      <c r="P8" s="2">
        <f t="shared" si="4"/>
        <v>0</v>
      </c>
      <c r="Q8" s="2">
        <f t="shared" si="4"/>
        <v>0</v>
      </c>
      <c r="R8" s="2">
        <f t="shared" si="4"/>
        <v>0</v>
      </c>
      <c r="S8" s="2">
        <f t="shared" si="4"/>
        <v>0</v>
      </c>
      <c r="T8" s="2">
        <f t="shared" si="4"/>
        <v>0</v>
      </c>
      <c r="U8" s="2">
        <f t="shared" si="4"/>
        <v>0</v>
      </c>
      <c r="V8" s="2">
        <f t="shared" si="4"/>
        <v>0</v>
      </c>
      <c r="W8" s="2">
        <f t="shared" si="4"/>
        <v>0</v>
      </c>
      <c r="X8" s="2">
        <f t="shared" si="4"/>
        <v>0</v>
      </c>
      <c r="Y8" s="2">
        <f t="shared" si="4"/>
        <v>0</v>
      </c>
      <c r="Z8" s="2">
        <f t="shared" si="4"/>
        <v>0</v>
      </c>
      <c r="AA8" s="2">
        <f t="shared" si="4"/>
        <v>0</v>
      </c>
      <c r="AB8" s="2">
        <f t="shared" si="4"/>
        <v>0</v>
      </c>
      <c r="AC8" s="2">
        <f t="shared" si="4"/>
        <v>0</v>
      </c>
      <c r="AD8" s="2">
        <f t="shared" si="4"/>
        <v>0</v>
      </c>
      <c r="AE8" s="2">
        <f t="shared" si="4"/>
        <v>0</v>
      </c>
      <c r="AF8" s="2">
        <f t="shared" si="4"/>
        <v>0</v>
      </c>
      <c r="AG8" s="2">
        <f t="shared" si="4"/>
        <v>0</v>
      </c>
      <c r="AH8" s="2">
        <f t="shared" si="4"/>
        <v>0</v>
      </c>
      <c r="AI8" s="2">
        <f t="shared" si="4"/>
        <v>0</v>
      </c>
      <c r="AJ8" s="2">
        <f t="shared" si="4"/>
        <v>0</v>
      </c>
      <c r="AK8" s="2">
        <f t="shared" si="4"/>
        <v>0</v>
      </c>
      <c r="AL8" s="2">
        <f t="shared" si="4"/>
        <v>0</v>
      </c>
      <c r="AM8" s="2">
        <f t="shared" si="4"/>
        <v>0</v>
      </c>
      <c r="AN8" s="2">
        <f t="shared" si="4"/>
        <v>0</v>
      </c>
      <c r="AO8" t="s">
        <v>7</v>
      </c>
    </row>
    <row r="9" spans="1:41" x14ac:dyDescent="0.25">
      <c r="A9" t="s">
        <v>8</v>
      </c>
      <c r="B9">
        <v>10</v>
      </c>
      <c r="C9">
        <v>0</v>
      </c>
      <c r="D9" s="1">
        <v>9000</v>
      </c>
      <c r="E9" s="1">
        <v>11250</v>
      </c>
      <c r="F9" s="1">
        <f t="shared" si="3"/>
        <v>10125</v>
      </c>
      <c r="K9" s="2">
        <f t="shared" si="1"/>
        <v>10125</v>
      </c>
      <c r="L9" s="2">
        <f t="shared" ref="L9:AN9" si="5">IF(L100=0,$F9,0)</f>
        <v>0</v>
      </c>
      <c r="M9" s="2">
        <f t="shared" si="5"/>
        <v>0</v>
      </c>
      <c r="N9" s="2">
        <f t="shared" si="5"/>
        <v>0</v>
      </c>
      <c r="O9" s="2">
        <f t="shared" si="5"/>
        <v>0</v>
      </c>
      <c r="P9" s="2">
        <f t="shared" si="5"/>
        <v>0</v>
      </c>
      <c r="Q9" s="2">
        <f t="shared" si="5"/>
        <v>0</v>
      </c>
      <c r="R9" s="2">
        <f t="shared" si="5"/>
        <v>0</v>
      </c>
      <c r="S9" s="2">
        <f t="shared" si="5"/>
        <v>0</v>
      </c>
      <c r="T9" s="2">
        <f t="shared" si="5"/>
        <v>0</v>
      </c>
      <c r="U9" s="2">
        <f t="shared" si="5"/>
        <v>10125</v>
      </c>
      <c r="V9" s="2">
        <f t="shared" si="5"/>
        <v>0</v>
      </c>
      <c r="W9" s="2">
        <f t="shared" si="5"/>
        <v>0</v>
      </c>
      <c r="X9" s="2">
        <f t="shared" si="5"/>
        <v>0</v>
      </c>
      <c r="Y9" s="2">
        <f t="shared" si="5"/>
        <v>0</v>
      </c>
      <c r="Z9" s="2">
        <f t="shared" si="5"/>
        <v>0</v>
      </c>
      <c r="AA9" s="2">
        <f t="shared" si="5"/>
        <v>0</v>
      </c>
      <c r="AB9" s="2">
        <f t="shared" si="5"/>
        <v>0</v>
      </c>
      <c r="AC9" s="2">
        <f t="shared" si="5"/>
        <v>0</v>
      </c>
      <c r="AD9" s="2">
        <f t="shared" si="5"/>
        <v>0</v>
      </c>
      <c r="AE9" s="2">
        <f t="shared" si="5"/>
        <v>10125</v>
      </c>
      <c r="AF9" s="2">
        <f t="shared" si="5"/>
        <v>0</v>
      </c>
      <c r="AG9" s="2">
        <f t="shared" si="5"/>
        <v>0</v>
      </c>
      <c r="AH9" s="2">
        <f t="shared" si="5"/>
        <v>0</v>
      </c>
      <c r="AI9" s="2">
        <f t="shared" si="5"/>
        <v>0</v>
      </c>
      <c r="AJ9" s="2">
        <f t="shared" si="5"/>
        <v>0</v>
      </c>
      <c r="AK9" s="2">
        <f t="shared" si="5"/>
        <v>0</v>
      </c>
      <c r="AL9" s="2">
        <f t="shared" si="5"/>
        <v>0</v>
      </c>
      <c r="AM9" s="2">
        <f t="shared" si="5"/>
        <v>0</v>
      </c>
      <c r="AN9" s="2">
        <f t="shared" si="5"/>
        <v>0</v>
      </c>
      <c r="AO9" t="s">
        <v>8</v>
      </c>
    </row>
    <row r="10" spans="1:41" x14ac:dyDescent="0.25">
      <c r="A10" t="s">
        <v>9</v>
      </c>
      <c r="B10">
        <v>5</v>
      </c>
      <c r="C10">
        <v>0</v>
      </c>
      <c r="D10" s="1">
        <v>38000</v>
      </c>
      <c r="E10" s="1">
        <v>45000</v>
      </c>
      <c r="F10" s="1">
        <f t="shared" si="3"/>
        <v>41500</v>
      </c>
      <c r="K10" s="2">
        <f t="shared" si="1"/>
        <v>41500</v>
      </c>
      <c r="L10" s="2">
        <f t="shared" ref="L10:AN10" si="6">IF(L101=0,$F10,0)</f>
        <v>0</v>
      </c>
      <c r="M10" s="2">
        <f t="shared" si="6"/>
        <v>0</v>
      </c>
      <c r="N10" s="2">
        <f t="shared" si="6"/>
        <v>0</v>
      </c>
      <c r="O10" s="2">
        <f t="shared" si="6"/>
        <v>0</v>
      </c>
      <c r="P10" s="2">
        <f t="shared" si="6"/>
        <v>41500</v>
      </c>
      <c r="Q10" s="2">
        <f t="shared" si="6"/>
        <v>0</v>
      </c>
      <c r="R10" s="2">
        <f t="shared" si="6"/>
        <v>0</v>
      </c>
      <c r="S10" s="2">
        <f t="shared" si="6"/>
        <v>0</v>
      </c>
      <c r="T10" s="2">
        <f t="shared" si="6"/>
        <v>0</v>
      </c>
      <c r="U10" s="2">
        <f t="shared" si="6"/>
        <v>41500</v>
      </c>
      <c r="V10" s="2">
        <f t="shared" si="6"/>
        <v>0</v>
      </c>
      <c r="W10" s="2">
        <f t="shared" si="6"/>
        <v>0</v>
      </c>
      <c r="X10" s="2">
        <f t="shared" si="6"/>
        <v>0</v>
      </c>
      <c r="Y10" s="2">
        <f t="shared" si="6"/>
        <v>0</v>
      </c>
      <c r="Z10" s="2">
        <f t="shared" si="6"/>
        <v>41500</v>
      </c>
      <c r="AA10" s="2">
        <f t="shared" si="6"/>
        <v>0</v>
      </c>
      <c r="AB10" s="2">
        <f t="shared" si="6"/>
        <v>0</v>
      </c>
      <c r="AC10" s="2">
        <f t="shared" si="6"/>
        <v>0</v>
      </c>
      <c r="AD10" s="2">
        <f t="shared" si="6"/>
        <v>0</v>
      </c>
      <c r="AE10" s="2">
        <f t="shared" si="6"/>
        <v>41500</v>
      </c>
      <c r="AF10" s="2">
        <f t="shared" si="6"/>
        <v>0</v>
      </c>
      <c r="AG10" s="2">
        <f t="shared" si="6"/>
        <v>0</v>
      </c>
      <c r="AH10" s="2">
        <f t="shared" si="6"/>
        <v>0</v>
      </c>
      <c r="AI10" s="2">
        <f t="shared" si="6"/>
        <v>0</v>
      </c>
      <c r="AJ10" s="2">
        <f t="shared" si="6"/>
        <v>41500</v>
      </c>
      <c r="AK10" s="2">
        <f t="shared" si="6"/>
        <v>0</v>
      </c>
      <c r="AL10" s="2">
        <f t="shared" si="6"/>
        <v>0</v>
      </c>
      <c r="AM10" s="2">
        <f t="shared" si="6"/>
        <v>0</v>
      </c>
      <c r="AN10" s="2">
        <f t="shared" si="6"/>
        <v>0</v>
      </c>
      <c r="AO10" t="s">
        <v>9</v>
      </c>
    </row>
    <row r="11" spans="1:41" x14ac:dyDescent="0.25">
      <c r="A11" t="s">
        <v>10</v>
      </c>
      <c r="B11">
        <v>10</v>
      </c>
      <c r="C11">
        <v>5</v>
      </c>
      <c r="D11" s="1">
        <v>18425</v>
      </c>
      <c r="E11" s="1">
        <v>21275</v>
      </c>
      <c r="F11" s="1">
        <f t="shared" si="3"/>
        <v>19850</v>
      </c>
      <c r="K11" s="2">
        <f t="shared" si="1"/>
        <v>0</v>
      </c>
      <c r="L11" s="2">
        <f t="shared" ref="L11:AN11" si="7">IF(L102=0,$F11,0)</f>
        <v>0</v>
      </c>
      <c r="M11" s="2">
        <f t="shared" si="7"/>
        <v>0</v>
      </c>
      <c r="N11" s="2">
        <f t="shared" si="7"/>
        <v>0</v>
      </c>
      <c r="O11" s="2">
        <f t="shared" si="7"/>
        <v>0</v>
      </c>
      <c r="P11" s="2">
        <f t="shared" si="7"/>
        <v>19850</v>
      </c>
      <c r="Q11" s="2">
        <f t="shared" si="7"/>
        <v>0</v>
      </c>
      <c r="R11" s="2">
        <f t="shared" si="7"/>
        <v>0</v>
      </c>
      <c r="S11" s="2">
        <f t="shared" si="7"/>
        <v>0</v>
      </c>
      <c r="T11" s="2">
        <f t="shared" si="7"/>
        <v>0</v>
      </c>
      <c r="U11" s="2">
        <f t="shared" si="7"/>
        <v>0</v>
      </c>
      <c r="V11" s="2">
        <f t="shared" si="7"/>
        <v>0</v>
      </c>
      <c r="W11" s="2">
        <f t="shared" si="7"/>
        <v>0</v>
      </c>
      <c r="X11" s="2">
        <f t="shared" si="7"/>
        <v>0</v>
      </c>
      <c r="Y11" s="2">
        <f t="shared" si="7"/>
        <v>0</v>
      </c>
      <c r="Z11" s="2">
        <f t="shared" si="7"/>
        <v>19850</v>
      </c>
      <c r="AA11" s="2">
        <f t="shared" si="7"/>
        <v>0</v>
      </c>
      <c r="AB11" s="2">
        <f t="shared" si="7"/>
        <v>0</v>
      </c>
      <c r="AC11" s="2">
        <f t="shared" si="7"/>
        <v>0</v>
      </c>
      <c r="AD11" s="2">
        <f t="shared" si="7"/>
        <v>0</v>
      </c>
      <c r="AE11" s="2">
        <f t="shared" si="7"/>
        <v>0</v>
      </c>
      <c r="AF11" s="2">
        <f t="shared" si="7"/>
        <v>0</v>
      </c>
      <c r="AG11" s="2">
        <f t="shared" si="7"/>
        <v>0</v>
      </c>
      <c r="AH11" s="2">
        <f t="shared" si="7"/>
        <v>0</v>
      </c>
      <c r="AI11" s="2">
        <f t="shared" si="7"/>
        <v>0</v>
      </c>
      <c r="AJ11" s="2">
        <f t="shared" si="7"/>
        <v>19850</v>
      </c>
      <c r="AK11" s="2">
        <f t="shared" si="7"/>
        <v>0</v>
      </c>
      <c r="AL11" s="2">
        <f t="shared" si="7"/>
        <v>0</v>
      </c>
      <c r="AM11" s="2">
        <f t="shared" si="7"/>
        <v>0</v>
      </c>
      <c r="AN11" s="2">
        <f t="shared" si="7"/>
        <v>0</v>
      </c>
      <c r="AO11" t="s">
        <v>10</v>
      </c>
    </row>
    <row r="12" spans="1:41" x14ac:dyDescent="0.25">
      <c r="A12" t="s">
        <v>11</v>
      </c>
      <c r="B12">
        <v>5</v>
      </c>
      <c r="C12">
        <v>0</v>
      </c>
      <c r="D12" s="1">
        <v>17775</v>
      </c>
      <c r="E12" s="1">
        <v>20150</v>
      </c>
      <c r="F12" s="1">
        <f t="shared" si="3"/>
        <v>18962.5</v>
      </c>
      <c r="K12" s="2">
        <f t="shared" si="1"/>
        <v>18962.5</v>
      </c>
      <c r="L12" s="2">
        <f t="shared" ref="L12:AN12" si="8">IF(L103=0,$F12,0)</f>
        <v>0</v>
      </c>
      <c r="M12" s="2">
        <f t="shared" si="8"/>
        <v>0</v>
      </c>
      <c r="N12" s="2">
        <f t="shared" si="8"/>
        <v>0</v>
      </c>
      <c r="O12" s="2">
        <f t="shared" si="8"/>
        <v>0</v>
      </c>
      <c r="P12" s="2">
        <f t="shared" si="8"/>
        <v>18962.5</v>
      </c>
      <c r="Q12" s="2">
        <f t="shared" si="8"/>
        <v>0</v>
      </c>
      <c r="R12" s="2">
        <f t="shared" si="8"/>
        <v>0</v>
      </c>
      <c r="S12" s="2">
        <f t="shared" si="8"/>
        <v>0</v>
      </c>
      <c r="T12" s="2">
        <f t="shared" si="8"/>
        <v>0</v>
      </c>
      <c r="U12" s="2">
        <f t="shared" si="8"/>
        <v>18962.5</v>
      </c>
      <c r="V12" s="2">
        <f t="shared" si="8"/>
        <v>0</v>
      </c>
      <c r="W12" s="2">
        <f t="shared" si="8"/>
        <v>0</v>
      </c>
      <c r="X12" s="2">
        <f t="shared" si="8"/>
        <v>0</v>
      </c>
      <c r="Y12" s="2">
        <f t="shared" si="8"/>
        <v>0</v>
      </c>
      <c r="Z12" s="2">
        <f t="shared" si="8"/>
        <v>18962.5</v>
      </c>
      <c r="AA12" s="2">
        <f t="shared" si="8"/>
        <v>0</v>
      </c>
      <c r="AB12" s="2">
        <f t="shared" si="8"/>
        <v>0</v>
      </c>
      <c r="AC12" s="2">
        <f t="shared" si="8"/>
        <v>0</v>
      </c>
      <c r="AD12" s="2">
        <f t="shared" si="8"/>
        <v>0</v>
      </c>
      <c r="AE12" s="2">
        <f t="shared" si="8"/>
        <v>18962.5</v>
      </c>
      <c r="AF12" s="2">
        <f t="shared" si="8"/>
        <v>0</v>
      </c>
      <c r="AG12" s="2">
        <f t="shared" si="8"/>
        <v>0</v>
      </c>
      <c r="AH12" s="2">
        <f t="shared" si="8"/>
        <v>0</v>
      </c>
      <c r="AI12" s="2">
        <f t="shared" si="8"/>
        <v>0</v>
      </c>
      <c r="AJ12" s="2">
        <f t="shared" si="8"/>
        <v>18962.5</v>
      </c>
      <c r="AK12" s="2">
        <f t="shared" si="8"/>
        <v>0</v>
      </c>
      <c r="AL12" s="2">
        <f t="shared" si="8"/>
        <v>0</v>
      </c>
      <c r="AM12" s="2">
        <f t="shared" si="8"/>
        <v>0</v>
      </c>
      <c r="AN12" s="2">
        <f t="shared" si="8"/>
        <v>0</v>
      </c>
      <c r="AO12" t="s">
        <v>11</v>
      </c>
    </row>
    <row r="13" spans="1:41" x14ac:dyDescent="0.25">
      <c r="A13" t="s">
        <v>12</v>
      </c>
      <c r="B13">
        <v>5</v>
      </c>
      <c r="C13">
        <v>0</v>
      </c>
      <c r="D13" s="1">
        <v>8200</v>
      </c>
      <c r="E13" s="1">
        <v>9000</v>
      </c>
      <c r="F13" s="1">
        <f t="shared" si="3"/>
        <v>8600</v>
      </c>
      <c r="K13" s="2">
        <f t="shared" si="1"/>
        <v>8600</v>
      </c>
      <c r="L13" s="2">
        <f t="shared" ref="L13:AN13" si="9">IF(L104=0,$F13,0)</f>
        <v>0</v>
      </c>
      <c r="M13" s="2">
        <f t="shared" si="9"/>
        <v>0</v>
      </c>
      <c r="N13" s="2">
        <f t="shared" si="9"/>
        <v>0</v>
      </c>
      <c r="O13" s="2">
        <f t="shared" si="9"/>
        <v>0</v>
      </c>
      <c r="P13" s="2">
        <f t="shared" si="9"/>
        <v>8600</v>
      </c>
      <c r="Q13" s="2">
        <f t="shared" si="9"/>
        <v>0</v>
      </c>
      <c r="R13" s="2">
        <f t="shared" si="9"/>
        <v>0</v>
      </c>
      <c r="S13" s="2">
        <f t="shared" si="9"/>
        <v>0</v>
      </c>
      <c r="T13" s="2">
        <f t="shared" si="9"/>
        <v>0</v>
      </c>
      <c r="U13" s="2">
        <f t="shared" si="9"/>
        <v>8600</v>
      </c>
      <c r="V13" s="2">
        <f t="shared" si="9"/>
        <v>0</v>
      </c>
      <c r="W13" s="2">
        <f t="shared" si="9"/>
        <v>0</v>
      </c>
      <c r="X13" s="2">
        <f t="shared" si="9"/>
        <v>0</v>
      </c>
      <c r="Y13" s="2">
        <f t="shared" si="9"/>
        <v>0</v>
      </c>
      <c r="Z13" s="2">
        <f t="shared" si="9"/>
        <v>8600</v>
      </c>
      <c r="AA13" s="2">
        <f t="shared" si="9"/>
        <v>0</v>
      </c>
      <c r="AB13" s="2">
        <f t="shared" si="9"/>
        <v>0</v>
      </c>
      <c r="AC13" s="2">
        <f t="shared" si="9"/>
        <v>0</v>
      </c>
      <c r="AD13" s="2">
        <f t="shared" si="9"/>
        <v>0</v>
      </c>
      <c r="AE13" s="2">
        <f t="shared" si="9"/>
        <v>8600</v>
      </c>
      <c r="AF13" s="2">
        <f t="shared" si="9"/>
        <v>0</v>
      </c>
      <c r="AG13" s="2">
        <f t="shared" si="9"/>
        <v>0</v>
      </c>
      <c r="AH13" s="2">
        <f t="shared" si="9"/>
        <v>0</v>
      </c>
      <c r="AI13" s="2">
        <f t="shared" si="9"/>
        <v>0</v>
      </c>
      <c r="AJ13" s="2">
        <f t="shared" si="9"/>
        <v>8600</v>
      </c>
      <c r="AK13" s="2">
        <f t="shared" si="9"/>
        <v>0</v>
      </c>
      <c r="AL13" s="2">
        <f t="shared" si="9"/>
        <v>0</v>
      </c>
      <c r="AM13" s="2">
        <f t="shared" si="9"/>
        <v>0</v>
      </c>
      <c r="AN13" s="2">
        <f t="shared" si="9"/>
        <v>0</v>
      </c>
      <c r="AO13" t="s">
        <v>12</v>
      </c>
    </row>
    <row r="14" spans="1:41" x14ac:dyDescent="0.25">
      <c r="A14" t="s">
        <v>13</v>
      </c>
      <c r="B14">
        <v>20</v>
      </c>
      <c r="C14">
        <v>4</v>
      </c>
      <c r="D14" s="1">
        <v>12500</v>
      </c>
      <c r="E14" s="1">
        <v>15700</v>
      </c>
      <c r="F14" s="1">
        <f t="shared" si="3"/>
        <v>14100</v>
      </c>
      <c r="K14" s="2">
        <f t="shared" si="1"/>
        <v>0</v>
      </c>
      <c r="L14" s="2">
        <f t="shared" ref="L14:AN14" si="10">IF(L105=0,$F14,0)</f>
        <v>0</v>
      </c>
      <c r="M14" s="2">
        <f t="shared" si="10"/>
        <v>0</v>
      </c>
      <c r="N14" s="2">
        <f t="shared" si="10"/>
        <v>0</v>
      </c>
      <c r="O14" s="2">
        <f t="shared" si="10"/>
        <v>14100</v>
      </c>
      <c r="P14" s="2">
        <f t="shared" si="10"/>
        <v>0</v>
      </c>
      <c r="Q14" s="2">
        <f t="shared" si="10"/>
        <v>0</v>
      </c>
      <c r="R14" s="2">
        <f t="shared" si="10"/>
        <v>0</v>
      </c>
      <c r="S14" s="2">
        <f t="shared" si="10"/>
        <v>0</v>
      </c>
      <c r="T14" s="2">
        <f t="shared" si="10"/>
        <v>0</v>
      </c>
      <c r="U14" s="2">
        <f t="shared" si="10"/>
        <v>0</v>
      </c>
      <c r="V14" s="2">
        <f t="shared" si="10"/>
        <v>0</v>
      </c>
      <c r="W14" s="2">
        <f t="shared" si="10"/>
        <v>0</v>
      </c>
      <c r="X14" s="2">
        <f t="shared" si="10"/>
        <v>0</v>
      </c>
      <c r="Y14" s="2">
        <f t="shared" si="10"/>
        <v>0</v>
      </c>
      <c r="Z14" s="2">
        <f t="shared" si="10"/>
        <v>0</v>
      </c>
      <c r="AA14" s="2">
        <f t="shared" si="10"/>
        <v>0</v>
      </c>
      <c r="AB14" s="2">
        <f t="shared" si="10"/>
        <v>0</v>
      </c>
      <c r="AC14" s="2">
        <f t="shared" si="10"/>
        <v>0</v>
      </c>
      <c r="AD14" s="2">
        <f t="shared" si="10"/>
        <v>0</v>
      </c>
      <c r="AE14" s="2">
        <f t="shared" si="10"/>
        <v>0</v>
      </c>
      <c r="AF14" s="2">
        <f t="shared" si="10"/>
        <v>0</v>
      </c>
      <c r="AG14" s="2">
        <f t="shared" si="10"/>
        <v>0</v>
      </c>
      <c r="AH14" s="2">
        <f t="shared" si="10"/>
        <v>0</v>
      </c>
      <c r="AI14" s="2">
        <f t="shared" si="10"/>
        <v>14100</v>
      </c>
      <c r="AJ14" s="2">
        <f t="shared" si="10"/>
        <v>0</v>
      </c>
      <c r="AK14" s="2">
        <f t="shared" si="10"/>
        <v>0</v>
      </c>
      <c r="AL14" s="2">
        <f t="shared" si="10"/>
        <v>0</v>
      </c>
      <c r="AM14" s="2">
        <f t="shared" si="10"/>
        <v>0</v>
      </c>
      <c r="AN14" s="2">
        <f t="shared" si="10"/>
        <v>0</v>
      </c>
      <c r="AO14" t="s">
        <v>13</v>
      </c>
    </row>
    <row r="15" spans="1:41" x14ac:dyDescent="0.25">
      <c r="A15" t="s">
        <v>14</v>
      </c>
      <c r="B15">
        <v>4</v>
      </c>
      <c r="C15">
        <v>3</v>
      </c>
      <c r="D15" s="1">
        <v>2000</v>
      </c>
      <c r="E15" s="1">
        <v>2300</v>
      </c>
      <c r="F15" s="1">
        <f t="shared" si="3"/>
        <v>2150</v>
      </c>
      <c r="K15" s="2">
        <f t="shared" si="1"/>
        <v>0</v>
      </c>
      <c r="L15" s="2">
        <f t="shared" ref="L15:AN15" si="11">IF(L106=0,$F15,0)</f>
        <v>0</v>
      </c>
      <c r="M15" s="2">
        <f t="shared" si="11"/>
        <v>0</v>
      </c>
      <c r="N15" s="2">
        <f t="shared" si="11"/>
        <v>2150</v>
      </c>
      <c r="O15" s="2">
        <f t="shared" si="11"/>
        <v>0</v>
      </c>
      <c r="P15" s="2">
        <f t="shared" si="11"/>
        <v>0</v>
      </c>
      <c r="Q15" s="2">
        <f t="shared" si="11"/>
        <v>0</v>
      </c>
      <c r="R15" s="2">
        <f t="shared" si="11"/>
        <v>2150</v>
      </c>
      <c r="S15" s="2">
        <f t="shared" si="11"/>
        <v>0</v>
      </c>
      <c r="T15" s="2">
        <f t="shared" si="11"/>
        <v>0</v>
      </c>
      <c r="U15" s="2">
        <f t="shared" si="11"/>
        <v>0</v>
      </c>
      <c r="V15" s="2">
        <f t="shared" si="11"/>
        <v>2150</v>
      </c>
      <c r="W15" s="2">
        <f t="shared" si="11"/>
        <v>0</v>
      </c>
      <c r="X15" s="2">
        <f t="shared" si="11"/>
        <v>0</v>
      </c>
      <c r="Y15" s="2">
        <f t="shared" si="11"/>
        <v>0</v>
      </c>
      <c r="Z15" s="2">
        <f t="shared" si="11"/>
        <v>2150</v>
      </c>
      <c r="AA15" s="2">
        <f t="shared" si="11"/>
        <v>0</v>
      </c>
      <c r="AB15" s="2">
        <f t="shared" si="11"/>
        <v>0</v>
      </c>
      <c r="AC15" s="2">
        <f t="shared" si="11"/>
        <v>0</v>
      </c>
      <c r="AD15" s="2">
        <f t="shared" si="11"/>
        <v>2150</v>
      </c>
      <c r="AE15" s="2">
        <f t="shared" si="11"/>
        <v>0</v>
      </c>
      <c r="AF15" s="2">
        <f t="shared" si="11"/>
        <v>0</v>
      </c>
      <c r="AG15" s="2">
        <f t="shared" si="11"/>
        <v>0</v>
      </c>
      <c r="AH15" s="2">
        <f t="shared" si="11"/>
        <v>2150</v>
      </c>
      <c r="AI15" s="2">
        <f t="shared" si="11"/>
        <v>0</v>
      </c>
      <c r="AJ15" s="2">
        <f t="shared" si="11"/>
        <v>0</v>
      </c>
      <c r="AK15" s="2">
        <f t="shared" si="11"/>
        <v>0</v>
      </c>
      <c r="AL15" s="2">
        <f t="shared" si="11"/>
        <v>2150</v>
      </c>
      <c r="AM15" s="2">
        <f t="shared" si="11"/>
        <v>0</v>
      </c>
      <c r="AN15" s="2">
        <f t="shared" si="11"/>
        <v>0</v>
      </c>
      <c r="AO15" t="s">
        <v>14</v>
      </c>
    </row>
    <row r="16" spans="1:41" x14ac:dyDescent="0.25">
      <c r="A16" t="s">
        <v>62</v>
      </c>
      <c r="B16">
        <v>4</v>
      </c>
      <c r="C16">
        <v>0</v>
      </c>
      <c r="D16" s="1">
        <v>15275</v>
      </c>
      <c r="E16" s="1">
        <v>16450</v>
      </c>
      <c r="F16" s="1">
        <f t="shared" si="3"/>
        <v>15862.5</v>
      </c>
      <c r="K16" s="2">
        <f t="shared" si="1"/>
        <v>15862.5</v>
      </c>
      <c r="L16" s="2">
        <f t="shared" ref="L16:AN16" si="12">IF(L107=0,$F16,0)</f>
        <v>0</v>
      </c>
      <c r="M16" s="2">
        <f t="shared" si="12"/>
        <v>0</v>
      </c>
      <c r="N16" s="2">
        <f t="shared" si="12"/>
        <v>0</v>
      </c>
      <c r="O16" s="2">
        <f t="shared" si="12"/>
        <v>15862.5</v>
      </c>
      <c r="P16" s="2">
        <f t="shared" si="12"/>
        <v>0</v>
      </c>
      <c r="Q16" s="2">
        <f t="shared" si="12"/>
        <v>0</v>
      </c>
      <c r="R16" s="2">
        <f t="shared" si="12"/>
        <v>0</v>
      </c>
      <c r="S16" s="2">
        <f t="shared" si="12"/>
        <v>15862.5</v>
      </c>
      <c r="T16" s="2">
        <f t="shared" si="12"/>
        <v>0</v>
      </c>
      <c r="U16" s="2">
        <f t="shared" si="12"/>
        <v>0</v>
      </c>
      <c r="V16" s="2">
        <f t="shared" si="12"/>
        <v>0</v>
      </c>
      <c r="W16" s="2">
        <f t="shared" si="12"/>
        <v>15862.5</v>
      </c>
      <c r="X16" s="2">
        <f t="shared" si="12"/>
        <v>0</v>
      </c>
      <c r="Y16" s="2">
        <f t="shared" si="12"/>
        <v>0</v>
      </c>
      <c r="Z16" s="2">
        <f t="shared" si="12"/>
        <v>0</v>
      </c>
      <c r="AA16" s="2">
        <f t="shared" si="12"/>
        <v>15862.5</v>
      </c>
      <c r="AB16" s="2">
        <f t="shared" si="12"/>
        <v>0</v>
      </c>
      <c r="AC16" s="2">
        <f t="shared" si="12"/>
        <v>0</v>
      </c>
      <c r="AD16" s="2">
        <f t="shared" si="12"/>
        <v>0</v>
      </c>
      <c r="AE16" s="2">
        <f t="shared" si="12"/>
        <v>15862.5</v>
      </c>
      <c r="AF16" s="2">
        <f t="shared" si="12"/>
        <v>0</v>
      </c>
      <c r="AG16" s="2">
        <f t="shared" si="12"/>
        <v>0</v>
      </c>
      <c r="AH16" s="2">
        <f t="shared" si="12"/>
        <v>0</v>
      </c>
      <c r="AI16" s="2">
        <f t="shared" si="12"/>
        <v>15862.5</v>
      </c>
      <c r="AJ16" s="2">
        <f t="shared" si="12"/>
        <v>0</v>
      </c>
      <c r="AK16" s="2">
        <f t="shared" si="12"/>
        <v>0</v>
      </c>
      <c r="AL16" s="2">
        <f t="shared" si="12"/>
        <v>0</v>
      </c>
      <c r="AM16" s="2">
        <f t="shared" si="12"/>
        <v>15862.5</v>
      </c>
      <c r="AN16" s="2">
        <f t="shared" si="12"/>
        <v>0</v>
      </c>
      <c r="AO16" t="s">
        <v>62</v>
      </c>
    </row>
    <row r="17" spans="1:41" x14ac:dyDescent="0.25">
      <c r="A17" t="s">
        <v>17</v>
      </c>
      <c r="B17">
        <v>30</v>
      </c>
      <c r="C17">
        <v>25</v>
      </c>
      <c r="D17" s="1">
        <v>55250</v>
      </c>
      <c r="E17" s="1">
        <v>6500</v>
      </c>
      <c r="F17" s="1">
        <f t="shared" si="3"/>
        <v>30875</v>
      </c>
      <c r="K17" s="2">
        <f t="shared" si="1"/>
        <v>0</v>
      </c>
      <c r="L17" s="2">
        <f t="shared" ref="L17:AN17" si="13">IF(L108=0,$F17,0)</f>
        <v>0</v>
      </c>
      <c r="M17" s="2">
        <f t="shared" si="13"/>
        <v>0</v>
      </c>
      <c r="N17" s="2">
        <f t="shared" si="13"/>
        <v>0</v>
      </c>
      <c r="O17" s="2">
        <f t="shared" si="13"/>
        <v>0</v>
      </c>
      <c r="P17" s="2">
        <f t="shared" si="13"/>
        <v>0</v>
      </c>
      <c r="Q17" s="2">
        <f t="shared" si="13"/>
        <v>0</v>
      </c>
      <c r="R17" s="2">
        <f t="shared" si="13"/>
        <v>0</v>
      </c>
      <c r="S17" s="2">
        <f t="shared" si="13"/>
        <v>0</v>
      </c>
      <c r="T17" s="2">
        <f t="shared" si="13"/>
        <v>0</v>
      </c>
      <c r="U17" s="2">
        <f t="shared" si="13"/>
        <v>0</v>
      </c>
      <c r="V17" s="2">
        <f t="shared" si="13"/>
        <v>0</v>
      </c>
      <c r="W17" s="2">
        <f t="shared" si="13"/>
        <v>0</v>
      </c>
      <c r="X17" s="2">
        <f t="shared" si="13"/>
        <v>0</v>
      </c>
      <c r="Y17" s="2">
        <f t="shared" si="13"/>
        <v>0</v>
      </c>
      <c r="Z17" s="2">
        <f t="shared" si="13"/>
        <v>0</v>
      </c>
      <c r="AA17" s="2">
        <f t="shared" si="13"/>
        <v>0</v>
      </c>
      <c r="AB17" s="2">
        <f t="shared" si="13"/>
        <v>0</v>
      </c>
      <c r="AC17" s="2">
        <f t="shared" si="13"/>
        <v>0</v>
      </c>
      <c r="AD17" s="2">
        <f t="shared" si="13"/>
        <v>0</v>
      </c>
      <c r="AE17" s="2">
        <f t="shared" si="13"/>
        <v>0</v>
      </c>
      <c r="AF17" s="2">
        <f t="shared" si="13"/>
        <v>0</v>
      </c>
      <c r="AG17" s="2">
        <f t="shared" si="13"/>
        <v>0</v>
      </c>
      <c r="AH17" s="2">
        <f t="shared" si="13"/>
        <v>0</v>
      </c>
      <c r="AI17" s="2">
        <f t="shared" si="13"/>
        <v>0</v>
      </c>
      <c r="AJ17" s="2">
        <f t="shared" si="13"/>
        <v>30875</v>
      </c>
      <c r="AK17" s="2">
        <f t="shared" si="13"/>
        <v>0</v>
      </c>
      <c r="AL17" s="2">
        <f t="shared" si="13"/>
        <v>0</v>
      </c>
      <c r="AM17" s="2">
        <f t="shared" si="13"/>
        <v>0</v>
      </c>
      <c r="AN17" s="2">
        <f t="shared" si="13"/>
        <v>0</v>
      </c>
      <c r="AO17" t="s">
        <v>17</v>
      </c>
    </row>
    <row r="18" spans="1:41" x14ac:dyDescent="0.25">
      <c r="A18" t="s">
        <v>18</v>
      </c>
      <c r="B18">
        <v>27</v>
      </c>
      <c r="C18">
        <v>11</v>
      </c>
      <c r="D18" s="1">
        <v>4750</v>
      </c>
      <c r="E18" s="1">
        <v>5500</v>
      </c>
      <c r="F18" s="1">
        <f t="shared" si="3"/>
        <v>5125</v>
      </c>
      <c r="K18" s="2">
        <f t="shared" si="1"/>
        <v>0</v>
      </c>
      <c r="L18" s="2">
        <f t="shared" ref="L18:AN18" si="14">IF(L109=0,$F18,0)</f>
        <v>0</v>
      </c>
      <c r="M18" s="2">
        <f t="shared" si="14"/>
        <v>0</v>
      </c>
      <c r="N18" s="2">
        <f t="shared" si="14"/>
        <v>0</v>
      </c>
      <c r="O18" s="2">
        <f t="shared" si="14"/>
        <v>0</v>
      </c>
      <c r="P18" s="2">
        <f t="shared" si="14"/>
        <v>0</v>
      </c>
      <c r="Q18" s="2">
        <f t="shared" si="14"/>
        <v>0</v>
      </c>
      <c r="R18" s="2">
        <f t="shared" si="14"/>
        <v>0</v>
      </c>
      <c r="S18" s="2">
        <f t="shared" si="14"/>
        <v>0</v>
      </c>
      <c r="T18" s="2">
        <f t="shared" si="14"/>
        <v>0</v>
      </c>
      <c r="U18" s="2">
        <f t="shared" si="14"/>
        <v>0</v>
      </c>
      <c r="V18" s="2">
        <f t="shared" si="14"/>
        <v>5125</v>
      </c>
      <c r="W18" s="2">
        <f t="shared" si="14"/>
        <v>0</v>
      </c>
      <c r="X18" s="2">
        <f t="shared" si="14"/>
        <v>0</v>
      </c>
      <c r="Y18" s="2">
        <f t="shared" si="14"/>
        <v>0</v>
      </c>
      <c r="Z18" s="2">
        <f t="shared" si="14"/>
        <v>0</v>
      </c>
      <c r="AA18" s="2">
        <f t="shared" si="14"/>
        <v>0</v>
      </c>
      <c r="AB18" s="2">
        <f t="shared" si="14"/>
        <v>0</v>
      </c>
      <c r="AC18" s="2">
        <f t="shared" si="14"/>
        <v>0</v>
      </c>
      <c r="AD18" s="2">
        <f t="shared" si="14"/>
        <v>0</v>
      </c>
      <c r="AE18" s="2">
        <f t="shared" si="14"/>
        <v>0</v>
      </c>
      <c r="AF18" s="2">
        <f t="shared" si="14"/>
        <v>0</v>
      </c>
      <c r="AG18" s="2">
        <f t="shared" si="14"/>
        <v>0</v>
      </c>
      <c r="AH18" s="2">
        <f t="shared" si="14"/>
        <v>0</v>
      </c>
      <c r="AI18" s="2">
        <f t="shared" si="14"/>
        <v>0</v>
      </c>
      <c r="AJ18" s="2">
        <f t="shared" si="14"/>
        <v>0</v>
      </c>
      <c r="AK18" s="2">
        <f t="shared" si="14"/>
        <v>0</v>
      </c>
      <c r="AL18" s="2">
        <f t="shared" si="14"/>
        <v>0</v>
      </c>
      <c r="AM18" s="2">
        <f t="shared" si="14"/>
        <v>0</v>
      </c>
      <c r="AN18" s="2">
        <f t="shared" si="14"/>
        <v>0</v>
      </c>
      <c r="AO18" t="s">
        <v>18</v>
      </c>
    </row>
    <row r="19" spans="1:41" x14ac:dyDescent="0.25">
      <c r="A19" t="s">
        <v>19</v>
      </c>
      <c r="B19">
        <v>30</v>
      </c>
      <c r="C19">
        <v>0</v>
      </c>
      <c r="D19" s="1">
        <v>7500</v>
      </c>
      <c r="E19" s="1">
        <v>9000</v>
      </c>
      <c r="F19" s="1">
        <f t="shared" si="3"/>
        <v>8250</v>
      </c>
      <c r="K19" s="2">
        <f t="shared" si="1"/>
        <v>8250</v>
      </c>
      <c r="L19" s="2">
        <f t="shared" ref="L19:AN19" si="15">IF(L110=0,$F19,0)</f>
        <v>0</v>
      </c>
      <c r="M19" s="2">
        <f t="shared" si="15"/>
        <v>0</v>
      </c>
      <c r="N19" s="2">
        <f t="shared" si="15"/>
        <v>0</v>
      </c>
      <c r="O19" s="2">
        <f t="shared" si="15"/>
        <v>0</v>
      </c>
      <c r="P19" s="2">
        <f t="shared" si="15"/>
        <v>0</v>
      </c>
      <c r="Q19" s="2">
        <f t="shared" si="15"/>
        <v>0</v>
      </c>
      <c r="R19" s="2">
        <f t="shared" si="15"/>
        <v>0</v>
      </c>
      <c r="S19" s="2">
        <f t="shared" si="15"/>
        <v>0</v>
      </c>
      <c r="T19" s="2">
        <f t="shared" si="15"/>
        <v>0</v>
      </c>
      <c r="U19" s="2">
        <f t="shared" si="15"/>
        <v>0</v>
      </c>
      <c r="V19" s="2">
        <f t="shared" si="15"/>
        <v>0</v>
      </c>
      <c r="W19" s="2">
        <f t="shared" si="15"/>
        <v>0</v>
      </c>
      <c r="X19" s="2">
        <f t="shared" si="15"/>
        <v>0</v>
      </c>
      <c r="Y19" s="2">
        <f t="shared" si="15"/>
        <v>0</v>
      </c>
      <c r="Z19" s="2">
        <f t="shared" si="15"/>
        <v>0</v>
      </c>
      <c r="AA19" s="2">
        <f t="shared" si="15"/>
        <v>0</v>
      </c>
      <c r="AB19" s="2">
        <f t="shared" si="15"/>
        <v>0</v>
      </c>
      <c r="AC19" s="2">
        <f t="shared" si="15"/>
        <v>0</v>
      </c>
      <c r="AD19" s="2">
        <f t="shared" si="15"/>
        <v>0</v>
      </c>
      <c r="AE19" s="2">
        <f t="shared" si="15"/>
        <v>0</v>
      </c>
      <c r="AF19" s="2">
        <f t="shared" si="15"/>
        <v>0</v>
      </c>
      <c r="AG19" s="2">
        <f t="shared" si="15"/>
        <v>0</v>
      </c>
      <c r="AH19" s="2">
        <f t="shared" si="15"/>
        <v>0</v>
      </c>
      <c r="AI19" s="2">
        <f t="shared" si="15"/>
        <v>0</v>
      </c>
      <c r="AJ19" s="2">
        <f t="shared" si="15"/>
        <v>0</v>
      </c>
      <c r="AK19" s="2">
        <f t="shared" si="15"/>
        <v>0</v>
      </c>
      <c r="AL19" s="2">
        <f t="shared" si="15"/>
        <v>0</v>
      </c>
      <c r="AM19" s="2">
        <f t="shared" si="15"/>
        <v>0</v>
      </c>
      <c r="AN19" s="2">
        <f t="shared" si="15"/>
        <v>0</v>
      </c>
      <c r="AO19" t="s">
        <v>19</v>
      </c>
    </row>
    <row r="20" spans="1:41" x14ac:dyDescent="0.25">
      <c r="A20" t="s">
        <v>20</v>
      </c>
      <c r="B20">
        <v>28</v>
      </c>
      <c r="C20">
        <v>7</v>
      </c>
      <c r="D20" s="1">
        <v>11400</v>
      </c>
      <c r="E20" s="1">
        <v>13200</v>
      </c>
      <c r="F20" s="1">
        <f t="shared" si="3"/>
        <v>12300</v>
      </c>
      <c r="K20" s="2">
        <f t="shared" si="1"/>
        <v>0</v>
      </c>
      <c r="L20" s="2">
        <f t="shared" ref="L20:AN20" si="16">IF(L111=0,$F20,0)</f>
        <v>0</v>
      </c>
      <c r="M20" s="2">
        <f t="shared" si="16"/>
        <v>0</v>
      </c>
      <c r="N20" s="2">
        <f t="shared" si="16"/>
        <v>0</v>
      </c>
      <c r="O20" s="2">
        <f t="shared" si="16"/>
        <v>0</v>
      </c>
      <c r="P20" s="2">
        <f t="shared" si="16"/>
        <v>0</v>
      </c>
      <c r="Q20" s="2">
        <f t="shared" si="16"/>
        <v>0</v>
      </c>
      <c r="R20" s="2">
        <f t="shared" si="16"/>
        <v>12300</v>
      </c>
      <c r="S20" s="2">
        <f t="shared" si="16"/>
        <v>0</v>
      </c>
      <c r="T20" s="2">
        <f t="shared" si="16"/>
        <v>0</v>
      </c>
      <c r="U20" s="2">
        <f t="shared" si="16"/>
        <v>0</v>
      </c>
      <c r="V20" s="2">
        <f t="shared" si="16"/>
        <v>0</v>
      </c>
      <c r="W20" s="2">
        <f t="shared" si="16"/>
        <v>0</v>
      </c>
      <c r="X20" s="2">
        <f t="shared" si="16"/>
        <v>0</v>
      </c>
      <c r="Y20" s="2">
        <f t="shared" si="16"/>
        <v>0</v>
      </c>
      <c r="Z20" s="2">
        <f t="shared" si="16"/>
        <v>0</v>
      </c>
      <c r="AA20" s="2">
        <f t="shared" si="16"/>
        <v>0</v>
      </c>
      <c r="AB20" s="2">
        <f t="shared" si="16"/>
        <v>0</v>
      </c>
      <c r="AC20" s="2">
        <f t="shared" si="16"/>
        <v>0</v>
      </c>
      <c r="AD20" s="2">
        <f t="shared" si="16"/>
        <v>0</v>
      </c>
      <c r="AE20" s="2">
        <f t="shared" si="16"/>
        <v>0</v>
      </c>
      <c r="AF20" s="2">
        <f t="shared" si="16"/>
        <v>0</v>
      </c>
      <c r="AG20" s="2">
        <f t="shared" si="16"/>
        <v>0</v>
      </c>
      <c r="AH20" s="2">
        <f t="shared" si="16"/>
        <v>0</v>
      </c>
      <c r="AI20" s="2">
        <f t="shared" si="16"/>
        <v>0</v>
      </c>
      <c r="AJ20" s="2">
        <f t="shared" si="16"/>
        <v>0</v>
      </c>
      <c r="AK20" s="2">
        <f t="shared" si="16"/>
        <v>0</v>
      </c>
      <c r="AL20" s="2">
        <f t="shared" si="16"/>
        <v>0</v>
      </c>
      <c r="AM20" s="2">
        <f t="shared" si="16"/>
        <v>0</v>
      </c>
      <c r="AN20" s="2">
        <f t="shared" si="16"/>
        <v>0</v>
      </c>
      <c r="AO20" t="s">
        <v>20</v>
      </c>
    </row>
    <row r="21" spans="1:41" x14ac:dyDescent="0.25">
      <c r="A21" t="s">
        <v>21</v>
      </c>
      <c r="B21">
        <v>15</v>
      </c>
      <c r="C21">
        <v>4</v>
      </c>
      <c r="D21" s="1">
        <v>1650</v>
      </c>
      <c r="E21" s="1">
        <v>2000</v>
      </c>
      <c r="F21" s="1">
        <f t="shared" si="3"/>
        <v>1825</v>
      </c>
      <c r="K21" s="2">
        <f t="shared" si="1"/>
        <v>0</v>
      </c>
      <c r="L21" s="2">
        <f t="shared" ref="L21:AN21" si="17">IF(L112=0,$F21,0)</f>
        <v>0</v>
      </c>
      <c r="M21" s="2">
        <f t="shared" si="17"/>
        <v>0</v>
      </c>
      <c r="N21" s="2">
        <f t="shared" si="17"/>
        <v>0</v>
      </c>
      <c r="O21" s="2">
        <f t="shared" si="17"/>
        <v>1825</v>
      </c>
      <c r="P21" s="2">
        <f t="shared" si="17"/>
        <v>0</v>
      </c>
      <c r="Q21" s="2">
        <f t="shared" si="17"/>
        <v>0</v>
      </c>
      <c r="R21" s="2">
        <f t="shared" si="17"/>
        <v>0</v>
      </c>
      <c r="S21" s="2">
        <f t="shared" si="17"/>
        <v>0</v>
      </c>
      <c r="T21" s="2">
        <f t="shared" si="17"/>
        <v>0</v>
      </c>
      <c r="U21" s="2">
        <f t="shared" si="17"/>
        <v>0</v>
      </c>
      <c r="V21" s="2">
        <f t="shared" si="17"/>
        <v>0</v>
      </c>
      <c r="W21" s="2">
        <f t="shared" si="17"/>
        <v>0</v>
      </c>
      <c r="X21" s="2">
        <f t="shared" si="17"/>
        <v>0</v>
      </c>
      <c r="Y21" s="2">
        <f t="shared" si="17"/>
        <v>0</v>
      </c>
      <c r="Z21" s="2">
        <f t="shared" si="17"/>
        <v>0</v>
      </c>
      <c r="AA21" s="2">
        <f t="shared" si="17"/>
        <v>0</v>
      </c>
      <c r="AB21" s="2">
        <f t="shared" si="17"/>
        <v>0</v>
      </c>
      <c r="AC21" s="2">
        <f t="shared" si="17"/>
        <v>0</v>
      </c>
      <c r="AD21" s="2">
        <f t="shared" si="17"/>
        <v>1825</v>
      </c>
      <c r="AE21" s="2">
        <f t="shared" si="17"/>
        <v>0</v>
      </c>
      <c r="AF21" s="2">
        <f t="shared" si="17"/>
        <v>0</v>
      </c>
      <c r="AG21" s="2">
        <f t="shared" si="17"/>
        <v>0</v>
      </c>
      <c r="AH21" s="2">
        <f t="shared" si="17"/>
        <v>0</v>
      </c>
      <c r="AI21" s="2">
        <f t="shared" si="17"/>
        <v>0</v>
      </c>
      <c r="AJ21" s="2">
        <f t="shared" si="17"/>
        <v>0</v>
      </c>
      <c r="AK21" s="2">
        <f t="shared" si="17"/>
        <v>0</v>
      </c>
      <c r="AL21" s="2">
        <f t="shared" si="17"/>
        <v>0</v>
      </c>
      <c r="AM21" s="2">
        <f t="shared" si="17"/>
        <v>0</v>
      </c>
      <c r="AN21" s="2">
        <f t="shared" si="17"/>
        <v>0</v>
      </c>
      <c r="AO21" t="s">
        <v>21</v>
      </c>
    </row>
    <row r="22" spans="1:41" x14ac:dyDescent="0.25">
      <c r="A22" t="s">
        <v>22</v>
      </c>
      <c r="B22">
        <v>4</v>
      </c>
      <c r="C22">
        <v>0</v>
      </c>
      <c r="D22" s="1">
        <v>3450</v>
      </c>
      <c r="E22" s="1">
        <v>4500</v>
      </c>
      <c r="F22" s="1">
        <f t="shared" si="3"/>
        <v>3975</v>
      </c>
      <c r="K22" s="2">
        <f t="shared" si="1"/>
        <v>3975</v>
      </c>
      <c r="L22" s="2">
        <f t="shared" ref="L22:AN22" si="18">IF(L113=0,$F22,0)</f>
        <v>0</v>
      </c>
      <c r="M22" s="2">
        <f t="shared" si="18"/>
        <v>0</v>
      </c>
      <c r="N22" s="2">
        <f t="shared" si="18"/>
        <v>0</v>
      </c>
      <c r="O22" s="2">
        <f t="shared" si="18"/>
        <v>3975</v>
      </c>
      <c r="P22" s="2">
        <f t="shared" si="18"/>
        <v>0</v>
      </c>
      <c r="Q22" s="2">
        <f t="shared" si="18"/>
        <v>0</v>
      </c>
      <c r="R22" s="2">
        <f t="shared" si="18"/>
        <v>0</v>
      </c>
      <c r="S22" s="2">
        <f t="shared" si="18"/>
        <v>3975</v>
      </c>
      <c r="T22" s="2">
        <f t="shared" si="18"/>
        <v>0</v>
      </c>
      <c r="U22" s="2">
        <f t="shared" si="18"/>
        <v>0</v>
      </c>
      <c r="V22" s="2">
        <f t="shared" si="18"/>
        <v>0</v>
      </c>
      <c r="W22" s="2">
        <f t="shared" si="18"/>
        <v>3975</v>
      </c>
      <c r="X22" s="2">
        <f t="shared" si="18"/>
        <v>0</v>
      </c>
      <c r="Y22" s="2">
        <f t="shared" si="18"/>
        <v>0</v>
      </c>
      <c r="Z22" s="2">
        <f t="shared" si="18"/>
        <v>0</v>
      </c>
      <c r="AA22" s="2">
        <f t="shared" si="18"/>
        <v>3975</v>
      </c>
      <c r="AB22" s="2">
        <f t="shared" si="18"/>
        <v>0</v>
      </c>
      <c r="AC22" s="2">
        <f t="shared" si="18"/>
        <v>0</v>
      </c>
      <c r="AD22" s="2">
        <f t="shared" si="18"/>
        <v>0</v>
      </c>
      <c r="AE22" s="2">
        <f t="shared" si="18"/>
        <v>3975</v>
      </c>
      <c r="AF22" s="2">
        <f t="shared" si="18"/>
        <v>0</v>
      </c>
      <c r="AG22" s="2">
        <f t="shared" si="18"/>
        <v>0</v>
      </c>
      <c r="AH22" s="2">
        <f t="shared" si="18"/>
        <v>0</v>
      </c>
      <c r="AI22" s="2">
        <f t="shared" si="18"/>
        <v>3975</v>
      </c>
      <c r="AJ22" s="2">
        <f t="shared" si="18"/>
        <v>0</v>
      </c>
      <c r="AK22" s="2">
        <f t="shared" si="18"/>
        <v>0</v>
      </c>
      <c r="AL22" s="2">
        <f t="shared" si="18"/>
        <v>0</v>
      </c>
      <c r="AM22" s="2">
        <f t="shared" si="18"/>
        <v>3975</v>
      </c>
      <c r="AN22" s="2">
        <f t="shared" si="18"/>
        <v>0</v>
      </c>
      <c r="AO22" t="s">
        <v>22</v>
      </c>
    </row>
    <row r="23" spans="1:41" x14ac:dyDescent="0.25">
      <c r="A23" t="s">
        <v>23</v>
      </c>
      <c r="B23">
        <v>5</v>
      </c>
      <c r="C23">
        <v>0</v>
      </c>
      <c r="D23" s="1">
        <v>25000</v>
      </c>
      <c r="E23" s="1">
        <v>30000</v>
      </c>
      <c r="F23" s="1">
        <f t="shared" si="3"/>
        <v>27500</v>
      </c>
      <c r="K23" s="2">
        <f t="shared" si="1"/>
        <v>27500</v>
      </c>
      <c r="L23" s="2">
        <f t="shared" ref="L23:AN23" si="19">IF(L114=0,$F23,0)</f>
        <v>0</v>
      </c>
      <c r="M23" s="2">
        <f t="shared" si="19"/>
        <v>0</v>
      </c>
      <c r="N23" s="2">
        <f t="shared" si="19"/>
        <v>0</v>
      </c>
      <c r="O23" s="2">
        <f t="shared" si="19"/>
        <v>0</v>
      </c>
      <c r="P23" s="2">
        <f t="shared" si="19"/>
        <v>27500</v>
      </c>
      <c r="Q23" s="2">
        <f t="shared" si="19"/>
        <v>0</v>
      </c>
      <c r="R23" s="2">
        <f t="shared" si="19"/>
        <v>0</v>
      </c>
      <c r="S23" s="2">
        <f t="shared" si="19"/>
        <v>0</v>
      </c>
      <c r="T23" s="2">
        <f t="shared" si="19"/>
        <v>0</v>
      </c>
      <c r="U23" s="2">
        <f t="shared" si="19"/>
        <v>27500</v>
      </c>
      <c r="V23" s="2">
        <f t="shared" si="19"/>
        <v>0</v>
      </c>
      <c r="W23" s="2">
        <f t="shared" si="19"/>
        <v>0</v>
      </c>
      <c r="X23" s="2">
        <f t="shared" si="19"/>
        <v>0</v>
      </c>
      <c r="Y23" s="2">
        <f t="shared" si="19"/>
        <v>0</v>
      </c>
      <c r="Z23" s="2">
        <f t="shared" si="19"/>
        <v>27500</v>
      </c>
      <c r="AA23" s="2">
        <f t="shared" si="19"/>
        <v>0</v>
      </c>
      <c r="AB23" s="2">
        <f t="shared" si="19"/>
        <v>0</v>
      </c>
      <c r="AC23" s="2">
        <f t="shared" si="19"/>
        <v>0</v>
      </c>
      <c r="AD23" s="2">
        <f t="shared" si="19"/>
        <v>0</v>
      </c>
      <c r="AE23" s="2">
        <f t="shared" si="19"/>
        <v>27500</v>
      </c>
      <c r="AF23" s="2">
        <f t="shared" si="19"/>
        <v>0</v>
      </c>
      <c r="AG23" s="2">
        <f t="shared" si="19"/>
        <v>0</v>
      </c>
      <c r="AH23" s="2">
        <f t="shared" si="19"/>
        <v>0</v>
      </c>
      <c r="AI23" s="2">
        <f t="shared" si="19"/>
        <v>0</v>
      </c>
      <c r="AJ23" s="2">
        <f t="shared" si="19"/>
        <v>27500</v>
      </c>
      <c r="AK23" s="2">
        <f t="shared" si="19"/>
        <v>0</v>
      </c>
      <c r="AL23" s="2">
        <f t="shared" si="19"/>
        <v>0</v>
      </c>
      <c r="AM23" s="2">
        <f t="shared" si="19"/>
        <v>0</v>
      </c>
      <c r="AN23" s="2">
        <f t="shared" si="19"/>
        <v>0</v>
      </c>
      <c r="AO23" t="s">
        <v>23</v>
      </c>
    </row>
    <row r="24" spans="1:41" x14ac:dyDescent="0.25">
      <c r="A24" t="s">
        <v>24</v>
      </c>
      <c r="B24">
        <v>20</v>
      </c>
      <c r="C24">
        <v>10</v>
      </c>
      <c r="D24" s="1">
        <v>6400</v>
      </c>
      <c r="E24" s="1">
        <v>7250</v>
      </c>
      <c r="F24" s="1">
        <f t="shared" si="3"/>
        <v>6825</v>
      </c>
      <c r="K24" s="2">
        <f t="shared" si="1"/>
        <v>0</v>
      </c>
      <c r="L24" s="2">
        <f t="shared" ref="L24:AN24" si="20">IF(L115=0,$F24,0)</f>
        <v>0</v>
      </c>
      <c r="M24" s="2">
        <f t="shared" si="20"/>
        <v>0</v>
      </c>
      <c r="N24" s="2">
        <f t="shared" si="20"/>
        <v>0</v>
      </c>
      <c r="O24" s="2">
        <f t="shared" si="20"/>
        <v>0</v>
      </c>
      <c r="P24" s="2">
        <f t="shared" si="20"/>
        <v>0</v>
      </c>
      <c r="Q24" s="2">
        <f t="shared" si="20"/>
        <v>0</v>
      </c>
      <c r="R24" s="2">
        <f t="shared" si="20"/>
        <v>0</v>
      </c>
      <c r="S24" s="2">
        <f t="shared" si="20"/>
        <v>0</v>
      </c>
      <c r="T24" s="2">
        <f t="shared" si="20"/>
        <v>0</v>
      </c>
      <c r="U24" s="2">
        <f t="shared" si="20"/>
        <v>6825</v>
      </c>
      <c r="V24" s="2">
        <f t="shared" si="20"/>
        <v>0</v>
      </c>
      <c r="W24" s="2">
        <f t="shared" si="20"/>
        <v>0</v>
      </c>
      <c r="X24" s="2">
        <f t="shared" si="20"/>
        <v>0</v>
      </c>
      <c r="Y24" s="2">
        <f t="shared" si="20"/>
        <v>0</v>
      </c>
      <c r="Z24" s="2">
        <f t="shared" si="20"/>
        <v>0</v>
      </c>
      <c r="AA24" s="2">
        <f t="shared" si="20"/>
        <v>0</v>
      </c>
      <c r="AB24" s="2">
        <f t="shared" si="20"/>
        <v>0</v>
      </c>
      <c r="AC24" s="2">
        <f t="shared" si="20"/>
        <v>0</v>
      </c>
      <c r="AD24" s="2">
        <f t="shared" si="20"/>
        <v>0</v>
      </c>
      <c r="AE24" s="2">
        <f t="shared" si="20"/>
        <v>0</v>
      </c>
      <c r="AF24" s="2">
        <f t="shared" si="20"/>
        <v>0</v>
      </c>
      <c r="AG24" s="2">
        <f t="shared" si="20"/>
        <v>0</v>
      </c>
      <c r="AH24" s="2">
        <f t="shared" si="20"/>
        <v>0</v>
      </c>
      <c r="AI24" s="2">
        <f t="shared" si="20"/>
        <v>0</v>
      </c>
      <c r="AJ24" s="2">
        <f t="shared" si="20"/>
        <v>0</v>
      </c>
      <c r="AK24" s="2">
        <f t="shared" si="20"/>
        <v>0</v>
      </c>
      <c r="AL24" s="2">
        <f t="shared" si="20"/>
        <v>0</v>
      </c>
      <c r="AM24" s="2">
        <f t="shared" si="20"/>
        <v>0</v>
      </c>
      <c r="AN24" s="2">
        <f t="shared" si="20"/>
        <v>0</v>
      </c>
      <c r="AO24" t="s">
        <v>24</v>
      </c>
    </row>
    <row r="25" spans="1:41" x14ac:dyDescent="0.25">
      <c r="A25" t="s">
        <v>25</v>
      </c>
      <c r="B25">
        <v>40</v>
      </c>
      <c r="C25">
        <v>6</v>
      </c>
      <c r="D25" s="1">
        <v>16425</v>
      </c>
      <c r="E25" s="1">
        <v>19150</v>
      </c>
      <c r="F25" s="1">
        <f t="shared" si="3"/>
        <v>17787.5</v>
      </c>
      <c r="K25" s="2">
        <f t="shared" si="1"/>
        <v>0</v>
      </c>
      <c r="L25" s="2">
        <f t="shared" ref="L25:AN25" si="21">IF(L116=0,$F25,0)</f>
        <v>0</v>
      </c>
      <c r="M25" s="2">
        <f t="shared" si="21"/>
        <v>0</v>
      </c>
      <c r="N25" s="2">
        <f t="shared" si="21"/>
        <v>0</v>
      </c>
      <c r="O25" s="2">
        <f t="shared" si="21"/>
        <v>0</v>
      </c>
      <c r="P25" s="2">
        <f t="shared" si="21"/>
        <v>0</v>
      </c>
      <c r="Q25" s="2">
        <f t="shared" si="21"/>
        <v>17787.5</v>
      </c>
      <c r="R25" s="2">
        <f t="shared" si="21"/>
        <v>0</v>
      </c>
      <c r="S25" s="2">
        <f t="shared" si="21"/>
        <v>0</v>
      </c>
      <c r="T25" s="2">
        <f t="shared" si="21"/>
        <v>0</v>
      </c>
      <c r="U25" s="2">
        <f t="shared" si="21"/>
        <v>0</v>
      </c>
      <c r="V25" s="2">
        <f t="shared" si="21"/>
        <v>0</v>
      </c>
      <c r="W25" s="2">
        <f t="shared" si="21"/>
        <v>0</v>
      </c>
      <c r="X25" s="2">
        <f t="shared" si="21"/>
        <v>0</v>
      </c>
      <c r="Y25" s="2">
        <f t="shared" si="21"/>
        <v>0</v>
      </c>
      <c r="Z25" s="2">
        <f t="shared" si="21"/>
        <v>0</v>
      </c>
      <c r="AA25" s="2">
        <f t="shared" si="21"/>
        <v>0</v>
      </c>
      <c r="AB25" s="2">
        <f t="shared" si="21"/>
        <v>0</v>
      </c>
      <c r="AC25" s="2">
        <f t="shared" si="21"/>
        <v>0</v>
      </c>
      <c r="AD25" s="2">
        <f t="shared" si="21"/>
        <v>0</v>
      </c>
      <c r="AE25" s="2">
        <f t="shared" si="21"/>
        <v>0</v>
      </c>
      <c r="AF25" s="2">
        <f t="shared" si="21"/>
        <v>0</v>
      </c>
      <c r="AG25" s="2">
        <f t="shared" si="21"/>
        <v>0</v>
      </c>
      <c r="AH25" s="2">
        <f t="shared" si="21"/>
        <v>0</v>
      </c>
      <c r="AI25" s="2">
        <f t="shared" si="21"/>
        <v>0</v>
      </c>
      <c r="AJ25" s="2">
        <f t="shared" si="21"/>
        <v>0</v>
      </c>
      <c r="AK25" s="2">
        <f t="shared" si="21"/>
        <v>0</v>
      </c>
      <c r="AL25" s="2">
        <f t="shared" si="21"/>
        <v>0</v>
      </c>
      <c r="AM25" s="2">
        <f t="shared" si="21"/>
        <v>0</v>
      </c>
      <c r="AN25" s="2">
        <f t="shared" si="21"/>
        <v>0</v>
      </c>
      <c r="AO25" t="s">
        <v>25</v>
      </c>
    </row>
    <row r="26" spans="1:41" x14ac:dyDescent="0.25">
      <c r="A26" t="s">
        <v>26</v>
      </c>
      <c r="B26">
        <v>22</v>
      </c>
      <c r="C26">
        <v>8</v>
      </c>
      <c r="D26" s="1">
        <v>47500</v>
      </c>
      <c r="E26" s="1">
        <v>55000</v>
      </c>
      <c r="F26" s="1">
        <f t="shared" si="3"/>
        <v>51250</v>
      </c>
      <c r="K26" s="2">
        <f t="shared" si="1"/>
        <v>0</v>
      </c>
      <c r="L26" s="2">
        <f t="shared" ref="L26:AN26" si="22">IF(L117=0,$F26,0)</f>
        <v>0</v>
      </c>
      <c r="M26" s="2">
        <f t="shared" si="22"/>
        <v>0</v>
      </c>
      <c r="N26" s="2">
        <f t="shared" si="22"/>
        <v>0</v>
      </c>
      <c r="O26" s="2">
        <f t="shared" si="22"/>
        <v>0</v>
      </c>
      <c r="P26" s="2">
        <f t="shared" si="22"/>
        <v>0</v>
      </c>
      <c r="Q26" s="2">
        <f t="shared" si="22"/>
        <v>0</v>
      </c>
      <c r="R26" s="2">
        <f t="shared" si="22"/>
        <v>0</v>
      </c>
      <c r="S26" s="2">
        <f t="shared" si="22"/>
        <v>51250</v>
      </c>
      <c r="T26" s="2">
        <f t="shared" si="22"/>
        <v>0</v>
      </c>
      <c r="U26" s="2">
        <f t="shared" si="22"/>
        <v>0</v>
      </c>
      <c r="V26" s="2">
        <f t="shared" si="22"/>
        <v>0</v>
      </c>
      <c r="W26" s="2">
        <f t="shared" si="22"/>
        <v>0</v>
      </c>
      <c r="X26" s="2">
        <f t="shared" si="22"/>
        <v>0</v>
      </c>
      <c r="Y26" s="2">
        <f t="shared" si="22"/>
        <v>0</v>
      </c>
      <c r="Z26" s="2">
        <f t="shared" si="22"/>
        <v>0</v>
      </c>
      <c r="AA26" s="2">
        <f t="shared" si="22"/>
        <v>0</v>
      </c>
      <c r="AB26" s="2">
        <f t="shared" si="22"/>
        <v>0</v>
      </c>
      <c r="AC26" s="2">
        <f t="shared" si="22"/>
        <v>0</v>
      </c>
      <c r="AD26" s="2">
        <f t="shared" si="22"/>
        <v>0</v>
      </c>
      <c r="AE26" s="2">
        <f t="shared" si="22"/>
        <v>0</v>
      </c>
      <c r="AF26" s="2">
        <f t="shared" si="22"/>
        <v>0</v>
      </c>
      <c r="AG26" s="2">
        <f t="shared" si="22"/>
        <v>0</v>
      </c>
      <c r="AH26" s="2">
        <f t="shared" si="22"/>
        <v>0</v>
      </c>
      <c r="AI26" s="2">
        <f t="shared" si="22"/>
        <v>0</v>
      </c>
      <c r="AJ26" s="2">
        <f t="shared" si="22"/>
        <v>0</v>
      </c>
      <c r="AK26" s="2">
        <f t="shared" si="22"/>
        <v>0</v>
      </c>
      <c r="AL26" s="2">
        <f t="shared" si="22"/>
        <v>0</v>
      </c>
      <c r="AM26" s="2">
        <f t="shared" si="22"/>
        <v>0</v>
      </c>
      <c r="AN26" s="2">
        <f t="shared" si="22"/>
        <v>0</v>
      </c>
      <c r="AO26" t="s">
        <v>26</v>
      </c>
    </row>
    <row r="27" spans="1:41" x14ac:dyDescent="0.25">
      <c r="A27" t="s">
        <v>27</v>
      </c>
      <c r="B27">
        <v>8</v>
      </c>
      <c r="C27">
        <v>3</v>
      </c>
      <c r="D27" s="1">
        <v>15000</v>
      </c>
      <c r="E27" s="1">
        <v>18000</v>
      </c>
      <c r="F27" s="1">
        <f t="shared" si="3"/>
        <v>16500</v>
      </c>
      <c r="K27" s="2">
        <f t="shared" si="1"/>
        <v>0</v>
      </c>
      <c r="L27" s="2">
        <f t="shared" ref="L27:AN27" si="23">IF(L118=0,$F27,0)</f>
        <v>0</v>
      </c>
      <c r="M27" s="2">
        <f t="shared" si="23"/>
        <v>0</v>
      </c>
      <c r="N27" s="2">
        <f t="shared" si="23"/>
        <v>16500</v>
      </c>
      <c r="O27" s="2">
        <f t="shared" si="23"/>
        <v>0</v>
      </c>
      <c r="P27" s="2">
        <f t="shared" si="23"/>
        <v>0</v>
      </c>
      <c r="Q27" s="2">
        <f t="shared" si="23"/>
        <v>0</v>
      </c>
      <c r="R27" s="2">
        <f t="shared" si="23"/>
        <v>0</v>
      </c>
      <c r="S27" s="2">
        <f t="shared" si="23"/>
        <v>0</v>
      </c>
      <c r="T27" s="2">
        <f t="shared" si="23"/>
        <v>0</v>
      </c>
      <c r="U27" s="2">
        <f t="shared" si="23"/>
        <v>0</v>
      </c>
      <c r="V27" s="2">
        <f t="shared" si="23"/>
        <v>16500</v>
      </c>
      <c r="W27" s="2">
        <f t="shared" si="23"/>
        <v>0</v>
      </c>
      <c r="X27" s="2">
        <f t="shared" si="23"/>
        <v>0</v>
      </c>
      <c r="Y27" s="2">
        <f t="shared" si="23"/>
        <v>0</v>
      </c>
      <c r="Z27" s="2">
        <f t="shared" si="23"/>
        <v>0</v>
      </c>
      <c r="AA27" s="2">
        <f t="shared" si="23"/>
        <v>0</v>
      </c>
      <c r="AB27" s="2">
        <f t="shared" si="23"/>
        <v>0</v>
      </c>
      <c r="AC27" s="2">
        <f t="shared" si="23"/>
        <v>0</v>
      </c>
      <c r="AD27" s="2">
        <f t="shared" si="23"/>
        <v>16500</v>
      </c>
      <c r="AE27" s="2">
        <f t="shared" si="23"/>
        <v>0</v>
      </c>
      <c r="AF27" s="2">
        <f t="shared" si="23"/>
        <v>0</v>
      </c>
      <c r="AG27" s="2">
        <f t="shared" si="23"/>
        <v>0</v>
      </c>
      <c r="AH27" s="2">
        <f t="shared" si="23"/>
        <v>0</v>
      </c>
      <c r="AI27" s="2">
        <f t="shared" si="23"/>
        <v>0</v>
      </c>
      <c r="AJ27" s="2">
        <f t="shared" si="23"/>
        <v>0</v>
      </c>
      <c r="AK27" s="2">
        <f t="shared" si="23"/>
        <v>0</v>
      </c>
      <c r="AL27" s="2">
        <f t="shared" si="23"/>
        <v>16500</v>
      </c>
      <c r="AM27" s="2">
        <f t="shared" si="23"/>
        <v>0</v>
      </c>
      <c r="AN27" s="2">
        <f t="shared" si="23"/>
        <v>0</v>
      </c>
      <c r="AO27" t="s">
        <v>27</v>
      </c>
    </row>
    <row r="28" spans="1:41" x14ac:dyDescent="0.25">
      <c r="A28" t="s">
        <v>64</v>
      </c>
      <c r="B28">
        <v>20</v>
      </c>
      <c r="C28">
        <v>19</v>
      </c>
      <c r="D28" s="1">
        <v>11500</v>
      </c>
      <c r="E28" s="1">
        <v>14000</v>
      </c>
      <c r="F28" s="1">
        <f t="shared" si="3"/>
        <v>12750</v>
      </c>
      <c r="K28" s="2">
        <f t="shared" si="1"/>
        <v>0</v>
      </c>
      <c r="L28" s="2">
        <f>IF(L119=0,$F28,0)</f>
        <v>0</v>
      </c>
      <c r="M28" s="2">
        <f t="shared" ref="M28:AN28" si="24">IF(M119=0,$F28,0)</f>
        <v>0</v>
      </c>
      <c r="N28" s="2">
        <f t="shared" si="24"/>
        <v>0</v>
      </c>
      <c r="O28" s="2">
        <f t="shared" si="24"/>
        <v>0</v>
      </c>
      <c r="P28" s="2">
        <f t="shared" si="24"/>
        <v>0</v>
      </c>
      <c r="Q28" s="2">
        <f t="shared" si="24"/>
        <v>0</v>
      </c>
      <c r="R28" s="2">
        <f t="shared" si="24"/>
        <v>0</v>
      </c>
      <c r="S28" s="2">
        <f t="shared" si="24"/>
        <v>0</v>
      </c>
      <c r="T28" s="2">
        <f t="shared" si="24"/>
        <v>0</v>
      </c>
      <c r="U28" s="2">
        <f t="shared" si="24"/>
        <v>0</v>
      </c>
      <c r="V28" s="2">
        <f t="shared" si="24"/>
        <v>0</v>
      </c>
      <c r="W28" s="2">
        <f t="shared" si="24"/>
        <v>0</v>
      </c>
      <c r="X28" s="2">
        <f t="shared" si="24"/>
        <v>0</v>
      </c>
      <c r="Y28" s="2">
        <f t="shared" si="24"/>
        <v>0</v>
      </c>
      <c r="Z28" s="2">
        <f t="shared" si="24"/>
        <v>0</v>
      </c>
      <c r="AA28" s="2">
        <f t="shared" si="24"/>
        <v>0</v>
      </c>
      <c r="AB28" s="2">
        <f t="shared" si="24"/>
        <v>0</v>
      </c>
      <c r="AC28" s="2">
        <f t="shared" si="24"/>
        <v>0</v>
      </c>
      <c r="AD28" s="2">
        <f t="shared" si="24"/>
        <v>12750</v>
      </c>
      <c r="AE28" s="2">
        <f t="shared" si="24"/>
        <v>0</v>
      </c>
      <c r="AF28" s="2">
        <f t="shared" si="24"/>
        <v>0</v>
      </c>
      <c r="AG28" s="2">
        <f t="shared" si="24"/>
        <v>0</v>
      </c>
      <c r="AH28" s="2">
        <f t="shared" si="24"/>
        <v>0</v>
      </c>
      <c r="AI28" s="2">
        <f t="shared" si="24"/>
        <v>0</v>
      </c>
      <c r="AJ28" s="2">
        <f t="shared" si="24"/>
        <v>0</v>
      </c>
      <c r="AK28" s="2">
        <f t="shared" si="24"/>
        <v>0</v>
      </c>
      <c r="AL28" s="2">
        <f t="shared" si="24"/>
        <v>0</v>
      </c>
      <c r="AM28" s="2">
        <f t="shared" si="24"/>
        <v>0</v>
      </c>
      <c r="AN28" s="2">
        <f t="shared" si="24"/>
        <v>0</v>
      </c>
      <c r="AO28" t="s">
        <v>64</v>
      </c>
    </row>
    <row r="29" spans="1:41" x14ac:dyDescent="0.25">
      <c r="A29" t="s">
        <v>28</v>
      </c>
      <c r="B29">
        <v>10</v>
      </c>
      <c r="C29">
        <v>2</v>
      </c>
      <c r="D29" s="1">
        <v>3900</v>
      </c>
      <c r="E29" s="1">
        <v>4400</v>
      </c>
      <c r="F29" s="1">
        <f t="shared" si="3"/>
        <v>4150</v>
      </c>
      <c r="K29" s="2">
        <f t="shared" si="1"/>
        <v>0</v>
      </c>
      <c r="L29" s="2">
        <f t="shared" ref="L29:AN29" si="25">IF(L120=0,$F29,0)</f>
        <v>0</v>
      </c>
      <c r="M29" s="2">
        <f t="shared" si="25"/>
        <v>4150</v>
      </c>
      <c r="N29" s="2">
        <f t="shared" si="25"/>
        <v>0</v>
      </c>
      <c r="O29" s="2">
        <f t="shared" si="25"/>
        <v>0</v>
      </c>
      <c r="P29" s="2">
        <f t="shared" si="25"/>
        <v>0</v>
      </c>
      <c r="Q29" s="2">
        <f t="shared" si="25"/>
        <v>0</v>
      </c>
      <c r="R29" s="2">
        <f t="shared" si="25"/>
        <v>0</v>
      </c>
      <c r="S29" s="2">
        <f t="shared" si="25"/>
        <v>0</v>
      </c>
      <c r="T29" s="2">
        <f t="shared" si="25"/>
        <v>0</v>
      </c>
      <c r="U29" s="2">
        <f t="shared" si="25"/>
        <v>0</v>
      </c>
      <c r="V29" s="2">
        <f t="shared" si="25"/>
        <v>0</v>
      </c>
      <c r="W29" s="2">
        <f t="shared" si="25"/>
        <v>4150</v>
      </c>
      <c r="X29" s="2">
        <f t="shared" si="25"/>
        <v>0</v>
      </c>
      <c r="Y29" s="2">
        <f t="shared" si="25"/>
        <v>0</v>
      </c>
      <c r="Z29" s="2">
        <f t="shared" si="25"/>
        <v>0</v>
      </c>
      <c r="AA29" s="2">
        <f t="shared" si="25"/>
        <v>0</v>
      </c>
      <c r="AB29" s="2">
        <f t="shared" si="25"/>
        <v>0</v>
      </c>
      <c r="AC29" s="2">
        <f t="shared" si="25"/>
        <v>0</v>
      </c>
      <c r="AD29" s="2">
        <f t="shared" si="25"/>
        <v>0</v>
      </c>
      <c r="AE29" s="2">
        <f t="shared" si="25"/>
        <v>0</v>
      </c>
      <c r="AF29" s="2">
        <f t="shared" si="25"/>
        <v>0</v>
      </c>
      <c r="AG29" s="2">
        <f t="shared" si="25"/>
        <v>4150</v>
      </c>
      <c r="AH29" s="2">
        <f t="shared" si="25"/>
        <v>0</v>
      </c>
      <c r="AI29" s="2">
        <f t="shared" si="25"/>
        <v>0</v>
      </c>
      <c r="AJ29" s="2">
        <f t="shared" si="25"/>
        <v>0</v>
      </c>
      <c r="AK29" s="2">
        <f t="shared" si="25"/>
        <v>0</v>
      </c>
      <c r="AL29" s="2">
        <f t="shared" si="25"/>
        <v>0</v>
      </c>
      <c r="AM29" s="2">
        <f t="shared" si="25"/>
        <v>0</v>
      </c>
      <c r="AN29" s="2">
        <f t="shared" si="25"/>
        <v>0</v>
      </c>
      <c r="AO29" t="s">
        <v>28</v>
      </c>
    </row>
    <row r="30" spans="1:41" x14ac:dyDescent="0.25">
      <c r="A30" t="s">
        <v>29</v>
      </c>
      <c r="B30">
        <v>30</v>
      </c>
      <c r="C30">
        <v>25</v>
      </c>
      <c r="D30" s="1">
        <v>18000</v>
      </c>
      <c r="E30" s="1">
        <v>21000</v>
      </c>
      <c r="F30" s="1">
        <f t="shared" si="3"/>
        <v>19500</v>
      </c>
      <c r="K30" s="2">
        <f t="shared" si="1"/>
        <v>0</v>
      </c>
      <c r="L30" s="2">
        <f t="shared" ref="L30:AN30" si="26">IF(L121=0,$F30,0)</f>
        <v>0</v>
      </c>
      <c r="M30" s="2">
        <f t="shared" si="26"/>
        <v>0</v>
      </c>
      <c r="N30" s="2">
        <f t="shared" si="26"/>
        <v>0</v>
      </c>
      <c r="O30" s="2">
        <f t="shared" si="26"/>
        <v>0</v>
      </c>
      <c r="P30" s="2">
        <f t="shared" si="26"/>
        <v>0</v>
      </c>
      <c r="Q30" s="2">
        <f t="shared" si="26"/>
        <v>0</v>
      </c>
      <c r="R30" s="2">
        <f t="shared" si="26"/>
        <v>0</v>
      </c>
      <c r="S30" s="2">
        <f t="shared" si="26"/>
        <v>0</v>
      </c>
      <c r="T30" s="2">
        <f t="shared" si="26"/>
        <v>0</v>
      </c>
      <c r="U30" s="2">
        <f t="shared" si="26"/>
        <v>0</v>
      </c>
      <c r="V30" s="2">
        <f t="shared" si="26"/>
        <v>0</v>
      </c>
      <c r="W30" s="2">
        <f t="shared" si="26"/>
        <v>0</v>
      </c>
      <c r="X30" s="2">
        <f t="shared" si="26"/>
        <v>0</v>
      </c>
      <c r="Y30" s="2">
        <f t="shared" si="26"/>
        <v>0</v>
      </c>
      <c r="Z30" s="2">
        <f t="shared" si="26"/>
        <v>0</v>
      </c>
      <c r="AA30" s="2">
        <f t="shared" si="26"/>
        <v>0</v>
      </c>
      <c r="AB30" s="2">
        <f t="shared" si="26"/>
        <v>0</v>
      </c>
      <c r="AC30" s="2">
        <f t="shared" si="26"/>
        <v>0</v>
      </c>
      <c r="AD30" s="2">
        <f t="shared" si="26"/>
        <v>0</v>
      </c>
      <c r="AE30" s="2">
        <f t="shared" si="26"/>
        <v>0</v>
      </c>
      <c r="AF30" s="2">
        <f t="shared" si="26"/>
        <v>0</v>
      </c>
      <c r="AG30" s="2">
        <f t="shared" si="26"/>
        <v>0</v>
      </c>
      <c r="AH30" s="2">
        <f t="shared" si="26"/>
        <v>0</v>
      </c>
      <c r="AI30" s="2">
        <f t="shared" si="26"/>
        <v>0</v>
      </c>
      <c r="AJ30" s="2">
        <f t="shared" si="26"/>
        <v>19500</v>
      </c>
      <c r="AK30" s="2">
        <f t="shared" si="26"/>
        <v>0</v>
      </c>
      <c r="AL30" s="2">
        <f t="shared" si="26"/>
        <v>0</v>
      </c>
      <c r="AM30" s="2">
        <f t="shared" si="26"/>
        <v>0</v>
      </c>
      <c r="AN30" s="2">
        <f t="shared" si="26"/>
        <v>0</v>
      </c>
      <c r="AO30" t="s">
        <v>29</v>
      </c>
    </row>
    <row r="31" spans="1:41" x14ac:dyDescent="0.25">
      <c r="A31" t="s">
        <v>30</v>
      </c>
      <c r="B31">
        <v>20</v>
      </c>
      <c r="C31">
        <v>6</v>
      </c>
      <c r="D31" s="1">
        <v>7500</v>
      </c>
      <c r="E31" s="1">
        <v>8500</v>
      </c>
      <c r="F31" s="1">
        <f t="shared" si="3"/>
        <v>8000</v>
      </c>
      <c r="K31" s="2">
        <f t="shared" si="1"/>
        <v>0</v>
      </c>
      <c r="L31" s="2">
        <f t="shared" ref="L31:AN31" si="27">IF(L122=0,$F31,0)</f>
        <v>0</v>
      </c>
      <c r="M31" s="2">
        <f t="shared" si="27"/>
        <v>0</v>
      </c>
      <c r="N31" s="2">
        <f t="shared" si="27"/>
        <v>0</v>
      </c>
      <c r="O31" s="2">
        <f t="shared" si="27"/>
        <v>0</v>
      </c>
      <c r="P31" s="2">
        <f t="shared" si="27"/>
        <v>0</v>
      </c>
      <c r="Q31" s="2">
        <f t="shared" si="27"/>
        <v>8000</v>
      </c>
      <c r="R31" s="2">
        <f t="shared" si="27"/>
        <v>0</v>
      </c>
      <c r="S31" s="2">
        <f t="shared" si="27"/>
        <v>0</v>
      </c>
      <c r="T31" s="2">
        <f t="shared" si="27"/>
        <v>0</v>
      </c>
      <c r="U31" s="2">
        <f t="shared" si="27"/>
        <v>0</v>
      </c>
      <c r="V31" s="2">
        <f t="shared" si="27"/>
        <v>0</v>
      </c>
      <c r="W31" s="2">
        <f t="shared" si="27"/>
        <v>0</v>
      </c>
      <c r="X31" s="2">
        <f t="shared" si="27"/>
        <v>0</v>
      </c>
      <c r="Y31" s="2">
        <f t="shared" si="27"/>
        <v>0</v>
      </c>
      <c r="Z31" s="2">
        <f t="shared" si="27"/>
        <v>0</v>
      </c>
      <c r="AA31" s="2">
        <f t="shared" si="27"/>
        <v>0</v>
      </c>
      <c r="AB31" s="2">
        <f t="shared" si="27"/>
        <v>0</v>
      </c>
      <c r="AC31" s="2">
        <f t="shared" si="27"/>
        <v>0</v>
      </c>
      <c r="AD31" s="2">
        <f t="shared" si="27"/>
        <v>0</v>
      </c>
      <c r="AE31" s="2">
        <f t="shared" si="27"/>
        <v>0</v>
      </c>
      <c r="AF31" s="2">
        <f t="shared" si="27"/>
        <v>0</v>
      </c>
      <c r="AG31" s="2">
        <f t="shared" si="27"/>
        <v>0</v>
      </c>
      <c r="AH31" s="2">
        <f t="shared" si="27"/>
        <v>0</v>
      </c>
      <c r="AI31" s="2">
        <f t="shared" si="27"/>
        <v>0</v>
      </c>
      <c r="AJ31" s="2">
        <f t="shared" si="27"/>
        <v>0</v>
      </c>
      <c r="AK31" s="2">
        <f t="shared" si="27"/>
        <v>8000</v>
      </c>
      <c r="AL31" s="2">
        <f t="shared" si="27"/>
        <v>0</v>
      </c>
      <c r="AM31" s="2">
        <f t="shared" si="27"/>
        <v>0</v>
      </c>
      <c r="AN31" s="2">
        <f t="shared" si="27"/>
        <v>0</v>
      </c>
      <c r="AO31" t="s">
        <v>30</v>
      </c>
    </row>
    <row r="32" spans="1:41" x14ac:dyDescent="0.25">
      <c r="A32" t="s">
        <v>31</v>
      </c>
      <c r="B32">
        <v>35</v>
      </c>
      <c r="C32">
        <v>27</v>
      </c>
      <c r="D32" s="1">
        <v>17500</v>
      </c>
      <c r="E32" s="1">
        <v>20000</v>
      </c>
      <c r="F32" s="1">
        <f t="shared" si="3"/>
        <v>18750</v>
      </c>
      <c r="K32" s="2">
        <f t="shared" si="1"/>
        <v>0</v>
      </c>
      <c r="L32" s="2">
        <f t="shared" ref="L32:AN32" si="28">IF(L123=0,$F32,0)</f>
        <v>0</v>
      </c>
      <c r="M32" s="2">
        <f t="shared" si="28"/>
        <v>0</v>
      </c>
      <c r="N32" s="2">
        <f t="shared" si="28"/>
        <v>0</v>
      </c>
      <c r="O32" s="2">
        <f t="shared" si="28"/>
        <v>0</v>
      </c>
      <c r="P32" s="2">
        <f t="shared" si="28"/>
        <v>0</v>
      </c>
      <c r="Q32" s="2">
        <f t="shared" si="28"/>
        <v>0</v>
      </c>
      <c r="R32" s="2">
        <f t="shared" si="28"/>
        <v>0</v>
      </c>
      <c r="S32" s="2">
        <f t="shared" si="28"/>
        <v>0</v>
      </c>
      <c r="T32" s="2">
        <f t="shared" si="28"/>
        <v>0</v>
      </c>
      <c r="U32" s="2">
        <f t="shared" si="28"/>
        <v>0</v>
      </c>
      <c r="V32" s="2">
        <f t="shared" si="28"/>
        <v>0</v>
      </c>
      <c r="W32" s="2">
        <f t="shared" si="28"/>
        <v>0</v>
      </c>
      <c r="X32" s="2">
        <f t="shared" si="28"/>
        <v>0</v>
      </c>
      <c r="Y32" s="2">
        <f t="shared" si="28"/>
        <v>0</v>
      </c>
      <c r="Z32" s="2">
        <f t="shared" si="28"/>
        <v>0</v>
      </c>
      <c r="AA32" s="2">
        <f t="shared" si="28"/>
        <v>0</v>
      </c>
      <c r="AB32" s="2">
        <f t="shared" si="28"/>
        <v>0</v>
      </c>
      <c r="AC32" s="2">
        <f t="shared" si="28"/>
        <v>0</v>
      </c>
      <c r="AD32" s="2">
        <f t="shared" si="28"/>
        <v>0</v>
      </c>
      <c r="AE32" s="2">
        <f t="shared" si="28"/>
        <v>0</v>
      </c>
      <c r="AF32" s="2">
        <f t="shared" si="28"/>
        <v>0</v>
      </c>
      <c r="AG32" s="2">
        <f t="shared" si="28"/>
        <v>0</v>
      </c>
      <c r="AH32" s="2">
        <f t="shared" si="28"/>
        <v>0</v>
      </c>
      <c r="AI32" s="2">
        <f t="shared" si="28"/>
        <v>0</v>
      </c>
      <c r="AJ32" s="2">
        <f t="shared" si="28"/>
        <v>0</v>
      </c>
      <c r="AK32" s="2">
        <f t="shared" si="28"/>
        <v>0</v>
      </c>
      <c r="AL32" s="2">
        <f t="shared" si="28"/>
        <v>18750</v>
      </c>
      <c r="AM32" s="2">
        <f t="shared" si="28"/>
        <v>0</v>
      </c>
      <c r="AN32" s="2">
        <f t="shared" si="28"/>
        <v>0</v>
      </c>
      <c r="AO32" t="s">
        <v>31</v>
      </c>
    </row>
    <row r="33" spans="1:41" x14ac:dyDescent="0.25">
      <c r="A33" t="s">
        <v>32</v>
      </c>
      <c r="B33">
        <v>18</v>
      </c>
      <c r="C33">
        <v>5</v>
      </c>
      <c r="D33" s="1">
        <v>8500</v>
      </c>
      <c r="E33" s="1">
        <v>10000</v>
      </c>
      <c r="F33" s="1">
        <f t="shared" si="3"/>
        <v>9250</v>
      </c>
      <c r="K33" s="2">
        <f t="shared" si="1"/>
        <v>0</v>
      </c>
      <c r="L33" s="2">
        <f t="shared" ref="L33:AN33" si="29">IF(L124=0,$F33,0)</f>
        <v>0</v>
      </c>
      <c r="M33" s="2">
        <f t="shared" si="29"/>
        <v>0</v>
      </c>
      <c r="N33" s="2">
        <f t="shared" si="29"/>
        <v>0</v>
      </c>
      <c r="O33" s="2">
        <f t="shared" si="29"/>
        <v>0</v>
      </c>
      <c r="P33" s="2">
        <f t="shared" si="29"/>
        <v>9250</v>
      </c>
      <c r="Q33" s="2">
        <f t="shared" si="29"/>
        <v>0</v>
      </c>
      <c r="R33" s="2">
        <f t="shared" si="29"/>
        <v>0</v>
      </c>
      <c r="S33" s="2">
        <f t="shared" si="29"/>
        <v>0</v>
      </c>
      <c r="T33" s="2">
        <f t="shared" si="29"/>
        <v>0</v>
      </c>
      <c r="U33" s="2">
        <f t="shared" si="29"/>
        <v>0</v>
      </c>
      <c r="V33" s="2">
        <f t="shared" si="29"/>
        <v>0</v>
      </c>
      <c r="W33" s="2">
        <f t="shared" si="29"/>
        <v>0</v>
      </c>
      <c r="X33" s="2">
        <f t="shared" si="29"/>
        <v>0</v>
      </c>
      <c r="Y33" s="2">
        <f t="shared" si="29"/>
        <v>0</v>
      </c>
      <c r="Z33" s="2">
        <f t="shared" si="29"/>
        <v>0</v>
      </c>
      <c r="AA33" s="2">
        <f t="shared" si="29"/>
        <v>0</v>
      </c>
      <c r="AB33" s="2">
        <f t="shared" si="29"/>
        <v>0</v>
      </c>
      <c r="AC33" s="2">
        <f t="shared" si="29"/>
        <v>0</v>
      </c>
      <c r="AD33" s="2">
        <f t="shared" si="29"/>
        <v>0</v>
      </c>
      <c r="AE33" s="2">
        <f t="shared" si="29"/>
        <v>0</v>
      </c>
      <c r="AF33" s="2">
        <f t="shared" si="29"/>
        <v>0</v>
      </c>
      <c r="AG33" s="2">
        <f t="shared" si="29"/>
        <v>0</v>
      </c>
      <c r="AH33" s="2">
        <f t="shared" si="29"/>
        <v>9250</v>
      </c>
      <c r="AI33" s="2">
        <f t="shared" si="29"/>
        <v>0</v>
      </c>
      <c r="AJ33" s="2">
        <f t="shared" si="29"/>
        <v>0</v>
      </c>
      <c r="AK33" s="2">
        <f t="shared" si="29"/>
        <v>0</v>
      </c>
      <c r="AL33" s="2">
        <f t="shared" si="29"/>
        <v>0</v>
      </c>
      <c r="AM33" s="2">
        <f t="shared" si="29"/>
        <v>0</v>
      </c>
      <c r="AN33" s="2">
        <f t="shared" si="29"/>
        <v>0</v>
      </c>
      <c r="AO33" t="s">
        <v>32</v>
      </c>
    </row>
    <row r="34" spans="1:41" x14ac:dyDescent="0.25">
      <c r="A34" t="s">
        <v>33</v>
      </c>
      <c r="B34">
        <v>15</v>
      </c>
      <c r="C34">
        <v>10</v>
      </c>
      <c r="D34" s="1">
        <v>28000</v>
      </c>
      <c r="E34" s="1">
        <v>32200</v>
      </c>
      <c r="F34" s="1">
        <f t="shared" si="3"/>
        <v>30100</v>
      </c>
      <c r="K34" s="2">
        <f t="shared" si="1"/>
        <v>0</v>
      </c>
      <c r="L34" s="2">
        <f t="shared" ref="L34:AN34" si="30">IF(L125=0,$F34,0)</f>
        <v>0</v>
      </c>
      <c r="M34" s="2">
        <f t="shared" si="30"/>
        <v>0</v>
      </c>
      <c r="N34" s="2">
        <f t="shared" si="30"/>
        <v>0</v>
      </c>
      <c r="O34" s="2">
        <f t="shared" si="30"/>
        <v>0</v>
      </c>
      <c r="P34" s="2">
        <f t="shared" si="30"/>
        <v>0</v>
      </c>
      <c r="Q34" s="2">
        <f t="shared" si="30"/>
        <v>0</v>
      </c>
      <c r="R34" s="2">
        <f t="shared" si="30"/>
        <v>0</v>
      </c>
      <c r="S34" s="2">
        <f t="shared" si="30"/>
        <v>0</v>
      </c>
      <c r="T34" s="2">
        <f t="shared" si="30"/>
        <v>0</v>
      </c>
      <c r="U34" s="2">
        <f t="shared" si="30"/>
        <v>30100</v>
      </c>
      <c r="V34" s="2">
        <f t="shared" si="30"/>
        <v>0</v>
      </c>
      <c r="W34" s="2">
        <f t="shared" si="30"/>
        <v>0</v>
      </c>
      <c r="X34" s="2">
        <f t="shared" si="30"/>
        <v>0</v>
      </c>
      <c r="Y34" s="2">
        <f t="shared" si="30"/>
        <v>0</v>
      </c>
      <c r="Z34" s="2">
        <f t="shared" si="30"/>
        <v>0</v>
      </c>
      <c r="AA34" s="2">
        <f t="shared" si="30"/>
        <v>0</v>
      </c>
      <c r="AB34" s="2">
        <f t="shared" si="30"/>
        <v>0</v>
      </c>
      <c r="AC34" s="2">
        <f t="shared" si="30"/>
        <v>0</v>
      </c>
      <c r="AD34" s="2">
        <f t="shared" si="30"/>
        <v>0</v>
      </c>
      <c r="AE34" s="2">
        <f t="shared" si="30"/>
        <v>0</v>
      </c>
      <c r="AF34" s="2">
        <f t="shared" si="30"/>
        <v>0</v>
      </c>
      <c r="AG34" s="2">
        <f t="shared" si="30"/>
        <v>0</v>
      </c>
      <c r="AH34" s="2">
        <f t="shared" si="30"/>
        <v>0</v>
      </c>
      <c r="AI34" s="2">
        <f t="shared" si="30"/>
        <v>0</v>
      </c>
      <c r="AJ34" s="2">
        <f t="shared" si="30"/>
        <v>30100</v>
      </c>
      <c r="AK34" s="2">
        <f t="shared" si="30"/>
        <v>0</v>
      </c>
      <c r="AL34" s="2">
        <f t="shared" si="30"/>
        <v>0</v>
      </c>
      <c r="AM34" s="2">
        <f t="shared" si="30"/>
        <v>0</v>
      </c>
      <c r="AN34" s="2">
        <f t="shared" si="30"/>
        <v>0</v>
      </c>
      <c r="AO34" t="s">
        <v>33</v>
      </c>
    </row>
    <row r="35" spans="1:41" x14ac:dyDescent="0.25">
      <c r="A35" t="s">
        <v>34</v>
      </c>
      <c r="B35">
        <v>24</v>
      </c>
      <c r="C35">
        <v>2</v>
      </c>
      <c r="D35" s="1">
        <v>5700</v>
      </c>
      <c r="E35" s="1">
        <v>6650</v>
      </c>
      <c r="F35" s="1">
        <f t="shared" si="3"/>
        <v>6175</v>
      </c>
      <c r="K35" s="2">
        <f t="shared" si="1"/>
        <v>0</v>
      </c>
      <c r="L35" s="2">
        <f t="shared" ref="L35:AN35" si="31">IF(L126=0,$F35,0)</f>
        <v>0</v>
      </c>
      <c r="M35" s="2">
        <f t="shared" si="31"/>
        <v>6175</v>
      </c>
      <c r="N35" s="2">
        <f t="shared" si="31"/>
        <v>0</v>
      </c>
      <c r="O35" s="2">
        <f t="shared" si="31"/>
        <v>0</v>
      </c>
      <c r="P35" s="2">
        <f t="shared" si="31"/>
        <v>0</v>
      </c>
      <c r="Q35" s="2">
        <f t="shared" si="31"/>
        <v>0</v>
      </c>
      <c r="R35" s="2">
        <f t="shared" si="31"/>
        <v>0</v>
      </c>
      <c r="S35" s="2">
        <f t="shared" si="31"/>
        <v>0</v>
      </c>
      <c r="T35" s="2">
        <f t="shared" si="31"/>
        <v>0</v>
      </c>
      <c r="U35" s="2">
        <f t="shared" si="31"/>
        <v>0</v>
      </c>
      <c r="V35" s="2">
        <f t="shared" si="31"/>
        <v>0</v>
      </c>
      <c r="W35" s="2">
        <f t="shared" si="31"/>
        <v>0</v>
      </c>
      <c r="X35" s="2">
        <f t="shared" si="31"/>
        <v>0</v>
      </c>
      <c r="Y35" s="2">
        <f t="shared" si="31"/>
        <v>0</v>
      </c>
      <c r="Z35" s="2">
        <f t="shared" si="31"/>
        <v>0</v>
      </c>
      <c r="AA35" s="2">
        <f t="shared" si="31"/>
        <v>0</v>
      </c>
      <c r="AB35" s="2">
        <f t="shared" si="31"/>
        <v>0</v>
      </c>
      <c r="AC35" s="2">
        <f t="shared" si="31"/>
        <v>0</v>
      </c>
      <c r="AD35" s="2">
        <f t="shared" si="31"/>
        <v>0</v>
      </c>
      <c r="AE35" s="2">
        <f t="shared" si="31"/>
        <v>0</v>
      </c>
      <c r="AF35" s="2">
        <f t="shared" si="31"/>
        <v>0</v>
      </c>
      <c r="AG35" s="2">
        <f t="shared" si="31"/>
        <v>0</v>
      </c>
      <c r="AH35" s="2">
        <f t="shared" si="31"/>
        <v>0</v>
      </c>
      <c r="AI35" s="2">
        <f t="shared" si="31"/>
        <v>0</v>
      </c>
      <c r="AJ35" s="2">
        <f t="shared" si="31"/>
        <v>0</v>
      </c>
      <c r="AK35" s="2">
        <f t="shared" si="31"/>
        <v>6175</v>
      </c>
      <c r="AL35" s="2">
        <f t="shared" si="31"/>
        <v>0</v>
      </c>
      <c r="AM35" s="2">
        <f t="shared" si="31"/>
        <v>0</v>
      </c>
      <c r="AN35" s="2">
        <f t="shared" si="31"/>
        <v>0</v>
      </c>
      <c r="AO35" t="s">
        <v>34</v>
      </c>
    </row>
    <row r="36" spans="1:41" x14ac:dyDescent="0.25">
      <c r="A36" t="s">
        <v>35</v>
      </c>
      <c r="B36">
        <v>6</v>
      </c>
      <c r="C36">
        <v>1</v>
      </c>
      <c r="D36" s="1">
        <v>4500</v>
      </c>
      <c r="E36" s="1">
        <v>5250</v>
      </c>
      <c r="F36" s="1">
        <f t="shared" si="3"/>
        <v>4875</v>
      </c>
      <c r="K36" s="2">
        <f t="shared" si="1"/>
        <v>0</v>
      </c>
      <c r="L36" s="2">
        <f t="shared" ref="L36:AN36" si="32">IF(L127=0,$F36,0)</f>
        <v>4875</v>
      </c>
      <c r="M36" s="2">
        <f t="shared" si="32"/>
        <v>0</v>
      </c>
      <c r="N36" s="2">
        <f t="shared" si="32"/>
        <v>0</v>
      </c>
      <c r="O36" s="2">
        <f t="shared" si="32"/>
        <v>0</v>
      </c>
      <c r="P36" s="2">
        <f t="shared" si="32"/>
        <v>0</v>
      </c>
      <c r="Q36" s="2">
        <f t="shared" si="32"/>
        <v>0</v>
      </c>
      <c r="R36" s="2">
        <f t="shared" si="32"/>
        <v>4875</v>
      </c>
      <c r="S36" s="2">
        <f t="shared" si="32"/>
        <v>0</v>
      </c>
      <c r="T36" s="2">
        <f t="shared" si="32"/>
        <v>0</v>
      </c>
      <c r="U36" s="2">
        <f t="shared" si="32"/>
        <v>0</v>
      </c>
      <c r="V36" s="2">
        <f t="shared" si="32"/>
        <v>0</v>
      </c>
      <c r="W36" s="2">
        <f t="shared" si="32"/>
        <v>0</v>
      </c>
      <c r="X36" s="2">
        <f t="shared" si="32"/>
        <v>4875</v>
      </c>
      <c r="Y36" s="2">
        <f t="shared" si="32"/>
        <v>0</v>
      </c>
      <c r="Z36" s="2">
        <f t="shared" si="32"/>
        <v>0</v>
      </c>
      <c r="AA36" s="2">
        <f t="shared" si="32"/>
        <v>0</v>
      </c>
      <c r="AB36" s="2">
        <f t="shared" si="32"/>
        <v>0</v>
      </c>
      <c r="AC36" s="2">
        <f t="shared" si="32"/>
        <v>0</v>
      </c>
      <c r="AD36" s="2">
        <f t="shared" si="32"/>
        <v>4875</v>
      </c>
      <c r="AE36" s="2">
        <f t="shared" si="32"/>
        <v>0</v>
      </c>
      <c r="AF36" s="2">
        <f t="shared" si="32"/>
        <v>0</v>
      </c>
      <c r="AG36" s="2">
        <f t="shared" si="32"/>
        <v>0</v>
      </c>
      <c r="AH36" s="2">
        <f t="shared" si="32"/>
        <v>0</v>
      </c>
      <c r="AI36" s="2">
        <f t="shared" si="32"/>
        <v>0</v>
      </c>
      <c r="AJ36" s="2">
        <f t="shared" si="32"/>
        <v>4875</v>
      </c>
      <c r="AK36" s="2">
        <f t="shared" si="32"/>
        <v>0</v>
      </c>
      <c r="AL36" s="2">
        <f t="shared" si="32"/>
        <v>0</v>
      </c>
      <c r="AM36" s="2">
        <f t="shared" si="32"/>
        <v>0</v>
      </c>
      <c r="AN36" s="2">
        <f t="shared" si="32"/>
        <v>0</v>
      </c>
      <c r="AO36" t="s">
        <v>35</v>
      </c>
    </row>
    <row r="37" spans="1:41" x14ac:dyDescent="0.25">
      <c r="A37" t="s">
        <v>36</v>
      </c>
      <c r="B37">
        <v>15</v>
      </c>
      <c r="C37">
        <v>12</v>
      </c>
      <c r="D37" s="1">
        <v>4600</v>
      </c>
      <c r="E37" s="1">
        <v>5000</v>
      </c>
      <c r="F37" s="1">
        <f t="shared" si="3"/>
        <v>4800</v>
      </c>
      <c r="K37" s="2">
        <f t="shared" si="1"/>
        <v>0</v>
      </c>
      <c r="L37" s="2">
        <f t="shared" ref="L37:AN37" si="33">IF(L128=0,$F37,0)</f>
        <v>0</v>
      </c>
      <c r="M37" s="2">
        <f t="shared" si="33"/>
        <v>0</v>
      </c>
      <c r="N37" s="2">
        <f t="shared" si="33"/>
        <v>0</v>
      </c>
      <c r="O37" s="2">
        <f t="shared" si="33"/>
        <v>0</v>
      </c>
      <c r="P37" s="2">
        <f t="shared" si="33"/>
        <v>0</v>
      </c>
      <c r="Q37" s="2">
        <f t="shared" si="33"/>
        <v>0</v>
      </c>
      <c r="R37" s="2">
        <f t="shared" si="33"/>
        <v>0</v>
      </c>
      <c r="S37" s="2">
        <f t="shared" si="33"/>
        <v>0</v>
      </c>
      <c r="T37" s="2">
        <f t="shared" si="33"/>
        <v>0</v>
      </c>
      <c r="U37" s="2">
        <f t="shared" si="33"/>
        <v>0</v>
      </c>
      <c r="V37" s="2">
        <f t="shared" si="33"/>
        <v>0</v>
      </c>
      <c r="W37" s="2">
        <f t="shared" si="33"/>
        <v>4800</v>
      </c>
      <c r="X37" s="2">
        <f t="shared" si="33"/>
        <v>0</v>
      </c>
      <c r="Y37" s="2">
        <f t="shared" si="33"/>
        <v>0</v>
      </c>
      <c r="Z37" s="2">
        <f t="shared" si="33"/>
        <v>0</v>
      </c>
      <c r="AA37" s="2">
        <f t="shared" si="33"/>
        <v>0</v>
      </c>
      <c r="AB37" s="2">
        <f t="shared" si="33"/>
        <v>0</v>
      </c>
      <c r="AC37" s="2">
        <f t="shared" si="33"/>
        <v>0</v>
      </c>
      <c r="AD37" s="2">
        <f t="shared" si="33"/>
        <v>0</v>
      </c>
      <c r="AE37" s="2">
        <f t="shared" si="33"/>
        <v>0</v>
      </c>
      <c r="AF37" s="2">
        <f t="shared" si="33"/>
        <v>0</v>
      </c>
      <c r="AG37" s="2">
        <f t="shared" si="33"/>
        <v>0</v>
      </c>
      <c r="AH37" s="2">
        <f t="shared" si="33"/>
        <v>0</v>
      </c>
      <c r="AI37" s="2">
        <f t="shared" si="33"/>
        <v>0</v>
      </c>
      <c r="AJ37" s="2">
        <f t="shared" si="33"/>
        <v>0</v>
      </c>
      <c r="AK37" s="2">
        <f t="shared" si="33"/>
        <v>0</v>
      </c>
      <c r="AL37" s="2">
        <f t="shared" si="33"/>
        <v>4800</v>
      </c>
      <c r="AM37" s="2">
        <f t="shared" si="33"/>
        <v>0</v>
      </c>
      <c r="AN37" s="2">
        <f t="shared" si="33"/>
        <v>0</v>
      </c>
      <c r="AO37" t="s">
        <v>36</v>
      </c>
    </row>
    <row r="38" spans="1:41" x14ac:dyDescent="0.25">
      <c r="A38" t="s">
        <v>37</v>
      </c>
      <c r="B38">
        <v>7</v>
      </c>
      <c r="C38">
        <v>4</v>
      </c>
      <c r="D38" s="1">
        <v>16000</v>
      </c>
      <c r="E38" s="1">
        <v>18000</v>
      </c>
      <c r="F38" s="1">
        <f t="shared" si="3"/>
        <v>17000</v>
      </c>
      <c r="K38" s="2">
        <f t="shared" si="1"/>
        <v>0</v>
      </c>
      <c r="L38" s="2">
        <f t="shared" ref="L38:AN38" si="34">IF(L129=0,$F38,0)</f>
        <v>0</v>
      </c>
      <c r="M38" s="2">
        <f t="shared" si="34"/>
        <v>0</v>
      </c>
      <c r="N38" s="2">
        <f t="shared" si="34"/>
        <v>0</v>
      </c>
      <c r="O38" s="2">
        <f t="shared" si="34"/>
        <v>17000</v>
      </c>
      <c r="P38" s="2">
        <f t="shared" si="34"/>
        <v>0</v>
      </c>
      <c r="Q38" s="2">
        <f t="shared" si="34"/>
        <v>0</v>
      </c>
      <c r="R38" s="2">
        <f t="shared" si="34"/>
        <v>0</v>
      </c>
      <c r="S38" s="2">
        <f t="shared" si="34"/>
        <v>0</v>
      </c>
      <c r="T38" s="2">
        <f t="shared" si="34"/>
        <v>0</v>
      </c>
      <c r="U38" s="2">
        <f t="shared" si="34"/>
        <v>0</v>
      </c>
      <c r="V38" s="2">
        <f t="shared" si="34"/>
        <v>17000</v>
      </c>
      <c r="W38" s="2">
        <f t="shared" si="34"/>
        <v>0</v>
      </c>
      <c r="X38" s="2">
        <f t="shared" si="34"/>
        <v>0</v>
      </c>
      <c r="Y38" s="2">
        <f t="shared" si="34"/>
        <v>0</v>
      </c>
      <c r="Z38" s="2">
        <f t="shared" si="34"/>
        <v>0</v>
      </c>
      <c r="AA38" s="2">
        <f t="shared" si="34"/>
        <v>0</v>
      </c>
      <c r="AB38" s="2">
        <f t="shared" si="34"/>
        <v>0</v>
      </c>
      <c r="AC38" s="2">
        <f t="shared" si="34"/>
        <v>17000</v>
      </c>
      <c r="AD38" s="2">
        <f t="shared" si="34"/>
        <v>0</v>
      </c>
      <c r="AE38" s="2">
        <f t="shared" si="34"/>
        <v>0</v>
      </c>
      <c r="AF38" s="2">
        <f t="shared" si="34"/>
        <v>0</v>
      </c>
      <c r="AG38" s="2">
        <f t="shared" si="34"/>
        <v>0</v>
      </c>
      <c r="AH38" s="2">
        <f t="shared" si="34"/>
        <v>0</v>
      </c>
      <c r="AI38" s="2">
        <f t="shared" si="34"/>
        <v>0</v>
      </c>
      <c r="AJ38" s="2">
        <f t="shared" si="34"/>
        <v>17000</v>
      </c>
      <c r="AK38" s="2">
        <f t="shared" si="34"/>
        <v>0</v>
      </c>
      <c r="AL38" s="2">
        <f t="shared" si="34"/>
        <v>0</v>
      </c>
      <c r="AM38" s="2">
        <f t="shared" si="34"/>
        <v>0</v>
      </c>
      <c r="AN38" s="2">
        <f t="shared" si="34"/>
        <v>0</v>
      </c>
      <c r="AO38" t="s">
        <v>37</v>
      </c>
    </row>
    <row r="39" spans="1:41" x14ac:dyDescent="0.25">
      <c r="A39" t="s">
        <v>38</v>
      </c>
      <c r="B39">
        <v>8</v>
      </c>
      <c r="C39">
        <v>1</v>
      </c>
      <c r="D39" s="1">
        <v>4500</v>
      </c>
      <c r="E39" s="1">
        <v>5250</v>
      </c>
      <c r="F39" s="1">
        <f t="shared" si="3"/>
        <v>4875</v>
      </c>
      <c r="K39" s="2">
        <f t="shared" ref="K39:K60" si="35">IF(K130=0,$F39,0)</f>
        <v>0</v>
      </c>
      <c r="L39" s="2">
        <f t="shared" ref="L39:AN39" si="36">IF(L130=0,$F39,0)</f>
        <v>4875</v>
      </c>
      <c r="M39" s="2">
        <f t="shared" si="36"/>
        <v>0</v>
      </c>
      <c r="N39" s="2">
        <f t="shared" si="36"/>
        <v>0</v>
      </c>
      <c r="O39" s="2">
        <f t="shared" si="36"/>
        <v>0</v>
      </c>
      <c r="P39" s="2">
        <f t="shared" si="36"/>
        <v>0</v>
      </c>
      <c r="Q39" s="2">
        <f t="shared" si="36"/>
        <v>0</v>
      </c>
      <c r="R39" s="2">
        <f t="shared" si="36"/>
        <v>0</v>
      </c>
      <c r="S39" s="2">
        <f t="shared" si="36"/>
        <v>0</v>
      </c>
      <c r="T39" s="2">
        <f t="shared" si="36"/>
        <v>4875</v>
      </c>
      <c r="U39" s="2">
        <f t="shared" si="36"/>
        <v>0</v>
      </c>
      <c r="V39" s="2">
        <f t="shared" si="36"/>
        <v>0</v>
      </c>
      <c r="W39" s="2">
        <f t="shared" si="36"/>
        <v>0</v>
      </c>
      <c r="X39" s="2">
        <f t="shared" si="36"/>
        <v>0</v>
      </c>
      <c r="Y39" s="2">
        <f t="shared" si="36"/>
        <v>0</v>
      </c>
      <c r="Z39" s="2">
        <f t="shared" si="36"/>
        <v>0</v>
      </c>
      <c r="AA39" s="2">
        <f t="shared" si="36"/>
        <v>0</v>
      </c>
      <c r="AB39" s="2">
        <f t="shared" si="36"/>
        <v>4875</v>
      </c>
      <c r="AC39" s="2">
        <f t="shared" si="36"/>
        <v>0</v>
      </c>
      <c r="AD39" s="2">
        <f t="shared" si="36"/>
        <v>0</v>
      </c>
      <c r="AE39" s="2">
        <f t="shared" si="36"/>
        <v>0</v>
      </c>
      <c r="AF39" s="2">
        <f t="shared" si="36"/>
        <v>0</v>
      </c>
      <c r="AG39" s="2">
        <f t="shared" si="36"/>
        <v>0</v>
      </c>
      <c r="AH39" s="2">
        <f t="shared" si="36"/>
        <v>0</v>
      </c>
      <c r="AI39" s="2">
        <f t="shared" si="36"/>
        <v>0</v>
      </c>
      <c r="AJ39" s="2">
        <f t="shared" si="36"/>
        <v>4875</v>
      </c>
      <c r="AK39" s="2">
        <f t="shared" si="36"/>
        <v>0</v>
      </c>
      <c r="AL39" s="2">
        <f t="shared" si="36"/>
        <v>0</v>
      </c>
      <c r="AM39" s="2">
        <f t="shared" si="36"/>
        <v>0</v>
      </c>
      <c r="AN39" s="2">
        <f t="shared" si="36"/>
        <v>0</v>
      </c>
      <c r="AO39" t="s">
        <v>38</v>
      </c>
    </row>
    <row r="40" spans="1:41" x14ac:dyDescent="0.25">
      <c r="A40" t="s">
        <v>39</v>
      </c>
      <c r="B40">
        <v>13</v>
      </c>
      <c r="C40">
        <v>7</v>
      </c>
      <c r="D40" s="1">
        <v>1650</v>
      </c>
      <c r="E40" s="1">
        <v>1900</v>
      </c>
      <c r="F40" s="1">
        <f t="shared" si="3"/>
        <v>1775</v>
      </c>
      <c r="K40" s="2">
        <f t="shared" si="35"/>
        <v>0</v>
      </c>
      <c r="L40" s="2">
        <f t="shared" ref="L40:AN40" si="37">IF(L131=0,$F40,0)</f>
        <v>0</v>
      </c>
      <c r="M40" s="2">
        <f t="shared" si="37"/>
        <v>0</v>
      </c>
      <c r="N40" s="2">
        <f t="shared" si="37"/>
        <v>0</v>
      </c>
      <c r="O40" s="2">
        <f t="shared" si="37"/>
        <v>0</v>
      </c>
      <c r="P40" s="2">
        <f t="shared" si="37"/>
        <v>0</v>
      </c>
      <c r="Q40" s="2">
        <f t="shared" si="37"/>
        <v>0</v>
      </c>
      <c r="R40" s="2">
        <f t="shared" si="37"/>
        <v>1775</v>
      </c>
      <c r="S40" s="2">
        <f t="shared" si="37"/>
        <v>0</v>
      </c>
      <c r="T40" s="2">
        <f t="shared" si="37"/>
        <v>0</v>
      </c>
      <c r="U40" s="2">
        <f t="shared" si="37"/>
        <v>0</v>
      </c>
      <c r="V40" s="2">
        <f t="shared" si="37"/>
        <v>0</v>
      </c>
      <c r="W40" s="2">
        <f t="shared" si="37"/>
        <v>0</v>
      </c>
      <c r="X40" s="2">
        <f t="shared" si="37"/>
        <v>0</v>
      </c>
      <c r="Y40" s="2">
        <f t="shared" si="37"/>
        <v>0</v>
      </c>
      <c r="Z40" s="2">
        <f t="shared" si="37"/>
        <v>0</v>
      </c>
      <c r="AA40" s="2">
        <f t="shared" si="37"/>
        <v>0</v>
      </c>
      <c r="AB40" s="2">
        <f t="shared" si="37"/>
        <v>0</v>
      </c>
      <c r="AC40" s="2">
        <f t="shared" si="37"/>
        <v>0</v>
      </c>
      <c r="AD40" s="2">
        <f t="shared" si="37"/>
        <v>0</v>
      </c>
      <c r="AE40" s="2">
        <f t="shared" si="37"/>
        <v>1775</v>
      </c>
      <c r="AF40" s="2">
        <f t="shared" si="37"/>
        <v>0</v>
      </c>
      <c r="AG40" s="2">
        <f t="shared" si="37"/>
        <v>0</v>
      </c>
      <c r="AH40" s="2">
        <f t="shared" si="37"/>
        <v>0</v>
      </c>
      <c r="AI40" s="2">
        <f t="shared" si="37"/>
        <v>0</v>
      </c>
      <c r="AJ40" s="2">
        <f t="shared" si="37"/>
        <v>0</v>
      </c>
      <c r="AK40" s="2">
        <f t="shared" si="37"/>
        <v>0</v>
      </c>
      <c r="AL40" s="2">
        <f t="shared" si="37"/>
        <v>0</v>
      </c>
      <c r="AM40" s="2">
        <f t="shared" si="37"/>
        <v>0</v>
      </c>
      <c r="AN40" s="2">
        <f t="shared" si="37"/>
        <v>0</v>
      </c>
      <c r="AO40" t="s">
        <v>39</v>
      </c>
    </row>
    <row r="41" spans="1:41" x14ac:dyDescent="0.25">
      <c r="A41" t="s">
        <v>40</v>
      </c>
      <c r="B41">
        <v>8</v>
      </c>
      <c r="C41">
        <v>6</v>
      </c>
      <c r="D41" s="1">
        <v>1600</v>
      </c>
      <c r="E41" s="1">
        <v>1850</v>
      </c>
      <c r="F41" s="1">
        <f t="shared" si="3"/>
        <v>1725</v>
      </c>
      <c r="K41" s="2">
        <f t="shared" si="35"/>
        <v>0</v>
      </c>
      <c r="L41" s="2">
        <f t="shared" ref="L41:AN41" si="38">IF(L132=0,$F41,0)</f>
        <v>0</v>
      </c>
      <c r="M41" s="2">
        <f t="shared" si="38"/>
        <v>0</v>
      </c>
      <c r="N41" s="2">
        <f t="shared" si="38"/>
        <v>0</v>
      </c>
      <c r="O41" s="2">
        <f t="shared" si="38"/>
        <v>0</v>
      </c>
      <c r="P41" s="2">
        <f t="shared" si="38"/>
        <v>0</v>
      </c>
      <c r="Q41" s="2">
        <f t="shared" si="38"/>
        <v>1725</v>
      </c>
      <c r="R41" s="2">
        <f t="shared" si="38"/>
        <v>0</v>
      </c>
      <c r="S41" s="2">
        <f t="shared" si="38"/>
        <v>0</v>
      </c>
      <c r="T41" s="2">
        <f t="shared" si="38"/>
        <v>0</v>
      </c>
      <c r="U41" s="2">
        <f t="shared" si="38"/>
        <v>0</v>
      </c>
      <c r="V41" s="2">
        <f t="shared" si="38"/>
        <v>0</v>
      </c>
      <c r="W41" s="2">
        <f t="shared" si="38"/>
        <v>0</v>
      </c>
      <c r="X41" s="2">
        <f t="shared" si="38"/>
        <v>0</v>
      </c>
      <c r="Y41" s="2">
        <f t="shared" si="38"/>
        <v>1725</v>
      </c>
      <c r="Z41" s="2">
        <f t="shared" si="38"/>
        <v>0</v>
      </c>
      <c r="AA41" s="2">
        <f t="shared" si="38"/>
        <v>0</v>
      </c>
      <c r="AB41" s="2">
        <f t="shared" si="38"/>
        <v>0</v>
      </c>
      <c r="AC41" s="2">
        <f t="shared" si="38"/>
        <v>0</v>
      </c>
      <c r="AD41" s="2">
        <f t="shared" si="38"/>
        <v>0</v>
      </c>
      <c r="AE41" s="2">
        <f t="shared" si="38"/>
        <v>0</v>
      </c>
      <c r="AF41" s="2">
        <f t="shared" si="38"/>
        <v>0</v>
      </c>
      <c r="AG41" s="2">
        <f t="shared" si="38"/>
        <v>1725</v>
      </c>
      <c r="AH41" s="2">
        <f t="shared" si="38"/>
        <v>0</v>
      </c>
      <c r="AI41" s="2">
        <f t="shared" si="38"/>
        <v>0</v>
      </c>
      <c r="AJ41" s="2">
        <f t="shared" si="38"/>
        <v>0</v>
      </c>
      <c r="AK41" s="2">
        <f t="shared" si="38"/>
        <v>0</v>
      </c>
      <c r="AL41" s="2">
        <f t="shared" si="38"/>
        <v>0</v>
      </c>
      <c r="AM41" s="2">
        <f t="shared" si="38"/>
        <v>0</v>
      </c>
      <c r="AN41" s="2">
        <f t="shared" si="38"/>
        <v>0</v>
      </c>
      <c r="AO41" t="s">
        <v>40</v>
      </c>
    </row>
    <row r="42" spans="1:41" x14ac:dyDescent="0.25">
      <c r="A42" t="s">
        <v>41</v>
      </c>
      <c r="B42">
        <v>5</v>
      </c>
      <c r="C42">
        <v>0</v>
      </c>
      <c r="D42" s="1">
        <v>2800</v>
      </c>
      <c r="E42" s="1">
        <v>3200</v>
      </c>
      <c r="F42" s="1">
        <f t="shared" si="3"/>
        <v>3000</v>
      </c>
      <c r="K42" s="2">
        <f t="shared" si="35"/>
        <v>3000</v>
      </c>
      <c r="L42" s="2">
        <f t="shared" ref="L42:AN42" si="39">IF(L133=0,$F42,0)</f>
        <v>0</v>
      </c>
      <c r="M42" s="2">
        <f t="shared" si="39"/>
        <v>0</v>
      </c>
      <c r="N42" s="2">
        <f t="shared" si="39"/>
        <v>0</v>
      </c>
      <c r="O42" s="2">
        <f t="shared" si="39"/>
        <v>0</v>
      </c>
      <c r="P42" s="2">
        <f t="shared" si="39"/>
        <v>3000</v>
      </c>
      <c r="Q42" s="2">
        <f t="shared" si="39"/>
        <v>0</v>
      </c>
      <c r="R42" s="2">
        <f t="shared" si="39"/>
        <v>0</v>
      </c>
      <c r="S42" s="2">
        <f t="shared" si="39"/>
        <v>0</v>
      </c>
      <c r="T42" s="2">
        <f t="shared" si="39"/>
        <v>0</v>
      </c>
      <c r="U42" s="2">
        <f t="shared" si="39"/>
        <v>3000</v>
      </c>
      <c r="V42" s="2">
        <f t="shared" si="39"/>
        <v>0</v>
      </c>
      <c r="W42" s="2">
        <f t="shared" si="39"/>
        <v>0</v>
      </c>
      <c r="X42" s="2">
        <f t="shared" si="39"/>
        <v>0</v>
      </c>
      <c r="Y42" s="2">
        <f t="shared" si="39"/>
        <v>0</v>
      </c>
      <c r="Z42" s="2">
        <f t="shared" si="39"/>
        <v>3000</v>
      </c>
      <c r="AA42" s="2">
        <f t="shared" si="39"/>
        <v>0</v>
      </c>
      <c r="AB42" s="2">
        <f t="shared" si="39"/>
        <v>0</v>
      </c>
      <c r="AC42" s="2">
        <f t="shared" si="39"/>
        <v>0</v>
      </c>
      <c r="AD42" s="2">
        <f t="shared" si="39"/>
        <v>0</v>
      </c>
      <c r="AE42" s="2">
        <f t="shared" si="39"/>
        <v>3000</v>
      </c>
      <c r="AF42" s="2">
        <f t="shared" si="39"/>
        <v>0</v>
      </c>
      <c r="AG42" s="2">
        <f t="shared" si="39"/>
        <v>0</v>
      </c>
      <c r="AH42" s="2">
        <f t="shared" si="39"/>
        <v>0</v>
      </c>
      <c r="AI42" s="2">
        <f t="shared" si="39"/>
        <v>0</v>
      </c>
      <c r="AJ42" s="2">
        <f t="shared" si="39"/>
        <v>3000</v>
      </c>
      <c r="AK42" s="2">
        <f t="shared" si="39"/>
        <v>0</v>
      </c>
      <c r="AL42" s="2">
        <f t="shared" si="39"/>
        <v>0</v>
      </c>
      <c r="AM42" s="2">
        <f t="shared" si="39"/>
        <v>0</v>
      </c>
      <c r="AN42" s="2">
        <f t="shared" si="39"/>
        <v>0</v>
      </c>
      <c r="AO42" t="s">
        <v>41</v>
      </c>
    </row>
    <row r="43" spans="1:41" x14ac:dyDescent="0.25">
      <c r="A43" t="s">
        <v>42</v>
      </c>
      <c r="B43">
        <v>15</v>
      </c>
      <c r="C43">
        <v>0</v>
      </c>
      <c r="D43" s="1">
        <v>5000</v>
      </c>
      <c r="E43" s="1">
        <v>5750</v>
      </c>
      <c r="F43" s="1">
        <f t="shared" si="3"/>
        <v>5375</v>
      </c>
      <c r="K43" s="2">
        <f t="shared" si="35"/>
        <v>5375</v>
      </c>
      <c r="L43" s="2">
        <f t="shared" ref="L43:AN43" si="40">IF(L134=0,$F43,0)</f>
        <v>0</v>
      </c>
      <c r="M43" s="2">
        <f t="shared" si="40"/>
        <v>0</v>
      </c>
      <c r="N43" s="2">
        <f t="shared" si="40"/>
        <v>0</v>
      </c>
      <c r="O43" s="2">
        <f t="shared" si="40"/>
        <v>0</v>
      </c>
      <c r="P43" s="2">
        <f t="shared" si="40"/>
        <v>0</v>
      </c>
      <c r="Q43" s="2">
        <f t="shared" si="40"/>
        <v>0</v>
      </c>
      <c r="R43" s="2">
        <f t="shared" si="40"/>
        <v>0</v>
      </c>
      <c r="S43" s="2">
        <f t="shared" si="40"/>
        <v>0</v>
      </c>
      <c r="T43" s="2">
        <f t="shared" si="40"/>
        <v>0</v>
      </c>
      <c r="U43" s="2">
        <f t="shared" si="40"/>
        <v>0</v>
      </c>
      <c r="V43" s="2">
        <f t="shared" si="40"/>
        <v>0</v>
      </c>
      <c r="W43" s="2">
        <f t="shared" si="40"/>
        <v>0</v>
      </c>
      <c r="X43" s="2">
        <f t="shared" si="40"/>
        <v>0</v>
      </c>
      <c r="Y43" s="2">
        <f t="shared" si="40"/>
        <v>0</v>
      </c>
      <c r="Z43" s="2">
        <f t="shared" si="40"/>
        <v>5375</v>
      </c>
      <c r="AA43" s="2">
        <f t="shared" si="40"/>
        <v>0</v>
      </c>
      <c r="AB43" s="2">
        <f t="shared" si="40"/>
        <v>0</v>
      </c>
      <c r="AC43" s="2">
        <f t="shared" si="40"/>
        <v>0</v>
      </c>
      <c r="AD43" s="2">
        <f t="shared" si="40"/>
        <v>0</v>
      </c>
      <c r="AE43" s="2">
        <f t="shared" si="40"/>
        <v>0</v>
      </c>
      <c r="AF43" s="2">
        <f t="shared" si="40"/>
        <v>0</v>
      </c>
      <c r="AG43" s="2">
        <f t="shared" si="40"/>
        <v>0</v>
      </c>
      <c r="AH43" s="2">
        <f t="shared" si="40"/>
        <v>0</v>
      </c>
      <c r="AI43" s="2">
        <f t="shared" si="40"/>
        <v>0</v>
      </c>
      <c r="AJ43" s="2">
        <f t="shared" si="40"/>
        <v>0</v>
      </c>
      <c r="AK43" s="2">
        <f t="shared" si="40"/>
        <v>0</v>
      </c>
      <c r="AL43" s="2">
        <f t="shared" si="40"/>
        <v>0</v>
      </c>
      <c r="AM43" s="2">
        <f t="shared" si="40"/>
        <v>0</v>
      </c>
      <c r="AN43" s="2">
        <f t="shared" si="40"/>
        <v>0</v>
      </c>
      <c r="AO43" t="s">
        <v>42</v>
      </c>
    </row>
    <row r="44" spans="1:41" x14ac:dyDescent="0.25">
      <c r="A44" t="s">
        <v>43</v>
      </c>
      <c r="B44">
        <v>20</v>
      </c>
      <c r="C44">
        <v>0</v>
      </c>
      <c r="D44" s="1">
        <v>11000</v>
      </c>
      <c r="E44" s="1">
        <v>14500</v>
      </c>
      <c r="F44" s="1">
        <f t="shared" si="3"/>
        <v>12750</v>
      </c>
      <c r="K44" s="2">
        <f t="shared" si="35"/>
        <v>12750</v>
      </c>
      <c r="L44" s="2">
        <f t="shared" ref="L44:AN44" si="41">IF(L135=0,$F44,0)</f>
        <v>0</v>
      </c>
      <c r="M44" s="2">
        <f t="shared" si="41"/>
        <v>0</v>
      </c>
      <c r="N44" s="2">
        <f t="shared" si="41"/>
        <v>0</v>
      </c>
      <c r="O44" s="2">
        <f t="shared" si="41"/>
        <v>0</v>
      </c>
      <c r="P44" s="2">
        <f t="shared" si="41"/>
        <v>0</v>
      </c>
      <c r="Q44" s="2">
        <f t="shared" si="41"/>
        <v>0</v>
      </c>
      <c r="R44" s="2">
        <f t="shared" si="41"/>
        <v>0</v>
      </c>
      <c r="S44" s="2">
        <f t="shared" si="41"/>
        <v>0</v>
      </c>
      <c r="T44" s="2">
        <f t="shared" si="41"/>
        <v>0</v>
      </c>
      <c r="U44" s="2">
        <f t="shared" si="41"/>
        <v>0</v>
      </c>
      <c r="V44" s="2">
        <f t="shared" si="41"/>
        <v>0</v>
      </c>
      <c r="W44" s="2">
        <f t="shared" si="41"/>
        <v>0</v>
      </c>
      <c r="X44" s="2">
        <f t="shared" si="41"/>
        <v>0</v>
      </c>
      <c r="Y44" s="2">
        <f t="shared" si="41"/>
        <v>0</v>
      </c>
      <c r="Z44" s="2">
        <f t="shared" si="41"/>
        <v>0</v>
      </c>
      <c r="AA44" s="2">
        <f t="shared" si="41"/>
        <v>0</v>
      </c>
      <c r="AB44" s="2">
        <f t="shared" si="41"/>
        <v>0</v>
      </c>
      <c r="AC44" s="2">
        <f t="shared" si="41"/>
        <v>0</v>
      </c>
      <c r="AD44" s="2">
        <f t="shared" si="41"/>
        <v>0</v>
      </c>
      <c r="AE44" s="2">
        <f t="shared" si="41"/>
        <v>12750</v>
      </c>
      <c r="AF44" s="2">
        <f t="shared" si="41"/>
        <v>0</v>
      </c>
      <c r="AG44" s="2">
        <f t="shared" si="41"/>
        <v>0</v>
      </c>
      <c r="AH44" s="2">
        <f t="shared" si="41"/>
        <v>0</v>
      </c>
      <c r="AI44" s="2">
        <f t="shared" si="41"/>
        <v>0</v>
      </c>
      <c r="AJ44" s="2">
        <f t="shared" si="41"/>
        <v>0</v>
      </c>
      <c r="AK44" s="2">
        <f t="shared" si="41"/>
        <v>0</v>
      </c>
      <c r="AL44" s="2">
        <f t="shared" si="41"/>
        <v>0</v>
      </c>
      <c r="AM44" s="2">
        <f t="shared" si="41"/>
        <v>0</v>
      </c>
      <c r="AN44" s="2">
        <f t="shared" si="41"/>
        <v>0</v>
      </c>
      <c r="AO44" t="s">
        <v>43</v>
      </c>
    </row>
    <row r="45" spans="1:41" x14ac:dyDescent="0.25">
      <c r="A45" t="s">
        <v>44</v>
      </c>
      <c r="B45">
        <v>20</v>
      </c>
      <c r="C45">
        <v>17</v>
      </c>
      <c r="D45" s="1">
        <v>12000</v>
      </c>
      <c r="E45" s="1">
        <v>15000</v>
      </c>
      <c r="F45" s="1">
        <f t="shared" si="3"/>
        <v>13500</v>
      </c>
      <c r="K45" s="2">
        <f t="shared" si="35"/>
        <v>0</v>
      </c>
      <c r="L45" s="2">
        <f t="shared" ref="L45:AN45" si="42">IF(L136=0,$F45,0)</f>
        <v>0</v>
      </c>
      <c r="M45" s="2">
        <f t="shared" si="42"/>
        <v>0</v>
      </c>
      <c r="N45" s="2">
        <f t="shared" si="42"/>
        <v>0</v>
      </c>
      <c r="O45" s="2">
        <f t="shared" si="42"/>
        <v>0</v>
      </c>
      <c r="P45" s="2">
        <f t="shared" si="42"/>
        <v>0</v>
      </c>
      <c r="Q45" s="2">
        <f t="shared" si="42"/>
        <v>0</v>
      </c>
      <c r="R45" s="2">
        <f t="shared" si="42"/>
        <v>0</v>
      </c>
      <c r="S45" s="2">
        <f t="shared" si="42"/>
        <v>0</v>
      </c>
      <c r="T45" s="2">
        <f t="shared" si="42"/>
        <v>0</v>
      </c>
      <c r="U45" s="2">
        <f t="shared" si="42"/>
        <v>0</v>
      </c>
      <c r="V45" s="2">
        <f t="shared" si="42"/>
        <v>0</v>
      </c>
      <c r="W45" s="2">
        <f t="shared" si="42"/>
        <v>0</v>
      </c>
      <c r="X45" s="2">
        <f t="shared" si="42"/>
        <v>0</v>
      </c>
      <c r="Y45" s="2">
        <f t="shared" si="42"/>
        <v>0</v>
      </c>
      <c r="Z45" s="2">
        <f t="shared" si="42"/>
        <v>0</v>
      </c>
      <c r="AA45" s="2">
        <f t="shared" si="42"/>
        <v>0</v>
      </c>
      <c r="AB45" s="2">
        <f t="shared" si="42"/>
        <v>13500</v>
      </c>
      <c r="AC45" s="2">
        <f t="shared" si="42"/>
        <v>0</v>
      </c>
      <c r="AD45" s="2">
        <f t="shared" si="42"/>
        <v>0</v>
      </c>
      <c r="AE45" s="2">
        <f t="shared" si="42"/>
        <v>0</v>
      </c>
      <c r="AF45" s="2">
        <f t="shared" si="42"/>
        <v>0</v>
      </c>
      <c r="AG45" s="2">
        <f t="shared" si="42"/>
        <v>0</v>
      </c>
      <c r="AH45" s="2">
        <f t="shared" si="42"/>
        <v>0</v>
      </c>
      <c r="AI45" s="2">
        <f t="shared" si="42"/>
        <v>0</v>
      </c>
      <c r="AJ45" s="2">
        <f t="shared" si="42"/>
        <v>0</v>
      </c>
      <c r="AK45" s="2">
        <f t="shared" si="42"/>
        <v>0</v>
      </c>
      <c r="AL45" s="2">
        <f t="shared" si="42"/>
        <v>0</v>
      </c>
      <c r="AM45" s="2">
        <f t="shared" si="42"/>
        <v>0</v>
      </c>
      <c r="AN45" s="2">
        <f t="shared" si="42"/>
        <v>0</v>
      </c>
      <c r="AO45" t="s">
        <v>44</v>
      </c>
    </row>
    <row r="46" spans="1:41" x14ac:dyDescent="0.25">
      <c r="A46" t="s">
        <v>45</v>
      </c>
      <c r="B46">
        <v>4</v>
      </c>
      <c r="C46">
        <v>0</v>
      </c>
      <c r="D46" s="1">
        <v>7500</v>
      </c>
      <c r="E46" s="1">
        <v>9000</v>
      </c>
      <c r="F46" s="1">
        <f t="shared" si="3"/>
        <v>8250</v>
      </c>
      <c r="K46" s="2">
        <f t="shared" si="35"/>
        <v>8250</v>
      </c>
      <c r="L46" s="2">
        <f t="shared" ref="L46:AN46" si="43">IF(L137=0,$F46,0)</f>
        <v>0</v>
      </c>
      <c r="M46" s="2">
        <f t="shared" si="43"/>
        <v>0</v>
      </c>
      <c r="N46" s="2">
        <f t="shared" si="43"/>
        <v>0</v>
      </c>
      <c r="O46" s="2">
        <f t="shared" si="43"/>
        <v>8250</v>
      </c>
      <c r="P46" s="2">
        <f t="shared" si="43"/>
        <v>0</v>
      </c>
      <c r="Q46" s="2">
        <f t="shared" si="43"/>
        <v>0</v>
      </c>
      <c r="R46" s="2">
        <f t="shared" si="43"/>
        <v>0</v>
      </c>
      <c r="S46" s="2">
        <f t="shared" si="43"/>
        <v>8250</v>
      </c>
      <c r="T46" s="2">
        <f t="shared" si="43"/>
        <v>0</v>
      </c>
      <c r="U46" s="2">
        <f t="shared" si="43"/>
        <v>0</v>
      </c>
      <c r="V46" s="2">
        <f t="shared" si="43"/>
        <v>0</v>
      </c>
      <c r="W46" s="2">
        <f t="shared" si="43"/>
        <v>8250</v>
      </c>
      <c r="X46" s="2">
        <f t="shared" si="43"/>
        <v>0</v>
      </c>
      <c r="Y46" s="2">
        <f t="shared" si="43"/>
        <v>0</v>
      </c>
      <c r="Z46" s="2">
        <f t="shared" si="43"/>
        <v>0</v>
      </c>
      <c r="AA46" s="2">
        <f t="shared" si="43"/>
        <v>8250</v>
      </c>
      <c r="AB46" s="2">
        <f t="shared" si="43"/>
        <v>0</v>
      </c>
      <c r="AC46" s="2">
        <f t="shared" si="43"/>
        <v>0</v>
      </c>
      <c r="AD46" s="2">
        <f t="shared" si="43"/>
        <v>0</v>
      </c>
      <c r="AE46" s="2">
        <f t="shared" si="43"/>
        <v>8250</v>
      </c>
      <c r="AF46" s="2">
        <f t="shared" si="43"/>
        <v>0</v>
      </c>
      <c r="AG46" s="2">
        <f t="shared" si="43"/>
        <v>0</v>
      </c>
      <c r="AH46" s="2">
        <f t="shared" si="43"/>
        <v>0</v>
      </c>
      <c r="AI46" s="2">
        <f t="shared" si="43"/>
        <v>8250</v>
      </c>
      <c r="AJ46" s="2">
        <f t="shared" si="43"/>
        <v>0</v>
      </c>
      <c r="AK46" s="2">
        <f t="shared" si="43"/>
        <v>0</v>
      </c>
      <c r="AL46" s="2">
        <f t="shared" si="43"/>
        <v>0</v>
      </c>
      <c r="AM46" s="2">
        <f t="shared" si="43"/>
        <v>8250</v>
      </c>
      <c r="AN46" s="2">
        <f t="shared" si="43"/>
        <v>0</v>
      </c>
      <c r="AO46" t="s">
        <v>45</v>
      </c>
    </row>
    <row r="47" spans="1:41" x14ac:dyDescent="0.25">
      <c r="A47" t="s">
        <v>46</v>
      </c>
      <c r="B47">
        <v>20</v>
      </c>
      <c r="C47">
        <v>2</v>
      </c>
      <c r="D47" s="1">
        <v>33000</v>
      </c>
      <c r="E47" s="1">
        <v>39000</v>
      </c>
      <c r="F47" s="1">
        <f t="shared" si="3"/>
        <v>36000</v>
      </c>
      <c r="K47" s="2">
        <f t="shared" si="35"/>
        <v>0</v>
      </c>
      <c r="L47" s="2">
        <f t="shared" ref="L47:AN47" si="44">IF(L138=0,$F47,0)</f>
        <v>0</v>
      </c>
      <c r="M47" s="2">
        <f t="shared" si="44"/>
        <v>36000</v>
      </c>
      <c r="N47" s="2">
        <f t="shared" si="44"/>
        <v>0</v>
      </c>
      <c r="O47" s="2">
        <f t="shared" si="44"/>
        <v>0</v>
      </c>
      <c r="P47" s="2">
        <f t="shared" si="44"/>
        <v>0</v>
      </c>
      <c r="Q47" s="2">
        <f t="shared" si="44"/>
        <v>0</v>
      </c>
      <c r="R47" s="2">
        <f t="shared" si="44"/>
        <v>0</v>
      </c>
      <c r="S47" s="2">
        <f t="shared" si="44"/>
        <v>0</v>
      </c>
      <c r="T47" s="2">
        <f t="shared" si="44"/>
        <v>0</v>
      </c>
      <c r="U47" s="2">
        <f t="shared" si="44"/>
        <v>0</v>
      </c>
      <c r="V47" s="2">
        <f t="shared" si="44"/>
        <v>0</v>
      </c>
      <c r="W47" s="2">
        <f t="shared" si="44"/>
        <v>0</v>
      </c>
      <c r="X47" s="2">
        <f t="shared" si="44"/>
        <v>0</v>
      </c>
      <c r="Y47" s="2">
        <f t="shared" si="44"/>
        <v>0</v>
      </c>
      <c r="Z47" s="2">
        <f t="shared" si="44"/>
        <v>0</v>
      </c>
      <c r="AA47" s="2">
        <f t="shared" si="44"/>
        <v>0</v>
      </c>
      <c r="AB47" s="2">
        <f t="shared" si="44"/>
        <v>0</v>
      </c>
      <c r="AC47" s="2">
        <f t="shared" si="44"/>
        <v>0</v>
      </c>
      <c r="AD47" s="2">
        <f t="shared" si="44"/>
        <v>0</v>
      </c>
      <c r="AE47" s="2">
        <f t="shared" si="44"/>
        <v>0</v>
      </c>
      <c r="AF47" s="2">
        <f t="shared" si="44"/>
        <v>0</v>
      </c>
      <c r="AG47" s="2">
        <f t="shared" si="44"/>
        <v>36000</v>
      </c>
      <c r="AH47" s="2">
        <f t="shared" si="44"/>
        <v>0</v>
      </c>
      <c r="AI47" s="2">
        <f t="shared" si="44"/>
        <v>0</v>
      </c>
      <c r="AJ47" s="2">
        <f t="shared" si="44"/>
        <v>0</v>
      </c>
      <c r="AK47" s="2">
        <f t="shared" si="44"/>
        <v>0</v>
      </c>
      <c r="AL47" s="2">
        <f t="shared" si="44"/>
        <v>0</v>
      </c>
      <c r="AM47" s="2">
        <f t="shared" si="44"/>
        <v>0</v>
      </c>
      <c r="AN47" s="2">
        <f t="shared" si="44"/>
        <v>0</v>
      </c>
      <c r="AO47" t="s">
        <v>46</v>
      </c>
    </row>
    <row r="48" spans="1:41" x14ac:dyDescent="0.25">
      <c r="A48" t="s">
        <v>47</v>
      </c>
      <c r="B48">
        <v>20</v>
      </c>
      <c r="C48">
        <v>4</v>
      </c>
      <c r="D48" s="1">
        <v>20400</v>
      </c>
      <c r="E48" s="1">
        <v>26400</v>
      </c>
      <c r="F48" s="1">
        <f t="shared" si="3"/>
        <v>23400</v>
      </c>
      <c r="K48" s="2">
        <f t="shared" si="35"/>
        <v>0</v>
      </c>
      <c r="L48" s="2">
        <f t="shared" ref="L48:AN48" si="45">IF(L139=0,$F48,0)</f>
        <v>0</v>
      </c>
      <c r="M48" s="2">
        <f t="shared" si="45"/>
        <v>0</v>
      </c>
      <c r="N48" s="2">
        <f t="shared" si="45"/>
        <v>0</v>
      </c>
      <c r="O48" s="2">
        <f t="shared" si="45"/>
        <v>23400</v>
      </c>
      <c r="P48" s="2">
        <f t="shared" si="45"/>
        <v>0</v>
      </c>
      <c r="Q48" s="2">
        <f t="shared" si="45"/>
        <v>0</v>
      </c>
      <c r="R48" s="2">
        <f t="shared" si="45"/>
        <v>0</v>
      </c>
      <c r="S48" s="2">
        <f t="shared" si="45"/>
        <v>0</v>
      </c>
      <c r="T48" s="2">
        <f t="shared" si="45"/>
        <v>0</v>
      </c>
      <c r="U48" s="2">
        <f t="shared" si="45"/>
        <v>0</v>
      </c>
      <c r="V48" s="2">
        <f t="shared" si="45"/>
        <v>0</v>
      </c>
      <c r="W48" s="2">
        <f t="shared" si="45"/>
        <v>0</v>
      </c>
      <c r="X48" s="2">
        <f t="shared" si="45"/>
        <v>0</v>
      </c>
      <c r="Y48" s="2">
        <f t="shared" si="45"/>
        <v>0</v>
      </c>
      <c r="Z48" s="2">
        <f t="shared" si="45"/>
        <v>0</v>
      </c>
      <c r="AA48" s="2">
        <f t="shared" si="45"/>
        <v>0</v>
      </c>
      <c r="AB48" s="2">
        <f t="shared" si="45"/>
        <v>0</v>
      </c>
      <c r="AC48" s="2">
        <f t="shared" si="45"/>
        <v>0</v>
      </c>
      <c r="AD48" s="2">
        <f t="shared" si="45"/>
        <v>0</v>
      </c>
      <c r="AE48" s="2">
        <f t="shared" si="45"/>
        <v>0</v>
      </c>
      <c r="AF48" s="2">
        <f t="shared" si="45"/>
        <v>0</v>
      </c>
      <c r="AG48" s="2">
        <f t="shared" si="45"/>
        <v>0</v>
      </c>
      <c r="AH48" s="2">
        <f t="shared" si="45"/>
        <v>0</v>
      </c>
      <c r="AI48" s="2">
        <f t="shared" si="45"/>
        <v>23400</v>
      </c>
      <c r="AJ48" s="2">
        <f t="shared" si="45"/>
        <v>0</v>
      </c>
      <c r="AK48" s="2">
        <f t="shared" si="45"/>
        <v>0</v>
      </c>
      <c r="AL48" s="2">
        <f t="shared" si="45"/>
        <v>0</v>
      </c>
      <c r="AM48" s="2">
        <f t="shared" si="45"/>
        <v>0</v>
      </c>
      <c r="AN48" s="2">
        <f t="shared" si="45"/>
        <v>0</v>
      </c>
      <c r="AO48" t="s">
        <v>47</v>
      </c>
    </row>
    <row r="49" spans="1:41" x14ac:dyDescent="0.25">
      <c r="A49" t="s">
        <v>48</v>
      </c>
      <c r="B49">
        <v>30</v>
      </c>
      <c r="C49">
        <v>25</v>
      </c>
      <c r="D49" s="1">
        <v>62000</v>
      </c>
      <c r="E49" s="1">
        <v>67875</v>
      </c>
      <c r="F49" s="1">
        <f t="shared" si="3"/>
        <v>64937.5</v>
      </c>
      <c r="K49" s="2">
        <f t="shared" si="35"/>
        <v>0</v>
      </c>
      <c r="L49" s="2">
        <f t="shared" ref="L49:AN49" si="46">IF(L140=0,$F49,0)</f>
        <v>0</v>
      </c>
      <c r="M49" s="2">
        <f t="shared" si="46"/>
        <v>0</v>
      </c>
      <c r="N49" s="2">
        <f t="shared" si="46"/>
        <v>0</v>
      </c>
      <c r="O49" s="2">
        <f t="shared" si="46"/>
        <v>0</v>
      </c>
      <c r="P49" s="2">
        <f t="shared" si="46"/>
        <v>0</v>
      </c>
      <c r="Q49" s="2">
        <f t="shared" si="46"/>
        <v>0</v>
      </c>
      <c r="R49" s="2">
        <f t="shared" si="46"/>
        <v>0</v>
      </c>
      <c r="S49" s="2">
        <f t="shared" si="46"/>
        <v>0</v>
      </c>
      <c r="T49" s="2">
        <f t="shared" si="46"/>
        <v>0</v>
      </c>
      <c r="U49" s="2">
        <f t="shared" si="46"/>
        <v>0</v>
      </c>
      <c r="V49" s="2">
        <f t="shared" si="46"/>
        <v>0</v>
      </c>
      <c r="W49" s="2">
        <f t="shared" si="46"/>
        <v>0</v>
      </c>
      <c r="X49" s="2">
        <f t="shared" si="46"/>
        <v>0</v>
      </c>
      <c r="Y49" s="2">
        <f t="shared" si="46"/>
        <v>0</v>
      </c>
      <c r="Z49" s="2">
        <f t="shared" si="46"/>
        <v>0</v>
      </c>
      <c r="AA49" s="2">
        <f t="shared" si="46"/>
        <v>0</v>
      </c>
      <c r="AB49" s="2">
        <f t="shared" si="46"/>
        <v>0</v>
      </c>
      <c r="AC49" s="2">
        <f t="shared" si="46"/>
        <v>0</v>
      </c>
      <c r="AD49" s="2">
        <f t="shared" si="46"/>
        <v>0</v>
      </c>
      <c r="AE49" s="2">
        <f t="shared" si="46"/>
        <v>0</v>
      </c>
      <c r="AF49" s="2">
        <f t="shared" si="46"/>
        <v>0</v>
      </c>
      <c r="AG49" s="2">
        <f t="shared" si="46"/>
        <v>0</v>
      </c>
      <c r="AH49" s="2">
        <f t="shared" si="46"/>
        <v>0</v>
      </c>
      <c r="AI49" s="2">
        <f t="shared" si="46"/>
        <v>0</v>
      </c>
      <c r="AJ49" s="2">
        <f t="shared" si="46"/>
        <v>64937.5</v>
      </c>
      <c r="AK49" s="2">
        <f t="shared" si="46"/>
        <v>0</v>
      </c>
      <c r="AL49" s="2">
        <f t="shared" si="46"/>
        <v>0</v>
      </c>
      <c r="AM49" s="2">
        <f t="shared" si="46"/>
        <v>0</v>
      </c>
      <c r="AN49" s="2">
        <f t="shared" si="46"/>
        <v>0</v>
      </c>
      <c r="AO49" t="s">
        <v>48</v>
      </c>
    </row>
    <row r="50" spans="1:41" x14ac:dyDescent="0.25">
      <c r="A50" t="s">
        <v>49</v>
      </c>
      <c r="B50">
        <v>18</v>
      </c>
      <c r="C50">
        <v>6</v>
      </c>
      <c r="D50" s="1">
        <v>7850</v>
      </c>
      <c r="E50" s="1">
        <v>8950</v>
      </c>
      <c r="F50" s="1">
        <f t="shared" si="3"/>
        <v>8400</v>
      </c>
      <c r="K50" s="2">
        <f t="shared" si="35"/>
        <v>0</v>
      </c>
      <c r="L50" s="2">
        <f t="shared" ref="L50:AN50" si="47">IF(L141=0,$F50,0)</f>
        <v>0</v>
      </c>
      <c r="M50" s="2">
        <f t="shared" si="47"/>
        <v>0</v>
      </c>
      <c r="N50" s="2">
        <f t="shared" si="47"/>
        <v>0</v>
      </c>
      <c r="O50" s="2">
        <f t="shared" si="47"/>
        <v>0</v>
      </c>
      <c r="P50" s="2">
        <f t="shared" si="47"/>
        <v>0</v>
      </c>
      <c r="Q50" s="2">
        <f t="shared" si="47"/>
        <v>8400</v>
      </c>
      <c r="R50" s="2">
        <f t="shared" si="47"/>
        <v>0</v>
      </c>
      <c r="S50" s="2">
        <f t="shared" si="47"/>
        <v>0</v>
      </c>
      <c r="T50" s="2">
        <f t="shared" si="47"/>
        <v>0</v>
      </c>
      <c r="U50" s="2">
        <f t="shared" si="47"/>
        <v>0</v>
      </c>
      <c r="V50" s="2">
        <f t="shared" si="47"/>
        <v>0</v>
      </c>
      <c r="W50" s="2">
        <f t="shared" si="47"/>
        <v>0</v>
      </c>
      <c r="X50" s="2">
        <f t="shared" si="47"/>
        <v>0</v>
      </c>
      <c r="Y50" s="2">
        <f t="shared" si="47"/>
        <v>0</v>
      </c>
      <c r="Z50" s="2">
        <f t="shared" si="47"/>
        <v>0</v>
      </c>
      <c r="AA50" s="2">
        <f t="shared" si="47"/>
        <v>0</v>
      </c>
      <c r="AB50" s="2">
        <f t="shared" si="47"/>
        <v>0</v>
      </c>
      <c r="AC50" s="2">
        <f t="shared" si="47"/>
        <v>0</v>
      </c>
      <c r="AD50" s="2">
        <f t="shared" si="47"/>
        <v>0</v>
      </c>
      <c r="AE50" s="2">
        <f t="shared" si="47"/>
        <v>0</v>
      </c>
      <c r="AF50" s="2">
        <f t="shared" si="47"/>
        <v>0</v>
      </c>
      <c r="AG50" s="2">
        <f t="shared" si="47"/>
        <v>0</v>
      </c>
      <c r="AH50" s="2">
        <f t="shared" si="47"/>
        <v>0</v>
      </c>
      <c r="AI50" s="2">
        <f t="shared" si="47"/>
        <v>8400</v>
      </c>
      <c r="AJ50" s="2">
        <f t="shared" si="47"/>
        <v>0</v>
      </c>
      <c r="AK50" s="2">
        <f t="shared" si="47"/>
        <v>0</v>
      </c>
      <c r="AL50" s="2">
        <f t="shared" si="47"/>
        <v>0</v>
      </c>
      <c r="AM50" s="2">
        <f t="shared" si="47"/>
        <v>0</v>
      </c>
      <c r="AN50" s="2">
        <f t="shared" si="47"/>
        <v>0</v>
      </c>
      <c r="AO50" t="s">
        <v>49</v>
      </c>
    </row>
    <row r="51" spans="1:41" x14ac:dyDescent="0.25">
      <c r="A51" t="s">
        <v>50</v>
      </c>
      <c r="B51">
        <v>30</v>
      </c>
      <c r="C51">
        <v>0</v>
      </c>
      <c r="D51" s="1">
        <v>16100</v>
      </c>
      <c r="E51" s="1">
        <v>19800</v>
      </c>
      <c r="F51" s="1">
        <f t="shared" si="3"/>
        <v>17950</v>
      </c>
      <c r="K51" s="2">
        <f t="shared" si="35"/>
        <v>17950</v>
      </c>
      <c r="L51" s="2">
        <f t="shared" ref="L51:AN51" si="48">IF(L142=0,$F51,0)</f>
        <v>0</v>
      </c>
      <c r="M51" s="2">
        <f t="shared" si="48"/>
        <v>0</v>
      </c>
      <c r="N51" s="2">
        <f t="shared" si="48"/>
        <v>0</v>
      </c>
      <c r="O51" s="2">
        <f t="shared" si="48"/>
        <v>0</v>
      </c>
      <c r="P51" s="2">
        <f t="shared" si="48"/>
        <v>0</v>
      </c>
      <c r="Q51" s="2">
        <f t="shared" si="48"/>
        <v>0</v>
      </c>
      <c r="R51" s="2">
        <f t="shared" si="48"/>
        <v>0</v>
      </c>
      <c r="S51" s="2">
        <f t="shared" si="48"/>
        <v>0</v>
      </c>
      <c r="T51" s="2">
        <f t="shared" si="48"/>
        <v>0</v>
      </c>
      <c r="U51" s="2">
        <f t="shared" si="48"/>
        <v>0</v>
      </c>
      <c r="V51" s="2">
        <f t="shared" si="48"/>
        <v>0</v>
      </c>
      <c r="W51" s="2">
        <f t="shared" si="48"/>
        <v>0</v>
      </c>
      <c r="X51" s="2">
        <f t="shared" si="48"/>
        <v>0</v>
      </c>
      <c r="Y51" s="2">
        <f t="shared" si="48"/>
        <v>0</v>
      </c>
      <c r="Z51" s="2">
        <f t="shared" si="48"/>
        <v>0</v>
      </c>
      <c r="AA51" s="2">
        <f t="shared" si="48"/>
        <v>0</v>
      </c>
      <c r="AB51" s="2">
        <f t="shared" si="48"/>
        <v>0</v>
      </c>
      <c r="AC51" s="2">
        <f t="shared" si="48"/>
        <v>0</v>
      </c>
      <c r="AD51" s="2">
        <f t="shared" si="48"/>
        <v>0</v>
      </c>
      <c r="AE51" s="2">
        <f t="shared" si="48"/>
        <v>0</v>
      </c>
      <c r="AF51" s="2">
        <f t="shared" si="48"/>
        <v>0</v>
      </c>
      <c r="AG51" s="2">
        <f t="shared" si="48"/>
        <v>0</v>
      </c>
      <c r="AH51" s="2">
        <f t="shared" si="48"/>
        <v>0</v>
      </c>
      <c r="AI51" s="2">
        <f t="shared" si="48"/>
        <v>0</v>
      </c>
      <c r="AJ51" s="2">
        <f t="shared" si="48"/>
        <v>0</v>
      </c>
      <c r="AK51" s="2">
        <f t="shared" si="48"/>
        <v>0</v>
      </c>
      <c r="AL51" s="2">
        <f t="shared" si="48"/>
        <v>0</v>
      </c>
      <c r="AM51" s="2">
        <f t="shared" si="48"/>
        <v>0</v>
      </c>
      <c r="AN51" s="2">
        <f t="shared" si="48"/>
        <v>0</v>
      </c>
      <c r="AO51" t="s">
        <v>50</v>
      </c>
    </row>
    <row r="52" spans="1:41" x14ac:dyDescent="0.25">
      <c r="A52" t="s">
        <v>51</v>
      </c>
      <c r="B52">
        <v>10</v>
      </c>
      <c r="C52">
        <v>5</v>
      </c>
      <c r="D52" s="1">
        <v>15450</v>
      </c>
      <c r="E52" s="1">
        <v>19050</v>
      </c>
      <c r="F52" s="1">
        <f t="shared" si="3"/>
        <v>17250</v>
      </c>
      <c r="K52" s="2">
        <f t="shared" si="35"/>
        <v>0</v>
      </c>
      <c r="L52" s="2">
        <f t="shared" ref="L52:AN52" si="49">IF(L143=0,$F52,0)</f>
        <v>0</v>
      </c>
      <c r="M52" s="2">
        <f t="shared" si="49"/>
        <v>0</v>
      </c>
      <c r="N52" s="2">
        <f t="shared" si="49"/>
        <v>0</v>
      </c>
      <c r="O52" s="2">
        <f t="shared" si="49"/>
        <v>0</v>
      </c>
      <c r="P52" s="2">
        <f t="shared" si="49"/>
        <v>17250</v>
      </c>
      <c r="Q52" s="2">
        <f t="shared" si="49"/>
        <v>0</v>
      </c>
      <c r="R52" s="2">
        <f t="shared" si="49"/>
        <v>0</v>
      </c>
      <c r="S52" s="2">
        <f t="shared" si="49"/>
        <v>0</v>
      </c>
      <c r="T52" s="2">
        <f t="shared" si="49"/>
        <v>0</v>
      </c>
      <c r="U52" s="2">
        <f t="shared" si="49"/>
        <v>0</v>
      </c>
      <c r="V52" s="2">
        <f t="shared" si="49"/>
        <v>0</v>
      </c>
      <c r="W52" s="2">
        <f t="shared" si="49"/>
        <v>0</v>
      </c>
      <c r="X52" s="2">
        <f t="shared" si="49"/>
        <v>0</v>
      </c>
      <c r="Y52" s="2">
        <f t="shared" si="49"/>
        <v>0</v>
      </c>
      <c r="Z52" s="2">
        <f t="shared" si="49"/>
        <v>17250</v>
      </c>
      <c r="AA52" s="2">
        <f t="shared" si="49"/>
        <v>0</v>
      </c>
      <c r="AB52" s="2">
        <f t="shared" si="49"/>
        <v>0</v>
      </c>
      <c r="AC52" s="2">
        <f t="shared" si="49"/>
        <v>0</v>
      </c>
      <c r="AD52" s="2">
        <f t="shared" si="49"/>
        <v>0</v>
      </c>
      <c r="AE52" s="2">
        <f t="shared" si="49"/>
        <v>0</v>
      </c>
      <c r="AF52" s="2">
        <f t="shared" si="49"/>
        <v>0</v>
      </c>
      <c r="AG52" s="2">
        <f t="shared" si="49"/>
        <v>0</v>
      </c>
      <c r="AH52" s="2">
        <f t="shared" si="49"/>
        <v>0</v>
      </c>
      <c r="AI52" s="2">
        <f t="shared" si="49"/>
        <v>0</v>
      </c>
      <c r="AJ52" s="2">
        <f t="shared" si="49"/>
        <v>17250</v>
      </c>
      <c r="AK52" s="2">
        <f t="shared" si="49"/>
        <v>0</v>
      </c>
      <c r="AL52" s="2">
        <f t="shared" si="49"/>
        <v>0</v>
      </c>
      <c r="AM52" s="2">
        <f t="shared" si="49"/>
        <v>0</v>
      </c>
      <c r="AN52" s="2">
        <f t="shared" si="49"/>
        <v>0</v>
      </c>
      <c r="AO52" t="s">
        <v>51</v>
      </c>
    </row>
    <row r="53" spans="1:41" x14ac:dyDescent="0.25">
      <c r="A53" t="s">
        <v>52</v>
      </c>
      <c r="B53">
        <v>20</v>
      </c>
      <c r="C53">
        <v>5</v>
      </c>
      <c r="D53" s="1">
        <v>22725</v>
      </c>
      <c r="E53" s="1">
        <v>26000</v>
      </c>
      <c r="F53" s="1">
        <f t="shared" si="3"/>
        <v>24362.5</v>
      </c>
      <c r="K53" s="2">
        <f t="shared" si="35"/>
        <v>0</v>
      </c>
      <c r="L53" s="2">
        <f t="shared" ref="L53:AN53" si="50">IF(L144=0,$F53,0)</f>
        <v>0</v>
      </c>
      <c r="M53" s="2">
        <f t="shared" si="50"/>
        <v>0</v>
      </c>
      <c r="N53" s="2">
        <f t="shared" si="50"/>
        <v>0</v>
      </c>
      <c r="O53" s="2">
        <f t="shared" si="50"/>
        <v>0</v>
      </c>
      <c r="P53" s="2">
        <f t="shared" si="50"/>
        <v>24362.5</v>
      </c>
      <c r="Q53" s="2">
        <f t="shared" si="50"/>
        <v>0</v>
      </c>
      <c r="R53" s="2">
        <f t="shared" si="50"/>
        <v>0</v>
      </c>
      <c r="S53" s="2">
        <f t="shared" si="50"/>
        <v>0</v>
      </c>
      <c r="T53" s="2">
        <f t="shared" si="50"/>
        <v>0</v>
      </c>
      <c r="U53" s="2">
        <f t="shared" si="50"/>
        <v>0</v>
      </c>
      <c r="V53" s="2">
        <f t="shared" si="50"/>
        <v>0</v>
      </c>
      <c r="W53" s="2">
        <f t="shared" si="50"/>
        <v>0</v>
      </c>
      <c r="X53" s="2">
        <f t="shared" si="50"/>
        <v>0</v>
      </c>
      <c r="Y53" s="2">
        <f t="shared" si="50"/>
        <v>0</v>
      </c>
      <c r="Z53" s="2">
        <f t="shared" si="50"/>
        <v>0</v>
      </c>
      <c r="AA53" s="2">
        <f t="shared" si="50"/>
        <v>0</v>
      </c>
      <c r="AB53" s="2">
        <f t="shared" si="50"/>
        <v>0</v>
      </c>
      <c r="AC53" s="2">
        <f t="shared" si="50"/>
        <v>0</v>
      </c>
      <c r="AD53" s="2">
        <f t="shared" si="50"/>
        <v>0</v>
      </c>
      <c r="AE53" s="2">
        <f t="shared" si="50"/>
        <v>0</v>
      </c>
      <c r="AF53" s="2">
        <f t="shared" si="50"/>
        <v>0</v>
      </c>
      <c r="AG53" s="2">
        <f t="shared" si="50"/>
        <v>0</v>
      </c>
      <c r="AH53" s="2">
        <f t="shared" si="50"/>
        <v>0</v>
      </c>
      <c r="AI53" s="2">
        <f t="shared" si="50"/>
        <v>0</v>
      </c>
      <c r="AJ53" s="2">
        <f t="shared" si="50"/>
        <v>24362.5</v>
      </c>
      <c r="AK53" s="2">
        <f t="shared" si="50"/>
        <v>0</v>
      </c>
      <c r="AL53" s="2">
        <f t="shared" si="50"/>
        <v>0</v>
      </c>
      <c r="AM53" s="2">
        <f t="shared" si="50"/>
        <v>0</v>
      </c>
      <c r="AN53" s="2">
        <f t="shared" si="50"/>
        <v>0</v>
      </c>
      <c r="AO53" t="s">
        <v>52</v>
      </c>
    </row>
    <row r="54" spans="1:41" x14ac:dyDescent="0.25">
      <c r="A54" t="s">
        <v>53</v>
      </c>
      <c r="B54">
        <v>10</v>
      </c>
      <c r="C54">
        <v>6</v>
      </c>
      <c r="D54" s="1">
        <v>8700</v>
      </c>
      <c r="E54" s="1">
        <v>9400</v>
      </c>
      <c r="F54" s="1">
        <f t="shared" si="3"/>
        <v>9050</v>
      </c>
      <c r="K54" s="2">
        <f t="shared" si="35"/>
        <v>0</v>
      </c>
      <c r="L54" s="2">
        <f t="shared" ref="L54:AN54" si="51">IF(L145=0,$F54,0)</f>
        <v>0</v>
      </c>
      <c r="M54" s="2">
        <f t="shared" si="51"/>
        <v>0</v>
      </c>
      <c r="N54" s="2">
        <f t="shared" si="51"/>
        <v>0</v>
      </c>
      <c r="O54" s="2">
        <f t="shared" si="51"/>
        <v>0</v>
      </c>
      <c r="P54" s="2">
        <f t="shared" si="51"/>
        <v>0</v>
      </c>
      <c r="Q54" s="2">
        <f t="shared" si="51"/>
        <v>9050</v>
      </c>
      <c r="R54" s="2">
        <f t="shared" si="51"/>
        <v>0</v>
      </c>
      <c r="S54" s="2">
        <f t="shared" si="51"/>
        <v>0</v>
      </c>
      <c r="T54" s="2">
        <f t="shared" si="51"/>
        <v>0</v>
      </c>
      <c r="U54" s="2">
        <f t="shared" si="51"/>
        <v>0</v>
      </c>
      <c r="V54" s="2">
        <f t="shared" si="51"/>
        <v>0</v>
      </c>
      <c r="W54" s="2">
        <f t="shared" si="51"/>
        <v>0</v>
      </c>
      <c r="X54" s="2">
        <f t="shared" si="51"/>
        <v>0</v>
      </c>
      <c r="Y54" s="2">
        <f t="shared" si="51"/>
        <v>0</v>
      </c>
      <c r="Z54" s="2">
        <f t="shared" si="51"/>
        <v>0</v>
      </c>
      <c r="AA54" s="2">
        <f t="shared" si="51"/>
        <v>9050</v>
      </c>
      <c r="AB54" s="2">
        <f t="shared" si="51"/>
        <v>0</v>
      </c>
      <c r="AC54" s="2">
        <f t="shared" si="51"/>
        <v>0</v>
      </c>
      <c r="AD54" s="2">
        <f t="shared" si="51"/>
        <v>0</v>
      </c>
      <c r="AE54" s="2">
        <f t="shared" si="51"/>
        <v>0</v>
      </c>
      <c r="AF54" s="2">
        <f t="shared" si="51"/>
        <v>0</v>
      </c>
      <c r="AG54" s="2">
        <f t="shared" si="51"/>
        <v>0</v>
      </c>
      <c r="AH54" s="2">
        <f t="shared" si="51"/>
        <v>0</v>
      </c>
      <c r="AI54" s="2">
        <f t="shared" si="51"/>
        <v>0</v>
      </c>
      <c r="AJ54" s="2">
        <f t="shared" si="51"/>
        <v>0</v>
      </c>
      <c r="AK54" s="2">
        <f t="shared" si="51"/>
        <v>9050</v>
      </c>
      <c r="AL54" s="2">
        <f t="shared" si="51"/>
        <v>0</v>
      </c>
      <c r="AM54" s="2">
        <f t="shared" si="51"/>
        <v>0</v>
      </c>
      <c r="AN54" s="2">
        <f t="shared" si="51"/>
        <v>0</v>
      </c>
      <c r="AO54" t="s">
        <v>53</v>
      </c>
    </row>
    <row r="55" spans="1:41" x14ac:dyDescent="0.25">
      <c r="A55" t="s">
        <v>54</v>
      </c>
      <c r="B55">
        <v>15</v>
      </c>
      <c r="C55">
        <v>0</v>
      </c>
      <c r="D55" s="1">
        <v>3600</v>
      </c>
      <c r="E55" s="1">
        <v>4125</v>
      </c>
      <c r="F55" s="1">
        <f t="shared" si="3"/>
        <v>3862.5</v>
      </c>
      <c r="K55" s="2">
        <f t="shared" si="35"/>
        <v>3862.5</v>
      </c>
      <c r="L55" s="2">
        <f t="shared" ref="L55:AN55" si="52">IF(L146=0,$F55,0)</f>
        <v>0</v>
      </c>
      <c r="M55" s="2">
        <f t="shared" si="52"/>
        <v>0</v>
      </c>
      <c r="N55" s="2">
        <f t="shared" si="52"/>
        <v>0</v>
      </c>
      <c r="O55" s="2">
        <f t="shared" si="52"/>
        <v>0</v>
      </c>
      <c r="P55" s="2">
        <f t="shared" si="52"/>
        <v>0</v>
      </c>
      <c r="Q55" s="2">
        <f t="shared" si="52"/>
        <v>0</v>
      </c>
      <c r="R55" s="2">
        <f t="shared" si="52"/>
        <v>0</v>
      </c>
      <c r="S55" s="2">
        <f t="shared" si="52"/>
        <v>0</v>
      </c>
      <c r="T55" s="2">
        <f t="shared" si="52"/>
        <v>0</v>
      </c>
      <c r="U55" s="2">
        <f t="shared" si="52"/>
        <v>0</v>
      </c>
      <c r="V55" s="2">
        <f t="shared" si="52"/>
        <v>0</v>
      </c>
      <c r="W55" s="2">
        <f t="shared" si="52"/>
        <v>0</v>
      </c>
      <c r="X55" s="2">
        <f t="shared" si="52"/>
        <v>0</v>
      </c>
      <c r="Y55" s="2">
        <f t="shared" si="52"/>
        <v>0</v>
      </c>
      <c r="Z55" s="2">
        <f t="shared" si="52"/>
        <v>3862.5</v>
      </c>
      <c r="AA55" s="2">
        <f t="shared" si="52"/>
        <v>0</v>
      </c>
      <c r="AB55" s="2">
        <f t="shared" si="52"/>
        <v>0</v>
      </c>
      <c r="AC55" s="2">
        <f t="shared" si="52"/>
        <v>0</v>
      </c>
      <c r="AD55" s="2">
        <f t="shared" si="52"/>
        <v>0</v>
      </c>
      <c r="AE55" s="2">
        <f t="shared" si="52"/>
        <v>0</v>
      </c>
      <c r="AF55" s="2">
        <f t="shared" si="52"/>
        <v>0</v>
      </c>
      <c r="AG55" s="2">
        <f t="shared" si="52"/>
        <v>0</v>
      </c>
      <c r="AH55" s="2">
        <f t="shared" si="52"/>
        <v>0</v>
      </c>
      <c r="AI55" s="2">
        <f t="shared" si="52"/>
        <v>0</v>
      </c>
      <c r="AJ55" s="2">
        <f t="shared" si="52"/>
        <v>0</v>
      </c>
      <c r="AK55" s="2">
        <f t="shared" si="52"/>
        <v>0</v>
      </c>
      <c r="AL55" s="2">
        <f t="shared" si="52"/>
        <v>0</v>
      </c>
      <c r="AM55" s="2">
        <f t="shared" si="52"/>
        <v>0</v>
      </c>
      <c r="AN55" s="2">
        <f t="shared" si="52"/>
        <v>0</v>
      </c>
      <c r="AO55" t="s">
        <v>54</v>
      </c>
    </row>
    <row r="56" spans="1:41" x14ac:dyDescent="0.25">
      <c r="A56" t="s">
        <v>55</v>
      </c>
      <c r="B56">
        <v>15</v>
      </c>
      <c r="C56">
        <v>10</v>
      </c>
      <c r="D56" s="1">
        <v>16000</v>
      </c>
      <c r="E56" s="1">
        <v>17600</v>
      </c>
      <c r="F56" s="1">
        <f t="shared" si="3"/>
        <v>16800</v>
      </c>
      <c r="K56" s="2">
        <f t="shared" si="35"/>
        <v>0</v>
      </c>
      <c r="L56" s="2">
        <f t="shared" ref="L56:AN56" si="53">IF(L147=0,$F56,0)</f>
        <v>0</v>
      </c>
      <c r="M56" s="2">
        <f t="shared" si="53"/>
        <v>0</v>
      </c>
      <c r="N56" s="2">
        <f t="shared" si="53"/>
        <v>0</v>
      </c>
      <c r="O56" s="2">
        <f t="shared" si="53"/>
        <v>0</v>
      </c>
      <c r="P56" s="2">
        <f t="shared" si="53"/>
        <v>0</v>
      </c>
      <c r="Q56" s="2">
        <f t="shared" si="53"/>
        <v>0</v>
      </c>
      <c r="R56" s="2">
        <f t="shared" si="53"/>
        <v>0</v>
      </c>
      <c r="S56" s="2">
        <f t="shared" si="53"/>
        <v>0</v>
      </c>
      <c r="T56" s="2">
        <f t="shared" si="53"/>
        <v>0</v>
      </c>
      <c r="U56" s="2">
        <f t="shared" si="53"/>
        <v>16800</v>
      </c>
      <c r="V56" s="2">
        <f t="shared" si="53"/>
        <v>0</v>
      </c>
      <c r="W56" s="2">
        <f t="shared" si="53"/>
        <v>0</v>
      </c>
      <c r="X56" s="2">
        <f t="shared" si="53"/>
        <v>0</v>
      </c>
      <c r="Y56" s="2">
        <f t="shared" si="53"/>
        <v>0</v>
      </c>
      <c r="Z56" s="2">
        <f t="shared" si="53"/>
        <v>0</v>
      </c>
      <c r="AA56" s="2">
        <f t="shared" si="53"/>
        <v>0</v>
      </c>
      <c r="AB56" s="2">
        <f t="shared" si="53"/>
        <v>0</v>
      </c>
      <c r="AC56" s="2">
        <f t="shared" si="53"/>
        <v>0</v>
      </c>
      <c r="AD56" s="2">
        <f t="shared" si="53"/>
        <v>0</v>
      </c>
      <c r="AE56" s="2">
        <f t="shared" si="53"/>
        <v>0</v>
      </c>
      <c r="AF56" s="2">
        <f t="shared" si="53"/>
        <v>0</v>
      </c>
      <c r="AG56" s="2">
        <f t="shared" si="53"/>
        <v>0</v>
      </c>
      <c r="AH56" s="2">
        <f t="shared" si="53"/>
        <v>0</v>
      </c>
      <c r="AI56" s="2">
        <f t="shared" si="53"/>
        <v>0</v>
      </c>
      <c r="AJ56" s="2">
        <f t="shared" si="53"/>
        <v>16800</v>
      </c>
      <c r="AK56" s="2">
        <f t="shared" si="53"/>
        <v>0</v>
      </c>
      <c r="AL56" s="2">
        <f t="shared" si="53"/>
        <v>0</v>
      </c>
      <c r="AM56" s="2">
        <f t="shared" si="53"/>
        <v>0</v>
      </c>
      <c r="AN56" s="2">
        <f t="shared" si="53"/>
        <v>0</v>
      </c>
      <c r="AO56" t="s">
        <v>55</v>
      </c>
    </row>
    <row r="57" spans="1:41" x14ac:dyDescent="0.25">
      <c r="A57" t="s">
        <v>56</v>
      </c>
      <c r="B57">
        <v>20</v>
      </c>
      <c r="C57">
        <v>0</v>
      </c>
      <c r="D57" s="1">
        <v>8500</v>
      </c>
      <c r="E57" s="1">
        <v>9525</v>
      </c>
      <c r="F57" s="1">
        <f t="shared" si="3"/>
        <v>9012.5</v>
      </c>
      <c r="K57" s="2">
        <f t="shared" si="35"/>
        <v>9012.5</v>
      </c>
      <c r="L57" s="2">
        <f t="shared" ref="L57:AN57" si="54">IF(L148=0,$F57,0)</f>
        <v>0</v>
      </c>
      <c r="M57" s="2">
        <f t="shared" si="54"/>
        <v>0</v>
      </c>
      <c r="N57" s="2">
        <f t="shared" si="54"/>
        <v>0</v>
      </c>
      <c r="O57" s="2">
        <f t="shared" si="54"/>
        <v>0</v>
      </c>
      <c r="P57" s="2">
        <f t="shared" si="54"/>
        <v>0</v>
      </c>
      <c r="Q57" s="2">
        <f t="shared" si="54"/>
        <v>0</v>
      </c>
      <c r="R57" s="2">
        <f t="shared" si="54"/>
        <v>0</v>
      </c>
      <c r="S57" s="2">
        <f t="shared" si="54"/>
        <v>0</v>
      </c>
      <c r="T57" s="2">
        <f t="shared" si="54"/>
        <v>0</v>
      </c>
      <c r="U57" s="2">
        <f t="shared" si="54"/>
        <v>0</v>
      </c>
      <c r="V57" s="2">
        <f t="shared" si="54"/>
        <v>0</v>
      </c>
      <c r="W57" s="2">
        <f t="shared" si="54"/>
        <v>0</v>
      </c>
      <c r="X57" s="2">
        <f t="shared" si="54"/>
        <v>0</v>
      </c>
      <c r="Y57" s="2">
        <f t="shared" si="54"/>
        <v>0</v>
      </c>
      <c r="Z57" s="2">
        <f t="shared" si="54"/>
        <v>0</v>
      </c>
      <c r="AA57" s="2">
        <f t="shared" si="54"/>
        <v>0</v>
      </c>
      <c r="AB57" s="2">
        <f t="shared" si="54"/>
        <v>0</v>
      </c>
      <c r="AC57" s="2">
        <f t="shared" si="54"/>
        <v>0</v>
      </c>
      <c r="AD57" s="2">
        <f t="shared" si="54"/>
        <v>0</v>
      </c>
      <c r="AE57" s="2">
        <f t="shared" si="54"/>
        <v>9012.5</v>
      </c>
      <c r="AF57" s="2">
        <f t="shared" si="54"/>
        <v>0</v>
      </c>
      <c r="AG57" s="2">
        <f t="shared" si="54"/>
        <v>0</v>
      </c>
      <c r="AH57" s="2">
        <f t="shared" si="54"/>
        <v>0</v>
      </c>
      <c r="AI57" s="2">
        <f t="shared" si="54"/>
        <v>0</v>
      </c>
      <c r="AJ57" s="2">
        <f t="shared" si="54"/>
        <v>0</v>
      </c>
      <c r="AK57" s="2">
        <f t="shared" si="54"/>
        <v>0</v>
      </c>
      <c r="AL57" s="2">
        <f t="shared" si="54"/>
        <v>0</v>
      </c>
      <c r="AM57" s="2">
        <f t="shared" si="54"/>
        <v>0</v>
      </c>
      <c r="AN57" s="2">
        <f t="shared" si="54"/>
        <v>0</v>
      </c>
      <c r="AO57" t="s">
        <v>56</v>
      </c>
    </row>
    <row r="58" spans="1:41" x14ac:dyDescent="0.25">
      <c r="A58" t="s">
        <v>57</v>
      </c>
      <c r="B58">
        <v>15</v>
      </c>
      <c r="C58">
        <v>10</v>
      </c>
      <c r="D58" s="1">
        <v>6325</v>
      </c>
      <c r="E58" s="1">
        <v>7150</v>
      </c>
      <c r="F58" s="1">
        <f t="shared" si="3"/>
        <v>6737.5</v>
      </c>
      <c r="K58" s="2">
        <f t="shared" si="35"/>
        <v>0</v>
      </c>
      <c r="L58" s="2">
        <f t="shared" ref="L58:AN58" si="55">IF(L149=0,$F58,0)</f>
        <v>0</v>
      </c>
      <c r="M58" s="2">
        <f t="shared" si="55"/>
        <v>0</v>
      </c>
      <c r="N58" s="2">
        <f t="shared" si="55"/>
        <v>0</v>
      </c>
      <c r="O58" s="2">
        <f t="shared" si="55"/>
        <v>0</v>
      </c>
      <c r="P58" s="2">
        <f t="shared" si="55"/>
        <v>0</v>
      </c>
      <c r="Q58" s="2">
        <f t="shared" si="55"/>
        <v>0</v>
      </c>
      <c r="R58" s="2">
        <f t="shared" si="55"/>
        <v>0</v>
      </c>
      <c r="S58" s="2">
        <f t="shared" si="55"/>
        <v>0</v>
      </c>
      <c r="T58" s="2">
        <f t="shared" si="55"/>
        <v>0</v>
      </c>
      <c r="U58" s="2">
        <f t="shared" si="55"/>
        <v>6737.5</v>
      </c>
      <c r="V58" s="2">
        <f t="shared" si="55"/>
        <v>0</v>
      </c>
      <c r="W58" s="2">
        <f t="shared" si="55"/>
        <v>0</v>
      </c>
      <c r="X58" s="2">
        <f t="shared" si="55"/>
        <v>0</v>
      </c>
      <c r="Y58" s="2">
        <f t="shared" si="55"/>
        <v>0</v>
      </c>
      <c r="Z58" s="2">
        <f t="shared" si="55"/>
        <v>0</v>
      </c>
      <c r="AA58" s="2">
        <f t="shared" si="55"/>
        <v>0</v>
      </c>
      <c r="AB58" s="2">
        <f t="shared" si="55"/>
        <v>0</v>
      </c>
      <c r="AC58" s="2">
        <f t="shared" si="55"/>
        <v>0</v>
      </c>
      <c r="AD58" s="2">
        <f t="shared" si="55"/>
        <v>0</v>
      </c>
      <c r="AE58" s="2">
        <f t="shared" si="55"/>
        <v>0</v>
      </c>
      <c r="AF58" s="2">
        <f t="shared" si="55"/>
        <v>0</v>
      </c>
      <c r="AG58" s="2">
        <f t="shared" si="55"/>
        <v>0</v>
      </c>
      <c r="AH58" s="2">
        <f t="shared" si="55"/>
        <v>0</v>
      </c>
      <c r="AI58" s="2">
        <f t="shared" si="55"/>
        <v>0</v>
      </c>
      <c r="AJ58" s="2">
        <f t="shared" si="55"/>
        <v>6737.5</v>
      </c>
      <c r="AK58" s="2">
        <f t="shared" si="55"/>
        <v>0</v>
      </c>
      <c r="AL58" s="2">
        <f t="shared" si="55"/>
        <v>0</v>
      </c>
      <c r="AM58" s="2">
        <f t="shared" si="55"/>
        <v>0</v>
      </c>
      <c r="AN58" s="2">
        <f t="shared" si="55"/>
        <v>0</v>
      </c>
      <c r="AO58" t="s">
        <v>57</v>
      </c>
    </row>
    <row r="59" spans="1:41" x14ac:dyDescent="0.25">
      <c r="A59" t="s">
        <v>58</v>
      </c>
      <c r="B59">
        <v>30</v>
      </c>
      <c r="C59">
        <v>4</v>
      </c>
      <c r="D59" s="1">
        <v>3525</v>
      </c>
      <c r="E59" s="1">
        <v>4225</v>
      </c>
      <c r="F59" s="1">
        <f t="shared" si="3"/>
        <v>3875</v>
      </c>
      <c r="K59" s="2">
        <f t="shared" si="35"/>
        <v>0</v>
      </c>
      <c r="L59" s="2">
        <f t="shared" ref="L59:AN59" si="56">IF(L150=0,$F59,0)</f>
        <v>0</v>
      </c>
      <c r="M59" s="2">
        <f t="shared" si="56"/>
        <v>0</v>
      </c>
      <c r="N59" s="2">
        <f t="shared" si="56"/>
        <v>0</v>
      </c>
      <c r="O59" s="2">
        <f t="shared" si="56"/>
        <v>3875</v>
      </c>
      <c r="P59" s="2">
        <f t="shared" si="56"/>
        <v>0</v>
      </c>
      <c r="Q59" s="2">
        <f t="shared" si="56"/>
        <v>0</v>
      </c>
      <c r="R59" s="2">
        <f t="shared" si="56"/>
        <v>0</v>
      </c>
      <c r="S59" s="2">
        <f t="shared" si="56"/>
        <v>0</v>
      </c>
      <c r="T59" s="2">
        <f t="shared" si="56"/>
        <v>0</v>
      </c>
      <c r="U59" s="2">
        <f t="shared" si="56"/>
        <v>0</v>
      </c>
      <c r="V59" s="2">
        <f t="shared" si="56"/>
        <v>0</v>
      </c>
      <c r="W59" s="2">
        <f t="shared" si="56"/>
        <v>0</v>
      </c>
      <c r="X59" s="2">
        <f t="shared" si="56"/>
        <v>0</v>
      </c>
      <c r="Y59" s="2">
        <f t="shared" si="56"/>
        <v>0</v>
      </c>
      <c r="Z59" s="2">
        <f t="shared" si="56"/>
        <v>0</v>
      </c>
      <c r="AA59" s="2">
        <f t="shared" si="56"/>
        <v>0</v>
      </c>
      <c r="AB59" s="2">
        <f t="shared" si="56"/>
        <v>0</v>
      </c>
      <c r="AC59" s="2">
        <f t="shared" si="56"/>
        <v>0</v>
      </c>
      <c r="AD59" s="2">
        <f t="shared" si="56"/>
        <v>0</v>
      </c>
      <c r="AE59" s="2">
        <f t="shared" si="56"/>
        <v>0</v>
      </c>
      <c r="AF59" s="2">
        <f t="shared" si="56"/>
        <v>0</v>
      </c>
      <c r="AG59" s="2">
        <f t="shared" si="56"/>
        <v>0</v>
      </c>
      <c r="AH59" s="2">
        <f t="shared" si="56"/>
        <v>0</v>
      </c>
      <c r="AI59" s="2">
        <f t="shared" si="56"/>
        <v>0</v>
      </c>
      <c r="AJ59" s="2">
        <f t="shared" si="56"/>
        <v>0</v>
      </c>
      <c r="AK59" s="2">
        <f t="shared" si="56"/>
        <v>0</v>
      </c>
      <c r="AL59" s="2">
        <f t="shared" si="56"/>
        <v>0</v>
      </c>
      <c r="AM59" s="2">
        <f t="shared" si="56"/>
        <v>0</v>
      </c>
      <c r="AN59" s="2">
        <f t="shared" si="56"/>
        <v>0</v>
      </c>
      <c r="AO59" t="s">
        <v>58</v>
      </c>
    </row>
    <row r="60" spans="1:41" x14ac:dyDescent="0.25">
      <c r="A60" t="s">
        <v>63</v>
      </c>
      <c r="B60">
        <v>35</v>
      </c>
      <c r="C60">
        <v>0</v>
      </c>
      <c r="D60" s="1">
        <v>8500</v>
      </c>
      <c r="E60" s="1">
        <v>10000</v>
      </c>
      <c r="F60" s="1">
        <f t="shared" si="3"/>
        <v>9250</v>
      </c>
      <c r="K60" s="2">
        <f t="shared" si="35"/>
        <v>9250</v>
      </c>
      <c r="L60" s="2">
        <f t="shared" ref="L60:AN60" si="57">IF(L151=0,$F60,0)</f>
        <v>0</v>
      </c>
      <c r="M60" s="2">
        <f t="shared" si="57"/>
        <v>0</v>
      </c>
      <c r="N60" s="2">
        <f t="shared" si="57"/>
        <v>0</v>
      </c>
      <c r="O60" s="2">
        <f t="shared" si="57"/>
        <v>0</v>
      </c>
      <c r="P60" s="2">
        <f t="shared" si="57"/>
        <v>0</v>
      </c>
      <c r="Q60" s="2">
        <f t="shared" si="57"/>
        <v>0</v>
      </c>
      <c r="R60" s="2">
        <f t="shared" si="57"/>
        <v>0</v>
      </c>
      <c r="S60" s="2">
        <f t="shared" si="57"/>
        <v>0</v>
      </c>
      <c r="T60" s="2">
        <f t="shared" si="57"/>
        <v>0</v>
      </c>
      <c r="U60" s="2">
        <f t="shared" si="57"/>
        <v>0</v>
      </c>
      <c r="V60" s="2">
        <f t="shared" si="57"/>
        <v>0</v>
      </c>
      <c r="W60" s="2">
        <f t="shared" si="57"/>
        <v>0</v>
      </c>
      <c r="X60" s="2">
        <f t="shared" si="57"/>
        <v>0</v>
      </c>
      <c r="Y60" s="2">
        <f t="shared" si="57"/>
        <v>0</v>
      </c>
      <c r="Z60" s="2">
        <f t="shared" si="57"/>
        <v>0</v>
      </c>
      <c r="AA60" s="2">
        <f t="shared" si="57"/>
        <v>0</v>
      </c>
      <c r="AB60" s="2">
        <f t="shared" si="57"/>
        <v>0</v>
      </c>
      <c r="AC60" s="2">
        <f t="shared" si="57"/>
        <v>0</v>
      </c>
      <c r="AD60" s="2">
        <f t="shared" si="57"/>
        <v>0</v>
      </c>
      <c r="AE60" s="2">
        <f t="shared" si="57"/>
        <v>0</v>
      </c>
      <c r="AF60" s="2">
        <f t="shared" si="57"/>
        <v>0</v>
      </c>
      <c r="AG60" s="2">
        <f t="shared" si="57"/>
        <v>0</v>
      </c>
      <c r="AH60" s="2">
        <f t="shared" si="57"/>
        <v>0</v>
      </c>
      <c r="AI60" s="2">
        <f t="shared" si="57"/>
        <v>0</v>
      </c>
      <c r="AJ60" s="2">
        <f t="shared" si="57"/>
        <v>0</v>
      </c>
      <c r="AK60" s="2">
        <f t="shared" si="57"/>
        <v>0</v>
      </c>
      <c r="AL60" s="2">
        <f t="shared" si="57"/>
        <v>0</v>
      </c>
      <c r="AM60" s="2">
        <f t="shared" si="57"/>
        <v>0</v>
      </c>
      <c r="AN60" s="2">
        <f t="shared" si="57"/>
        <v>0</v>
      </c>
      <c r="AO60" t="s">
        <v>63</v>
      </c>
    </row>
    <row r="61" spans="1:41" x14ac:dyDescent="0.25">
      <c r="F61" s="1"/>
    </row>
    <row r="62" spans="1:41" x14ac:dyDescent="0.25">
      <c r="F62" s="1" t="s">
        <v>59</v>
      </c>
    </row>
    <row r="63" spans="1:41" x14ac:dyDescent="0.25">
      <c r="F63" s="1"/>
    </row>
    <row r="64" spans="1:41" x14ac:dyDescent="0.25">
      <c r="A64" t="s">
        <v>60</v>
      </c>
      <c r="B64" t="s">
        <v>61</v>
      </c>
      <c r="F64" s="1"/>
    </row>
    <row r="65" spans="1:6" x14ac:dyDescent="0.25">
      <c r="A65">
        <f>B1</f>
        <v>2019</v>
      </c>
      <c r="B65" s="5">
        <f>SUM(K7:K60)*(1+D1)^(A65-$B$1)</f>
        <v>303975</v>
      </c>
      <c r="F65" s="1"/>
    </row>
    <row r="66" spans="1:6" x14ac:dyDescent="0.25">
      <c r="A66">
        <f>A65+1</f>
        <v>2020</v>
      </c>
      <c r="B66" s="5">
        <f>SUM(L7:L60)*(1+D1)^(A66-$B$1)</f>
        <v>10115.625</v>
      </c>
    </row>
    <row r="67" spans="1:6" x14ac:dyDescent="0.25">
      <c r="A67">
        <f t="shared" ref="A67:A94" si="58">A66+1</f>
        <v>2021</v>
      </c>
      <c r="B67" s="5">
        <f>SUM(M7:M60)*(1+D1)^(A67-$B$1)</f>
        <v>49864.519531250007</v>
      </c>
    </row>
    <row r="68" spans="1:6" x14ac:dyDescent="0.25">
      <c r="A68">
        <f t="shared" si="58"/>
        <v>2022</v>
      </c>
      <c r="B68" s="5">
        <f>SUM(N7:N60)*(1+D1)^(A68-$B$1)</f>
        <v>20827.788183593755</v>
      </c>
    </row>
    <row r="69" spans="1:6" x14ac:dyDescent="0.25">
      <c r="A69">
        <f t="shared" si="58"/>
        <v>2023</v>
      </c>
      <c r="B69" s="5">
        <f>SUM(O7:O60)*(1+D1)^(A69-$B$1)</f>
        <v>102294.34851776127</v>
      </c>
    </row>
    <row r="70" spans="1:6" x14ac:dyDescent="0.25">
      <c r="A70">
        <f t="shared" si="58"/>
        <v>2024</v>
      </c>
      <c r="B70" s="5">
        <f>SUM(P7:P60)*(1+D1)^(A70-$B$1)</f>
        <v>204687.54439905559</v>
      </c>
    </row>
    <row r="71" spans="1:6" x14ac:dyDescent="0.25">
      <c r="A71">
        <f t="shared" si="58"/>
        <v>2025</v>
      </c>
      <c r="B71" s="5">
        <f>SUM(Q7:Q60)*(1+D1)^(A71-$B$1)</f>
        <v>56076.265478529633</v>
      </c>
    </row>
    <row r="72" spans="1:6" x14ac:dyDescent="0.25">
      <c r="A72">
        <f t="shared" si="58"/>
        <v>2026</v>
      </c>
      <c r="B72" s="5">
        <f>SUM(R7:R60)*(1+D1)^(A72-$B$1)</f>
        <v>27302.297395760062</v>
      </c>
    </row>
    <row r="73" spans="1:6" x14ac:dyDescent="0.25">
      <c r="A73">
        <f t="shared" si="58"/>
        <v>2027</v>
      </c>
      <c r="B73" s="5">
        <f>SUM(S7:S60)*(1+D1)^(A73-$B$1)</f>
        <v>106508.27584703644</v>
      </c>
    </row>
    <row r="74" spans="1:6" x14ac:dyDescent="0.25">
      <c r="A74">
        <f t="shared" si="58"/>
        <v>2028</v>
      </c>
      <c r="B74" s="5">
        <f>SUM(T7:T60)*(1+D1)^(A74-$B$1)</f>
        <v>6789.9655135665871</v>
      </c>
    </row>
    <row r="75" spans="1:6" x14ac:dyDescent="0.25">
      <c r="A75">
        <f t="shared" si="58"/>
        <v>2029</v>
      </c>
      <c r="B75" s="5">
        <f>SUM(U7:U60)*(1+D1)^(A75-$B$1)</f>
        <v>245874.22683863706</v>
      </c>
    </row>
    <row r="76" spans="1:6" x14ac:dyDescent="0.25">
      <c r="A76">
        <f t="shared" si="58"/>
        <v>2030</v>
      </c>
      <c r="B76" s="5">
        <f>SUM(V7:V60)*(1+D1)^(A76-$B$1)</f>
        <v>61131.229264301386</v>
      </c>
    </row>
    <row r="77" spans="1:6" x14ac:dyDescent="0.25">
      <c r="A77">
        <f t="shared" si="58"/>
        <v>2031</v>
      </c>
      <c r="B77" s="5">
        <f>SUM(W7:W60)*(1+D1)^(A77-$B$1)</f>
        <v>57610.139798208074</v>
      </c>
    </row>
    <row r="78" spans="1:6" x14ac:dyDescent="0.25">
      <c r="A78">
        <f t="shared" si="58"/>
        <v>2032</v>
      </c>
      <c r="B78" s="5">
        <f>SUM(X7:X60)*(1+D1)^(A78-$B$1)</f>
        <v>7867.1963603948507</v>
      </c>
    </row>
    <row r="79" spans="1:6" x14ac:dyDescent="0.25">
      <c r="A79">
        <f t="shared" si="58"/>
        <v>2033</v>
      </c>
      <c r="B79" s="5">
        <f>SUM(Y7:Y60)*(1+D1)^(A79-$B$1)</f>
        <v>2888.1688176911098</v>
      </c>
    </row>
    <row r="80" spans="1:6" x14ac:dyDescent="0.25">
      <c r="A80">
        <f t="shared" si="58"/>
        <v>2034</v>
      </c>
      <c r="B80" s="5">
        <f>SUM(Z7:Z60)*(1+D1)^(A80-$B$1)</f>
        <v>257175.73664573196</v>
      </c>
    </row>
    <row r="81" spans="1:11" x14ac:dyDescent="0.25">
      <c r="A81">
        <f t="shared" si="58"/>
        <v>2035</v>
      </c>
      <c r="B81" s="5">
        <f>SUM(AA7:AA60)*(1+D1)^(A81-$B$1)</f>
        <v>66930.235168314117</v>
      </c>
    </row>
    <row r="82" spans="1:11" x14ac:dyDescent="0.25">
      <c r="A82">
        <f t="shared" si="58"/>
        <v>2036</v>
      </c>
      <c r="B82" s="5">
        <f>SUM(AB7:AB60)*(1+D1)^(A82-$B$1)</f>
        <v>34357.783544623053</v>
      </c>
    </row>
    <row r="83" spans="1:11" x14ac:dyDescent="0.25">
      <c r="A83">
        <f t="shared" si="58"/>
        <v>2037</v>
      </c>
      <c r="B83" s="5">
        <f>SUM(AC7:AC60)*(1+D1)^(A83-$B$1)</f>
        <v>32978.797674464717</v>
      </c>
    </row>
    <row r="84" spans="1:11" x14ac:dyDescent="0.25">
      <c r="A84">
        <f t="shared" si="58"/>
        <v>2038</v>
      </c>
      <c r="B84" s="5">
        <f>SUM(AD7:AD60)*(1+D1)^(A84-$B$1)</f>
        <v>76682.979327911598</v>
      </c>
    </row>
    <row r="85" spans="1:11" x14ac:dyDescent="0.25">
      <c r="A85">
        <f t="shared" si="58"/>
        <v>2039</v>
      </c>
      <c r="B85" s="5">
        <f>SUM(AE7:AE60)*(1+D1)^(A85-$B$1)</f>
        <v>545138.18049075222</v>
      </c>
    </row>
    <row r="86" spans="1:11" x14ac:dyDescent="0.25">
      <c r="A86">
        <f t="shared" si="58"/>
        <v>2040</v>
      </c>
      <c r="B86" s="5">
        <f>SUM(AF7:AF60)*(1+D1)^(A86-$B$1)</f>
        <v>0</v>
      </c>
    </row>
    <row r="87" spans="1:11" x14ac:dyDescent="0.25">
      <c r="A87">
        <f t="shared" si="58"/>
        <v>2041</v>
      </c>
      <c r="B87" s="5">
        <f>SUM(AG7:AG60)*(1+D1)^(A87-$B$1)</f>
        <v>94122.431620276635</v>
      </c>
    </row>
    <row r="88" spans="1:11" x14ac:dyDescent="0.25">
      <c r="A88">
        <f t="shared" si="58"/>
        <v>2042</v>
      </c>
      <c r="B88" s="5">
        <f>SUM(AH7:AH60)*(1+D1)^(A88-$B$1)</f>
        <v>26584.6700892853</v>
      </c>
    </row>
    <row r="89" spans="1:11" x14ac:dyDescent="0.25">
      <c r="A89">
        <f t="shared" si="58"/>
        <v>2043</v>
      </c>
      <c r="B89" s="5">
        <f>SUM(AI7:AI60)*(1+D1)^(A89-$B$1)</f>
        <v>179008.18211970694</v>
      </c>
    </row>
    <row r="90" spans="1:11" x14ac:dyDescent="0.25">
      <c r="A90">
        <f t="shared" si="58"/>
        <v>2044</v>
      </c>
      <c r="B90" s="5">
        <f>SUM(AJ7:AJ60)*(1+D1)^(A90-$B$1)</f>
        <v>895439.36182330712</v>
      </c>
    </row>
    <row r="91" spans="1:11" x14ac:dyDescent="0.25">
      <c r="A91">
        <f t="shared" si="58"/>
        <v>2045</v>
      </c>
      <c r="B91" s="5">
        <f>SUM(AK7:AK60)*(1+D1)^(A91-$B$1)</f>
        <v>60484.829763919821</v>
      </c>
    </row>
    <row r="92" spans="1:11" x14ac:dyDescent="0.25">
      <c r="A92">
        <f t="shared" si="58"/>
        <v>2046</v>
      </c>
      <c r="B92" s="5">
        <f>SUM(AL7:AL60)*(1+D1)^(A92-$B$1)</f>
        <v>114022.69361200514</v>
      </c>
    </row>
    <row r="93" spans="1:11" x14ac:dyDescent="0.25">
      <c r="A93">
        <f t="shared" si="58"/>
        <v>2047</v>
      </c>
      <c r="B93" s="5">
        <f>SUM(AM7:AM60)*(1+D1)^(A93-$B$1)</f>
        <v>78737.212608606991</v>
      </c>
    </row>
    <row r="94" spans="1:11" x14ac:dyDescent="0.25">
      <c r="A94">
        <f t="shared" si="58"/>
        <v>2048</v>
      </c>
      <c r="B94" s="5">
        <f>SUM(AN7:AN60)*(1+D1)^(A94-$B$1)</f>
        <v>0</v>
      </c>
    </row>
    <row r="96" spans="1:11" x14ac:dyDescent="0.25">
      <c r="K96" t="s">
        <v>2</v>
      </c>
    </row>
    <row r="97" spans="1:40" x14ac:dyDescent="0.25">
      <c r="A97" t="str">
        <f t="shared" ref="A97:B116" si="59">A6</f>
        <v>Item</v>
      </c>
      <c r="B97" t="str">
        <f t="shared" si="59"/>
        <v>Life Expectancy</v>
      </c>
      <c r="K97">
        <f>B1</f>
        <v>2019</v>
      </c>
      <c r="L97">
        <f>K97+1</f>
        <v>2020</v>
      </c>
      <c r="M97">
        <f t="shared" ref="M97:AN97" si="60">L97+1</f>
        <v>2021</v>
      </c>
      <c r="N97">
        <f t="shared" si="60"/>
        <v>2022</v>
      </c>
      <c r="O97">
        <f t="shared" si="60"/>
        <v>2023</v>
      </c>
      <c r="P97">
        <f t="shared" si="60"/>
        <v>2024</v>
      </c>
      <c r="Q97">
        <f t="shared" si="60"/>
        <v>2025</v>
      </c>
      <c r="R97">
        <f t="shared" si="60"/>
        <v>2026</v>
      </c>
      <c r="S97">
        <f t="shared" si="60"/>
        <v>2027</v>
      </c>
      <c r="T97">
        <f t="shared" si="60"/>
        <v>2028</v>
      </c>
      <c r="U97">
        <f t="shared" si="60"/>
        <v>2029</v>
      </c>
      <c r="V97">
        <f t="shared" si="60"/>
        <v>2030</v>
      </c>
      <c r="W97">
        <f t="shared" si="60"/>
        <v>2031</v>
      </c>
      <c r="X97">
        <f t="shared" si="60"/>
        <v>2032</v>
      </c>
      <c r="Y97">
        <f t="shared" si="60"/>
        <v>2033</v>
      </c>
      <c r="Z97">
        <f t="shared" si="60"/>
        <v>2034</v>
      </c>
      <c r="AA97">
        <f t="shared" si="60"/>
        <v>2035</v>
      </c>
      <c r="AB97">
        <f t="shared" si="60"/>
        <v>2036</v>
      </c>
      <c r="AC97">
        <f t="shared" si="60"/>
        <v>2037</v>
      </c>
      <c r="AD97">
        <f t="shared" si="60"/>
        <v>2038</v>
      </c>
      <c r="AE97">
        <f t="shared" si="60"/>
        <v>2039</v>
      </c>
      <c r="AF97">
        <f t="shared" si="60"/>
        <v>2040</v>
      </c>
      <c r="AG97">
        <f t="shared" si="60"/>
        <v>2041</v>
      </c>
      <c r="AH97">
        <f t="shared" si="60"/>
        <v>2042</v>
      </c>
      <c r="AI97">
        <f t="shared" si="60"/>
        <v>2043</v>
      </c>
      <c r="AJ97">
        <f t="shared" si="60"/>
        <v>2044</v>
      </c>
      <c r="AK97">
        <f t="shared" si="60"/>
        <v>2045</v>
      </c>
      <c r="AL97">
        <f t="shared" si="60"/>
        <v>2046</v>
      </c>
      <c r="AM97">
        <f t="shared" si="60"/>
        <v>2047</v>
      </c>
      <c r="AN97">
        <f t="shared" si="60"/>
        <v>2048</v>
      </c>
    </row>
    <row r="98" spans="1:40" x14ac:dyDescent="0.25">
      <c r="A98" t="str">
        <f t="shared" si="59"/>
        <v>Shingle Roof Replace</v>
      </c>
      <c r="B98">
        <f t="shared" si="59"/>
        <v>20</v>
      </c>
      <c r="K98">
        <f t="shared" ref="K98:K119" si="61">C7</f>
        <v>0</v>
      </c>
      <c r="L98">
        <f>IF(K98=0,$B$98-1,IF(K98&gt;0,K98-1,0))</f>
        <v>19</v>
      </c>
      <c r="M98">
        <f t="shared" ref="M98:AN98" si="62">IF(L98=0,$B$98-1,IF(L98&gt;0,L98-1,0))</f>
        <v>18</v>
      </c>
      <c r="N98">
        <f t="shared" si="62"/>
        <v>17</v>
      </c>
      <c r="O98">
        <f t="shared" si="62"/>
        <v>16</v>
      </c>
      <c r="P98">
        <f t="shared" si="62"/>
        <v>15</v>
      </c>
      <c r="Q98">
        <f t="shared" si="62"/>
        <v>14</v>
      </c>
      <c r="R98">
        <f t="shared" si="62"/>
        <v>13</v>
      </c>
      <c r="S98">
        <f t="shared" si="62"/>
        <v>12</v>
      </c>
      <c r="T98">
        <f t="shared" si="62"/>
        <v>11</v>
      </c>
      <c r="U98">
        <f t="shared" si="62"/>
        <v>10</v>
      </c>
      <c r="V98">
        <f t="shared" si="62"/>
        <v>9</v>
      </c>
      <c r="W98">
        <f t="shared" si="62"/>
        <v>8</v>
      </c>
      <c r="X98">
        <f t="shared" si="62"/>
        <v>7</v>
      </c>
      <c r="Y98">
        <f t="shared" si="62"/>
        <v>6</v>
      </c>
      <c r="Z98">
        <f t="shared" si="62"/>
        <v>5</v>
      </c>
      <c r="AA98">
        <f t="shared" si="62"/>
        <v>4</v>
      </c>
      <c r="AB98">
        <f t="shared" si="62"/>
        <v>3</v>
      </c>
      <c r="AC98">
        <f t="shared" si="62"/>
        <v>2</v>
      </c>
      <c r="AD98">
        <f t="shared" si="62"/>
        <v>1</v>
      </c>
      <c r="AE98">
        <f t="shared" si="62"/>
        <v>0</v>
      </c>
      <c r="AF98">
        <f t="shared" si="62"/>
        <v>19</v>
      </c>
      <c r="AG98">
        <f t="shared" si="62"/>
        <v>18</v>
      </c>
      <c r="AH98">
        <f t="shared" si="62"/>
        <v>17</v>
      </c>
      <c r="AI98">
        <f t="shared" si="62"/>
        <v>16</v>
      </c>
      <c r="AJ98">
        <f t="shared" si="62"/>
        <v>15</v>
      </c>
      <c r="AK98">
        <f t="shared" si="62"/>
        <v>14</v>
      </c>
      <c r="AL98">
        <f t="shared" si="62"/>
        <v>13</v>
      </c>
      <c r="AM98">
        <f t="shared" si="62"/>
        <v>12</v>
      </c>
      <c r="AN98">
        <f t="shared" si="62"/>
        <v>11</v>
      </c>
    </row>
    <row r="99" spans="1:40" x14ac:dyDescent="0.25">
      <c r="A99" t="str">
        <f t="shared" si="59"/>
        <v>Metal Roof Replace</v>
      </c>
      <c r="B99">
        <f t="shared" si="59"/>
        <v>50</v>
      </c>
      <c r="K99">
        <f t="shared" si="61"/>
        <v>48</v>
      </c>
      <c r="L99">
        <f>IF(K99=0,$B$99-1,IF(K99&gt;0,K99-1,0))</f>
        <v>47</v>
      </c>
      <c r="M99">
        <f>IF(L99=0,$B$99-1,IF(L99&gt;0,L99-1,0))</f>
        <v>46</v>
      </c>
      <c r="N99">
        <f t="shared" ref="N99:AN99" si="63">IF(M99=0,$B$99-1,IF(M99&gt;0,M99-1,0))</f>
        <v>45</v>
      </c>
      <c r="O99">
        <f t="shared" si="63"/>
        <v>44</v>
      </c>
      <c r="P99">
        <f t="shared" si="63"/>
        <v>43</v>
      </c>
      <c r="Q99">
        <f t="shared" si="63"/>
        <v>42</v>
      </c>
      <c r="R99">
        <f t="shared" si="63"/>
        <v>41</v>
      </c>
      <c r="S99">
        <f t="shared" si="63"/>
        <v>40</v>
      </c>
      <c r="T99">
        <f t="shared" si="63"/>
        <v>39</v>
      </c>
      <c r="U99">
        <f t="shared" si="63"/>
        <v>38</v>
      </c>
      <c r="V99">
        <f t="shared" si="63"/>
        <v>37</v>
      </c>
      <c r="W99">
        <f t="shared" si="63"/>
        <v>36</v>
      </c>
      <c r="X99">
        <f t="shared" si="63"/>
        <v>35</v>
      </c>
      <c r="Y99">
        <f t="shared" si="63"/>
        <v>34</v>
      </c>
      <c r="Z99">
        <f t="shared" si="63"/>
        <v>33</v>
      </c>
      <c r="AA99">
        <f t="shared" si="63"/>
        <v>32</v>
      </c>
      <c r="AB99">
        <f t="shared" si="63"/>
        <v>31</v>
      </c>
      <c r="AC99">
        <f t="shared" si="63"/>
        <v>30</v>
      </c>
      <c r="AD99">
        <f t="shared" si="63"/>
        <v>29</v>
      </c>
      <c r="AE99">
        <f t="shared" si="63"/>
        <v>28</v>
      </c>
      <c r="AF99">
        <f t="shared" si="63"/>
        <v>27</v>
      </c>
      <c r="AG99">
        <f t="shared" si="63"/>
        <v>26</v>
      </c>
      <c r="AH99">
        <f t="shared" si="63"/>
        <v>25</v>
      </c>
      <c r="AI99">
        <f t="shared" si="63"/>
        <v>24</v>
      </c>
      <c r="AJ99">
        <f t="shared" si="63"/>
        <v>23</v>
      </c>
      <c r="AK99">
        <f t="shared" si="63"/>
        <v>22</v>
      </c>
      <c r="AL99">
        <f t="shared" si="63"/>
        <v>21</v>
      </c>
      <c r="AM99">
        <f t="shared" si="63"/>
        <v>20</v>
      </c>
      <c r="AN99">
        <f t="shared" si="63"/>
        <v>19</v>
      </c>
    </row>
    <row r="100" spans="1:40" x14ac:dyDescent="0.25">
      <c r="A100" t="str">
        <f t="shared" si="59"/>
        <v>Heat Tape</v>
      </c>
      <c r="B100">
        <f t="shared" si="59"/>
        <v>10</v>
      </c>
      <c r="K100">
        <f t="shared" si="61"/>
        <v>0</v>
      </c>
      <c r="L100">
        <f>IF(K100=0,$B$100-1,IF(K100&gt;0,K100-1,0))</f>
        <v>9</v>
      </c>
      <c r="M100">
        <f>IF(L100=0,$B$100-1,IF(L100&gt;0,L100-1,0))</f>
        <v>8</v>
      </c>
      <c r="N100">
        <f t="shared" ref="N100:AN100" si="64">IF(M100=0,$B$100-1,IF(M100&gt;0,M100-1,0))</f>
        <v>7</v>
      </c>
      <c r="O100">
        <f t="shared" si="64"/>
        <v>6</v>
      </c>
      <c r="P100">
        <f t="shared" si="64"/>
        <v>5</v>
      </c>
      <c r="Q100">
        <f t="shared" si="64"/>
        <v>4</v>
      </c>
      <c r="R100">
        <f t="shared" si="64"/>
        <v>3</v>
      </c>
      <c r="S100">
        <f t="shared" si="64"/>
        <v>2</v>
      </c>
      <c r="T100">
        <f t="shared" si="64"/>
        <v>1</v>
      </c>
      <c r="U100">
        <f t="shared" si="64"/>
        <v>0</v>
      </c>
      <c r="V100">
        <f t="shared" si="64"/>
        <v>9</v>
      </c>
      <c r="W100">
        <f t="shared" si="64"/>
        <v>8</v>
      </c>
      <c r="X100">
        <f t="shared" si="64"/>
        <v>7</v>
      </c>
      <c r="Y100">
        <f t="shared" si="64"/>
        <v>6</v>
      </c>
      <c r="Z100">
        <f t="shared" si="64"/>
        <v>5</v>
      </c>
      <c r="AA100">
        <f t="shared" si="64"/>
        <v>4</v>
      </c>
      <c r="AB100">
        <f t="shared" si="64"/>
        <v>3</v>
      </c>
      <c r="AC100">
        <f t="shared" si="64"/>
        <v>2</v>
      </c>
      <c r="AD100">
        <f t="shared" si="64"/>
        <v>1</v>
      </c>
      <c r="AE100">
        <f t="shared" si="64"/>
        <v>0</v>
      </c>
      <c r="AF100">
        <f t="shared" si="64"/>
        <v>9</v>
      </c>
      <c r="AG100">
        <f t="shared" si="64"/>
        <v>8</v>
      </c>
      <c r="AH100">
        <f t="shared" si="64"/>
        <v>7</v>
      </c>
      <c r="AI100">
        <f t="shared" si="64"/>
        <v>6</v>
      </c>
      <c r="AJ100">
        <f t="shared" si="64"/>
        <v>5</v>
      </c>
      <c r="AK100">
        <f t="shared" si="64"/>
        <v>4</v>
      </c>
      <c r="AL100">
        <f t="shared" si="64"/>
        <v>3</v>
      </c>
      <c r="AM100">
        <f t="shared" si="64"/>
        <v>2</v>
      </c>
      <c r="AN100">
        <f t="shared" si="64"/>
        <v>1</v>
      </c>
    </row>
    <row r="101" spans="1:40" x14ac:dyDescent="0.25">
      <c r="A101" t="str">
        <f t="shared" si="59"/>
        <v>Repaint Exterior</v>
      </c>
      <c r="B101">
        <f t="shared" si="59"/>
        <v>5</v>
      </c>
      <c r="K101">
        <f t="shared" si="61"/>
        <v>0</v>
      </c>
      <c r="L101">
        <f>IF(K101=0,$B$101-1,IF(K101&gt;0,K101-1,0))</f>
        <v>4</v>
      </c>
      <c r="M101">
        <f>IF(L101=0,$B$101-1,IF(L101&gt;0,L101-1,0))</f>
        <v>3</v>
      </c>
      <c r="N101">
        <f t="shared" ref="N101:AN101" si="65">IF(M101=0,$B$101-1,IF(M101&gt;0,M101-1,0))</f>
        <v>2</v>
      </c>
      <c r="O101">
        <f t="shared" si="65"/>
        <v>1</v>
      </c>
      <c r="P101">
        <f t="shared" si="65"/>
        <v>0</v>
      </c>
      <c r="Q101">
        <f t="shared" si="65"/>
        <v>4</v>
      </c>
      <c r="R101">
        <f t="shared" si="65"/>
        <v>3</v>
      </c>
      <c r="S101">
        <f t="shared" si="65"/>
        <v>2</v>
      </c>
      <c r="T101">
        <f t="shared" si="65"/>
        <v>1</v>
      </c>
      <c r="U101">
        <f t="shared" si="65"/>
        <v>0</v>
      </c>
      <c r="V101">
        <f t="shared" si="65"/>
        <v>4</v>
      </c>
      <c r="W101">
        <f t="shared" si="65"/>
        <v>3</v>
      </c>
      <c r="X101">
        <f t="shared" si="65"/>
        <v>2</v>
      </c>
      <c r="Y101">
        <f t="shared" si="65"/>
        <v>1</v>
      </c>
      <c r="Z101">
        <f t="shared" si="65"/>
        <v>0</v>
      </c>
      <c r="AA101">
        <f t="shared" si="65"/>
        <v>4</v>
      </c>
      <c r="AB101">
        <f t="shared" si="65"/>
        <v>3</v>
      </c>
      <c r="AC101">
        <f t="shared" si="65"/>
        <v>2</v>
      </c>
      <c r="AD101">
        <f t="shared" si="65"/>
        <v>1</v>
      </c>
      <c r="AE101">
        <f t="shared" si="65"/>
        <v>0</v>
      </c>
      <c r="AF101">
        <f t="shared" si="65"/>
        <v>4</v>
      </c>
      <c r="AG101">
        <f t="shared" si="65"/>
        <v>3</v>
      </c>
      <c r="AH101">
        <f t="shared" si="65"/>
        <v>2</v>
      </c>
      <c r="AI101">
        <f t="shared" si="65"/>
        <v>1</v>
      </c>
      <c r="AJ101">
        <f t="shared" si="65"/>
        <v>0</v>
      </c>
      <c r="AK101">
        <f t="shared" si="65"/>
        <v>4</v>
      </c>
      <c r="AL101">
        <f t="shared" si="65"/>
        <v>3</v>
      </c>
      <c r="AM101">
        <f t="shared" si="65"/>
        <v>2</v>
      </c>
      <c r="AN101">
        <f t="shared" si="65"/>
        <v>1</v>
      </c>
    </row>
    <row r="102" spans="1:40" x14ac:dyDescent="0.25">
      <c r="A102" t="str">
        <f t="shared" si="59"/>
        <v>Repaint Interior</v>
      </c>
      <c r="B102">
        <f t="shared" si="59"/>
        <v>10</v>
      </c>
      <c r="K102">
        <f t="shared" si="61"/>
        <v>5</v>
      </c>
      <c r="L102">
        <f>IF(K102=0,$B$102-1,IF(K102&gt;0,K102-1,0))</f>
        <v>4</v>
      </c>
      <c r="M102">
        <f>IF(L102=0,$B$102-1,IF(L102&gt;0,L102-1,0))</f>
        <v>3</v>
      </c>
      <c r="N102">
        <f t="shared" ref="N102:AN102" si="66">IF(M102=0,$B$102-1,IF(M102&gt;0,M102-1,0))</f>
        <v>2</v>
      </c>
      <c r="O102">
        <f t="shared" si="66"/>
        <v>1</v>
      </c>
      <c r="P102">
        <f t="shared" si="66"/>
        <v>0</v>
      </c>
      <c r="Q102">
        <f t="shared" si="66"/>
        <v>9</v>
      </c>
      <c r="R102">
        <f t="shared" si="66"/>
        <v>8</v>
      </c>
      <c r="S102">
        <f t="shared" si="66"/>
        <v>7</v>
      </c>
      <c r="T102">
        <f t="shared" si="66"/>
        <v>6</v>
      </c>
      <c r="U102">
        <f t="shared" si="66"/>
        <v>5</v>
      </c>
      <c r="V102">
        <f t="shared" si="66"/>
        <v>4</v>
      </c>
      <c r="W102">
        <f t="shared" si="66"/>
        <v>3</v>
      </c>
      <c r="X102">
        <f t="shared" si="66"/>
        <v>2</v>
      </c>
      <c r="Y102">
        <f t="shared" si="66"/>
        <v>1</v>
      </c>
      <c r="Z102">
        <f t="shared" si="66"/>
        <v>0</v>
      </c>
      <c r="AA102">
        <f t="shared" si="66"/>
        <v>9</v>
      </c>
      <c r="AB102">
        <f t="shared" si="66"/>
        <v>8</v>
      </c>
      <c r="AC102">
        <f t="shared" si="66"/>
        <v>7</v>
      </c>
      <c r="AD102">
        <f t="shared" si="66"/>
        <v>6</v>
      </c>
      <c r="AE102">
        <f t="shared" si="66"/>
        <v>5</v>
      </c>
      <c r="AF102">
        <f t="shared" si="66"/>
        <v>4</v>
      </c>
      <c r="AG102">
        <f t="shared" si="66"/>
        <v>3</v>
      </c>
      <c r="AH102">
        <f t="shared" si="66"/>
        <v>2</v>
      </c>
      <c r="AI102">
        <f t="shared" si="66"/>
        <v>1</v>
      </c>
      <c r="AJ102">
        <f t="shared" si="66"/>
        <v>0</v>
      </c>
      <c r="AK102">
        <f t="shared" si="66"/>
        <v>9</v>
      </c>
      <c r="AL102">
        <f t="shared" si="66"/>
        <v>8</v>
      </c>
      <c r="AM102">
        <f t="shared" si="66"/>
        <v>7</v>
      </c>
      <c r="AN102">
        <f t="shared" si="66"/>
        <v>6</v>
      </c>
    </row>
    <row r="103" spans="1:40" x14ac:dyDescent="0.25">
      <c r="A103" t="str">
        <f t="shared" si="59"/>
        <v>Repair Wood Siding</v>
      </c>
      <c r="B103">
        <f t="shared" si="59"/>
        <v>5</v>
      </c>
      <c r="K103">
        <f t="shared" si="61"/>
        <v>0</v>
      </c>
      <c r="L103">
        <f>IF(K103=0,$B$103-1,IF(K103&gt;0,K103-1,0))</f>
        <v>4</v>
      </c>
      <c r="M103">
        <f>IF(L103=0,$B$103-1,IF(L103&gt;0,L103-1,0))</f>
        <v>3</v>
      </c>
      <c r="N103">
        <f t="shared" ref="N103:AN103" si="67">IF(M103=0,$B$103-1,IF(M103&gt;0,M103-1,0))</f>
        <v>2</v>
      </c>
      <c r="O103">
        <f t="shared" si="67"/>
        <v>1</v>
      </c>
      <c r="P103">
        <f t="shared" si="67"/>
        <v>0</v>
      </c>
      <c r="Q103">
        <f t="shared" si="67"/>
        <v>4</v>
      </c>
      <c r="R103">
        <f t="shared" si="67"/>
        <v>3</v>
      </c>
      <c r="S103">
        <f t="shared" si="67"/>
        <v>2</v>
      </c>
      <c r="T103">
        <f t="shared" si="67"/>
        <v>1</v>
      </c>
      <c r="U103">
        <f t="shared" si="67"/>
        <v>0</v>
      </c>
      <c r="V103">
        <f t="shared" si="67"/>
        <v>4</v>
      </c>
      <c r="W103">
        <f t="shared" si="67"/>
        <v>3</v>
      </c>
      <c r="X103">
        <f t="shared" si="67"/>
        <v>2</v>
      </c>
      <c r="Y103">
        <f t="shared" si="67"/>
        <v>1</v>
      </c>
      <c r="Z103">
        <f t="shared" si="67"/>
        <v>0</v>
      </c>
      <c r="AA103">
        <f t="shared" si="67"/>
        <v>4</v>
      </c>
      <c r="AB103">
        <f t="shared" si="67"/>
        <v>3</v>
      </c>
      <c r="AC103">
        <f t="shared" si="67"/>
        <v>2</v>
      </c>
      <c r="AD103">
        <f t="shared" si="67"/>
        <v>1</v>
      </c>
      <c r="AE103">
        <f t="shared" si="67"/>
        <v>0</v>
      </c>
      <c r="AF103">
        <f t="shared" si="67"/>
        <v>4</v>
      </c>
      <c r="AG103">
        <f t="shared" si="67"/>
        <v>3</v>
      </c>
      <c r="AH103">
        <f t="shared" si="67"/>
        <v>2</v>
      </c>
      <c r="AI103">
        <f t="shared" si="67"/>
        <v>1</v>
      </c>
      <c r="AJ103">
        <f t="shared" si="67"/>
        <v>0</v>
      </c>
      <c r="AK103">
        <f t="shared" si="67"/>
        <v>4</v>
      </c>
      <c r="AL103">
        <f t="shared" si="67"/>
        <v>3</v>
      </c>
      <c r="AM103">
        <f t="shared" si="67"/>
        <v>2</v>
      </c>
      <c r="AN103">
        <f t="shared" si="67"/>
        <v>1</v>
      </c>
    </row>
    <row r="104" spans="1:40" x14ac:dyDescent="0.25">
      <c r="A104" t="str">
        <f t="shared" si="59"/>
        <v>Stucco Repair</v>
      </c>
      <c r="B104">
        <f t="shared" si="59"/>
        <v>5</v>
      </c>
      <c r="K104">
        <f t="shared" si="61"/>
        <v>0</v>
      </c>
      <c r="L104">
        <f>IF(K104=0,$B$104-1,IF(K104&gt;0,K104-1,0))</f>
        <v>4</v>
      </c>
      <c r="M104">
        <f>IF(L104=0,$B$104-1,IF(L104&gt;0,L104-1,0))</f>
        <v>3</v>
      </c>
      <c r="N104">
        <f t="shared" ref="N104:AN104" si="68">IF(M104=0,$B$104-1,IF(M104&gt;0,M104-1,0))</f>
        <v>2</v>
      </c>
      <c r="O104">
        <f t="shared" si="68"/>
        <v>1</v>
      </c>
      <c r="P104">
        <f t="shared" si="68"/>
        <v>0</v>
      </c>
      <c r="Q104">
        <f t="shared" si="68"/>
        <v>4</v>
      </c>
      <c r="R104">
        <f t="shared" si="68"/>
        <v>3</v>
      </c>
      <c r="S104">
        <f t="shared" si="68"/>
        <v>2</v>
      </c>
      <c r="T104">
        <f t="shared" si="68"/>
        <v>1</v>
      </c>
      <c r="U104">
        <f t="shared" si="68"/>
        <v>0</v>
      </c>
      <c r="V104">
        <f t="shared" si="68"/>
        <v>4</v>
      </c>
      <c r="W104">
        <f t="shared" si="68"/>
        <v>3</v>
      </c>
      <c r="X104">
        <f t="shared" si="68"/>
        <v>2</v>
      </c>
      <c r="Y104">
        <f t="shared" si="68"/>
        <v>1</v>
      </c>
      <c r="Z104">
        <f t="shared" si="68"/>
        <v>0</v>
      </c>
      <c r="AA104">
        <f t="shared" si="68"/>
        <v>4</v>
      </c>
      <c r="AB104">
        <f t="shared" si="68"/>
        <v>3</v>
      </c>
      <c r="AC104">
        <f t="shared" si="68"/>
        <v>2</v>
      </c>
      <c r="AD104">
        <f t="shared" si="68"/>
        <v>1</v>
      </c>
      <c r="AE104">
        <f t="shared" si="68"/>
        <v>0</v>
      </c>
      <c r="AF104">
        <f t="shared" si="68"/>
        <v>4</v>
      </c>
      <c r="AG104">
        <f t="shared" si="68"/>
        <v>3</v>
      </c>
      <c r="AH104">
        <f t="shared" si="68"/>
        <v>2</v>
      </c>
      <c r="AI104">
        <f t="shared" si="68"/>
        <v>1</v>
      </c>
      <c r="AJ104">
        <f t="shared" si="68"/>
        <v>0</v>
      </c>
      <c r="AK104">
        <f t="shared" si="68"/>
        <v>4</v>
      </c>
      <c r="AL104">
        <f t="shared" si="68"/>
        <v>3</v>
      </c>
      <c r="AM104">
        <f t="shared" si="68"/>
        <v>2</v>
      </c>
      <c r="AN104">
        <f t="shared" si="68"/>
        <v>1</v>
      </c>
    </row>
    <row r="105" spans="1:40" x14ac:dyDescent="0.25">
      <c r="A105" t="str">
        <f t="shared" si="59"/>
        <v>Asphalt Overlay</v>
      </c>
      <c r="B105">
        <f t="shared" si="59"/>
        <v>20</v>
      </c>
      <c r="K105">
        <f t="shared" si="61"/>
        <v>4</v>
      </c>
      <c r="L105">
        <f>IF(K105=0,$B$105-1,IF(K105&gt;0,K105-1,0))</f>
        <v>3</v>
      </c>
      <c r="M105">
        <f>IF(L105=0,$B$105-1,IF(L105&gt;0,L105-1,0))</f>
        <v>2</v>
      </c>
      <c r="N105">
        <f t="shared" ref="N105:AN105" si="69">IF(M105=0,$B$105-1,IF(M105&gt;0,M105-1,0))</f>
        <v>1</v>
      </c>
      <c r="O105">
        <f t="shared" si="69"/>
        <v>0</v>
      </c>
      <c r="P105">
        <f t="shared" si="69"/>
        <v>19</v>
      </c>
      <c r="Q105">
        <f t="shared" si="69"/>
        <v>18</v>
      </c>
      <c r="R105">
        <f t="shared" si="69"/>
        <v>17</v>
      </c>
      <c r="S105">
        <f t="shared" si="69"/>
        <v>16</v>
      </c>
      <c r="T105">
        <f t="shared" si="69"/>
        <v>15</v>
      </c>
      <c r="U105">
        <f t="shared" si="69"/>
        <v>14</v>
      </c>
      <c r="V105">
        <f t="shared" si="69"/>
        <v>13</v>
      </c>
      <c r="W105">
        <f t="shared" si="69"/>
        <v>12</v>
      </c>
      <c r="X105">
        <f t="shared" si="69"/>
        <v>11</v>
      </c>
      <c r="Y105">
        <f t="shared" si="69"/>
        <v>10</v>
      </c>
      <c r="Z105">
        <f t="shared" si="69"/>
        <v>9</v>
      </c>
      <c r="AA105">
        <f t="shared" si="69"/>
        <v>8</v>
      </c>
      <c r="AB105">
        <f t="shared" si="69"/>
        <v>7</v>
      </c>
      <c r="AC105">
        <f t="shared" si="69"/>
        <v>6</v>
      </c>
      <c r="AD105">
        <f t="shared" si="69"/>
        <v>5</v>
      </c>
      <c r="AE105">
        <f t="shared" si="69"/>
        <v>4</v>
      </c>
      <c r="AF105">
        <f t="shared" si="69"/>
        <v>3</v>
      </c>
      <c r="AG105">
        <f t="shared" si="69"/>
        <v>2</v>
      </c>
      <c r="AH105">
        <f t="shared" si="69"/>
        <v>1</v>
      </c>
      <c r="AI105">
        <f t="shared" si="69"/>
        <v>0</v>
      </c>
      <c r="AJ105">
        <f t="shared" si="69"/>
        <v>19</v>
      </c>
      <c r="AK105">
        <f t="shared" si="69"/>
        <v>18</v>
      </c>
      <c r="AL105">
        <f t="shared" si="69"/>
        <v>17</v>
      </c>
      <c r="AM105">
        <f t="shared" si="69"/>
        <v>16</v>
      </c>
      <c r="AN105">
        <f t="shared" si="69"/>
        <v>15</v>
      </c>
    </row>
    <row r="106" spans="1:40" x14ac:dyDescent="0.25">
      <c r="A106" t="str">
        <f t="shared" si="59"/>
        <v>Asphalt Seal Crack fill</v>
      </c>
      <c r="B106">
        <f t="shared" si="59"/>
        <v>4</v>
      </c>
      <c r="K106">
        <f t="shared" si="61"/>
        <v>3</v>
      </c>
      <c r="L106">
        <f>IF(K106=0,$B$106-1,IF(K106&gt;0,K106-1,0))</f>
        <v>2</v>
      </c>
      <c r="M106">
        <f t="shared" ref="M106:AN106" si="70">IF(L106=0,$B$106-1,IF(L106&gt;0,L106-1,0))</f>
        <v>1</v>
      </c>
      <c r="N106">
        <f t="shared" si="70"/>
        <v>0</v>
      </c>
      <c r="O106">
        <f>IF(N106=0,$B$106-1,IF(N106&gt;0,N106-1,0))</f>
        <v>3</v>
      </c>
      <c r="P106">
        <f t="shared" si="70"/>
        <v>2</v>
      </c>
      <c r="Q106">
        <f t="shared" si="70"/>
        <v>1</v>
      </c>
      <c r="R106">
        <f t="shared" si="70"/>
        <v>0</v>
      </c>
      <c r="S106">
        <f t="shared" si="70"/>
        <v>3</v>
      </c>
      <c r="T106">
        <f t="shared" si="70"/>
        <v>2</v>
      </c>
      <c r="U106">
        <f t="shared" si="70"/>
        <v>1</v>
      </c>
      <c r="V106">
        <f t="shared" si="70"/>
        <v>0</v>
      </c>
      <c r="W106">
        <f t="shared" si="70"/>
        <v>3</v>
      </c>
      <c r="X106">
        <f t="shared" si="70"/>
        <v>2</v>
      </c>
      <c r="Y106">
        <f t="shared" si="70"/>
        <v>1</v>
      </c>
      <c r="Z106">
        <f t="shared" si="70"/>
        <v>0</v>
      </c>
      <c r="AA106">
        <f t="shared" si="70"/>
        <v>3</v>
      </c>
      <c r="AB106">
        <f t="shared" si="70"/>
        <v>2</v>
      </c>
      <c r="AC106">
        <f t="shared" si="70"/>
        <v>1</v>
      </c>
      <c r="AD106">
        <f t="shared" si="70"/>
        <v>0</v>
      </c>
      <c r="AE106">
        <f t="shared" si="70"/>
        <v>3</v>
      </c>
      <c r="AF106">
        <f t="shared" si="70"/>
        <v>2</v>
      </c>
      <c r="AG106">
        <f t="shared" si="70"/>
        <v>1</v>
      </c>
      <c r="AH106">
        <f t="shared" si="70"/>
        <v>0</v>
      </c>
      <c r="AI106">
        <f t="shared" si="70"/>
        <v>3</v>
      </c>
      <c r="AJ106">
        <f t="shared" si="70"/>
        <v>2</v>
      </c>
      <c r="AK106">
        <f t="shared" si="70"/>
        <v>1</v>
      </c>
      <c r="AL106">
        <f t="shared" si="70"/>
        <v>0</v>
      </c>
      <c r="AM106">
        <f t="shared" si="70"/>
        <v>3</v>
      </c>
      <c r="AN106">
        <f t="shared" si="70"/>
        <v>2</v>
      </c>
    </row>
    <row r="107" spans="1:40" x14ac:dyDescent="0.25">
      <c r="A107" t="str">
        <f t="shared" si="59"/>
        <v>Concrete Repair Replace</v>
      </c>
      <c r="B107">
        <f t="shared" si="59"/>
        <v>4</v>
      </c>
      <c r="K107">
        <f t="shared" si="61"/>
        <v>0</v>
      </c>
      <c r="L107">
        <f>IF(K107=0,$B$107-1,IF(K107&gt;0,K107-1,0))</f>
        <v>3</v>
      </c>
      <c r="M107">
        <f t="shared" ref="M107:AG107" si="71">IF(L107=0,$B$107-1,IF(L107&gt;0,L107-1,0))</f>
        <v>2</v>
      </c>
      <c r="N107">
        <f t="shared" si="71"/>
        <v>1</v>
      </c>
      <c r="O107">
        <f t="shared" si="71"/>
        <v>0</v>
      </c>
      <c r="P107">
        <f t="shared" si="71"/>
        <v>3</v>
      </c>
      <c r="Q107">
        <f t="shared" si="71"/>
        <v>2</v>
      </c>
      <c r="R107">
        <f t="shared" si="71"/>
        <v>1</v>
      </c>
      <c r="S107">
        <f t="shared" si="71"/>
        <v>0</v>
      </c>
      <c r="T107">
        <f t="shared" si="71"/>
        <v>3</v>
      </c>
      <c r="U107">
        <f t="shared" si="71"/>
        <v>2</v>
      </c>
      <c r="V107">
        <f t="shared" si="71"/>
        <v>1</v>
      </c>
      <c r="W107">
        <f t="shared" si="71"/>
        <v>0</v>
      </c>
      <c r="X107">
        <f t="shared" si="71"/>
        <v>3</v>
      </c>
      <c r="Y107">
        <f t="shared" si="71"/>
        <v>2</v>
      </c>
      <c r="Z107">
        <f t="shared" si="71"/>
        <v>1</v>
      </c>
      <c r="AA107">
        <f t="shared" si="71"/>
        <v>0</v>
      </c>
      <c r="AB107">
        <f t="shared" si="71"/>
        <v>3</v>
      </c>
      <c r="AC107">
        <f t="shared" si="71"/>
        <v>2</v>
      </c>
      <c r="AD107">
        <f t="shared" si="71"/>
        <v>1</v>
      </c>
      <c r="AE107">
        <f t="shared" si="71"/>
        <v>0</v>
      </c>
      <c r="AF107">
        <f t="shared" si="71"/>
        <v>3</v>
      </c>
      <c r="AG107">
        <f t="shared" si="71"/>
        <v>2</v>
      </c>
      <c r="AH107">
        <f>IF(AG107=0,$B$107-1,IF(AG107&gt;0,AG107-1,0))</f>
        <v>1</v>
      </c>
      <c r="AI107">
        <f t="shared" ref="AI107:AN107" si="72">IF(AH107=0,$B$107-1,IF(AH107&gt;0,AH107-1,0))</f>
        <v>0</v>
      </c>
      <c r="AJ107">
        <f t="shared" si="72"/>
        <v>3</v>
      </c>
      <c r="AK107">
        <f t="shared" si="72"/>
        <v>2</v>
      </c>
      <c r="AL107">
        <f t="shared" si="72"/>
        <v>1</v>
      </c>
      <c r="AM107">
        <f t="shared" si="72"/>
        <v>0</v>
      </c>
      <c r="AN107">
        <f t="shared" si="72"/>
        <v>3</v>
      </c>
    </row>
    <row r="108" spans="1:40" x14ac:dyDescent="0.25">
      <c r="A108" t="str">
        <f t="shared" si="59"/>
        <v>Interior Doors Replace</v>
      </c>
      <c r="B108">
        <f t="shared" si="59"/>
        <v>30</v>
      </c>
      <c r="K108">
        <f t="shared" si="61"/>
        <v>25</v>
      </c>
      <c r="L108">
        <f>IF(K108=0,$B$108-1,IF(K108&gt;0,K108-1,0))</f>
        <v>24</v>
      </c>
      <c r="M108">
        <f t="shared" ref="M108:AG108" si="73">IF(L108=0,$B$108-1,IF(L108&gt;0,L108-1,0))</f>
        <v>23</v>
      </c>
      <c r="N108">
        <f t="shared" si="73"/>
        <v>22</v>
      </c>
      <c r="O108">
        <f t="shared" si="73"/>
        <v>21</v>
      </c>
      <c r="P108">
        <f t="shared" si="73"/>
        <v>20</v>
      </c>
      <c r="Q108">
        <f t="shared" si="73"/>
        <v>19</v>
      </c>
      <c r="R108">
        <f t="shared" si="73"/>
        <v>18</v>
      </c>
      <c r="S108">
        <f t="shared" si="73"/>
        <v>17</v>
      </c>
      <c r="T108">
        <f t="shared" si="73"/>
        <v>16</v>
      </c>
      <c r="U108">
        <f t="shared" si="73"/>
        <v>15</v>
      </c>
      <c r="V108">
        <f t="shared" si="73"/>
        <v>14</v>
      </c>
      <c r="W108">
        <f t="shared" si="73"/>
        <v>13</v>
      </c>
      <c r="X108">
        <f t="shared" si="73"/>
        <v>12</v>
      </c>
      <c r="Y108">
        <f t="shared" si="73"/>
        <v>11</v>
      </c>
      <c r="Z108">
        <f t="shared" si="73"/>
        <v>10</v>
      </c>
      <c r="AA108">
        <f t="shared" si="73"/>
        <v>9</v>
      </c>
      <c r="AB108">
        <f t="shared" si="73"/>
        <v>8</v>
      </c>
      <c r="AC108">
        <f t="shared" si="73"/>
        <v>7</v>
      </c>
      <c r="AD108">
        <f t="shared" si="73"/>
        <v>6</v>
      </c>
      <c r="AE108">
        <f t="shared" si="73"/>
        <v>5</v>
      </c>
      <c r="AF108">
        <f t="shared" si="73"/>
        <v>4</v>
      </c>
      <c r="AG108">
        <f t="shared" si="73"/>
        <v>3</v>
      </c>
      <c r="AH108">
        <f>IF(AG108=0,$B$108-1,IF(AG108&gt;0,AG108-1,0))</f>
        <v>2</v>
      </c>
      <c r="AI108">
        <f t="shared" ref="AI108:AN108" si="74">IF(AH108=0,$B$108-1,IF(AH108&gt;0,AH108-1,0))</f>
        <v>1</v>
      </c>
      <c r="AJ108">
        <f t="shared" si="74"/>
        <v>0</v>
      </c>
      <c r="AK108">
        <f t="shared" si="74"/>
        <v>29</v>
      </c>
      <c r="AL108">
        <f t="shared" si="74"/>
        <v>28</v>
      </c>
      <c r="AM108">
        <f t="shared" si="74"/>
        <v>27</v>
      </c>
      <c r="AN108">
        <f t="shared" si="74"/>
        <v>26</v>
      </c>
    </row>
    <row r="109" spans="1:40" x14ac:dyDescent="0.25">
      <c r="A109" t="str">
        <f t="shared" si="59"/>
        <v>Glass Entry Doors Replace</v>
      </c>
      <c r="B109">
        <f t="shared" si="59"/>
        <v>27</v>
      </c>
      <c r="K109">
        <f t="shared" si="61"/>
        <v>11</v>
      </c>
      <c r="L109">
        <f>IF(K109=0,$B$109-1,IF(K109&gt;0,K109-1,0))</f>
        <v>10</v>
      </c>
      <c r="M109">
        <f t="shared" ref="M109:AG109" si="75">IF(L109=0,$B$109-1,IF(L109&gt;0,L109-1,0))</f>
        <v>9</v>
      </c>
      <c r="N109">
        <f t="shared" si="75"/>
        <v>8</v>
      </c>
      <c r="O109">
        <f t="shared" si="75"/>
        <v>7</v>
      </c>
      <c r="P109">
        <f t="shared" si="75"/>
        <v>6</v>
      </c>
      <c r="Q109">
        <f t="shared" si="75"/>
        <v>5</v>
      </c>
      <c r="R109">
        <f t="shared" si="75"/>
        <v>4</v>
      </c>
      <c r="S109">
        <f t="shared" si="75"/>
        <v>3</v>
      </c>
      <c r="T109">
        <f t="shared" si="75"/>
        <v>2</v>
      </c>
      <c r="U109">
        <f t="shared" si="75"/>
        <v>1</v>
      </c>
      <c r="V109">
        <f t="shared" si="75"/>
        <v>0</v>
      </c>
      <c r="W109">
        <f t="shared" si="75"/>
        <v>26</v>
      </c>
      <c r="X109">
        <f t="shared" si="75"/>
        <v>25</v>
      </c>
      <c r="Y109">
        <f t="shared" si="75"/>
        <v>24</v>
      </c>
      <c r="Z109">
        <f t="shared" si="75"/>
        <v>23</v>
      </c>
      <c r="AA109">
        <f t="shared" si="75"/>
        <v>22</v>
      </c>
      <c r="AB109">
        <f t="shared" si="75"/>
        <v>21</v>
      </c>
      <c r="AC109">
        <f t="shared" si="75"/>
        <v>20</v>
      </c>
      <c r="AD109">
        <f t="shared" si="75"/>
        <v>19</v>
      </c>
      <c r="AE109">
        <f t="shared" si="75"/>
        <v>18</v>
      </c>
      <c r="AF109">
        <f t="shared" si="75"/>
        <v>17</v>
      </c>
      <c r="AG109">
        <f t="shared" si="75"/>
        <v>16</v>
      </c>
      <c r="AH109">
        <f>IF(AG109=0,$B$109-1,IF(AG109&gt;0,AG109-1,0))</f>
        <v>15</v>
      </c>
      <c r="AI109">
        <f t="shared" ref="AI109:AN109" si="76">IF(AH109=0,$B$109-1,IF(AH109&gt;0,AH109-1,0))</f>
        <v>14</v>
      </c>
      <c r="AJ109">
        <f t="shared" si="76"/>
        <v>13</v>
      </c>
      <c r="AK109">
        <f t="shared" si="76"/>
        <v>12</v>
      </c>
      <c r="AL109">
        <f t="shared" si="76"/>
        <v>11</v>
      </c>
      <c r="AM109">
        <f t="shared" si="76"/>
        <v>10</v>
      </c>
      <c r="AN109">
        <f t="shared" si="76"/>
        <v>9</v>
      </c>
    </row>
    <row r="110" spans="1:40" x14ac:dyDescent="0.25">
      <c r="A110" t="str">
        <f t="shared" si="59"/>
        <v>Exterior Steel Doors Replace</v>
      </c>
      <c r="B110">
        <f t="shared" si="59"/>
        <v>30</v>
      </c>
      <c r="K110">
        <f t="shared" si="61"/>
        <v>0</v>
      </c>
      <c r="L110">
        <f>IF(K110=0,$B$110-1,IF(K110&gt;0,K110-1,0))</f>
        <v>29</v>
      </c>
      <c r="M110">
        <f t="shared" ref="M110:AG110" si="77">IF(L110=0,$B$110-1,IF(L110&gt;0,L110-1,0))</f>
        <v>28</v>
      </c>
      <c r="N110">
        <f t="shared" si="77"/>
        <v>27</v>
      </c>
      <c r="O110">
        <f t="shared" si="77"/>
        <v>26</v>
      </c>
      <c r="P110">
        <f t="shared" si="77"/>
        <v>25</v>
      </c>
      <c r="Q110">
        <f t="shared" si="77"/>
        <v>24</v>
      </c>
      <c r="R110">
        <f t="shared" si="77"/>
        <v>23</v>
      </c>
      <c r="S110">
        <f t="shared" si="77"/>
        <v>22</v>
      </c>
      <c r="T110">
        <f t="shared" si="77"/>
        <v>21</v>
      </c>
      <c r="U110">
        <f t="shared" si="77"/>
        <v>20</v>
      </c>
      <c r="V110">
        <f t="shared" si="77"/>
        <v>19</v>
      </c>
      <c r="W110">
        <f t="shared" si="77"/>
        <v>18</v>
      </c>
      <c r="X110">
        <f t="shared" si="77"/>
        <v>17</v>
      </c>
      <c r="Y110">
        <f t="shared" si="77"/>
        <v>16</v>
      </c>
      <c r="Z110">
        <f t="shared" si="77"/>
        <v>15</v>
      </c>
      <c r="AA110">
        <f t="shared" si="77"/>
        <v>14</v>
      </c>
      <c r="AB110">
        <f t="shared" si="77"/>
        <v>13</v>
      </c>
      <c r="AC110">
        <f t="shared" si="77"/>
        <v>12</v>
      </c>
      <c r="AD110">
        <f t="shared" si="77"/>
        <v>11</v>
      </c>
      <c r="AE110">
        <f t="shared" si="77"/>
        <v>10</v>
      </c>
      <c r="AF110">
        <f t="shared" si="77"/>
        <v>9</v>
      </c>
      <c r="AG110">
        <f t="shared" si="77"/>
        <v>8</v>
      </c>
      <c r="AH110">
        <f>IF(AG110=0,$B$110-1,IF(AG110&gt;0,AG110-1,0))</f>
        <v>7</v>
      </c>
      <c r="AI110">
        <f t="shared" ref="AI110:AN110" si="78">IF(AH110=0,$B$110-1,IF(AH110&gt;0,AH110-1,0))</f>
        <v>6</v>
      </c>
      <c r="AJ110">
        <f t="shared" si="78"/>
        <v>5</v>
      </c>
      <c r="AK110">
        <f t="shared" si="78"/>
        <v>4</v>
      </c>
      <c r="AL110">
        <f t="shared" si="78"/>
        <v>3</v>
      </c>
      <c r="AM110">
        <f t="shared" si="78"/>
        <v>2</v>
      </c>
      <c r="AN110">
        <f t="shared" si="78"/>
        <v>1</v>
      </c>
    </row>
    <row r="111" spans="1:40" x14ac:dyDescent="0.25">
      <c r="A111" t="str">
        <f t="shared" si="59"/>
        <v>Common Widows Replace</v>
      </c>
      <c r="B111">
        <f t="shared" si="59"/>
        <v>28</v>
      </c>
      <c r="K111">
        <f t="shared" si="61"/>
        <v>7</v>
      </c>
      <c r="L111">
        <f>IF(K111=0,$B$111-1,IF(K111&gt;0,K111-1,0))</f>
        <v>6</v>
      </c>
      <c r="M111">
        <f t="shared" ref="M111:AG111" si="79">IF(L111=0,$B$111-1,IF(L111&gt;0,L111-1,0))</f>
        <v>5</v>
      </c>
      <c r="N111">
        <f t="shared" si="79"/>
        <v>4</v>
      </c>
      <c r="O111">
        <f t="shared" si="79"/>
        <v>3</v>
      </c>
      <c r="P111">
        <f t="shared" si="79"/>
        <v>2</v>
      </c>
      <c r="Q111">
        <f t="shared" si="79"/>
        <v>1</v>
      </c>
      <c r="R111">
        <f t="shared" si="79"/>
        <v>0</v>
      </c>
      <c r="S111">
        <f t="shared" si="79"/>
        <v>27</v>
      </c>
      <c r="T111">
        <f t="shared" si="79"/>
        <v>26</v>
      </c>
      <c r="U111">
        <f t="shared" si="79"/>
        <v>25</v>
      </c>
      <c r="V111">
        <f t="shared" si="79"/>
        <v>24</v>
      </c>
      <c r="W111">
        <f t="shared" si="79"/>
        <v>23</v>
      </c>
      <c r="X111">
        <f t="shared" si="79"/>
        <v>22</v>
      </c>
      <c r="Y111">
        <f t="shared" si="79"/>
        <v>21</v>
      </c>
      <c r="Z111">
        <f t="shared" si="79"/>
        <v>20</v>
      </c>
      <c r="AA111">
        <f t="shared" si="79"/>
        <v>19</v>
      </c>
      <c r="AB111">
        <f t="shared" si="79"/>
        <v>18</v>
      </c>
      <c r="AC111">
        <f t="shared" si="79"/>
        <v>17</v>
      </c>
      <c r="AD111">
        <f t="shared" si="79"/>
        <v>16</v>
      </c>
      <c r="AE111">
        <f t="shared" si="79"/>
        <v>15</v>
      </c>
      <c r="AF111">
        <f t="shared" si="79"/>
        <v>14</v>
      </c>
      <c r="AG111">
        <f t="shared" si="79"/>
        <v>13</v>
      </c>
      <c r="AH111">
        <f>IF(AG111=0,$B$111-1,IF(AG111&gt;0,AG111-1,0))</f>
        <v>12</v>
      </c>
      <c r="AI111">
        <f t="shared" ref="AI111:AN111" si="80">IF(AH111=0,$B$111-1,IF(AH111&gt;0,AH111-1,0))</f>
        <v>11</v>
      </c>
      <c r="AJ111">
        <f t="shared" si="80"/>
        <v>10</v>
      </c>
      <c r="AK111">
        <f t="shared" si="80"/>
        <v>9</v>
      </c>
      <c r="AL111">
        <f t="shared" si="80"/>
        <v>8</v>
      </c>
      <c r="AM111">
        <f t="shared" si="80"/>
        <v>7</v>
      </c>
      <c r="AN111">
        <f t="shared" si="80"/>
        <v>6</v>
      </c>
    </row>
    <row r="112" spans="1:40" x14ac:dyDescent="0.25">
      <c r="A112" t="str">
        <f t="shared" si="59"/>
        <v>Door Openers Replace</v>
      </c>
      <c r="B112">
        <f t="shared" si="59"/>
        <v>15</v>
      </c>
      <c r="K112">
        <f t="shared" si="61"/>
        <v>4</v>
      </c>
      <c r="L112">
        <f>IF(K112=0,$B$112-1,IF(K112&gt;0,K112-1,0))</f>
        <v>3</v>
      </c>
      <c r="M112">
        <f t="shared" ref="M112:AG112" si="81">IF(L112=0,$B$112-1,IF(L112&gt;0,L112-1,0))</f>
        <v>2</v>
      </c>
      <c r="N112">
        <f t="shared" si="81"/>
        <v>1</v>
      </c>
      <c r="O112">
        <f t="shared" si="81"/>
        <v>0</v>
      </c>
      <c r="P112">
        <f t="shared" si="81"/>
        <v>14</v>
      </c>
      <c r="Q112">
        <f t="shared" si="81"/>
        <v>13</v>
      </c>
      <c r="R112">
        <f t="shared" si="81"/>
        <v>12</v>
      </c>
      <c r="S112">
        <f t="shared" si="81"/>
        <v>11</v>
      </c>
      <c r="T112">
        <f t="shared" si="81"/>
        <v>10</v>
      </c>
      <c r="U112">
        <f t="shared" si="81"/>
        <v>9</v>
      </c>
      <c r="V112">
        <f t="shared" si="81"/>
        <v>8</v>
      </c>
      <c r="W112">
        <f t="shared" si="81"/>
        <v>7</v>
      </c>
      <c r="X112">
        <f t="shared" si="81"/>
        <v>6</v>
      </c>
      <c r="Y112">
        <f t="shared" si="81"/>
        <v>5</v>
      </c>
      <c r="Z112">
        <f t="shared" si="81"/>
        <v>4</v>
      </c>
      <c r="AA112">
        <f t="shared" si="81"/>
        <v>3</v>
      </c>
      <c r="AB112">
        <f t="shared" si="81"/>
        <v>2</v>
      </c>
      <c r="AC112">
        <f t="shared" si="81"/>
        <v>1</v>
      </c>
      <c r="AD112">
        <f t="shared" si="81"/>
        <v>0</v>
      </c>
      <c r="AE112">
        <f t="shared" si="81"/>
        <v>14</v>
      </c>
      <c r="AF112">
        <f t="shared" si="81"/>
        <v>13</v>
      </c>
      <c r="AG112">
        <f t="shared" si="81"/>
        <v>12</v>
      </c>
      <c r="AH112">
        <f>IF(AG112=0,$B$112-1,IF(AG112&gt;0,AG112-1,0))</f>
        <v>11</v>
      </c>
      <c r="AI112">
        <f t="shared" ref="AI112:AN112" si="82">IF(AH112=0,$B$112-1,IF(AH112&gt;0,AH112-1,0))</f>
        <v>10</v>
      </c>
      <c r="AJ112">
        <f t="shared" si="82"/>
        <v>9</v>
      </c>
      <c r="AK112">
        <f t="shared" si="82"/>
        <v>8</v>
      </c>
      <c r="AL112">
        <f t="shared" si="82"/>
        <v>7</v>
      </c>
      <c r="AM112">
        <f t="shared" si="82"/>
        <v>6</v>
      </c>
      <c r="AN112">
        <f t="shared" si="82"/>
        <v>5</v>
      </c>
    </row>
    <row r="113" spans="1:40" x14ac:dyDescent="0.25">
      <c r="A113" t="str">
        <f t="shared" si="59"/>
        <v>Concrete Sidewalk Repair</v>
      </c>
      <c r="B113">
        <f t="shared" si="59"/>
        <v>4</v>
      </c>
      <c r="K113">
        <f t="shared" si="61"/>
        <v>0</v>
      </c>
      <c r="L113">
        <f>IF(K113=0,$B$113-1,IF(K113&gt;0,K113-1,0))</f>
        <v>3</v>
      </c>
      <c r="M113">
        <f t="shared" ref="M113:AG113" si="83">IF(L113=0,$B$113-1,IF(L113&gt;0,L113-1,0))</f>
        <v>2</v>
      </c>
      <c r="N113">
        <f t="shared" si="83"/>
        <v>1</v>
      </c>
      <c r="O113">
        <f t="shared" si="83"/>
        <v>0</v>
      </c>
      <c r="P113">
        <f t="shared" si="83"/>
        <v>3</v>
      </c>
      <c r="Q113">
        <f t="shared" si="83"/>
        <v>2</v>
      </c>
      <c r="R113">
        <f t="shared" si="83"/>
        <v>1</v>
      </c>
      <c r="S113">
        <f t="shared" si="83"/>
        <v>0</v>
      </c>
      <c r="T113">
        <f t="shared" si="83"/>
        <v>3</v>
      </c>
      <c r="U113">
        <f t="shared" si="83"/>
        <v>2</v>
      </c>
      <c r="V113">
        <f t="shared" si="83"/>
        <v>1</v>
      </c>
      <c r="W113">
        <f t="shared" si="83"/>
        <v>0</v>
      </c>
      <c r="X113">
        <f t="shared" si="83"/>
        <v>3</v>
      </c>
      <c r="Y113">
        <f t="shared" si="83"/>
        <v>2</v>
      </c>
      <c r="Z113">
        <f t="shared" si="83"/>
        <v>1</v>
      </c>
      <c r="AA113">
        <f t="shared" si="83"/>
        <v>0</v>
      </c>
      <c r="AB113">
        <f t="shared" si="83"/>
        <v>3</v>
      </c>
      <c r="AC113">
        <f t="shared" si="83"/>
        <v>2</v>
      </c>
      <c r="AD113">
        <f t="shared" si="83"/>
        <v>1</v>
      </c>
      <c r="AE113">
        <f t="shared" si="83"/>
        <v>0</v>
      </c>
      <c r="AF113">
        <f t="shared" si="83"/>
        <v>3</v>
      </c>
      <c r="AG113">
        <f t="shared" si="83"/>
        <v>2</v>
      </c>
      <c r="AH113">
        <f>IF(AG113=0,$B$113-1,IF(AG113&gt;0,AG113-1,0))</f>
        <v>1</v>
      </c>
      <c r="AI113">
        <f t="shared" ref="AI113:AN113" si="84">IF(AH113=0,$B$113-1,IF(AH113&gt;0,AH113-1,0))</f>
        <v>0</v>
      </c>
      <c r="AJ113">
        <f t="shared" si="84"/>
        <v>3</v>
      </c>
      <c r="AK113">
        <f t="shared" si="84"/>
        <v>2</v>
      </c>
      <c r="AL113">
        <f t="shared" si="84"/>
        <v>1</v>
      </c>
      <c r="AM113">
        <f t="shared" si="84"/>
        <v>0</v>
      </c>
      <c r="AN113">
        <f t="shared" si="84"/>
        <v>3</v>
      </c>
    </row>
    <row r="114" spans="1:40" x14ac:dyDescent="0.25">
      <c r="A114" t="str">
        <f t="shared" si="59"/>
        <v>Unit Decks Major Repairs</v>
      </c>
      <c r="B114">
        <f t="shared" si="59"/>
        <v>5</v>
      </c>
      <c r="K114">
        <f t="shared" si="61"/>
        <v>0</v>
      </c>
      <c r="L114">
        <f>IF(K114=0,$B$114-1,IF(K114&gt;0,K114-1,0))</f>
        <v>4</v>
      </c>
      <c r="M114">
        <f t="shared" ref="M114:AG114" si="85">IF(L114=0,$B$114-1,IF(L114&gt;0,L114-1,0))</f>
        <v>3</v>
      </c>
      <c r="N114">
        <f t="shared" si="85"/>
        <v>2</v>
      </c>
      <c r="O114">
        <f t="shared" si="85"/>
        <v>1</v>
      </c>
      <c r="P114">
        <f t="shared" si="85"/>
        <v>0</v>
      </c>
      <c r="Q114">
        <f t="shared" si="85"/>
        <v>4</v>
      </c>
      <c r="R114">
        <f t="shared" si="85"/>
        <v>3</v>
      </c>
      <c r="S114">
        <f t="shared" si="85"/>
        <v>2</v>
      </c>
      <c r="T114">
        <f t="shared" si="85"/>
        <v>1</v>
      </c>
      <c r="U114">
        <f t="shared" si="85"/>
        <v>0</v>
      </c>
      <c r="V114">
        <f t="shared" si="85"/>
        <v>4</v>
      </c>
      <c r="W114">
        <f t="shared" si="85"/>
        <v>3</v>
      </c>
      <c r="X114">
        <f t="shared" si="85"/>
        <v>2</v>
      </c>
      <c r="Y114">
        <f t="shared" si="85"/>
        <v>1</v>
      </c>
      <c r="Z114">
        <f t="shared" si="85"/>
        <v>0</v>
      </c>
      <c r="AA114">
        <f t="shared" si="85"/>
        <v>4</v>
      </c>
      <c r="AB114">
        <f t="shared" si="85"/>
        <v>3</v>
      </c>
      <c r="AC114">
        <f t="shared" si="85"/>
        <v>2</v>
      </c>
      <c r="AD114">
        <f t="shared" si="85"/>
        <v>1</v>
      </c>
      <c r="AE114">
        <f t="shared" si="85"/>
        <v>0</v>
      </c>
      <c r="AF114">
        <f t="shared" si="85"/>
        <v>4</v>
      </c>
      <c r="AG114">
        <f t="shared" si="85"/>
        <v>3</v>
      </c>
      <c r="AH114">
        <f>IF(AG114=0,$B$114-1,IF(AG114&gt;0,AG114-1,0))</f>
        <v>2</v>
      </c>
      <c r="AI114">
        <f t="shared" ref="AI114:AN114" si="86">IF(AH114=0,$B$114-1,IF(AH114&gt;0,AH114-1,0))</f>
        <v>1</v>
      </c>
      <c r="AJ114">
        <f t="shared" si="86"/>
        <v>0</v>
      </c>
      <c r="AK114">
        <f t="shared" si="86"/>
        <v>4</v>
      </c>
      <c r="AL114">
        <f t="shared" si="86"/>
        <v>3</v>
      </c>
      <c r="AM114">
        <f t="shared" si="86"/>
        <v>2</v>
      </c>
      <c r="AN114">
        <f t="shared" si="86"/>
        <v>1</v>
      </c>
    </row>
    <row r="115" spans="1:40" x14ac:dyDescent="0.25">
      <c r="A115" t="str">
        <f t="shared" si="59"/>
        <v>Pool Patio Deck Replace</v>
      </c>
      <c r="B115">
        <f t="shared" si="59"/>
        <v>20</v>
      </c>
      <c r="K115">
        <f t="shared" si="61"/>
        <v>10</v>
      </c>
      <c r="L115">
        <f>IF(K115=0,$B$115-1,IF(K115&gt;0,K115-1,0))</f>
        <v>9</v>
      </c>
      <c r="M115">
        <f t="shared" ref="M115:AG115" si="87">IF(L115=0,$B$115-1,IF(L115&gt;0,L115-1,0))</f>
        <v>8</v>
      </c>
      <c r="N115">
        <f t="shared" si="87"/>
        <v>7</v>
      </c>
      <c r="O115">
        <f t="shared" si="87"/>
        <v>6</v>
      </c>
      <c r="P115">
        <f t="shared" si="87"/>
        <v>5</v>
      </c>
      <c r="Q115">
        <f t="shared" si="87"/>
        <v>4</v>
      </c>
      <c r="R115">
        <f t="shared" si="87"/>
        <v>3</v>
      </c>
      <c r="S115">
        <f t="shared" si="87"/>
        <v>2</v>
      </c>
      <c r="T115">
        <f t="shared" si="87"/>
        <v>1</v>
      </c>
      <c r="U115">
        <f t="shared" si="87"/>
        <v>0</v>
      </c>
      <c r="V115">
        <f t="shared" si="87"/>
        <v>19</v>
      </c>
      <c r="W115">
        <f t="shared" si="87"/>
        <v>18</v>
      </c>
      <c r="X115">
        <f t="shared" si="87"/>
        <v>17</v>
      </c>
      <c r="Y115">
        <f t="shared" si="87"/>
        <v>16</v>
      </c>
      <c r="Z115">
        <f t="shared" si="87"/>
        <v>15</v>
      </c>
      <c r="AA115">
        <f t="shared" si="87"/>
        <v>14</v>
      </c>
      <c r="AB115">
        <f t="shared" si="87"/>
        <v>13</v>
      </c>
      <c r="AC115">
        <f t="shared" si="87"/>
        <v>12</v>
      </c>
      <c r="AD115">
        <f t="shared" si="87"/>
        <v>11</v>
      </c>
      <c r="AE115">
        <f t="shared" si="87"/>
        <v>10</v>
      </c>
      <c r="AF115">
        <f t="shared" si="87"/>
        <v>9</v>
      </c>
      <c r="AG115">
        <f t="shared" si="87"/>
        <v>8</v>
      </c>
      <c r="AH115">
        <f>IF(AG115=0,$B$115-1,IF(AG115&gt;0,AG115-1,0))</f>
        <v>7</v>
      </c>
      <c r="AI115">
        <f t="shared" ref="AI115:AN115" si="88">IF(AH115=0,$B$115-1,IF(AH115&gt;0,AH115-1,0))</f>
        <v>6</v>
      </c>
      <c r="AJ115">
        <f t="shared" si="88"/>
        <v>5</v>
      </c>
      <c r="AK115">
        <f t="shared" si="88"/>
        <v>4</v>
      </c>
      <c r="AL115">
        <f t="shared" si="88"/>
        <v>3</v>
      </c>
      <c r="AM115">
        <f t="shared" si="88"/>
        <v>2</v>
      </c>
      <c r="AN115">
        <f t="shared" si="88"/>
        <v>1</v>
      </c>
    </row>
    <row r="116" spans="1:40" x14ac:dyDescent="0.25">
      <c r="A116" t="str">
        <f t="shared" si="59"/>
        <v>Steel Stairs Replace</v>
      </c>
      <c r="B116">
        <f t="shared" si="59"/>
        <v>40</v>
      </c>
      <c r="K116">
        <f t="shared" si="61"/>
        <v>6</v>
      </c>
      <c r="L116">
        <f>IF(K116=0,$B$116-1,IF(K116&gt;0,K116-1,0))</f>
        <v>5</v>
      </c>
      <c r="M116">
        <f t="shared" ref="M116:AG116" si="89">IF(L116=0,$B$116-1,IF(L116&gt;0,L116-1,0))</f>
        <v>4</v>
      </c>
      <c r="N116">
        <f t="shared" si="89"/>
        <v>3</v>
      </c>
      <c r="O116">
        <f t="shared" si="89"/>
        <v>2</v>
      </c>
      <c r="P116">
        <f t="shared" si="89"/>
        <v>1</v>
      </c>
      <c r="Q116">
        <f t="shared" si="89"/>
        <v>0</v>
      </c>
      <c r="R116">
        <f t="shared" si="89"/>
        <v>39</v>
      </c>
      <c r="S116">
        <f t="shared" si="89"/>
        <v>38</v>
      </c>
      <c r="T116">
        <f t="shared" si="89"/>
        <v>37</v>
      </c>
      <c r="U116">
        <f t="shared" si="89"/>
        <v>36</v>
      </c>
      <c r="V116">
        <f t="shared" si="89"/>
        <v>35</v>
      </c>
      <c r="W116">
        <f t="shared" si="89"/>
        <v>34</v>
      </c>
      <c r="X116">
        <f t="shared" si="89"/>
        <v>33</v>
      </c>
      <c r="Y116">
        <f t="shared" si="89"/>
        <v>32</v>
      </c>
      <c r="Z116">
        <f t="shared" si="89"/>
        <v>31</v>
      </c>
      <c r="AA116">
        <f t="shared" si="89"/>
        <v>30</v>
      </c>
      <c r="AB116">
        <f t="shared" si="89"/>
        <v>29</v>
      </c>
      <c r="AC116">
        <f t="shared" si="89"/>
        <v>28</v>
      </c>
      <c r="AD116">
        <f t="shared" si="89"/>
        <v>27</v>
      </c>
      <c r="AE116">
        <f t="shared" si="89"/>
        <v>26</v>
      </c>
      <c r="AF116">
        <f t="shared" si="89"/>
        <v>25</v>
      </c>
      <c r="AG116">
        <f t="shared" si="89"/>
        <v>24</v>
      </c>
      <c r="AH116">
        <f>IF(AG116=0,$B$116-1,IF(AG116&gt;0,AG116-1,0))</f>
        <v>23</v>
      </c>
      <c r="AI116">
        <f t="shared" ref="AI116:AN116" si="90">IF(AH116=0,$B$116-1,IF(AH116&gt;0,AH116-1,0))</f>
        <v>22</v>
      </c>
      <c r="AJ116">
        <f t="shared" si="90"/>
        <v>21</v>
      </c>
      <c r="AK116">
        <f t="shared" si="90"/>
        <v>20</v>
      </c>
      <c r="AL116">
        <f t="shared" si="90"/>
        <v>19</v>
      </c>
      <c r="AM116">
        <f t="shared" si="90"/>
        <v>18</v>
      </c>
      <c r="AN116">
        <f t="shared" si="90"/>
        <v>17</v>
      </c>
    </row>
    <row r="117" spans="1:40" x14ac:dyDescent="0.25">
      <c r="A117" t="str">
        <f t="shared" ref="A117:B136" si="91">A26</f>
        <v>Domestic Water Boiler Replace</v>
      </c>
      <c r="B117">
        <f t="shared" si="91"/>
        <v>22</v>
      </c>
      <c r="K117">
        <f t="shared" si="61"/>
        <v>8</v>
      </c>
      <c r="L117">
        <f>IF(K117=0,$B$117-1,IF(K117&gt;0,K117-1,0))</f>
        <v>7</v>
      </c>
      <c r="M117">
        <f t="shared" ref="M117:AG117" si="92">IF(L117=0,$B$117-1,IF(L117&gt;0,L117-1,0))</f>
        <v>6</v>
      </c>
      <c r="N117">
        <f t="shared" si="92"/>
        <v>5</v>
      </c>
      <c r="O117">
        <f t="shared" si="92"/>
        <v>4</v>
      </c>
      <c r="P117">
        <f t="shared" si="92"/>
        <v>3</v>
      </c>
      <c r="Q117">
        <f t="shared" si="92"/>
        <v>2</v>
      </c>
      <c r="R117">
        <f t="shared" si="92"/>
        <v>1</v>
      </c>
      <c r="S117">
        <f t="shared" si="92"/>
        <v>0</v>
      </c>
      <c r="T117">
        <f t="shared" si="92"/>
        <v>21</v>
      </c>
      <c r="U117">
        <f t="shared" si="92"/>
        <v>20</v>
      </c>
      <c r="V117">
        <f t="shared" si="92"/>
        <v>19</v>
      </c>
      <c r="W117">
        <f t="shared" si="92"/>
        <v>18</v>
      </c>
      <c r="X117">
        <f t="shared" si="92"/>
        <v>17</v>
      </c>
      <c r="Y117">
        <f t="shared" si="92"/>
        <v>16</v>
      </c>
      <c r="Z117">
        <f t="shared" si="92"/>
        <v>15</v>
      </c>
      <c r="AA117">
        <f t="shared" si="92"/>
        <v>14</v>
      </c>
      <c r="AB117">
        <f t="shared" si="92"/>
        <v>13</v>
      </c>
      <c r="AC117">
        <f t="shared" si="92"/>
        <v>12</v>
      </c>
      <c r="AD117">
        <f t="shared" si="92"/>
        <v>11</v>
      </c>
      <c r="AE117">
        <f t="shared" si="92"/>
        <v>10</v>
      </c>
      <c r="AF117">
        <f t="shared" si="92"/>
        <v>9</v>
      </c>
      <c r="AG117">
        <f t="shared" si="92"/>
        <v>8</v>
      </c>
      <c r="AH117">
        <f>IF(AG117=0,$B$117-1,IF(AG117&gt;0,AG117-1,0))</f>
        <v>7</v>
      </c>
      <c r="AI117">
        <f t="shared" ref="AI117:AN117" si="93">IF(AH117=0,$B$117-1,IF(AH117&gt;0,AH117-1,0))</f>
        <v>6</v>
      </c>
      <c r="AJ117">
        <f t="shared" si="93"/>
        <v>5</v>
      </c>
      <c r="AK117">
        <f t="shared" si="93"/>
        <v>4</v>
      </c>
      <c r="AL117">
        <f t="shared" si="93"/>
        <v>3</v>
      </c>
      <c r="AM117">
        <f t="shared" si="93"/>
        <v>2</v>
      </c>
      <c r="AN117">
        <f t="shared" si="93"/>
        <v>1</v>
      </c>
    </row>
    <row r="118" spans="1:40" x14ac:dyDescent="0.25">
      <c r="A118" t="str">
        <f t="shared" si="91"/>
        <v>Heating Boiler Rebuild</v>
      </c>
      <c r="B118">
        <f t="shared" si="91"/>
        <v>8</v>
      </c>
      <c r="K118">
        <f t="shared" si="61"/>
        <v>3</v>
      </c>
      <c r="L118">
        <f>IF(K118=0,$B$118-1,IF(K118&gt;0,K118-1,0))</f>
        <v>2</v>
      </c>
      <c r="M118">
        <f t="shared" ref="M118:AG118" si="94">IF(L118=0,$B$118-1,IF(L118&gt;0,L118-1,0))</f>
        <v>1</v>
      </c>
      <c r="N118">
        <f t="shared" si="94"/>
        <v>0</v>
      </c>
      <c r="O118">
        <f t="shared" si="94"/>
        <v>7</v>
      </c>
      <c r="P118">
        <f t="shared" si="94"/>
        <v>6</v>
      </c>
      <c r="Q118">
        <f t="shared" si="94"/>
        <v>5</v>
      </c>
      <c r="R118">
        <f t="shared" si="94"/>
        <v>4</v>
      </c>
      <c r="S118">
        <f t="shared" si="94"/>
        <v>3</v>
      </c>
      <c r="T118">
        <f t="shared" si="94"/>
        <v>2</v>
      </c>
      <c r="U118">
        <f t="shared" si="94"/>
        <v>1</v>
      </c>
      <c r="V118">
        <f t="shared" si="94"/>
        <v>0</v>
      </c>
      <c r="W118">
        <f t="shared" si="94"/>
        <v>7</v>
      </c>
      <c r="X118">
        <f t="shared" si="94"/>
        <v>6</v>
      </c>
      <c r="Y118">
        <f t="shared" si="94"/>
        <v>5</v>
      </c>
      <c r="Z118">
        <f t="shared" si="94"/>
        <v>4</v>
      </c>
      <c r="AA118">
        <f t="shared" si="94"/>
        <v>3</v>
      </c>
      <c r="AB118">
        <f t="shared" si="94"/>
        <v>2</v>
      </c>
      <c r="AC118">
        <f t="shared" si="94"/>
        <v>1</v>
      </c>
      <c r="AD118">
        <f t="shared" si="94"/>
        <v>0</v>
      </c>
      <c r="AE118">
        <f t="shared" si="94"/>
        <v>7</v>
      </c>
      <c r="AF118">
        <f t="shared" si="94"/>
        <v>6</v>
      </c>
      <c r="AG118">
        <f t="shared" si="94"/>
        <v>5</v>
      </c>
      <c r="AH118">
        <f>IF(AG118=0,$B$118-1,IF(AG118&gt;0,AG118-1,0))</f>
        <v>4</v>
      </c>
      <c r="AI118">
        <f t="shared" ref="AI118:AN118" si="95">IF(AH118=0,$B$118-1,IF(AH118&gt;0,AH118-1,0))</f>
        <v>3</v>
      </c>
      <c r="AJ118">
        <f t="shared" si="95"/>
        <v>2</v>
      </c>
      <c r="AK118">
        <f t="shared" si="95"/>
        <v>1</v>
      </c>
      <c r="AL118">
        <f t="shared" si="95"/>
        <v>0</v>
      </c>
      <c r="AM118">
        <f t="shared" si="95"/>
        <v>7</v>
      </c>
      <c r="AN118">
        <f t="shared" si="95"/>
        <v>6</v>
      </c>
    </row>
    <row r="119" spans="1:40" x14ac:dyDescent="0.25">
      <c r="A119" t="str">
        <f t="shared" si="91"/>
        <v>Hot water SrorageTank Replace</v>
      </c>
      <c r="B119">
        <f t="shared" si="91"/>
        <v>20</v>
      </c>
      <c r="K119">
        <f t="shared" si="61"/>
        <v>19</v>
      </c>
      <c r="L119">
        <f>IF(K119=0,$B$119-1,IF(K119&gt;0,K119-1,0))</f>
        <v>18</v>
      </c>
      <c r="M119">
        <f t="shared" ref="M119:AN119" si="96">IF(L119=0,$B$119-1,IF(L119&gt;0,L119-1,0))</f>
        <v>17</v>
      </c>
      <c r="N119">
        <f t="shared" si="96"/>
        <v>16</v>
      </c>
      <c r="O119">
        <f t="shared" si="96"/>
        <v>15</v>
      </c>
      <c r="P119">
        <f t="shared" si="96"/>
        <v>14</v>
      </c>
      <c r="Q119">
        <f t="shared" si="96"/>
        <v>13</v>
      </c>
      <c r="R119">
        <f t="shared" si="96"/>
        <v>12</v>
      </c>
      <c r="S119">
        <f t="shared" si="96"/>
        <v>11</v>
      </c>
      <c r="T119">
        <f t="shared" si="96"/>
        <v>10</v>
      </c>
      <c r="U119">
        <f t="shared" si="96"/>
        <v>9</v>
      </c>
      <c r="V119">
        <f t="shared" si="96"/>
        <v>8</v>
      </c>
      <c r="W119">
        <f t="shared" si="96"/>
        <v>7</v>
      </c>
      <c r="X119">
        <f t="shared" si="96"/>
        <v>6</v>
      </c>
      <c r="Y119">
        <f t="shared" si="96"/>
        <v>5</v>
      </c>
      <c r="Z119">
        <f t="shared" si="96"/>
        <v>4</v>
      </c>
      <c r="AA119">
        <f t="shared" si="96"/>
        <v>3</v>
      </c>
      <c r="AB119">
        <f t="shared" si="96"/>
        <v>2</v>
      </c>
      <c r="AC119">
        <f t="shared" si="96"/>
        <v>1</v>
      </c>
      <c r="AD119">
        <f t="shared" si="96"/>
        <v>0</v>
      </c>
      <c r="AE119">
        <f t="shared" si="96"/>
        <v>19</v>
      </c>
      <c r="AF119">
        <f t="shared" si="96"/>
        <v>18</v>
      </c>
      <c r="AG119">
        <f t="shared" si="96"/>
        <v>17</v>
      </c>
      <c r="AH119">
        <f t="shared" si="96"/>
        <v>16</v>
      </c>
      <c r="AI119">
        <f t="shared" si="96"/>
        <v>15</v>
      </c>
      <c r="AJ119">
        <f t="shared" si="96"/>
        <v>14</v>
      </c>
      <c r="AK119">
        <f t="shared" si="96"/>
        <v>13</v>
      </c>
      <c r="AL119">
        <f t="shared" si="96"/>
        <v>12</v>
      </c>
      <c r="AM119">
        <f t="shared" si="96"/>
        <v>11</v>
      </c>
      <c r="AN119">
        <f t="shared" si="96"/>
        <v>10</v>
      </c>
    </row>
    <row r="120" spans="1:40" x14ac:dyDescent="0.25">
      <c r="A120" t="str">
        <f t="shared" si="91"/>
        <v>Pumps replace</v>
      </c>
      <c r="B120">
        <f t="shared" si="91"/>
        <v>10</v>
      </c>
      <c r="K120">
        <f t="shared" ref="K120:K151" si="97">C29</f>
        <v>2</v>
      </c>
      <c r="L120">
        <f>IF(K120=0,$B$120-1,IF(K120&gt;0,K120-1,0))</f>
        <v>1</v>
      </c>
      <c r="M120">
        <f t="shared" ref="M120:AG120" si="98">IF(L120=0,$B$120-1,IF(L120&gt;0,L120-1,0))</f>
        <v>0</v>
      </c>
      <c r="N120">
        <f t="shared" si="98"/>
        <v>9</v>
      </c>
      <c r="O120">
        <f t="shared" si="98"/>
        <v>8</v>
      </c>
      <c r="P120">
        <f t="shared" si="98"/>
        <v>7</v>
      </c>
      <c r="Q120">
        <f t="shared" si="98"/>
        <v>6</v>
      </c>
      <c r="R120">
        <f t="shared" si="98"/>
        <v>5</v>
      </c>
      <c r="S120">
        <f t="shared" si="98"/>
        <v>4</v>
      </c>
      <c r="T120">
        <f t="shared" si="98"/>
        <v>3</v>
      </c>
      <c r="U120">
        <f t="shared" si="98"/>
        <v>2</v>
      </c>
      <c r="V120">
        <f t="shared" si="98"/>
        <v>1</v>
      </c>
      <c r="W120">
        <f t="shared" si="98"/>
        <v>0</v>
      </c>
      <c r="X120">
        <f t="shared" si="98"/>
        <v>9</v>
      </c>
      <c r="Y120">
        <f t="shared" si="98"/>
        <v>8</v>
      </c>
      <c r="Z120">
        <f t="shared" si="98"/>
        <v>7</v>
      </c>
      <c r="AA120">
        <f t="shared" si="98"/>
        <v>6</v>
      </c>
      <c r="AB120">
        <f t="shared" si="98"/>
        <v>5</v>
      </c>
      <c r="AC120">
        <f t="shared" si="98"/>
        <v>4</v>
      </c>
      <c r="AD120">
        <f t="shared" si="98"/>
        <v>3</v>
      </c>
      <c r="AE120">
        <f t="shared" si="98"/>
        <v>2</v>
      </c>
      <c r="AF120">
        <f t="shared" si="98"/>
        <v>1</v>
      </c>
      <c r="AG120">
        <f t="shared" si="98"/>
        <v>0</v>
      </c>
      <c r="AH120">
        <f>IF(AG120=0,$B$120-1,IF(AG120&gt;0,AG120-1,0))</f>
        <v>9</v>
      </c>
      <c r="AI120">
        <f t="shared" ref="AI120:AN120" si="99">IF(AH120=0,$B$120-1,IF(AH120&gt;0,AH120-1,0))</f>
        <v>8</v>
      </c>
      <c r="AJ120">
        <f t="shared" si="99"/>
        <v>7</v>
      </c>
      <c r="AK120">
        <f t="shared" si="99"/>
        <v>6</v>
      </c>
      <c r="AL120">
        <f t="shared" si="99"/>
        <v>5</v>
      </c>
      <c r="AM120">
        <f t="shared" si="99"/>
        <v>4</v>
      </c>
      <c r="AN120">
        <f t="shared" si="99"/>
        <v>3</v>
      </c>
    </row>
    <row r="121" spans="1:40" x14ac:dyDescent="0.25">
      <c r="A121" t="str">
        <f t="shared" si="91"/>
        <v>Isolation valves Replac</v>
      </c>
      <c r="B121">
        <f t="shared" si="91"/>
        <v>30</v>
      </c>
      <c r="K121">
        <f t="shared" si="97"/>
        <v>25</v>
      </c>
      <c r="L121">
        <f>IF(K121=0,$B$121-1,IF(K121&gt;0,K121-1,0))</f>
        <v>24</v>
      </c>
      <c r="M121">
        <f t="shared" ref="M121:AG121" si="100">IF(L121=0,$B$121-1,IF(L121&gt;0,L121-1,0))</f>
        <v>23</v>
      </c>
      <c r="N121">
        <f t="shared" si="100"/>
        <v>22</v>
      </c>
      <c r="O121">
        <f t="shared" si="100"/>
        <v>21</v>
      </c>
      <c r="P121">
        <f t="shared" si="100"/>
        <v>20</v>
      </c>
      <c r="Q121">
        <f t="shared" si="100"/>
        <v>19</v>
      </c>
      <c r="R121">
        <f t="shared" si="100"/>
        <v>18</v>
      </c>
      <c r="S121">
        <f t="shared" si="100"/>
        <v>17</v>
      </c>
      <c r="T121">
        <f t="shared" si="100"/>
        <v>16</v>
      </c>
      <c r="U121">
        <f t="shared" si="100"/>
        <v>15</v>
      </c>
      <c r="V121">
        <f t="shared" si="100"/>
        <v>14</v>
      </c>
      <c r="W121">
        <f t="shared" si="100"/>
        <v>13</v>
      </c>
      <c r="X121">
        <f t="shared" si="100"/>
        <v>12</v>
      </c>
      <c r="Y121">
        <f t="shared" si="100"/>
        <v>11</v>
      </c>
      <c r="Z121">
        <f t="shared" si="100"/>
        <v>10</v>
      </c>
      <c r="AA121">
        <f t="shared" si="100"/>
        <v>9</v>
      </c>
      <c r="AB121">
        <f t="shared" si="100"/>
        <v>8</v>
      </c>
      <c r="AC121">
        <f t="shared" si="100"/>
        <v>7</v>
      </c>
      <c r="AD121">
        <f t="shared" si="100"/>
        <v>6</v>
      </c>
      <c r="AE121">
        <f t="shared" si="100"/>
        <v>5</v>
      </c>
      <c r="AF121">
        <f t="shared" si="100"/>
        <v>4</v>
      </c>
      <c r="AG121">
        <f t="shared" si="100"/>
        <v>3</v>
      </c>
      <c r="AH121">
        <f>IF(AG121=0,$B$121-1,IF(AG121&gt;0,AG121-1,0))</f>
        <v>2</v>
      </c>
      <c r="AI121">
        <f t="shared" ref="AI121:AN121" si="101">IF(AH121=0,$B$121-1,IF(AH121&gt;0,AH121-1,0))</f>
        <v>1</v>
      </c>
      <c r="AJ121">
        <f t="shared" si="101"/>
        <v>0</v>
      </c>
      <c r="AK121">
        <f t="shared" si="101"/>
        <v>29</v>
      </c>
      <c r="AL121">
        <f t="shared" si="101"/>
        <v>28</v>
      </c>
      <c r="AM121">
        <f t="shared" si="101"/>
        <v>27</v>
      </c>
      <c r="AN121">
        <f t="shared" si="101"/>
        <v>26</v>
      </c>
    </row>
    <row r="122" spans="1:40" x14ac:dyDescent="0.25">
      <c r="A122" t="str">
        <f t="shared" si="91"/>
        <v>Backflow Preventer Replace</v>
      </c>
      <c r="B122">
        <f t="shared" si="91"/>
        <v>20</v>
      </c>
      <c r="K122">
        <f t="shared" si="97"/>
        <v>6</v>
      </c>
      <c r="L122">
        <f>IF(K122=0,$B$122-1,IF(K122&gt;0,K122-1,0))</f>
        <v>5</v>
      </c>
      <c r="M122">
        <f t="shared" ref="M122:AG122" si="102">IF(L122=0,$B$122-1,IF(L122&gt;0,L122-1,0))</f>
        <v>4</v>
      </c>
      <c r="N122">
        <f t="shared" si="102"/>
        <v>3</v>
      </c>
      <c r="O122">
        <f t="shared" si="102"/>
        <v>2</v>
      </c>
      <c r="P122">
        <f t="shared" si="102"/>
        <v>1</v>
      </c>
      <c r="Q122">
        <f t="shared" si="102"/>
        <v>0</v>
      </c>
      <c r="R122">
        <f t="shared" si="102"/>
        <v>19</v>
      </c>
      <c r="S122">
        <f t="shared" si="102"/>
        <v>18</v>
      </c>
      <c r="T122">
        <f t="shared" si="102"/>
        <v>17</v>
      </c>
      <c r="U122">
        <f t="shared" si="102"/>
        <v>16</v>
      </c>
      <c r="V122">
        <f t="shared" si="102"/>
        <v>15</v>
      </c>
      <c r="W122">
        <f t="shared" si="102"/>
        <v>14</v>
      </c>
      <c r="X122">
        <f t="shared" si="102"/>
        <v>13</v>
      </c>
      <c r="Y122">
        <f t="shared" si="102"/>
        <v>12</v>
      </c>
      <c r="Z122">
        <f t="shared" si="102"/>
        <v>11</v>
      </c>
      <c r="AA122">
        <f t="shared" si="102"/>
        <v>10</v>
      </c>
      <c r="AB122">
        <f t="shared" si="102"/>
        <v>9</v>
      </c>
      <c r="AC122">
        <f t="shared" si="102"/>
        <v>8</v>
      </c>
      <c r="AD122">
        <f t="shared" si="102"/>
        <v>7</v>
      </c>
      <c r="AE122">
        <f t="shared" si="102"/>
        <v>6</v>
      </c>
      <c r="AF122">
        <f t="shared" si="102"/>
        <v>5</v>
      </c>
      <c r="AG122">
        <f t="shared" si="102"/>
        <v>4</v>
      </c>
      <c r="AH122">
        <f>IF(AG122=0,$B$122-1,IF(AG122&gt;0,AG122-1,0))</f>
        <v>3</v>
      </c>
      <c r="AI122">
        <f t="shared" ref="AI122:AN122" si="103">IF(AH122=0,$B$122-1,IF(AH122&gt;0,AH122-1,0))</f>
        <v>2</v>
      </c>
      <c r="AJ122">
        <f t="shared" si="103"/>
        <v>1</v>
      </c>
      <c r="AK122">
        <f t="shared" si="103"/>
        <v>0</v>
      </c>
      <c r="AL122">
        <f t="shared" si="103"/>
        <v>19</v>
      </c>
      <c r="AM122">
        <f t="shared" si="103"/>
        <v>18</v>
      </c>
      <c r="AN122">
        <f t="shared" si="103"/>
        <v>17</v>
      </c>
    </row>
    <row r="123" spans="1:40" x14ac:dyDescent="0.25">
      <c r="A123" t="str">
        <f t="shared" si="91"/>
        <v>Hydronic Mains Rplace</v>
      </c>
      <c r="B123">
        <f t="shared" si="91"/>
        <v>35</v>
      </c>
      <c r="K123">
        <f t="shared" si="97"/>
        <v>27</v>
      </c>
      <c r="L123">
        <f>IF(K123=0,$B$123-1,IF(K123&gt;0,K123-1,0))</f>
        <v>26</v>
      </c>
      <c r="M123">
        <f t="shared" ref="M123:AG123" si="104">IF(L123=0,$B$123-1,IF(L123&gt;0,L123-1,0))</f>
        <v>25</v>
      </c>
      <c r="N123">
        <f t="shared" si="104"/>
        <v>24</v>
      </c>
      <c r="O123">
        <f t="shared" si="104"/>
        <v>23</v>
      </c>
      <c r="P123">
        <f t="shared" si="104"/>
        <v>22</v>
      </c>
      <c r="Q123">
        <f t="shared" si="104"/>
        <v>21</v>
      </c>
      <c r="R123">
        <f t="shared" si="104"/>
        <v>20</v>
      </c>
      <c r="S123">
        <f t="shared" si="104"/>
        <v>19</v>
      </c>
      <c r="T123">
        <f t="shared" si="104"/>
        <v>18</v>
      </c>
      <c r="U123">
        <f t="shared" si="104"/>
        <v>17</v>
      </c>
      <c r="V123">
        <f t="shared" si="104"/>
        <v>16</v>
      </c>
      <c r="W123">
        <f t="shared" si="104"/>
        <v>15</v>
      </c>
      <c r="X123">
        <f t="shared" si="104"/>
        <v>14</v>
      </c>
      <c r="Y123">
        <f t="shared" si="104"/>
        <v>13</v>
      </c>
      <c r="Z123">
        <f t="shared" si="104"/>
        <v>12</v>
      </c>
      <c r="AA123">
        <f t="shared" si="104"/>
        <v>11</v>
      </c>
      <c r="AB123">
        <f t="shared" si="104"/>
        <v>10</v>
      </c>
      <c r="AC123">
        <f t="shared" si="104"/>
        <v>9</v>
      </c>
      <c r="AD123">
        <f t="shared" si="104"/>
        <v>8</v>
      </c>
      <c r="AE123">
        <f t="shared" si="104"/>
        <v>7</v>
      </c>
      <c r="AF123">
        <f t="shared" si="104"/>
        <v>6</v>
      </c>
      <c r="AG123">
        <f t="shared" si="104"/>
        <v>5</v>
      </c>
      <c r="AH123">
        <f>IF(AG123=0,$B$123-1,IF(AG123&gt;0,AG123-1,0))</f>
        <v>4</v>
      </c>
      <c r="AI123">
        <f t="shared" ref="AI123:AN123" si="105">IF(AH123=0,$B$123-1,IF(AH123&gt;0,AH123-1,0))</f>
        <v>3</v>
      </c>
      <c r="AJ123">
        <f t="shared" si="105"/>
        <v>2</v>
      </c>
      <c r="AK123">
        <f t="shared" si="105"/>
        <v>1</v>
      </c>
      <c r="AL123">
        <f t="shared" si="105"/>
        <v>0</v>
      </c>
      <c r="AM123">
        <f t="shared" si="105"/>
        <v>34</v>
      </c>
      <c r="AN123">
        <f t="shared" si="105"/>
        <v>33</v>
      </c>
    </row>
    <row r="124" spans="1:40" x14ac:dyDescent="0.25">
      <c r="A124" t="str">
        <f t="shared" si="91"/>
        <v>Fire Protection Sys replace</v>
      </c>
      <c r="B124">
        <f t="shared" si="91"/>
        <v>18</v>
      </c>
      <c r="K124">
        <f t="shared" si="97"/>
        <v>5</v>
      </c>
      <c r="L124">
        <f>IF(K124=0,$B$124-1,IF(K124&gt;0,K124-1,0))</f>
        <v>4</v>
      </c>
      <c r="M124">
        <f t="shared" ref="M124:AG124" si="106">IF(L124=0,$B$124-1,IF(L124&gt;0,L124-1,0))</f>
        <v>3</v>
      </c>
      <c r="N124">
        <f t="shared" si="106"/>
        <v>2</v>
      </c>
      <c r="O124">
        <f t="shared" si="106"/>
        <v>1</v>
      </c>
      <c r="P124">
        <f t="shared" si="106"/>
        <v>0</v>
      </c>
      <c r="Q124">
        <f t="shared" si="106"/>
        <v>17</v>
      </c>
      <c r="R124">
        <f t="shared" si="106"/>
        <v>16</v>
      </c>
      <c r="S124">
        <f t="shared" si="106"/>
        <v>15</v>
      </c>
      <c r="T124">
        <f t="shared" si="106"/>
        <v>14</v>
      </c>
      <c r="U124">
        <f t="shared" si="106"/>
        <v>13</v>
      </c>
      <c r="V124">
        <f t="shared" si="106"/>
        <v>12</v>
      </c>
      <c r="W124">
        <f t="shared" si="106"/>
        <v>11</v>
      </c>
      <c r="X124">
        <f t="shared" si="106"/>
        <v>10</v>
      </c>
      <c r="Y124">
        <f t="shared" si="106"/>
        <v>9</v>
      </c>
      <c r="Z124">
        <f t="shared" si="106"/>
        <v>8</v>
      </c>
      <c r="AA124">
        <f t="shared" si="106"/>
        <v>7</v>
      </c>
      <c r="AB124">
        <f t="shared" si="106"/>
        <v>6</v>
      </c>
      <c r="AC124">
        <f t="shared" si="106"/>
        <v>5</v>
      </c>
      <c r="AD124">
        <f t="shared" si="106"/>
        <v>4</v>
      </c>
      <c r="AE124">
        <f t="shared" si="106"/>
        <v>3</v>
      </c>
      <c r="AF124">
        <f t="shared" si="106"/>
        <v>2</v>
      </c>
      <c r="AG124">
        <f t="shared" si="106"/>
        <v>1</v>
      </c>
      <c r="AH124">
        <f>IF(AG124=0,$B$124-1,IF(AG124&gt;0,AG124-1,0))</f>
        <v>0</v>
      </c>
      <c r="AI124">
        <f t="shared" ref="AI124:AN124" si="107">IF(AH124=0,$B$124-1,IF(AH124&gt;0,AH124-1,0))</f>
        <v>17</v>
      </c>
      <c r="AJ124">
        <f t="shared" si="107"/>
        <v>16</v>
      </c>
      <c r="AK124">
        <f t="shared" si="107"/>
        <v>15</v>
      </c>
      <c r="AL124">
        <f t="shared" si="107"/>
        <v>14</v>
      </c>
      <c r="AM124">
        <f t="shared" si="107"/>
        <v>13</v>
      </c>
      <c r="AN124">
        <f t="shared" si="107"/>
        <v>12</v>
      </c>
    </row>
    <row r="125" spans="1:40" x14ac:dyDescent="0.25">
      <c r="A125" t="str">
        <f t="shared" si="91"/>
        <v>Electronic Door Locks Replace</v>
      </c>
      <c r="B125">
        <f t="shared" si="91"/>
        <v>15</v>
      </c>
      <c r="K125">
        <f t="shared" si="97"/>
        <v>10</v>
      </c>
      <c r="L125">
        <f>IF(K125=0,$B$125-1,IF(K125&gt;0,K125-1,0))</f>
        <v>9</v>
      </c>
      <c r="M125">
        <f t="shared" ref="M125:AG125" si="108">IF(L125=0,$B$125-1,IF(L125&gt;0,L125-1,0))</f>
        <v>8</v>
      </c>
      <c r="N125">
        <f t="shared" si="108"/>
        <v>7</v>
      </c>
      <c r="O125">
        <f t="shared" si="108"/>
        <v>6</v>
      </c>
      <c r="P125">
        <f t="shared" si="108"/>
        <v>5</v>
      </c>
      <c r="Q125">
        <f t="shared" si="108"/>
        <v>4</v>
      </c>
      <c r="R125">
        <f t="shared" si="108"/>
        <v>3</v>
      </c>
      <c r="S125">
        <f t="shared" si="108"/>
        <v>2</v>
      </c>
      <c r="T125">
        <f t="shared" si="108"/>
        <v>1</v>
      </c>
      <c r="U125">
        <f t="shared" si="108"/>
        <v>0</v>
      </c>
      <c r="V125">
        <f t="shared" si="108"/>
        <v>14</v>
      </c>
      <c r="W125">
        <f t="shared" si="108"/>
        <v>13</v>
      </c>
      <c r="X125">
        <f t="shared" si="108"/>
        <v>12</v>
      </c>
      <c r="Y125">
        <f t="shared" si="108"/>
        <v>11</v>
      </c>
      <c r="Z125">
        <f t="shared" si="108"/>
        <v>10</v>
      </c>
      <c r="AA125">
        <f t="shared" si="108"/>
        <v>9</v>
      </c>
      <c r="AB125">
        <f t="shared" si="108"/>
        <v>8</v>
      </c>
      <c r="AC125">
        <f t="shared" si="108"/>
        <v>7</v>
      </c>
      <c r="AD125">
        <f t="shared" si="108"/>
        <v>6</v>
      </c>
      <c r="AE125">
        <f t="shared" si="108"/>
        <v>5</v>
      </c>
      <c r="AF125">
        <f t="shared" si="108"/>
        <v>4</v>
      </c>
      <c r="AG125">
        <f t="shared" si="108"/>
        <v>3</v>
      </c>
      <c r="AH125">
        <f>IF(AG125=0,$B$125-1,IF(AG125&gt;0,AG125-1,0))</f>
        <v>2</v>
      </c>
      <c r="AI125">
        <f t="shared" ref="AI125:AN125" si="109">IF(AH125=0,$B$125-1,IF(AH125&gt;0,AH125-1,0))</f>
        <v>1</v>
      </c>
      <c r="AJ125">
        <f t="shared" si="109"/>
        <v>0</v>
      </c>
      <c r="AK125">
        <f t="shared" si="109"/>
        <v>14</v>
      </c>
      <c r="AL125">
        <f t="shared" si="109"/>
        <v>13</v>
      </c>
      <c r="AM125">
        <f t="shared" si="109"/>
        <v>12</v>
      </c>
      <c r="AN125">
        <f t="shared" si="109"/>
        <v>11</v>
      </c>
    </row>
    <row r="126" spans="1:40" x14ac:dyDescent="0.25">
      <c r="A126" t="str">
        <f t="shared" si="91"/>
        <v>Wood Fencing Rplace</v>
      </c>
      <c r="B126">
        <f t="shared" si="91"/>
        <v>24</v>
      </c>
      <c r="K126">
        <f t="shared" si="97"/>
        <v>2</v>
      </c>
      <c r="L126">
        <f>IF(K126=0,$B$126-1,IF(K126&gt;0,K126-1,0))</f>
        <v>1</v>
      </c>
      <c r="M126">
        <f t="shared" ref="M126:AG126" si="110">IF(L126=0,$B$126-1,IF(L126&gt;0,L126-1,0))</f>
        <v>0</v>
      </c>
      <c r="N126">
        <f t="shared" si="110"/>
        <v>23</v>
      </c>
      <c r="O126">
        <f t="shared" si="110"/>
        <v>22</v>
      </c>
      <c r="P126">
        <f t="shared" si="110"/>
        <v>21</v>
      </c>
      <c r="Q126">
        <f t="shared" si="110"/>
        <v>20</v>
      </c>
      <c r="R126">
        <f t="shared" si="110"/>
        <v>19</v>
      </c>
      <c r="S126">
        <f t="shared" si="110"/>
        <v>18</v>
      </c>
      <c r="T126">
        <f t="shared" si="110"/>
        <v>17</v>
      </c>
      <c r="U126">
        <f t="shared" si="110"/>
        <v>16</v>
      </c>
      <c r="V126">
        <f t="shared" si="110"/>
        <v>15</v>
      </c>
      <c r="W126">
        <f t="shared" si="110"/>
        <v>14</v>
      </c>
      <c r="X126">
        <f t="shared" si="110"/>
        <v>13</v>
      </c>
      <c r="Y126">
        <f t="shared" si="110"/>
        <v>12</v>
      </c>
      <c r="Z126">
        <f t="shared" si="110"/>
        <v>11</v>
      </c>
      <c r="AA126">
        <f t="shared" si="110"/>
        <v>10</v>
      </c>
      <c r="AB126">
        <f t="shared" si="110"/>
        <v>9</v>
      </c>
      <c r="AC126">
        <f t="shared" si="110"/>
        <v>8</v>
      </c>
      <c r="AD126">
        <f t="shared" si="110"/>
        <v>7</v>
      </c>
      <c r="AE126">
        <f t="shared" si="110"/>
        <v>6</v>
      </c>
      <c r="AF126">
        <f t="shared" si="110"/>
        <v>5</v>
      </c>
      <c r="AG126">
        <f t="shared" si="110"/>
        <v>4</v>
      </c>
      <c r="AH126">
        <f>IF(AG126=0,$B$126-1,IF(AG126&gt;0,AG126-1,0))</f>
        <v>3</v>
      </c>
      <c r="AI126">
        <f t="shared" ref="AI126:AN126" si="111">IF(AH126=0,$B$126-1,IF(AH126&gt;0,AH126-1,0))</f>
        <v>2</v>
      </c>
      <c r="AJ126">
        <f t="shared" si="111"/>
        <v>1</v>
      </c>
      <c r="AK126">
        <f t="shared" si="111"/>
        <v>0</v>
      </c>
      <c r="AL126">
        <f t="shared" si="111"/>
        <v>23</v>
      </c>
      <c r="AM126">
        <f t="shared" si="111"/>
        <v>22</v>
      </c>
      <c r="AN126">
        <f t="shared" si="111"/>
        <v>21</v>
      </c>
    </row>
    <row r="127" spans="1:40" x14ac:dyDescent="0.25">
      <c r="A127" t="str">
        <f t="shared" si="91"/>
        <v>Block Wall Major Repairs</v>
      </c>
      <c r="B127">
        <f t="shared" si="91"/>
        <v>6</v>
      </c>
      <c r="K127">
        <f t="shared" si="97"/>
        <v>1</v>
      </c>
      <c r="L127">
        <f>IF(K127=0,$B$127-1,IF(K127&gt;0,K127-1,0))</f>
        <v>0</v>
      </c>
      <c r="M127">
        <f t="shared" ref="M127:AG127" si="112">IF(L127=0,$B$127-1,IF(L127&gt;0,L127-1,0))</f>
        <v>5</v>
      </c>
      <c r="N127">
        <f t="shared" si="112"/>
        <v>4</v>
      </c>
      <c r="O127">
        <f t="shared" si="112"/>
        <v>3</v>
      </c>
      <c r="P127">
        <f t="shared" si="112"/>
        <v>2</v>
      </c>
      <c r="Q127">
        <f t="shared" si="112"/>
        <v>1</v>
      </c>
      <c r="R127">
        <f t="shared" si="112"/>
        <v>0</v>
      </c>
      <c r="S127">
        <f t="shared" si="112"/>
        <v>5</v>
      </c>
      <c r="T127">
        <f t="shared" si="112"/>
        <v>4</v>
      </c>
      <c r="U127">
        <f t="shared" si="112"/>
        <v>3</v>
      </c>
      <c r="V127">
        <f t="shared" si="112"/>
        <v>2</v>
      </c>
      <c r="W127">
        <f t="shared" si="112"/>
        <v>1</v>
      </c>
      <c r="X127">
        <f t="shared" si="112"/>
        <v>0</v>
      </c>
      <c r="Y127">
        <f t="shared" si="112"/>
        <v>5</v>
      </c>
      <c r="Z127">
        <f t="shared" si="112"/>
        <v>4</v>
      </c>
      <c r="AA127">
        <f t="shared" si="112"/>
        <v>3</v>
      </c>
      <c r="AB127">
        <f t="shared" si="112"/>
        <v>2</v>
      </c>
      <c r="AC127">
        <f t="shared" si="112"/>
        <v>1</v>
      </c>
      <c r="AD127">
        <f t="shared" si="112"/>
        <v>0</v>
      </c>
      <c r="AE127">
        <f t="shared" si="112"/>
        <v>5</v>
      </c>
      <c r="AF127">
        <f t="shared" si="112"/>
        <v>4</v>
      </c>
      <c r="AG127">
        <f t="shared" si="112"/>
        <v>3</v>
      </c>
      <c r="AH127">
        <f>IF(AG127=0,$B$127-1,IF(AG127&gt;0,AG127-1,0))</f>
        <v>2</v>
      </c>
      <c r="AI127">
        <f t="shared" ref="AI127:AN127" si="113">IF(AH127=0,$B$127-1,IF(AH127&gt;0,AH127-1,0))</f>
        <v>1</v>
      </c>
      <c r="AJ127">
        <f t="shared" si="113"/>
        <v>0</v>
      </c>
      <c r="AK127">
        <f t="shared" si="113"/>
        <v>5</v>
      </c>
      <c r="AL127">
        <f t="shared" si="113"/>
        <v>4</v>
      </c>
      <c r="AM127">
        <f t="shared" si="113"/>
        <v>3</v>
      </c>
      <c r="AN127">
        <f t="shared" si="113"/>
        <v>2</v>
      </c>
    </row>
    <row r="128" spans="1:40" x14ac:dyDescent="0.25">
      <c r="A128" t="str">
        <f t="shared" si="91"/>
        <v>Trash Enclosure Replace</v>
      </c>
      <c r="B128">
        <f t="shared" si="91"/>
        <v>15</v>
      </c>
      <c r="K128">
        <f t="shared" si="97"/>
        <v>12</v>
      </c>
      <c r="L128">
        <f>IF(K128=0,$B$128-1,IF(K128&gt;0,K128-1,0))</f>
        <v>11</v>
      </c>
      <c r="M128">
        <f t="shared" ref="M128:AG128" si="114">IF(L128=0,$B$128-1,IF(L128&gt;0,L128-1,0))</f>
        <v>10</v>
      </c>
      <c r="N128">
        <f t="shared" si="114"/>
        <v>9</v>
      </c>
      <c r="O128">
        <f t="shared" si="114"/>
        <v>8</v>
      </c>
      <c r="P128">
        <f t="shared" si="114"/>
        <v>7</v>
      </c>
      <c r="Q128">
        <f t="shared" si="114"/>
        <v>6</v>
      </c>
      <c r="R128">
        <f t="shared" si="114"/>
        <v>5</v>
      </c>
      <c r="S128">
        <f t="shared" si="114"/>
        <v>4</v>
      </c>
      <c r="T128">
        <f t="shared" si="114"/>
        <v>3</v>
      </c>
      <c r="U128">
        <f t="shared" si="114"/>
        <v>2</v>
      </c>
      <c r="V128">
        <f t="shared" si="114"/>
        <v>1</v>
      </c>
      <c r="W128">
        <f t="shared" si="114"/>
        <v>0</v>
      </c>
      <c r="X128">
        <f t="shared" si="114"/>
        <v>14</v>
      </c>
      <c r="Y128">
        <f t="shared" si="114"/>
        <v>13</v>
      </c>
      <c r="Z128">
        <f t="shared" si="114"/>
        <v>12</v>
      </c>
      <c r="AA128">
        <f t="shared" si="114"/>
        <v>11</v>
      </c>
      <c r="AB128">
        <f t="shared" si="114"/>
        <v>10</v>
      </c>
      <c r="AC128">
        <f t="shared" si="114"/>
        <v>9</v>
      </c>
      <c r="AD128">
        <f t="shared" si="114"/>
        <v>8</v>
      </c>
      <c r="AE128">
        <f t="shared" si="114"/>
        <v>7</v>
      </c>
      <c r="AF128">
        <f t="shared" si="114"/>
        <v>6</v>
      </c>
      <c r="AG128">
        <f t="shared" si="114"/>
        <v>5</v>
      </c>
      <c r="AH128">
        <f>IF(AG128=0,$B$128-1,IF(AG128&gt;0,AG128-1,0))</f>
        <v>4</v>
      </c>
      <c r="AI128">
        <f t="shared" ref="AI128:AN128" si="115">IF(AH128=0,$B$128-1,IF(AH128&gt;0,AH128-1,0))</f>
        <v>3</v>
      </c>
      <c r="AJ128">
        <f t="shared" si="115"/>
        <v>2</v>
      </c>
      <c r="AK128">
        <f t="shared" si="115"/>
        <v>1</v>
      </c>
      <c r="AL128">
        <f t="shared" si="115"/>
        <v>0</v>
      </c>
      <c r="AM128">
        <f t="shared" si="115"/>
        <v>14</v>
      </c>
      <c r="AN128">
        <f t="shared" si="115"/>
        <v>13</v>
      </c>
    </row>
    <row r="129" spans="1:40" x14ac:dyDescent="0.25">
      <c r="A129" t="str">
        <f t="shared" si="91"/>
        <v>Pool Resurface</v>
      </c>
      <c r="B129">
        <f t="shared" si="91"/>
        <v>7</v>
      </c>
      <c r="K129">
        <f t="shared" si="97"/>
        <v>4</v>
      </c>
      <c r="L129">
        <f>IF(K129=0,$B$129-1,IF(K129&gt;0,K129-1,0))</f>
        <v>3</v>
      </c>
      <c r="M129">
        <f t="shared" ref="M129:AG129" si="116">IF(L129=0,$B$129-1,IF(L129&gt;0,L129-1,0))</f>
        <v>2</v>
      </c>
      <c r="N129">
        <f t="shared" si="116"/>
        <v>1</v>
      </c>
      <c r="O129">
        <f t="shared" si="116"/>
        <v>0</v>
      </c>
      <c r="P129">
        <f t="shared" si="116"/>
        <v>6</v>
      </c>
      <c r="Q129">
        <f t="shared" si="116"/>
        <v>5</v>
      </c>
      <c r="R129">
        <f t="shared" si="116"/>
        <v>4</v>
      </c>
      <c r="S129">
        <f t="shared" si="116"/>
        <v>3</v>
      </c>
      <c r="T129">
        <f t="shared" si="116"/>
        <v>2</v>
      </c>
      <c r="U129">
        <f t="shared" si="116"/>
        <v>1</v>
      </c>
      <c r="V129">
        <f t="shared" si="116"/>
        <v>0</v>
      </c>
      <c r="W129">
        <f t="shared" si="116"/>
        <v>6</v>
      </c>
      <c r="X129">
        <f t="shared" si="116"/>
        <v>5</v>
      </c>
      <c r="Y129">
        <f t="shared" si="116"/>
        <v>4</v>
      </c>
      <c r="Z129">
        <f t="shared" si="116"/>
        <v>3</v>
      </c>
      <c r="AA129">
        <f t="shared" si="116"/>
        <v>2</v>
      </c>
      <c r="AB129">
        <f t="shared" si="116"/>
        <v>1</v>
      </c>
      <c r="AC129">
        <f t="shared" si="116"/>
        <v>0</v>
      </c>
      <c r="AD129">
        <f t="shared" si="116"/>
        <v>6</v>
      </c>
      <c r="AE129">
        <f t="shared" si="116"/>
        <v>5</v>
      </c>
      <c r="AF129">
        <f t="shared" si="116"/>
        <v>4</v>
      </c>
      <c r="AG129">
        <f t="shared" si="116"/>
        <v>3</v>
      </c>
      <c r="AH129">
        <f>IF(AG129=0,$B$129-1,IF(AG129&gt;0,AG129-1,0))</f>
        <v>2</v>
      </c>
      <c r="AI129">
        <f t="shared" ref="AI129:AN129" si="117">IF(AH129=0,$B$129-1,IF(AH129&gt;0,AH129-1,0))</f>
        <v>1</v>
      </c>
      <c r="AJ129">
        <f t="shared" si="117"/>
        <v>0</v>
      </c>
      <c r="AK129">
        <f t="shared" si="117"/>
        <v>6</v>
      </c>
      <c r="AL129">
        <f t="shared" si="117"/>
        <v>5</v>
      </c>
      <c r="AM129">
        <f t="shared" si="117"/>
        <v>4</v>
      </c>
      <c r="AN129">
        <f t="shared" si="117"/>
        <v>3</v>
      </c>
    </row>
    <row r="130" spans="1:40" x14ac:dyDescent="0.25">
      <c r="A130" t="str">
        <f t="shared" si="91"/>
        <v>Pool Heater Replace</v>
      </c>
      <c r="B130">
        <f t="shared" si="91"/>
        <v>8</v>
      </c>
      <c r="K130">
        <f t="shared" si="97"/>
        <v>1</v>
      </c>
      <c r="L130">
        <f>IF(K130=0,$B$130-1,IF(K130&gt;0,K130-1,0))</f>
        <v>0</v>
      </c>
      <c r="M130">
        <f t="shared" ref="M130:AG130" si="118">IF(L130=0,$B$130-1,IF(L130&gt;0,L130-1,0))</f>
        <v>7</v>
      </c>
      <c r="N130">
        <f t="shared" si="118"/>
        <v>6</v>
      </c>
      <c r="O130">
        <f t="shared" si="118"/>
        <v>5</v>
      </c>
      <c r="P130">
        <f t="shared" si="118"/>
        <v>4</v>
      </c>
      <c r="Q130">
        <f t="shared" si="118"/>
        <v>3</v>
      </c>
      <c r="R130">
        <f t="shared" si="118"/>
        <v>2</v>
      </c>
      <c r="S130">
        <f t="shared" si="118"/>
        <v>1</v>
      </c>
      <c r="T130">
        <f t="shared" si="118"/>
        <v>0</v>
      </c>
      <c r="U130">
        <f t="shared" si="118"/>
        <v>7</v>
      </c>
      <c r="V130">
        <f t="shared" si="118"/>
        <v>6</v>
      </c>
      <c r="W130">
        <f t="shared" si="118"/>
        <v>5</v>
      </c>
      <c r="X130">
        <f t="shared" si="118"/>
        <v>4</v>
      </c>
      <c r="Y130">
        <f t="shared" si="118"/>
        <v>3</v>
      </c>
      <c r="Z130">
        <f t="shared" si="118"/>
        <v>2</v>
      </c>
      <c r="AA130">
        <f t="shared" si="118"/>
        <v>1</v>
      </c>
      <c r="AB130">
        <f t="shared" si="118"/>
        <v>0</v>
      </c>
      <c r="AC130">
        <f t="shared" si="118"/>
        <v>7</v>
      </c>
      <c r="AD130">
        <f t="shared" si="118"/>
        <v>6</v>
      </c>
      <c r="AE130">
        <f t="shared" si="118"/>
        <v>5</v>
      </c>
      <c r="AF130">
        <f t="shared" si="118"/>
        <v>4</v>
      </c>
      <c r="AG130">
        <f t="shared" si="118"/>
        <v>3</v>
      </c>
      <c r="AH130">
        <f>IF(AG130=0,$B$130-1,IF(AG130&gt;0,AG130-1,0))</f>
        <v>2</v>
      </c>
      <c r="AI130">
        <f t="shared" ref="AI130:AN130" si="119">IF(AH130=0,$B$130-1,IF(AH130&gt;0,AH130-1,0))</f>
        <v>1</v>
      </c>
      <c r="AJ130">
        <f t="shared" si="119"/>
        <v>0</v>
      </c>
      <c r="AK130">
        <f t="shared" si="119"/>
        <v>7</v>
      </c>
      <c r="AL130">
        <f t="shared" si="119"/>
        <v>6</v>
      </c>
      <c r="AM130">
        <f t="shared" si="119"/>
        <v>5</v>
      </c>
      <c r="AN130">
        <f t="shared" si="119"/>
        <v>4</v>
      </c>
    </row>
    <row r="131" spans="1:40" x14ac:dyDescent="0.25">
      <c r="A131" t="str">
        <f t="shared" si="91"/>
        <v>Pool Filter Replace</v>
      </c>
      <c r="B131">
        <f t="shared" si="91"/>
        <v>13</v>
      </c>
      <c r="K131">
        <f t="shared" si="97"/>
        <v>7</v>
      </c>
      <c r="L131">
        <f>IF(K131=0,$B$131-1,IF(K131&gt;0,K131-1,0))</f>
        <v>6</v>
      </c>
      <c r="M131">
        <f t="shared" ref="M131:AG131" si="120">IF(L131=0,$B$131-1,IF(L131&gt;0,L131-1,0))</f>
        <v>5</v>
      </c>
      <c r="N131">
        <f t="shared" si="120"/>
        <v>4</v>
      </c>
      <c r="O131">
        <f t="shared" si="120"/>
        <v>3</v>
      </c>
      <c r="P131">
        <f t="shared" si="120"/>
        <v>2</v>
      </c>
      <c r="Q131">
        <f t="shared" si="120"/>
        <v>1</v>
      </c>
      <c r="R131">
        <f t="shared" si="120"/>
        <v>0</v>
      </c>
      <c r="S131">
        <f t="shared" si="120"/>
        <v>12</v>
      </c>
      <c r="T131">
        <f t="shared" si="120"/>
        <v>11</v>
      </c>
      <c r="U131">
        <f t="shared" si="120"/>
        <v>10</v>
      </c>
      <c r="V131">
        <f t="shared" si="120"/>
        <v>9</v>
      </c>
      <c r="W131">
        <f t="shared" si="120"/>
        <v>8</v>
      </c>
      <c r="X131">
        <f t="shared" si="120"/>
        <v>7</v>
      </c>
      <c r="Y131">
        <f t="shared" si="120"/>
        <v>6</v>
      </c>
      <c r="Z131">
        <f t="shared" si="120"/>
        <v>5</v>
      </c>
      <c r="AA131">
        <f t="shared" si="120"/>
        <v>4</v>
      </c>
      <c r="AB131">
        <f t="shared" si="120"/>
        <v>3</v>
      </c>
      <c r="AC131">
        <f t="shared" si="120"/>
        <v>2</v>
      </c>
      <c r="AD131">
        <f t="shared" si="120"/>
        <v>1</v>
      </c>
      <c r="AE131">
        <f t="shared" si="120"/>
        <v>0</v>
      </c>
      <c r="AF131">
        <f t="shared" si="120"/>
        <v>12</v>
      </c>
      <c r="AG131">
        <f t="shared" si="120"/>
        <v>11</v>
      </c>
      <c r="AH131">
        <f>IF(AG131=0,$B$131-1,IF(AG131&gt;0,AG131-1,0))</f>
        <v>10</v>
      </c>
      <c r="AI131">
        <f t="shared" ref="AI131:AN131" si="121">IF(AH131=0,$B$131-1,IF(AH131&gt;0,AH131-1,0))</f>
        <v>9</v>
      </c>
      <c r="AJ131">
        <f t="shared" si="121"/>
        <v>8</v>
      </c>
      <c r="AK131">
        <f t="shared" si="121"/>
        <v>7</v>
      </c>
      <c r="AL131">
        <f t="shared" si="121"/>
        <v>6</v>
      </c>
      <c r="AM131">
        <f t="shared" si="121"/>
        <v>5</v>
      </c>
      <c r="AN131">
        <f t="shared" si="121"/>
        <v>4</v>
      </c>
    </row>
    <row r="132" spans="1:40" x14ac:dyDescent="0.25">
      <c r="A132" t="str">
        <f t="shared" si="91"/>
        <v>Pool Cover replace</v>
      </c>
      <c r="B132">
        <f t="shared" si="91"/>
        <v>8</v>
      </c>
      <c r="K132">
        <f t="shared" si="97"/>
        <v>6</v>
      </c>
      <c r="L132">
        <f>IF(K132=0,$B$132-1,IF(K132&gt;0,K132-1,0))</f>
        <v>5</v>
      </c>
      <c r="M132">
        <f t="shared" ref="M132:AG132" si="122">IF(L132=0,$B$132-1,IF(L132&gt;0,L132-1,0))</f>
        <v>4</v>
      </c>
      <c r="N132">
        <f t="shared" si="122"/>
        <v>3</v>
      </c>
      <c r="O132">
        <f t="shared" si="122"/>
        <v>2</v>
      </c>
      <c r="P132">
        <f t="shared" si="122"/>
        <v>1</v>
      </c>
      <c r="Q132">
        <f t="shared" si="122"/>
        <v>0</v>
      </c>
      <c r="R132">
        <f t="shared" si="122"/>
        <v>7</v>
      </c>
      <c r="S132">
        <f t="shared" si="122"/>
        <v>6</v>
      </c>
      <c r="T132">
        <f t="shared" si="122"/>
        <v>5</v>
      </c>
      <c r="U132">
        <f t="shared" si="122"/>
        <v>4</v>
      </c>
      <c r="V132">
        <f t="shared" si="122"/>
        <v>3</v>
      </c>
      <c r="W132">
        <f t="shared" si="122"/>
        <v>2</v>
      </c>
      <c r="X132">
        <f t="shared" si="122"/>
        <v>1</v>
      </c>
      <c r="Y132">
        <f t="shared" si="122"/>
        <v>0</v>
      </c>
      <c r="Z132">
        <f t="shared" si="122"/>
        <v>7</v>
      </c>
      <c r="AA132">
        <f t="shared" si="122"/>
        <v>6</v>
      </c>
      <c r="AB132">
        <f t="shared" si="122"/>
        <v>5</v>
      </c>
      <c r="AC132">
        <f t="shared" si="122"/>
        <v>4</v>
      </c>
      <c r="AD132">
        <f t="shared" si="122"/>
        <v>3</v>
      </c>
      <c r="AE132">
        <f t="shared" si="122"/>
        <v>2</v>
      </c>
      <c r="AF132">
        <f t="shared" si="122"/>
        <v>1</v>
      </c>
      <c r="AG132">
        <f t="shared" si="122"/>
        <v>0</v>
      </c>
      <c r="AH132">
        <f>IF(AG132=0,$B$132-1,IF(AG132&gt;0,AG132-1,0))</f>
        <v>7</v>
      </c>
      <c r="AI132">
        <f t="shared" ref="AI132:AN132" si="123">IF(AH132=0,$B$132-1,IF(AH132&gt;0,AH132-1,0))</f>
        <v>6</v>
      </c>
      <c r="AJ132">
        <f t="shared" si="123"/>
        <v>5</v>
      </c>
      <c r="AK132">
        <f t="shared" si="123"/>
        <v>4</v>
      </c>
      <c r="AL132">
        <f t="shared" si="123"/>
        <v>3</v>
      </c>
      <c r="AM132">
        <f t="shared" si="123"/>
        <v>2</v>
      </c>
      <c r="AN132">
        <f t="shared" si="123"/>
        <v>1</v>
      </c>
    </row>
    <row r="133" spans="1:40" x14ac:dyDescent="0.25">
      <c r="A133" t="str">
        <f t="shared" si="91"/>
        <v>Pool Furniture Partial Replace</v>
      </c>
      <c r="B133">
        <f t="shared" si="91"/>
        <v>5</v>
      </c>
      <c r="K133">
        <f t="shared" si="97"/>
        <v>0</v>
      </c>
      <c r="L133">
        <f>IF(K133=0,$B$133-1,IF(K133&gt;0,K133-1,0))</f>
        <v>4</v>
      </c>
      <c r="M133">
        <f t="shared" ref="M133:AG133" si="124">IF(L133=0,$B$133-1,IF(L133&gt;0,L133-1,0))</f>
        <v>3</v>
      </c>
      <c r="N133">
        <f t="shared" si="124"/>
        <v>2</v>
      </c>
      <c r="O133">
        <f t="shared" si="124"/>
        <v>1</v>
      </c>
      <c r="P133">
        <f t="shared" si="124"/>
        <v>0</v>
      </c>
      <c r="Q133">
        <f t="shared" si="124"/>
        <v>4</v>
      </c>
      <c r="R133">
        <f t="shared" si="124"/>
        <v>3</v>
      </c>
      <c r="S133">
        <f t="shared" si="124"/>
        <v>2</v>
      </c>
      <c r="T133">
        <f t="shared" si="124"/>
        <v>1</v>
      </c>
      <c r="U133">
        <f t="shared" si="124"/>
        <v>0</v>
      </c>
      <c r="V133">
        <f t="shared" si="124"/>
        <v>4</v>
      </c>
      <c r="W133">
        <f t="shared" si="124"/>
        <v>3</v>
      </c>
      <c r="X133">
        <f t="shared" si="124"/>
        <v>2</v>
      </c>
      <c r="Y133">
        <f t="shared" si="124"/>
        <v>1</v>
      </c>
      <c r="Z133">
        <f t="shared" si="124"/>
        <v>0</v>
      </c>
      <c r="AA133">
        <f t="shared" si="124"/>
        <v>4</v>
      </c>
      <c r="AB133">
        <f t="shared" si="124"/>
        <v>3</v>
      </c>
      <c r="AC133">
        <f t="shared" si="124"/>
        <v>2</v>
      </c>
      <c r="AD133">
        <f t="shared" si="124"/>
        <v>1</v>
      </c>
      <c r="AE133">
        <f t="shared" si="124"/>
        <v>0</v>
      </c>
      <c r="AF133">
        <f t="shared" si="124"/>
        <v>4</v>
      </c>
      <c r="AG133">
        <f t="shared" si="124"/>
        <v>3</v>
      </c>
      <c r="AH133">
        <f>IF(AG133=0,$B$133-1,IF(AG133&gt;0,AG133-1,0))</f>
        <v>2</v>
      </c>
      <c r="AI133">
        <f t="shared" ref="AI133:AN133" si="125">IF(AH133=0,$B$133-1,IF(AH133&gt;0,AH133-1,0))</f>
        <v>1</v>
      </c>
      <c r="AJ133">
        <f t="shared" si="125"/>
        <v>0</v>
      </c>
      <c r="AK133">
        <f t="shared" si="125"/>
        <v>4</v>
      </c>
      <c r="AL133">
        <f t="shared" si="125"/>
        <v>3</v>
      </c>
      <c r="AM133">
        <f t="shared" si="125"/>
        <v>2</v>
      </c>
      <c r="AN133">
        <f t="shared" si="125"/>
        <v>1</v>
      </c>
    </row>
    <row r="134" spans="1:40" x14ac:dyDescent="0.25">
      <c r="A134" t="str">
        <f t="shared" si="91"/>
        <v>Entry Furnishings Replace</v>
      </c>
      <c r="B134">
        <f t="shared" si="91"/>
        <v>15</v>
      </c>
      <c r="K134">
        <f t="shared" si="97"/>
        <v>0</v>
      </c>
      <c r="L134">
        <f>IF(K134=0,$B$134-1,IF(K134&gt;0,K134-1,0))</f>
        <v>14</v>
      </c>
      <c r="M134">
        <f t="shared" ref="M134:AG134" si="126">IF(L134=0,$B$134-1,IF(L134&gt;0,L134-1,0))</f>
        <v>13</v>
      </c>
      <c r="N134">
        <f t="shared" si="126"/>
        <v>12</v>
      </c>
      <c r="O134">
        <f t="shared" si="126"/>
        <v>11</v>
      </c>
      <c r="P134">
        <f t="shared" si="126"/>
        <v>10</v>
      </c>
      <c r="Q134">
        <f t="shared" si="126"/>
        <v>9</v>
      </c>
      <c r="R134">
        <f t="shared" si="126"/>
        <v>8</v>
      </c>
      <c r="S134">
        <f t="shared" si="126"/>
        <v>7</v>
      </c>
      <c r="T134">
        <f t="shared" si="126"/>
        <v>6</v>
      </c>
      <c r="U134">
        <f t="shared" si="126"/>
        <v>5</v>
      </c>
      <c r="V134">
        <f t="shared" si="126"/>
        <v>4</v>
      </c>
      <c r="W134">
        <f t="shared" si="126"/>
        <v>3</v>
      </c>
      <c r="X134">
        <f t="shared" si="126"/>
        <v>2</v>
      </c>
      <c r="Y134">
        <f t="shared" si="126"/>
        <v>1</v>
      </c>
      <c r="Z134">
        <f t="shared" si="126"/>
        <v>0</v>
      </c>
      <c r="AA134">
        <f t="shared" si="126"/>
        <v>14</v>
      </c>
      <c r="AB134">
        <f t="shared" si="126"/>
        <v>13</v>
      </c>
      <c r="AC134">
        <f t="shared" si="126"/>
        <v>12</v>
      </c>
      <c r="AD134">
        <f t="shared" si="126"/>
        <v>11</v>
      </c>
      <c r="AE134">
        <f t="shared" si="126"/>
        <v>10</v>
      </c>
      <c r="AF134">
        <f t="shared" si="126"/>
        <v>9</v>
      </c>
      <c r="AG134">
        <f t="shared" si="126"/>
        <v>8</v>
      </c>
      <c r="AH134">
        <f>IF(AG134=0,$B$134-1,IF(AG134&gt;0,AG134-1,0))</f>
        <v>7</v>
      </c>
      <c r="AI134">
        <f t="shared" ref="AI134:AN134" si="127">IF(AH134=0,$B$134-1,IF(AH134&gt;0,AH134-1,0))</f>
        <v>6</v>
      </c>
      <c r="AJ134">
        <f t="shared" si="127"/>
        <v>5</v>
      </c>
      <c r="AK134">
        <f t="shared" si="127"/>
        <v>4</v>
      </c>
      <c r="AL134">
        <f t="shared" si="127"/>
        <v>3</v>
      </c>
      <c r="AM134">
        <f t="shared" si="127"/>
        <v>2</v>
      </c>
      <c r="AN134">
        <f t="shared" si="127"/>
        <v>1</v>
      </c>
    </row>
    <row r="135" spans="1:40" x14ac:dyDescent="0.25">
      <c r="A135" t="str">
        <f t="shared" si="91"/>
        <v>Sauna Room Renovate</v>
      </c>
      <c r="B135">
        <f t="shared" si="91"/>
        <v>20</v>
      </c>
      <c r="K135">
        <f t="shared" si="97"/>
        <v>0</v>
      </c>
      <c r="L135">
        <f>IF(K135=0,$B$135-1,IF(K135&gt;0,K135-1,0))</f>
        <v>19</v>
      </c>
      <c r="M135">
        <f t="shared" ref="M135:AG135" si="128">IF(L135=0,$B$135-1,IF(L135&gt;0,L135-1,0))</f>
        <v>18</v>
      </c>
      <c r="N135">
        <f t="shared" si="128"/>
        <v>17</v>
      </c>
      <c r="O135">
        <f t="shared" si="128"/>
        <v>16</v>
      </c>
      <c r="P135">
        <f t="shared" si="128"/>
        <v>15</v>
      </c>
      <c r="Q135">
        <f t="shared" si="128"/>
        <v>14</v>
      </c>
      <c r="R135">
        <f t="shared" si="128"/>
        <v>13</v>
      </c>
      <c r="S135">
        <f t="shared" si="128"/>
        <v>12</v>
      </c>
      <c r="T135">
        <f t="shared" si="128"/>
        <v>11</v>
      </c>
      <c r="U135">
        <f t="shared" si="128"/>
        <v>10</v>
      </c>
      <c r="V135">
        <f t="shared" si="128"/>
        <v>9</v>
      </c>
      <c r="W135">
        <f t="shared" si="128"/>
        <v>8</v>
      </c>
      <c r="X135">
        <f t="shared" si="128"/>
        <v>7</v>
      </c>
      <c r="Y135">
        <f t="shared" si="128"/>
        <v>6</v>
      </c>
      <c r="Z135">
        <f t="shared" si="128"/>
        <v>5</v>
      </c>
      <c r="AA135">
        <f t="shared" si="128"/>
        <v>4</v>
      </c>
      <c r="AB135">
        <f t="shared" si="128"/>
        <v>3</v>
      </c>
      <c r="AC135">
        <f t="shared" si="128"/>
        <v>2</v>
      </c>
      <c r="AD135">
        <f t="shared" si="128"/>
        <v>1</v>
      </c>
      <c r="AE135">
        <f t="shared" si="128"/>
        <v>0</v>
      </c>
      <c r="AF135">
        <f t="shared" si="128"/>
        <v>19</v>
      </c>
      <c r="AG135">
        <f t="shared" si="128"/>
        <v>18</v>
      </c>
      <c r="AH135">
        <f>IF(AG135=0,$B$135-1,IF(AG135&gt;0,AG135-1,0))</f>
        <v>17</v>
      </c>
      <c r="AI135">
        <f t="shared" ref="AI135:AN135" si="129">IF(AH135=0,$B$135-1,IF(AH135&gt;0,AH135-1,0))</f>
        <v>16</v>
      </c>
      <c r="AJ135">
        <f t="shared" si="129"/>
        <v>15</v>
      </c>
      <c r="AK135">
        <f t="shared" si="129"/>
        <v>14</v>
      </c>
      <c r="AL135">
        <f t="shared" si="129"/>
        <v>13</v>
      </c>
      <c r="AM135">
        <f t="shared" si="129"/>
        <v>12</v>
      </c>
      <c r="AN135">
        <f t="shared" si="129"/>
        <v>11</v>
      </c>
    </row>
    <row r="136" spans="1:40" x14ac:dyDescent="0.25">
      <c r="A136" t="str">
        <f t="shared" si="91"/>
        <v>Restroom Remodel</v>
      </c>
      <c r="B136">
        <f t="shared" si="91"/>
        <v>20</v>
      </c>
      <c r="K136">
        <f t="shared" si="97"/>
        <v>17</v>
      </c>
      <c r="L136">
        <f>IF(K136=0,$B$136-1,IF(K136&gt;0,K136-1,0))</f>
        <v>16</v>
      </c>
      <c r="M136">
        <f t="shared" ref="M136:AG136" si="130">IF(L136=0,$B$136-1,IF(L136&gt;0,L136-1,0))</f>
        <v>15</v>
      </c>
      <c r="N136">
        <f t="shared" si="130"/>
        <v>14</v>
      </c>
      <c r="O136">
        <f t="shared" si="130"/>
        <v>13</v>
      </c>
      <c r="P136">
        <f t="shared" si="130"/>
        <v>12</v>
      </c>
      <c r="Q136">
        <f t="shared" si="130"/>
        <v>11</v>
      </c>
      <c r="R136">
        <f t="shared" si="130"/>
        <v>10</v>
      </c>
      <c r="S136">
        <f t="shared" si="130"/>
        <v>9</v>
      </c>
      <c r="T136">
        <f t="shared" si="130"/>
        <v>8</v>
      </c>
      <c r="U136">
        <f t="shared" si="130"/>
        <v>7</v>
      </c>
      <c r="V136">
        <f t="shared" si="130"/>
        <v>6</v>
      </c>
      <c r="W136">
        <f t="shared" si="130"/>
        <v>5</v>
      </c>
      <c r="X136">
        <f t="shared" si="130"/>
        <v>4</v>
      </c>
      <c r="Y136">
        <f t="shared" si="130"/>
        <v>3</v>
      </c>
      <c r="Z136">
        <f t="shared" si="130"/>
        <v>2</v>
      </c>
      <c r="AA136">
        <f t="shared" si="130"/>
        <v>1</v>
      </c>
      <c r="AB136">
        <f t="shared" si="130"/>
        <v>0</v>
      </c>
      <c r="AC136">
        <f t="shared" si="130"/>
        <v>19</v>
      </c>
      <c r="AD136">
        <f t="shared" si="130"/>
        <v>18</v>
      </c>
      <c r="AE136">
        <f t="shared" si="130"/>
        <v>17</v>
      </c>
      <c r="AF136">
        <f t="shared" si="130"/>
        <v>16</v>
      </c>
      <c r="AG136">
        <f t="shared" si="130"/>
        <v>15</v>
      </c>
      <c r="AH136">
        <f>IF(AG136=0,$B$136-1,IF(AG136&gt;0,AG136-1,0))</f>
        <v>14</v>
      </c>
      <c r="AI136">
        <f t="shared" ref="AI136:AN136" si="131">IF(AH136=0,$B$136-1,IF(AH136&gt;0,AH136-1,0))</f>
        <v>13</v>
      </c>
      <c r="AJ136">
        <f t="shared" si="131"/>
        <v>12</v>
      </c>
      <c r="AK136">
        <f t="shared" si="131"/>
        <v>11</v>
      </c>
      <c r="AL136">
        <f t="shared" si="131"/>
        <v>10</v>
      </c>
      <c r="AM136">
        <f t="shared" si="131"/>
        <v>9</v>
      </c>
      <c r="AN136">
        <f t="shared" si="131"/>
        <v>8</v>
      </c>
    </row>
    <row r="137" spans="1:40" x14ac:dyDescent="0.25">
      <c r="A137" t="str">
        <f t="shared" ref="A137:B151" si="132">A46</f>
        <v>Managers Unit Remodel</v>
      </c>
      <c r="B137">
        <f t="shared" si="132"/>
        <v>4</v>
      </c>
      <c r="K137">
        <f t="shared" si="97"/>
        <v>0</v>
      </c>
      <c r="L137">
        <f>IF(K137=0,$B$137-1,IF(K137&gt;0,K137-1,0))</f>
        <v>3</v>
      </c>
      <c r="M137">
        <f t="shared" ref="M137:AG137" si="133">IF(L137=0,$B$137-1,IF(L137&gt;0,L137-1,0))</f>
        <v>2</v>
      </c>
      <c r="N137">
        <f t="shared" si="133"/>
        <v>1</v>
      </c>
      <c r="O137">
        <f t="shared" si="133"/>
        <v>0</v>
      </c>
      <c r="P137">
        <f t="shared" si="133"/>
        <v>3</v>
      </c>
      <c r="Q137">
        <f t="shared" si="133"/>
        <v>2</v>
      </c>
      <c r="R137">
        <f t="shared" si="133"/>
        <v>1</v>
      </c>
      <c r="S137">
        <f t="shared" si="133"/>
        <v>0</v>
      </c>
      <c r="T137">
        <f t="shared" si="133"/>
        <v>3</v>
      </c>
      <c r="U137">
        <f t="shared" si="133"/>
        <v>2</v>
      </c>
      <c r="V137">
        <f t="shared" si="133"/>
        <v>1</v>
      </c>
      <c r="W137">
        <f t="shared" si="133"/>
        <v>0</v>
      </c>
      <c r="X137">
        <f t="shared" si="133"/>
        <v>3</v>
      </c>
      <c r="Y137">
        <f t="shared" si="133"/>
        <v>2</v>
      </c>
      <c r="Z137">
        <f t="shared" si="133"/>
        <v>1</v>
      </c>
      <c r="AA137">
        <f t="shared" si="133"/>
        <v>0</v>
      </c>
      <c r="AB137">
        <f t="shared" si="133"/>
        <v>3</v>
      </c>
      <c r="AC137">
        <f t="shared" si="133"/>
        <v>2</v>
      </c>
      <c r="AD137">
        <f t="shared" si="133"/>
        <v>1</v>
      </c>
      <c r="AE137">
        <f t="shared" si="133"/>
        <v>0</v>
      </c>
      <c r="AF137">
        <f t="shared" si="133"/>
        <v>3</v>
      </c>
      <c r="AG137">
        <f t="shared" si="133"/>
        <v>2</v>
      </c>
      <c r="AH137">
        <f>IF(AG137=0,$B$137-1,IF(AG137&gt;0,AG137-1,0))</f>
        <v>1</v>
      </c>
      <c r="AI137">
        <f t="shared" ref="AI137:AN137" si="134">IF(AH137=0,$B$137-1,IF(AH137&gt;0,AH137-1,0))</f>
        <v>0</v>
      </c>
      <c r="AJ137">
        <f t="shared" si="134"/>
        <v>3</v>
      </c>
      <c r="AK137">
        <f t="shared" si="134"/>
        <v>2</v>
      </c>
      <c r="AL137">
        <f t="shared" si="134"/>
        <v>1</v>
      </c>
      <c r="AM137">
        <f t="shared" si="134"/>
        <v>0</v>
      </c>
      <c r="AN137">
        <f t="shared" si="134"/>
        <v>3</v>
      </c>
    </row>
    <row r="138" spans="1:40" x14ac:dyDescent="0.25">
      <c r="A138" t="str">
        <f t="shared" si="132"/>
        <v>Int Stairs Refurbish</v>
      </c>
      <c r="B138">
        <f t="shared" si="132"/>
        <v>20</v>
      </c>
      <c r="K138">
        <f t="shared" si="97"/>
        <v>2</v>
      </c>
      <c r="L138">
        <f>IF(K138=0,$B$138-1,IF(K138&gt;0,K138-1,0))</f>
        <v>1</v>
      </c>
      <c r="M138">
        <f t="shared" ref="M138:AG138" si="135">IF(L138=0,$B$138-1,IF(L138&gt;0,L138-1,0))</f>
        <v>0</v>
      </c>
      <c r="N138">
        <f t="shared" si="135"/>
        <v>19</v>
      </c>
      <c r="O138">
        <f t="shared" si="135"/>
        <v>18</v>
      </c>
      <c r="P138">
        <f t="shared" si="135"/>
        <v>17</v>
      </c>
      <c r="Q138">
        <f t="shared" si="135"/>
        <v>16</v>
      </c>
      <c r="R138">
        <f t="shared" si="135"/>
        <v>15</v>
      </c>
      <c r="S138">
        <f t="shared" si="135"/>
        <v>14</v>
      </c>
      <c r="T138">
        <f t="shared" si="135"/>
        <v>13</v>
      </c>
      <c r="U138">
        <f t="shared" si="135"/>
        <v>12</v>
      </c>
      <c r="V138">
        <f t="shared" si="135"/>
        <v>11</v>
      </c>
      <c r="W138">
        <f t="shared" si="135"/>
        <v>10</v>
      </c>
      <c r="X138">
        <f t="shared" si="135"/>
        <v>9</v>
      </c>
      <c r="Y138">
        <f t="shared" si="135"/>
        <v>8</v>
      </c>
      <c r="Z138">
        <f t="shared" si="135"/>
        <v>7</v>
      </c>
      <c r="AA138">
        <f t="shared" si="135"/>
        <v>6</v>
      </c>
      <c r="AB138">
        <f t="shared" si="135"/>
        <v>5</v>
      </c>
      <c r="AC138">
        <f t="shared" si="135"/>
        <v>4</v>
      </c>
      <c r="AD138">
        <f t="shared" si="135"/>
        <v>3</v>
      </c>
      <c r="AE138">
        <f t="shared" si="135"/>
        <v>2</v>
      </c>
      <c r="AF138">
        <f t="shared" si="135"/>
        <v>1</v>
      </c>
      <c r="AG138">
        <f t="shared" si="135"/>
        <v>0</v>
      </c>
      <c r="AH138">
        <f>IF(AG138=0,$B$138-1,IF(AG138&gt;0,AG138-1,0))</f>
        <v>19</v>
      </c>
      <c r="AI138">
        <f t="shared" ref="AI138:AN138" si="136">IF(AH138=0,$B$138-1,IF(AH138&gt;0,AH138-1,0))</f>
        <v>18</v>
      </c>
      <c r="AJ138">
        <f t="shared" si="136"/>
        <v>17</v>
      </c>
      <c r="AK138">
        <f t="shared" si="136"/>
        <v>16</v>
      </c>
      <c r="AL138">
        <f t="shared" si="136"/>
        <v>15</v>
      </c>
      <c r="AM138">
        <f t="shared" si="136"/>
        <v>14</v>
      </c>
      <c r="AN138">
        <f t="shared" si="136"/>
        <v>13</v>
      </c>
    </row>
    <row r="139" spans="1:40" x14ac:dyDescent="0.25">
      <c r="A139" t="str">
        <f t="shared" si="132"/>
        <v>Ski Lockers Replace</v>
      </c>
      <c r="B139">
        <f t="shared" si="132"/>
        <v>20</v>
      </c>
      <c r="K139">
        <f t="shared" si="97"/>
        <v>4</v>
      </c>
      <c r="L139">
        <f>IF(K139=0,$B$139-1,IF(K139&gt;0,K139-1,0))</f>
        <v>3</v>
      </c>
      <c r="M139">
        <f t="shared" ref="M139:AG139" si="137">IF(L139=0,$B$139-1,IF(L139&gt;0,L139-1,0))</f>
        <v>2</v>
      </c>
      <c r="N139">
        <f t="shared" si="137"/>
        <v>1</v>
      </c>
      <c r="O139">
        <f t="shared" si="137"/>
        <v>0</v>
      </c>
      <c r="P139">
        <f t="shared" si="137"/>
        <v>19</v>
      </c>
      <c r="Q139">
        <f t="shared" si="137"/>
        <v>18</v>
      </c>
      <c r="R139">
        <f t="shared" si="137"/>
        <v>17</v>
      </c>
      <c r="S139">
        <f t="shared" si="137"/>
        <v>16</v>
      </c>
      <c r="T139">
        <f t="shared" si="137"/>
        <v>15</v>
      </c>
      <c r="U139">
        <f t="shared" si="137"/>
        <v>14</v>
      </c>
      <c r="V139">
        <f t="shared" si="137"/>
        <v>13</v>
      </c>
      <c r="W139">
        <f t="shared" si="137"/>
        <v>12</v>
      </c>
      <c r="X139">
        <f t="shared" si="137"/>
        <v>11</v>
      </c>
      <c r="Y139">
        <f t="shared" si="137"/>
        <v>10</v>
      </c>
      <c r="Z139">
        <f t="shared" si="137"/>
        <v>9</v>
      </c>
      <c r="AA139">
        <f t="shared" si="137"/>
        <v>8</v>
      </c>
      <c r="AB139">
        <f t="shared" si="137"/>
        <v>7</v>
      </c>
      <c r="AC139">
        <f t="shared" si="137"/>
        <v>6</v>
      </c>
      <c r="AD139">
        <f t="shared" si="137"/>
        <v>5</v>
      </c>
      <c r="AE139">
        <f t="shared" si="137"/>
        <v>4</v>
      </c>
      <c r="AF139">
        <f t="shared" si="137"/>
        <v>3</v>
      </c>
      <c r="AG139">
        <f t="shared" si="137"/>
        <v>2</v>
      </c>
      <c r="AH139">
        <f>IF(AG139=0,$B$139-1,IF(AG139&gt;0,AG139-1,0))</f>
        <v>1</v>
      </c>
      <c r="AI139">
        <f t="shared" ref="AI139:AN139" si="138">IF(AH139=0,$B$139-1,IF(AH139&gt;0,AH139-1,0))</f>
        <v>0</v>
      </c>
      <c r="AJ139">
        <f t="shared" si="138"/>
        <v>19</v>
      </c>
      <c r="AK139">
        <f t="shared" si="138"/>
        <v>18</v>
      </c>
      <c r="AL139">
        <f t="shared" si="138"/>
        <v>17</v>
      </c>
      <c r="AM139">
        <f t="shared" si="138"/>
        <v>16</v>
      </c>
      <c r="AN139">
        <f t="shared" si="138"/>
        <v>15</v>
      </c>
    </row>
    <row r="140" spans="1:40" x14ac:dyDescent="0.25">
      <c r="A140" t="str">
        <f t="shared" si="132"/>
        <v>Mill Work Replace</v>
      </c>
      <c r="B140">
        <f t="shared" si="132"/>
        <v>30</v>
      </c>
      <c r="K140">
        <f t="shared" si="97"/>
        <v>25</v>
      </c>
      <c r="L140">
        <f>IF(K140=0,$B$140-1,IF(K140&gt;0,K140-1,0))</f>
        <v>24</v>
      </c>
      <c r="M140">
        <f t="shared" ref="M140:AG140" si="139">IF(L140=0,$B$140-1,IF(L140&gt;0,L140-1,0))</f>
        <v>23</v>
      </c>
      <c r="N140">
        <f t="shared" si="139"/>
        <v>22</v>
      </c>
      <c r="O140">
        <f t="shared" si="139"/>
        <v>21</v>
      </c>
      <c r="P140">
        <f t="shared" si="139"/>
        <v>20</v>
      </c>
      <c r="Q140">
        <f t="shared" si="139"/>
        <v>19</v>
      </c>
      <c r="R140">
        <f t="shared" si="139"/>
        <v>18</v>
      </c>
      <c r="S140">
        <f t="shared" si="139"/>
        <v>17</v>
      </c>
      <c r="T140">
        <f t="shared" si="139"/>
        <v>16</v>
      </c>
      <c r="U140">
        <f t="shared" si="139"/>
        <v>15</v>
      </c>
      <c r="V140">
        <f t="shared" si="139"/>
        <v>14</v>
      </c>
      <c r="W140">
        <f t="shared" si="139"/>
        <v>13</v>
      </c>
      <c r="X140">
        <f t="shared" si="139"/>
        <v>12</v>
      </c>
      <c r="Y140">
        <f t="shared" si="139"/>
        <v>11</v>
      </c>
      <c r="Z140">
        <f t="shared" si="139"/>
        <v>10</v>
      </c>
      <c r="AA140">
        <f t="shared" si="139"/>
        <v>9</v>
      </c>
      <c r="AB140">
        <f t="shared" si="139"/>
        <v>8</v>
      </c>
      <c r="AC140">
        <f t="shared" si="139"/>
        <v>7</v>
      </c>
      <c r="AD140">
        <f t="shared" si="139"/>
        <v>6</v>
      </c>
      <c r="AE140">
        <f t="shared" si="139"/>
        <v>5</v>
      </c>
      <c r="AF140">
        <f t="shared" si="139"/>
        <v>4</v>
      </c>
      <c r="AG140">
        <f t="shared" si="139"/>
        <v>3</v>
      </c>
      <c r="AH140">
        <f>IF(AG140=0,$B$140-1,IF(AG140&gt;0,AG140-1,0))</f>
        <v>2</v>
      </c>
      <c r="AI140">
        <f t="shared" ref="AI140:AN140" si="140">IF(AH140=0,$B$140-1,IF(AH140&gt;0,AH140-1,0))</f>
        <v>1</v>
      </c>
      <c r="AJ140">
        <f t="shared" si="140"/>
        <v>0</v>
      </c>
      <c r="AK140">
        <f t="shared" si="140"/>
        <v>29</v>
      </c>
      <c r="AL140">
        <f t="shared" si="140"/>
        <v>28</v>
      </c>
      <c r="AM140">
        <f t="shared" si="140"/>
        <v>27</v>
      </c>
      <c r="AN140">
        <f t="shared" si="140"/>
        <v>26</v>
      </c>
    </row>
    <row r="141" spans="1:40" x14ac:dyDescent="0.25">
      <c r="A141" t="str">
        <f t="shared" si="132"/>
        <v>Garage Drop Ceiling</v>
      </c>
      <c r="B141">
        <f t="shared" si="132"/>
        <v>18</v>
      </c>
      <c r="K141">
        <f t="shared" si="97"/>
        <v>6</v>
      </c>
      <c r="L141">
        <f>IF(K141=0,$B$141-1,IF(K141&gt;0,K141-1,0))</f>
        <v>5</v>
      </c>
      <c r="M141">
        <f t="shared" ref="M141:AG141" si="141">IF(L141=0,$B$141-1,IF(L141&gt;0,L141-1,0))</f>
        <v>4</v>
      </c>
      <c r="N141">
        <f t="shared" si="141"/>
        <v>3</v>
      </c>
      <c r="O141">
        <f t="shared" si="141"/>
        <v>2</v>
      </c>
      <c r="P141">
        <f t="shared" si="141"/>
        <v>1</v>
      </c>
      <c r="Q141">
        <f t="shared" si="141"/>
        <v>0</v>
      </c>
      <c r="R141">
        <f t="shared" si="141"/>
        <v>17</v>
      </c>
      <c r="S141">
        <f t="shared" si="141"/>
        <v>16</v>
      </c>
      <c r="T141">
        <f t="shared" si="141"/>
        <v>15</v>
      </c>
      <c r="U141">
        <f t="shared" si="141"/>
        <v>14</v>
      </c>
      <c r="V141">
        <f t="shared" si="141"/>
        <v>13</v>
      </c>
      <c r="W141">
        <f t="shared" si="141"/>
        <v>12</v>
      </c>
      <c r="X141">
        <f t="shared" si="141"/>
        <v>11</v>
      </c>
      <c r="Y141">
        <f t="shared" si="141"/>
        <v>10</v>
      </c>
      <c r="Z141">
        <f t="shared" si="141"/>
        <v>9</v>
      </c>
      <c r="AA141">
        <f t="shared" si="141"/>
        <v>8</v>
      </c>
      <c r="AB141">
        <f t="shared" si="141"/>
        <v>7</v>
      </c>
      <c r="AC141">
        <f t="shared" si="141"/>
        <v>6</v>
      </c>
      <c r="AD141">
        <f t="shared" si="141"/>
        <v>5</v>
      </c>
      <c r="AE141">
        <f t="shared" si="141"/>
        <v>4</v>
      </c>
      <c r="AF141">
        <f t="shared" si="141"/>
        <v>3</v>
      </c>
      <c r="AG141">
        <f t="shared" si="141"/>
        <v>2</v>
      </c>
      <c r="AH141">
        <f>IF(AG141=0,$B$141-1,IF(AG141&gt;0,AG141-1,0))</f>
        <v>1</v>
      </c>
      <c r="AI141">
        <f t="shared" ref="AI141:AN141" si="142">IF(AH141=0,$B$141-1,IF(AH141&gt;0,AH141-1,0))</f>
        <v>0</v>
      </c>
      <c r="AJ141">
        <f t="shared" si="142"/>
        <v>17</v>
      </c>
      <c r="AK141">
        <f t="shared" si="142"/>
        <v>16</v>
      </c>
      <c r="AL141">
        <f t="shared" si="142"/>
        <v>15</v>
      </c>
      <c r="AM141">
        <f t="shared" si="142"/>
        <v>14</v>
      </c>
      <c r="AN141">
        <f t="shared" si="142"/>
        <v>13</v>
      </c>
    </row>
    <row r="142" spans="1:40" x14ac:dyDescent="0.25">
      <c r="A142" t="str">
        <f t="shared" si="132"/>
        <v>Garage Wood Ceiling Replace</v>
      </c>
      <c r="B142">
        <f t="shared" si="132"/>
        <v>30</v>
      </c>
      <c r="K142">
        <f t="shared" si="97"/>
        <v>0</v>
      </c>
      <c r="L142">
        <f>IF(K142=0,$B$142-1,IF(K142&gt;0,K142-1,0))</f>
        <v>29</v>
      </c>
      <c r="M142">
        <f t="shared" ref="M142:AG142" si="143">IF(L142=0,$B$142-1,IF(L142&gt;0,L142-1,0))</f>
        <v>28</v>
      </c>
      <c r="N142">
        <f t="shared" si="143"/>
        <v>27</v>
      </c>
      <c r="O142">
        <f t="shared" si="143"/>
        <v>26</v>
      </c>
      <c r="P142">
        <f t="shared" si="143"/>
        <v>25</v>
      </c>
      <c r="Q142">
        <f t="shared" si="143"/>
        <v>24</v>
      </c>
      <c r="R142">
        <f t="shared" si="143"/>
        <v>23</v>
      </c>
      <c r="S142">
        <f t="shared" si="143"/>
        <v>22</v>
      </c>
      <c r="T142">
        <f t="shared" si="143"/>
        <v>21</v>
      </c>
      <c r="U142">
        <f t="shared" si="143"/>
        <v>20</v>
      </c>
      <c r="V142">
        <f t="shared" si="143"/>
        <v>19</v>
      </c>
      <c r="W142">
        <f t="shared" si="143"/>
        <v>18</v>
      </c>
      <c r="X142">
        <f t="shared" si="143"/>
        <v>17</v>
      </c>
      <c r="Y142">
        <f t="shared" si="143"/>
        <v>16</v>
      </c>
      <c r="Z142">
        <f t="shared" si="143"/>
        <v>15</v>
      </c>
      <c r="AA142">
        <f t="shared" si="143"/>
        <v>14</v>
      </c>
      <c r="AB142">
        <f t="shared" si="143"/>
        <v>13</v>
      </c>
      <c r="AC142">
        <f t="shared" si="143"/>
        <v>12</v>
      </c>
      <c r="AD142">
        <f t="shared" si="143"/>
        <v>11</v>
      </c>
      <c r="AE142">
        <f t="shared" si="143"/>
        <v>10</v>
      </c>
      <c r="AF142">
        <f t="shared" si="143"/>
        <v>9</v>
      </c>
      <c r="AG142">
        <f t="shared" si="143"/>
        <v>8</v>
      </c>
      <c r="AH142">
        <f>IF(AG142=0,$B$142-1,IF(AG142&gt;0,AG142-1,0))</f>
        <v>7</v>
      </c>
      <c r="AI142">
        <f t="shared" ref="AI142:AN142" si="144">IF(AH142=0,$B$142-1,IF(AH142&gt;0,AH142-1,0))</f>
        <v>6</v>
      </c>
      <c r="AJ142">
        <f t="shared" si="144"/>
        <v>5</v>
      </c>
      <c r="AK142">
        <f t="shared" si="144"/>
        <v>4</v>
      </c>
      <c r="AL142">
        <f t="shared" si="144"/>
        <v>3</v>
      </c>
      <c r="AM142">
        <f t="shared" si="144"/>
        <v>2</v>
      </c>
      <c r="AN142">
        <f t="shared" si="144"/>
        <v>1</v>
      </c>
    </row>
    <row r="143" spans="1:40" x14ac:dyDescent="0.25">
      <c r="A143" t="str">
        <f t="shared" si="132"/>
        <v>Carpet Replace</v>
      </c>
      <c r="B143">
        <f t="shared" si="132"/>
        <v>10</v>
      </c>
      <c r="K143">
        <f t="shared" si="97"/>
        <v>5</v>
      </c>
      <c r="L143">
        <f>IF(K143=0,$B$143-1,IF(K143&gt;0,K143-1,0))</f>
        <v>4</v>
      </c>
      <c r="M143">
        <f t="shared" ref="M143:AG143" si="145">IF(L143=0,$B$143-1,IF(L143&gt;0,L143-1,0))</f>
        <v>3</v>
      </c>
      <c r="N143">
        <f t="shared" si="145"/>
        <v>2</v>
      </c>
      <c r="O143">
        <f t="shared" si="145"/>
        <v>1</v>
      </c>
      <c r="P143">
        <f t="shared" si="145"/>
        <v>0</v>
      </c>
      <c r="Q143">
        <f t="shared" si="145"/>
        <v>9</v>
      </c>
      <c r="R143">
        <f t="shared" si="145"/>
        <v>8</v>
      </c>
      <c r="S143">
        <f t="shared" si="145"/>
        <v>7</v>
      </c>
      <c r="T143">
        <f t="shared" si="145"/>
        <v>6</v>
      </c>
      <c r="U143">
        <f t="shared" si="145"/>
        <v>5</v>
      </c>
      <c r="V143">
        <f t="shared" si="145"/>
        <v>4</v>
      </c>
      <c r="W143">
        <f t="shared" si="145"/>
        <v>3</v>
      </c>
      <c r="X143">
        <f t="shared" si="145"/>
        <v>2</v>
      </c>
      <c r="Y143">
        <f t="shared" si="145"/>
        <v>1</v>
      </c>
      <c r="Z143">
        <f t="shared" si="145"/>
        <v>0</v>
      </c>
      <c r="AA143">
        <f t="shared" si="145"/>
        <v>9</v>
      </c>
      <c r="AB143">
        <f t="shared" si="145"/>
        <v>8</v>
      </c>
      <c r="AC143">
        <f t="shared" si="145"/>
        <v>7</v>
      </c>
      <c r="AD143">
        <f t="shared" si="145"/>
        <v>6</v>
      </c>
      <c r="AE143">
        <f t="shared" si="145"/>
        <v>5</v>
      </c>
      <c r="AF143">
        <f t="shared" si="145"/>
        <v>4</v>
      </c>
      <c r="AG143">
        <f t="shared" si="145"/>
        <v>3</v>
      </c>
      <c r="AH143">
        <f>IF(AG143=0,$B$143-1,IF(AG143&gt;0,AG143-1,0))</f>
        <v>2</v>
      </c>
      <c r="AI143">
        <f t="shared" ref="AI143:AN143" si="146">IF(AH143=0,$B$143-1,IF(AH143&gt;0,AH143-1,0))</f>
        <v>1</v>
      </c>
      <c r="AJ143">
        <f t="shared" si="146"/>
        <v>0</v>
      </c>
      <c r="AK143">
        <f t="shared" si="146"/>
        <v>9</v>
      </c>
      <c r="AL143">
        <f t="shared" si="146"/>
        <v>8</v>
      </c>
      <c r="AM143">
        <f t="shared" si="146"/>
        <v>7</v>
      </c>
      <c r="AN143">
        <f t="shared" si="146"/>
        <v>6</v>
      </c>
    </row>
    <row r="144" spans="1:40" x14ac:dyDescent="0.25">
      <c r="A144" t="str">
        <f t="shared" si="132"/>
        <v>Slate Tile replace</v>
      </c>
      <c r="B144">
        <f t="shared" si="132"/>
        <v>20</v>
      </c>
      <c r="K144">
        <f t="shared" si="97"/>
        <v>5</v>
      </c>
      <c r="L144">
        <f>IF(K144=0,$B$144-1,IF(K144&gt;0,K144-1,0))</f>
        <v>4</v>
      </c>
      <c r="M144">
        <f t="shared" ref="M144:AG144" si="147">IF(L144=0,$B$144-1,IF(L144&gt;0,L144-1,0))</f>
        <v>3</v>
      </c>
      <c r="N144">
        <f t="shared" si="147"/>
        <v>2</v>
      </c>
      <c r="O144">
        <f t="shared" si="147"/>
        <v>1</v>
      </c>
      <c r="P144">
        <f t="shared" si="147"/>
        <v>0</v>
      </c>
      <c r="Q144">
        <f t="shared" si="147"/>
        <v>19</v>
      </c>
      <c r="R144">
        <f t="shared" si="147"/>
        <v>18</v>
      </c>
      <c r="S144">
        <f t="shared" si="147"/>
        <v>17</v>
      </c>
      <c r="T144">
        <f t="shared" si="147"/>
        <v>16</v>
      </c>
      <c r="U144">
        <f t="shared" si="147"/>
        <v>15</v>
      </c>
      <c r="V144">
        <f t="shared" si="147"/>
        <v>14</v>
      </c>
      <c r="W144">
        <f t="shared" si="147"/>
        <v>13</v>
      </c>
      <c r="X144">
        <f t="shared" si="147"/>
        <v>12</v>
      </c>
      <c r="Y144">
        <f t="shared" si="147"/>
        <v>11</v>
      </c>
      <c r="Z144">
        <f t="shared" si="147"/>
        <v>10</v>
      </c>
      <c r="AA144">
        <f t="shared" si="147"/>
        <v>9</v>
      </c>
      <c r="AB144">
        <f t="shared" si="147"/>
        <v>8</v>
      </c>
      <c r="AC144">
        <f t="shared" si="147"/>
        <v>7</v>
      </c>
      <c r="AD144">
        <f t="shared" si="147"/>
        <v>6</v>
      </c>
      <c r="AE144">
        <f t="shared" si="147"/>
        <v>5</v>
      </c>
      <c r="AF144">
        <f t="shared" si="147"/>
        <v>4</v>
      </c>
      <c r="AG144">
        <f t="shared" si="147"/>
        <v>3</v>
      </c>
      <c r="AH144">
        <f>IF(AG144=0,$B$144-1,IF(AG144&gt;0,AG144-1,0))</f>
        <v>2</v>
      </c>
      <c r="AI144">
        <f t="shared" ref="AI144:AN144" si="148">IF(AH144=0,$B$144-1,IF(AH144&gt;0,AH144-1,0))</f>
        <v>1</v>
      </c>
      <c r="AJ144">
        <f t="shared" si="148"/>
        <v>0</v>
      </c>
      <c r="AK144">
        <f t="shared" si="148"/>
        <v>19</v>
      </c>
      <c r="AL144">
        <f t="shared" si="148"/>
        <v>18</v>
      </c>
      <c r="AM144">
        <f t="shared" si="148"/>
        <v>17</v>
      </c>
      <c r="AN144">
        <f t="shared" si="148"/>
        <v>16</v>
      </c>
    </row>
    <row r="145" spans="1:40" x14ac:dyDescent="0.25">
      <c r="A145" t="str">
        <f t="shared" si="132"/>
        <v>Pool Deck Carpet Replace</v>
      </c>
      <c r="B145">
        <f t="shared" si="132"/>
        <v>10</v>
      </c>
      <c r="K145">
        <f t="shared" si="97"/>
        <v>6</v>
      </c>
      <c r="L145">
        <f>IF(K145=0,$B$145-1,IF(K145&gt;0,K145-1,0))</f>
        <v>5</v>
      </c>
      <c r="M145">
        <f t="shared" ref="M145:AG145" si="149">IF(L145=0,$B$145-1,IF(L145&gt;0,L145-1,0))</f>
        <v>4</v>
      </c>
      <c r="N145">
        <f t="shared" si="149"/>
        <v>3</v>
      </c>
      <c r="O145">
        <f t="shared" si="149"/>
        <v>2</v>
      </c>
      <c r="P145">
        <f t="shared" si="149"/>
        <v>1</v>
      </c>
      <c r="Q145">
        <f t="shared" si="149"/>
        <v>0</v>
      </c>
      <c r="R145">
        <f t="shared" si="149"/>
        <v>9</v>
      </c>
      <c r="S145">
        <f t="shared" si="149"/>
        <v>8</v>
      </c>
      <c r="T145">
        <f t="shared" si="149"/>
        <v>7</v>
      </c>
      <c r="U145">
        <f t="shared" si="149"/>
        <v>6</v>
      </c>
      <c r="V145">
        <f t="shared" si="149"/>
        <v>5</v>
      </c>
      <c r="W145">
        <f t="shared" si="149"/>
        <v>4</v>
      </c>
      <c r="X145">
        <f t="shared" si="149"/>
        <v>3</v>
      </c>
      <c r="Y145">
        <f t="shared" si="149"/>
        <v>2</v>
      </c>
      <c r="Z145">
        <f t="shared" si="149"/>
        <v>1</v>
      </c>
      <c r="AA145">
        <f t="shared" si="149"/>
        <v>0</v>
      </c>
      <c r="AB145">
        <f t="shared" si="149"/>
        <v>9</v>
      </c>
      <c r="AC145">
        <f t="shared" si="149"/>
        <v>8</v>
      </c>
      <c r="AD145">
        <f t="shared" si="149"/>
        <v>7</v>
      </c>
      <c r="AE145">
        <f t="shared" si="149"/>
        <v>6</v>
      </c>
      <c r="AF145">
        <f t="shared" si="149"/>
        <v>5</v>
      </c>
      <c r="AG145">
        <f t="shared" si="149"/>
        <v>4</v>
      </c>
      <c r="AH145">
        <f>IF(AG145=0,$B$145-1,IF(AG145&gt;0,AG145-1,0))</f>
        <v>3</v>
      </c>
      <c r="AI145">
        <f t="shared" ref="AI145:AN145" si="150">IF(AH145=0,$B$145-1,IF(AH145&gt;0,AH145-1,0))</f>
        <v>2</v>
      </c>
      <c r="AJ145">
        <f t="shared" si="150"/>
        <v>1</v>
      </c>
      <c r="AK145">
        <f t="shared" si="150"/>
        <v>0</v>
      </c>
      <c r="AL145">
        <f t="shared" si="150"/>
        <v>9</v>
      </c>
      <c r="AM145">
        <f t="shared" si="150"/>
        <v>8</v>
      </c>
      <c r="AN145">
        <f t="shared" si="150"/>
        <v>7</v>
      </c>
    </row>
    <row r="146" spans="1:40" x14ac:dyDescent="0.25">
      <c r="A146" t="str">
        <f t="shared" si="132"/>
        <v>Ski Locker Room Floor</v>
      </c>
      <c r="B146">
        <f t="shared" si="132"/>
        <v>15</v>
      </c>
      <c r="K146">
        <f t="shared" si="97"/>
        <v>0</v>
      </c>
      <c r="L146">
        <f>IF(K146=0,$B$146-1,IF(K146&gt;0,K146-1,0))</f>
        <v>14</v>
      </c>
      <c r="M146">
        <f t="shared" ref="M146:AG146" si="151">IF(L146=0,$B$146-1,IF(L146&gt;0,L146-1,0))</f>
        <v>13</v>
      </c>
      <c r="N146">
        <f t="shared" si="151"/>
        <v>12</v>
      </c>
      <c r="O146">
        <f t="shared" si="151"/>
        <v>11</v>
      </c>
      <c r="P146">
        <f t="shared" si="151"/>
        <v>10</v>
      </c>
      <c r="Q146">
        <f t="shared" si="151"/>
        <v>9</v>
      </c>
      <c r="R146">
        <f t="shared" si="151"/>
        <v>8</v>
      </c>
      <c r="S146">
        <f t="shared" si="151"/>
        <v>7</v>
      </c>
      <c r="T146">
        <f t="shared" si="151"/>
        <v>6</v>
      </c>
      <c r="U146">
        <f t="shared" si="151"/>
        <v>5</v>
      </c>
      <c r="V146">
        <f t="shared" si="151"/>
        <v>4</v>
      </c>
      <c r="W146">
        <f t="shared" si="151"/>
        <v>3</v>
      </c>
      <c r="X146">
        <f t="shared" si="151"/>
        <v>2</v>
      </c>
      <c r="Y146">
        <f t="shared" si="151"/>
        <v>1</v>
      </c>
      <c r="Z146">
        <f t="shared" si="151"/>
        <v>0</v>
      </c>
      <c r="AA146">
        <f t="shared" si="151"/>
        <v>14</v>
      </c>
      <c r="AB146">
        <f t="shared" si="151"/>
        <v>13</v>
      </c>
      <c r="AC146">
        <f t="shared" si="151"/>
        <v>12</v>
      </c>
      <c r="AD146">
        <f t="shared" si="151"/>
        <v>11</v>
      </c>
      <c r="AE146">
        <f t="shared" si="151"/>
        <v>10</v>
      </c>
      <c r="AF146">
        <f t="shared" si="151"/>
        <v>9</v>
      </c>
      <c r="AG146">
        <f t="shared" si="151"/>
        <v>8</v>
      </c>
      <c r="AH146">
        <f>IF(AG146=0,$B$146-1,IF(AG146&gt;0,AG146-1,0))</f>
        <v>7</v>
      </c>
      <c r="AI146">
        <f t="shared" ref="AI146:AN146" si="152">IF(AH146=0,$B$146-1,IF(AH146&gt;0,AH146-1,0))</f>
        <v>6</v>
      </c>
      <c r="AJ146">
        <f t="shared" si="152"/>
        <v>5</v>
      </c>
      <c r="AK146">
        <f t="shared" si="152"/>
        <v>4</v>
      </c>
      <c r="AL146">
        <f t="shared" si="152"/>
        <v>3</v>
      </c>
      <c r="AM146">
        <f t="shared" si="152"/>
        <v>2</v>
      </c>
      <c r="AN146">
        <f t="shared" si="152"/>
        <v>1</v>
      </c>
    </row>
    <row r="147" spans="1:40" x14ac:dyDescent="0.25">
      <c r="A147" t="str">
        <f t="shared" si="132"/>
        <v>Lights Int Hall Replace</v>
      </c>
      <c r="B147">
        <f t="shared" si="132"/>
        <v>15</v>
      </c>
      <c r="K147">
        <f t="shared" si="97"/>
        <v>10</v>
      </c>
      <c r="L147">
        <f>IF(K147=0,$B$147-1,IF(K147&gt;0,K147-1,0))</f>
        <v>9</v>
      </c>
      <c r="M147">
        <f t="shared" ref="M147:AG147" si="153">IF(L147=0,$B$147-1,IF(L147&gt;0,L147-1,0))</f>
        <v>8</v>
      </c>
      <c r="N147">
        <f t="shared" si="153"/>
        <v>7</v>
      </c>
      <c r="O147">
        <f t="shared" si="153"/>
        <v>6</v>
      </c>
      <c r="P147">
        <f t="shared" si="153"/>
        <v>5</v>
      </c>
      <c r="Q147">
        <f t="shared" si="153"/>
        <v>4</v>
      </c>
      <c r="R147">
        <f t="shared" si="153"/>
        <v>3</v>
      </c>
      <c r="S147">
        <f t="shared" si="153"/>
        <v>2</v>
      </c>
      <c r="T147">
        <f t="shared" si="153"/>
        <v>1</v>
      </c>
      <c r="U147">
        <f t="shared" si="153"/>
        <v>0</v>
      </c>
      <c r="V147">
        <f t="shared" si="153"/>
        <v>14</v>
      </c>
      <c r="W147">
        <f t="shared" si="153"/>
        <v>13</v>
      </c>
      <c r="X147">
        <f t="shared" si="153"/>
        <v>12</v>
      </c>
      <c r="Y147">
        <f t="shared" si="153"/>
        <v>11</v>
      </c>
      <c r="Z147">
        <f t="shared" si="153"/>
        <v>10</v>
      </c>
      <c r="AA147">
        <f t="shared" si="153"/>
        <v>9</v>
      </c>
      <c r="AB147">
        <f t="shared" si="153"/>
        <v>8</v>
      </c>
      <c r="AC147">
        <f t="shared" si="153"/>
        <v>7</v>
      </c>
      <c r="AD147">
        <f t="shared" si="153"/>
        <v>6</v>
      </c>
      <c r="AE147">
        <f t="shared" si="153"/>
        <v>5</v>
      </c>
      <c r="AF147">
        <f t="shared" si="153"/>
        <v>4</v>
      </c>
      <c r="AG147">
        <f t="shared" si="153"/>
        <v>3</v>
      </c>
      <c r="AH147">
        <f>IF(AG147=0,$B$147-1,IF(AG147&gt;0,AG147-1,0))</f>
        <v>2</v>
      </c>
      <c r="AI147">
        <f t="shared" ref="AI147:AN147" si="154">IF(AH147=0,$B$147-1,IF(AH147&gt;0,AH147-1,0))</f>
        <v>1</v>
      </c>
      <c r="AJ147">
        <f t="shared" si="154"/>
        <v>0</v>
      </c>
      <c r="AK147">
        <f t="shared" si="154"/>
        <v>14</v>
      </c>
      <c r="AL147">
        <f t="shared" si="154"/>
        <v>13</v>
      </c>
      <c r="AM147">
        <f t="shared" si="154"/>
        <v>12</v>
      </c>
      <c r="AN147">
        <f t="shared" si="154"/>
        <v>11</v>
      </c>
    </row>
    <row r="148" spans="1:40" x14ac:dyDescent="0.25">
      <c r="A148" t="str">
        <f t="shared" si="132"/>
        <v>Lights Ext Wall Moint</v>
      </c>
      <c r="B148">
        <f t="shared" si="132"/>
        <v>20</v>
      </c>
      <c r="K148">
        <f t="shared" si="97"/>
        <v>0</v>
      </c>
      <c r="L148">
        <f>IF(K148=0,$B$148-1,IF(K148&gt;0,K148-1,0))</f>
        <v>19</v>
      </c>
      <c r="M148">
        <f t="shared" ref="M148:AG148" si="155">IF(L148=0,$B$148-1,IF(L148&gt;0,L148-1,0))</f>
        <v>18</v>
      </c>
      <c r="N148">
        <f t="shared" si="155"/>
        <v>17</v>
      </c>
      <c r="O148">
        <f t="shared" si="155"/>
        <v>16</v>
      </c>
      <c r="P148">
        <f t="shared" si="155"/>
        <v>15</v>
      </c>
      <c r="Q148">
        <f t="shared" si="155"/>
        <v>14</v>
      </c>
      <c r="R148">
        <f t="shared" si="155"/>
        <v>13</v>
      </c>
      <c r="S148">
        <f t="shared" si="155"/>
        <v>12</v>
      </c>
      <c r="T148">
        <f t="shared" si="155"/>
        <v>11</v>
      </c>
      <c r="U148">
        <f t="shared" si="155"/>
        <v>10</v>
      </c>
      <c r="V148">
        <f t="shared" si="155"/>
        <v>9</v>
      </c>
      <c r="W148">
        <f t="shared" si="155"/>
        <v>8</v>
      </c>
      <c r="X148">
        <f t="shared" si="155"/>
        <v>7</v>
      </c>
      <c r="Y148">
        <f t="shared" si="155"/>
        <v>6</v>
      </c>
      <c r="Z148">
        <f t="shared" si="155"/>
        <v>5</v>
      </c>
      <c r="AA148">
        <f t="shared" si="155"/>
        <v>4</v>
      </c>
      <c r="AB148">
        <f t="shared" si="155"/>
        <v>3</v>
      </c>
      <c r="AC148">
        <f t="shared" si="155"/>
        <v>2</v>
      </c>
      <c r="AD148">
        <f t="shared" si="155"/>
        <v>1</v>
      </c>
      <c r="AE148">
        <f t="shared" si="155"/>
        <v>0</v>
      </c>
      <c r="AF148">
        <f t="shared" si="155"/>
        <v>19</v>
      </c>
      <c r="AG148">
        <f t="shared" si="155"/>
        <v>18</v>
      </c>
      <c r="AH148">
        <f>IF(AG148=0,$B$148-1,IF(AG148&gt;0,AG148-1,0))</f>
        <v>17</v>
      </c>
      <c r="AI148">
        <f t="shared" ref="AI148:AN148" si="156">IF(AH148=0,$B$148-1,IF(AH148&gt;0,AH148-1,0))</f>
        <v>16</v>
      </c>
      <c r="AJ148">
        <f t="shared" si="156"/>
        <v>15</v>
      </c>
      <c r="AK148">
        <f t="shared" si="156"/>
        <v>14</v>
      </c>
      <c r="AL148">
        <f t="shared" si="156"/>
        <v>13</v>
      </c>
      <c r="AM148">
        <f t="shared" si="156"/>
        <v>12</v>
      </c>
      <c r="AN148">
        <f t="shared" si="156"/>
        <v>11</v>
      </c>
    </row>
    <row r="149" spans="1:40" x14ac:dyDescent="0.25">
      <c r="A149" t="str">
        <f t="shared" si="132"/>
        <v>Pedestal Lights Replace</v>
      </c>
      <c r="B149">
        <f t="shared" si="132"/>
        <v>15</v>
      </c>
      <c r="K149">
        <f t="shared" si="97"/>
        <v>10</v>
      </c>
      <c r="L149">
        <f>IF(K149=0,$B$149-1,IF(K149&gt;0,K149-1,0))</f>
        <v>9</v>
      </c>
      <c r="M149">
        <f t="shared" ref="M149:AG149" si="157">IF(L149=0,$B$149-1,IF(L149&gt;0,L149-1,0))</f>
        <v>8</v>
      </c>
      <c r="N149">
        <f t="shared" si="157"/>
        <v>7</v>
      </c>
      <c r="O149">
        <f t="shared" si="157"/>
        <v>6</v>
      </c>
      <c r="P149">
        <f t="shared" si="157"/>
        <v>5</v>
      </c>
      <c r="Q149">
        <f t="shared" si="157"/>
        <v>4</v>
      </c>
      <c r="R149">
        <f t="shared" si="157"/>
        <v>3</v>
      </c>
      <c r="S149">
        <f t="shared" si="157"/>
        <v>2</v>
      </c>
      <c r="T149">
        <f t="shared" si="157"/>
        <v>1</v>
      </c>
      <c r="U149">
        <f t="shared" si="157"/>
        <v>0</v>
      </c>
      <c r="V149">
        <f t="shared" si="157"/>
        <v>14</v>
      </c>
      <c r="W149">
        <f t="shared" si="157"/>
        <v>13</v>
      </c>
      <c r="X149">
        <f t="shared" si="157"/>
        <v>12</v>
      </c>
      <c r="Y149">
        <f t="shared" si="157"/>
        <v>11</v>
      </c>
      <c r="Z149">
        <f t="shared" si="157"/>
        <v>10</v>
      </c>
      <c r="AA149">
        <f t="shared" si="157"/>
        <v>9</v>
      </c>
      <c r="AB149">
        <f t="shared" si="157"/>
        <v>8</v>
      </c>
      <c r="AC149">
        <f t="shared" si="157"/>
        <v>7</v>
      </c>
      <c r="AD149">
        <f t="shared" si="157"/>
        <v>6</v>
      </c>
      <c r="AE149">
        <f t="shared" si="157"/>
        <v>5</v>
      </c>
      <c r="AF149">
        <f t="shared" si="157"/>
        <v>4</v>
      </c>
      <c r="AG149">
        <f t="shared" si="157"/>
        <v>3</v>
      </c>
      <c r="AH149">
        <f>IF(AG149=0,$B$149-1,IF(AG149&gt;0,AG149-1,0))</f>
        <v>2</v>
      </c>
      <c r="AI149">
        <f t="shared" ref="AI149:AN149" si="158">IF(AH149=0,$B$149-1,IF(AH149&gt;0,AH149-1,0))</f>
        <v>1</v>
      </c>
      <c r="AJ149">
        <f t="shared" si="158"/>
        <v>0</v>
      </c>
      <c r="AK149">
        <f t="shared" si="158"/>
        <v>14</v>
      </c>
      <c r="AL149">
        <f t="shared" si="158"/>
        <v>13</v>
      </c>
      <c r="AM149">
        <f t="shared" si="158"/>
        <v>12</v>
      </c>
      <c r="AN149">
        <f t="shared" si="158"/>
        <v>11</v>
      </c>
    </row>
    <row r="150" spans="1:40" x14ac:dyDescent="0.25">
      <c r="A150" t="str">
        <f t="shared" si="132"/>
        <v>Landscape Timbers</v>
      </c>
      <c r="B150">
        <f t="shared" si="132"/>
        <v>30</v>
      </c>
      <c r="K150">
        <f t="shared" si="97"/>
        <v>4</v>
      </c>
      <c r="L150">
        <f>IF(K150=0,$B$150-1,IF(K150&gt;0,K150-1,0))</f>
        <v>3</v>
      </c>
      <c r="M150">
        <f t="shared" ref="M150:AG150" si="159">IF(L150=0,$B$150-1,IF(L150&gt;0,L150-1,0))</f>
        <v>2</v>
      </c>
      <c r="N150">
        <f t="shared" si="159"/>
        <v>1</v>
      </c>
      <c r="O150">
        <f t="shared" si="159"/>
        <v>0</v>
      </c>
      <c r="P150">
        <f t="shared" si="159"/>
        <v>29</v>
      </c>
      <c r="Q150">
        <f t="shared" si="159"/>
        <v>28</v>
      </c>
      <c r="R150">
        <f t="shared" si="159"/>
        <v>27</v>
      </c>
      <c r="S150">
        <f t="shared" si="159"/>
        <v>26</v>
      </c>
      <c r="T150">
        <f t="shared" si="159"/>
        <v>25</v>
      </c>
      <c r="U150">
        <f t="shared" si="159"/>
        <v>24</v>
      </c>
      <c r="V150">
        <f t="shared" si="159"/>
        <v>23</v>
      </c>
      <c r="W150">
        <f t="shared" si="159"/>
        <v>22</v>
      </c>
      <c r="X150">
        <f t="shared" si="159"/>
        <v>21</v>
      </c>
      <c r="Y150">
        <f t="shared" si="159"/>
        <v>20</v>
      </c>
      <c r="Z150">
        <f t="shared" si="159"/>
        <v>19</v>
      </c>
      <c r="AA150">
        <f t="shared" si="159"/>
        <v>18</v>
      </c>
      <c r="AB150">
        <f t="shared" si="159"/>
        <v>17</v>
      </c>
      <c r="AC150">
        <f t="shared" si="159"/>
        <v>16</v>
      </c>
      <c r="AD150">
        <f t="shared" si="159"/>
        <v>15</v>
      </c>
      <c r="AE150">
        <f t="shared" si="159"/>
        <v>14</v>
      </c>
      <c r="AF150">
        <f t="shared" si="159"/>
        <v>13</v>
      </c>
      <c r="AG150">
        <f t="shared" si="159"/>
        <v>12</v>
      </c>
      <c r="AH150">
        <f>IF(AG150=0,$B$150-1,IF(AG150&gt;0,AG150-1,0))</f>
        <v>11</v>
      </c>
      <c r="AI150">
        <f t="shared" ref="AI150:AN150" si="160">IF(AH150=0,$B$150-1,IF(AH150&gt;0,AH150-1,0))</f>
        <v>10</v>
      </c>
      <c r="AJ150">
        <f t="shared" si="160"/>
        <v>9</v>
      </c>
      <c r="AK150">
        <f t="shared" si="160"/>
        <v>8</v>
      </c>
      <c r="AL150">
        <f t="shared" si="160"/>
        <v>7</v>
      </c>
      <c r="AM150">
        <f t="shared" si="160"/>
        <v>6</v>
      </c>
      <c r="AN150">
        <f t="shared" si="160"/>
        <v>5</v>
      </c>
    </row>
    <row r="151" spans="1:40" x14ac:dyDescent="0.25">
      <c r="A151" t="str">
        <f t="shared" si="132"/>
        <v>Electrical Panels Replace</v>
      </c>
      <c r="B151">
        <f t="shared" si="132"/>
        <v>35</v>
      </c>
      <c r="K151">
        <f t="shared" si="97"/>
        <v>0</v>
      </c>
      <c r="L151">
        <f>IF(K151=0,$B$151-1,IF(K151&gt;0,K151-1,0))</f>
        <v>34</v>
      </c>
      <c r="M151">
        <f t="shared" ref="M151:AG151" si="161">IF(L151=0,$B$151-1,IF(L151&gt;0,L151-1,0))</f>
        <v>33</v>
      </c>
      <c r="N151">
        <f t="shared" si="161"/>
        <v>32</v>
      </c>
      <c r="O151">
        <f t="shared" si="161"/>
        <v>31</v>
      </c>
      <c r="P151">
        <f t="shared" si="161"/>
        <v>30</v>
      </c>
      <c r="Q151">
        <f t="shared" si="161"/>
        <v>29</v>
      </c>
      <c r="R151">
        <f t="shared" si="161"/>
        <v>28</v>
      </c>
      <c r="S151">
        <f t="shared" si="161"/>
        <v>27</v>
      </c>
      <c r="T151">
        <f t="shared" si="161"/>
        <v>26</v>
      </c>
      <c r="U151">
        <f t="shared" si="161"/>
        <v>25</v>
      </c>
      <c r="V151">
        <f t="shared" si="161"/>
        <v>24</v>
      </c>
      <c r="W151">
        <f t="shared" si="161"/>
        <v>23</v>
      </c>
      <c r="X151">
        <f t="shared" si="161"/>
        <v>22</v>
      </c>
      <c r="Y151">
        <f t="shared" si="161"/>
        <v>21</v>
      </c>
      <c r="Z151">
        <f t="shared" si="161"/>
        <v>20</v>
      </c>
      <c r="AA151">
        <f t="shared" si="161"/>
        <v>19</v>
      </c>
      <c r="AB151">
        <f t="shared" si="161"/>
        <v>18</v>
      </c>
      <c r="AC151">
        <f t="shared" si="161"/>
        <v>17</v>
      </c>
      <c r="AD151">
        <f t="shared" si="161"/>
        <v>16</v>
      </c>
      <c r="AE151">
        <f t="shared" si="161"/>
        <v>15</v>
      </c>
      <c r="AF151">
        <f t="shared" si="161"/>
        <v>14</v>
      </c>
      <c r="AG151">
        <f t="shared" si="161"/>
        <v>13</v>
      </c>
      <c r="AH151">
        <f>IF(AG151=0,$B$151-1,IF(AG151&gt;0,AG151-1,0))</f>
        <v>12</v>
      </c>
      <c r="AI151">
        <f t="shared" ref="AI151:AN151" si="162">IF(AH151=0,$B$151-1,IF(AH151&gt;0,AH151-1,0))</f>
        <v>11</v>
      </c>
      <c r="AJ151">
        <f t="shared" si="162"/>
        <v>10</v>
      </c>
      <c r="AK151">
        <f t="shared" si="162"/>
        <v>9</v>
      </c>
      <c r="AL151">
        <f t="shared" si="162"/>
        <v>8</v>
      </c>
      <c r="AM151">
        <f t="shared" si="162"/>
        <v>7</v>
      </c>
      <c r="AN151">
        <f t="shared" si="162"/>
        <v>6</v>
      </c>
    </row>
    <row r="157" spans="1:40" x14ac:dyDescent="0.25">
      <c r="A157">
        <f>A66</f>
        <v>2020</v>
      </c>
      <c r="B157">
        <f>B66</f>
        <v>10115.625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C6" sqref="C6:F34"/>
    </sheetView>
  </sheetViews>
  <sheetFormatPr defaultRowHeight="15" x14ac:dyDescent="0.25"/>
  <cols>
    <col min="2" max="2" width="12" bestFit="1" customWidth="1"/>
    <col min="3" max="3" width="15.28515625" bestFit="1" customWidth="1"/>
    <col min="4" max="4" width="11.5703125" bestFit="1" customWidth="1"/>
    <col min="5" max="5" width="10.5703125" bestFit="1" customWidth="1"/>
    <col min="6" max="6" width="14.42578125" bestFit="1" customWidth="1"/>
  </cols>
  <sheetData>
    <row r="1" spans="1:7" x14ac:dyDescent="0.25">
      <c r="A1" t="s">
        <v>67</v>
      </c>
      <c r="D1" s="6">
        <v>3428</v>
      </c>
      <c r="E1" t="s">
        <v>71</v>
      </c>
      <c r="G1" s="7">
        <v>0.04</v>
      </c>
    </row>
    <row r="2" spans="1:7" x14ac:dyDescent="0.25">
      <c r="A2" t="s">
        <v>68</v>
      </c>
      <c r="D2" s="7">
        <v>0.01</v>
      </c>
    </row>
    <row r="4" spans="1:7" x14ac:dyDescent="0.25">
      <c r="A4" t="str">
        <f>'2019 Reserve Study'!A64</f>
        <v>Year</v>
      </c>
      <c r="B4" t="str">
        <f>'2019 Reserve Study'!B64</f>
        <v>Expenses</v>
      </c>
      <c r="C4" t="s">
        <v>65</v>
      </c>
      <c r="D4" t="s">
        <v>66</v>
      </c>
      <c r="E4" t="s">
        <v>69</v>
      </c>
      <c r="F4" t="s">
        <v>70</v>
      </c>
    </row>
    <row r="5" spans="1:7" x14ac:dyDescent="0.25">
      <c r="A5">
        <f>'2019 Reserve Study'!A65</f>
        <v>2019</v>
      </c>
      <c r="B5" s="5">
        <f>'2019 Reserve Study'!B65</f>
        <v>303975</v>
      </c>
      <c r="C5" s="5">
        <v>98712</v>
      </c>
      <c r="D5" s="5">
        <f>D1*12</f>
        <v>41136</v>
      </c>
      <c r="E5" s="5">
        <f>(C5+D5)*$D$2</f>
        <v>1398.48</v>
      </c>
      <c r="F5" s="5">
        <f>SUM(C5:E5)-B5</f>
        <v>-162728.51999999999</v>
      </c>
    </row>
    <row r="6" spans="1:7" x14ac:dyDescent="0.25">
      <c r="A6">
        <f>'2019 Reserve Study'!A66</f>
        <v>2020</v>
      </c>
      <c r="B6" s="5">
        <f>'2019 Reserve Study'!B66</f>
        <v>10115.625</v>
      </c>
      <c r="C6" s="5">
        <f>F5</f>
        <v>-162728.51999999999</v>
      </c>
      <c r="D6" s="5">
        <f>D5*(1+$G$1)</f>
        <v>42781.440000000002</v>
      </c>
      <c r="E6" s="5">
        <f>(C6+D6)*$D$2</f>
        <v>-1199.4707999999998</v>
      </c>
      <c r="F6" s="5">
        <f>SUM(C6:E6)-B6</f>
        <v>-131262.17579999997</v>
      </c>
    </row>
    <row r="7" spans="1:7" x14ac:dyDescent="0.25">
      <c r="A7">
        <f>'2019 Reserve Study'!A67</f>
        <v>2021</v>
      </c>
      <c r="B7" s="5">
        <f>'2019 Reserve Study'!B67</f>
        <v>49864.519531250007</v>
      </c>
      <c r="C7" s="5">
        <f>F6</f>
        <v>-131262.17579999997</v>
      </c>
      <c r="D7" s="5">
        <f>D6*(1+$G$1)</f>
        <v>44492.697600000007</v>
      </c>
      <c r="E7" s="5">
        <f>(C7+D7)*$D$2</f>
        <v>-867.69478199999958</v>
      </c>
      <c r="F7" s="5">
        <f>SUM(C7:E7)-B7</f>
        <v>-137501.69251324996</v>
      </c>
    </row>
    <row r="8" spans="1:7" x14ac:dyDescent="0.25">
      <c r="A8">
        <f>'2019 Reserve Study'!A68</f>
        <v>2022</v>
      </c>
      <c r="B8" s="5">
        <f>'2019 Reserve Study'!B68</f>
        <v>20827.788183593755</v>
      </c>
      <c r="C8" s="5">
        <f>F7</f>
        <v>-137501.69251324996</v>
      </c>
      <c r="D8" s="5">
        <f>D7*(1+$G$1)</f>
        <v>46272.405504000009</v>
      </c>
      <c r="E8" s="5">
        <f>(C8+D8)*$D$2</f>
        <v>-912.29287009249947</v>
      </c>
      <c r="F8" s="5">
        <f>SUM(C8:E8)-B8</f>
        <v>-112969.36806293621</v>
      </c>
    </row>
    <row r="9" spans="1:7" x14ac:dyDescent="0.25">
      <c r="A9">
        <f>'2019 Reserve Study'!A69</f>
        <v>2023</v>
      </c>
      <c r="B9" s="5">
        <f>'2019 Reserve Study'!B69</f>
        <v>102294.34851776127</v>
      </c>
      <c r="C9" s="5">
        <f>F8</f>
        <v>-112969.36806293621</v>
      </c>
      <c r="D9" s="5">
        <f>D8*(1+$G$1)</f>
        <v>48123.30172416001</v>
      </c>
      <c r="E9" s="5">
        <f>(C9+D9)*$D$2</f>
        <v>-648.460663387762</v>
      </c>
      <c r="F9" s="5">
        <f>SUM(C9:E9)-B9</f>
        <v>-167788.87551992523</v>
      </c>
    </row>
    <row r="10" spans="1:7" x14ac:dyDescent="0.25">
      <c r="A10">
        <f>'2019 Reserve Study'!A70</f>
        <v>2024</v>
      </c>
      <c r="B10" s="5">
        <f>'2019 Reserve Study'!B70</f>
        <v>204687.54439905559</v>
      </c>
      <c r="C10" s="5">
        <f t="shared" ref="C10:C34" si="0">F9</f>
        <v>-167788.87551992523</v>
      </c>
      <c r="D10" s="5">
        <f t="shared" ref="D10:D34" si="1">D9*(1+$G$1)</f>
        <v>50048.233793126412</v>
      </c>
      <c r="E10" s="5">
        <f t="shared" ref="E10:E34" si="2">(C10+D10)*$D$2</f>
        <v>-1177.4064172679882</v>
      </c>
      <c r="F10" s="5">
        <f t="shared" ref="F10:F34" si="3">SUM(C10:E10)-B10</f>
        <v>-323605.59254312242</v>
      </c>
    </row>
    <row r="11" spans="1:7" x14ac:dyDescent="0.25">
      <c r="A11">
        <f>'2019 Reserve Study'!A71</f>
        <v>2025</v>
      </c>
      <c r="B11" s="5">
        <f>'2019 Reserve Study'!B71</f>
        <v>56076.265478529633</v>
      </c>
      <c r="C11" s="5">
        <f t="shared" si="0"/>
        <v>-323605.59254312242</v>
      </c>
      <c r="D11" s="5">
        <f t="shared" si="1"/>
        <v>52050.163144851467</v>
      </c>
      <c r="E11" s="5">
        <f t="shared" si="2"/>
        <v>-2715.5542939827096</v>
      </c>
      <c r="F11" s="5">
        <f t="shared" si="3"/>
        <v>-330347.24917078327</v>
      </c>
    </row>
    <row r="12" spans="1:7" x14ac:dyDescent="0.25">
      <c r="A12">
        <f>'2019 Reserve Study'!A72</f>
        <v>2026</v>
      </c>
      <c r="B12" s="5">
        <f>'2019 Reserve Study'!B72</f>
        <v>27302.297395760062</v>
      </c>
      <c r="C12" s="5">
        <f t="shared" si="0"/>
        <v>-330347.24917078327</v>
      </c>
      <c r="D12" s="5">
        <f t="shared" si="1"/>
        <v>54132.169670645526</v>
      </c>
      <c r="E12" s="5">
        <f t="shared" si="2"/>
        <v>-2762.150795001377</v>
      </c>
      <c r="F12" s="5">
        <f t="shared" si="3"/>
        <v>-306279.52769089915</v>
      </c>
    </row>
    <row r="13" spans="1:7" x14ac:dyDescent="0.25">
      <c r="A13">
        <f>'2019 Reserve Study'!A73</f>
        <v>2027</v>
      </c>
      <c r="B13" s="5">
        <f>'2019 Reserve Study'!B73</f>
        <v>106508.27584703644</v>
      </c>
      <c r="C13" s="5">
        <f t="shared" si="0"/>
        <v>-306279.52769089915</v>
      </c>
      <c r="D13" s="5">
        <f t="shared" si="1"/>
        <v>56297.456457471351</v>
      </c>
      <c r="E13" s="5">
        <f t="shared" si="2"/>
        <v>-2499.8207123342781</v>
      </c>
      <c r="F13" s="5">
        <f t="shared" si="3"/>
        <v>-358990.16779279849</v>
      </c>
    </row>
    <row r="14" spans="1:7" x14ac:dyDescent="0.25">
      <c r="A14">
        <f>'2019 Reserve Study'!A74</f>
        <v>2028</v>
      </c>
      <c r="B14" s="5">
        <f>'2019 Reserve Study'!B74</f>
        <v>6789.9655135665871</v>
      </c>
      <c r="C14" s="5">
        <f t="shared" si="0"/>
        <v>-358990.16779279849</v>
      </c>
      <c r="D14" s="5">
        <f t="shared" si="1"/>
        <v>58549.354715770205</v>
      </c>
      <c r="E14" s="5">
        <f t="shared" si="2"/>
        <v>-3004.4081307702827</v>
      </c>
      <c r="F14" s="5">
        <f t="shared" si="3"/>
        <v>-310235.18672136508</v>
      </c>
    </row>
    <row r="15" spans="1:7" x14ac:dyDescent="0.25">
      <c r="A15">
        <f>'2019 Reserve Study'!A75</f>
        <v>2029</v>
      </c>
      <c r="B15" s="5">
        <f>'2019 Reserve Study'!B75</f>
        <v>245874.22683863706</v>
      </c>
      <c r="C15" s="5">
        <f t="shared" si="0"/>
        <v>-310235.18672136508</v>
      </c>
      <c r="D15" s="5">
        <f t="shared" si="1"/>
        <v>60891.328904401016</v>
      </c>
      <c r="E15" s="5">
        <f t="shared" si="2"/>
        <v>-2493.4385781696406</v>
      </c>
      <c r="F15" s="5">
        <f t="shared" si="3"/>
        <v>-497711.52323377074</v>
      </c>
    </row>
    <row r="16" spans="1:7" x14ac:dyDescent="0.25">
      <c r="A16">
        <f>'2019 Reserve Study'!A76</f>
        <v>2030</v>
      </c>
      <c r="B16" s="5">
        <f>'2019 Reserve Study'!B76</f>
        <v>61131.229264301386</v>
      </c>
      <c r="C16" s="5">
        <f t="shared" si="0"/>
        <v>-497711.52323377074</v>
      </c>
      <c r="D16" s="5">
        <f t="shared" si="1"/>
        <v>63326.982060577058</v>
      </c>
      <c r="E16" s="5">
        <f t="shared" si="2"/>
        <v>-4343.845411731937</v>
      </c>
      <c r="F16" s="5">
        <f t="shared" si="3"/>
        <v>-499859.61584922695</v>
      </c>
    </row>
    <row r="17" spans="1:6" x14ac:dyDescent="0.25">
      <c r="A17">
        <f>'2019 Reserve Study'!A77</f>
        <v>2031</v>
      </c>
      <c r="B17" s="5">
        <f>'2019 Reserve Study'!B77</f>
        <v>57610.139798208074</v>
      </c>
      <c r="C17" s="5">
        <f t="shared" si="0"/>
        <v>-499859.61584922695</v>
      </c>
      <c r="D17" s="5">
        <f t="shared" si="1"/>
        <v>65860.061343000139</v>
      </c>
      <c r="E17" s="5">
        <f t="shared" si="2"/>
        <v>-4339.9955450622683</v>
      </c>
      <c r="F17" s="5">
        <f t="shared" si="3"/>
        <v>-495949.68984949717</v>
      </c>
    </row>
    <row r="18" spans="1:6" x14ac:dyDescent="0.25">
      <c r="A18">
        <f>'2019 Reserve Study'!A78</f>
        <v>2032</v>
      </c>
      <c r="B18" s="5">
        <f>'2019 Reserve Study'!B78</f>
        <v>7867.1963603948507</v>
      </c>
      <c r="C18" s="5">
        <f t="shared" si="0"/>
        <v>-495949.68984949717</v>
      </c>
      <c r="D18" s="5">
        <f t="shared" si="1"/>
        <v>68494.463796720142</v>
      </c>
      <c r="E18" s="5">
        <f t="shared" si="2"/>
        <v>-4274.5522605277702</v>
      </c>
      <c r="F18" s="5">
        <f t="shared" si="3"/>
        <v>-439596.97467369965</v>
      </c>
    </row>
    <row r="19" spans="1:6" x14ac:dyDescent="0.25">
      <c r="A19">
        <f>'2019 Reserve Study'!A79</f>
        <v>2033</v>
      </c>
      <c r="B19" s="5">
        <f>'2019 Reserve Study'!B79</f>
        <v>2888.1688176911098</v>
      </c>
      <c r="C19" s="5">
        <f t="shared" si="0"/>
        <v>-439596.97467369965</v>
      </c>
      <c r="D19" s="5">
        <f t="shared" si="1"/>
        <v>71234.242348588945</v>
      </c>
      <c r="E19" s="5">
        <f t="shared" si="2"/>
        <v>-3683.6273232511071</v>
      </c>
      <c r="F19" s="5">
        <f t="shared" si="3"/>
        <v>-374934.5284660529</v>
      </c>
    </row>
    <row r="20" spans="1:6" x14ac:dyDescent="0.25">
      <c r="A20">
        <f>'2019 Reserve Study'!A80</f>
        <v>2034</v>
      </c>
      <c r="B20" s="5">
        <f>'2019 Reserve Study'!B80</f>
        <v>257175.73664573196</v>
      </c>
      <c r="C20" s="5">
        <f t="shared" si="0"/>
        <v>-374934.5284660529</v>
      </c>
      <c r="D20" s="5">
        <f t="shared" si="1"/>
        <v>74083.612042532506</v>
      </c>
      <c r="E20" s="5">
        <f t="shared" si="2"/>
        <v>-3008.5091642352045</v>
      </c>
      <c r="F20" s="5">
        <f t="shared" si="3"/>
        <v>-561035.16223348759</v>
      </c>
    </row>
    <row r="21" spans="1:6" x14ac:dyDescent="0.25">
      <c r="A21">
        <f>'2019 Reserve Study'!A81</f>
        <v>2035</v>
      </c>
      <c r="B21" s="5">
        <f>'2019 Reserve Study'!B81</f>
        <v>66930.235168314117</v>
      </c>
      <c r="C21" s="5">
        <f t="shared" si="0"/>
        <v>-561035.16223348759</v>
      </c>
      <c r="D21" s="5">
        <f t="shared" si="1"/>
        <v>77046.956524233814</v>
      </c>
      <c r="E21" s="5">
        <f t="shared" si="2"/>
        <v>-4839.8820570925382</v>
      </c>
      <c r="F21" s="5">
        <f t="shared" si="3"/>
        <v>-555758.32293466048</v>
      </c>
    </row>
    <row r="22" spans="1:6" x14ac:dyDescent="0.25">
      <c r="A22">
        <f>'2019 Reserve Study'!A82</f>
        <v>2036</v>
      </c>
      <c r="B22" s="5">
        <f>'2019 Reserve Study'!B82</f>
        <v>34357.783544623053</v>
      </c>
      <c r="C22" s="5">
        <f t="shared" si="0"/>
        <v>-555758.32293466048</v>
      </c>
      <c r="D22" s="5">
        <f t="shared" si="1"/>
        <v>80128.834785203173</v>
      </c>
      <c r="E22" s="5">
        <f t="shared" si="2"/>
        <v>-4756.294881494573</v>
      </c>
      <c r="F22" s="5">
        <f t="shared" si="3"/>
        <v>-514743.56657557498</v>
      </c>
    </row>
    <row r="23" spans="1:6" x14ac:dyDescent="0.25">
      <c r="A23">
        <f>'2019 Reserve Study'!A83</f>
        <v>2037</v>
      </c>
      <c r="B23" s="5">
        <f>'2019 Reserve Study'!B83</f>
        <v>32978.797674464717</v>
      </c>
      <c r="C23" s="5">
        <f t="shared" si="0"/>
        <v>-514743.56657557498</v>
      </c>
      <c r="D23" s="5">
        <f t="shared" si="1"/>
        <v>83333.988176611296</v>
      </c>
      <c r="E23" s="5">
        <f t="shared" si="2"/>
        <v>-4314.0957839896364</v>
      </c>
      <c r="F23" s="5">
        <f t="shared" si="3"/>
        <v>-468702.47185741802</v>
      </c>
    </row>
    <row r="24" spans="1:6" x14ac:dyDescent="0.25">
      <c r="A24">
        <f>'2019 Reserve Study'!A84</f>
        <v>2038</v>
      </c>
      <c r="B24" s="5">
        <f>'2019 Reserve Study'!B84</f>
        <v>76682.979327911598</v>
      </c>
      <c r="C24" s="5">
        <f t="shared" si="0"/>
        <v>-468702.47185741802</v>
      </c>
      <c r="D24" s="5">
        <f t="shared" si="1"/>
        <v>86667.347703675754</v>
      </c>
      <c r="E24" s="5">
        <f t="shared" si="2"/>
        <v>-3820.351241537423</v>
      </c>
      <c r="F24" s="5">
        <f t="shared" si="3"/>
        <v>-462538.45472319133</v>
      </c>
    </row>
    <row r="25" spans="1:6" x14ac:dyDescent="0.25">
      <c r="A25">
        <f>'2019 Reserve Study'!A85</f>
        <v>2039</v>
      </c>
      <c r="B25" s="5">
        <f>'2019 Reserve Study'!B85</f>
        <v>545138.18049075222</v>
      </c>
      <c r="C25" s="5">
        <f t="shared" si="0"/>
        <v>-462538.45472319133</v>
      </c>
      <c r="D25" s="5">
        <f t="shared" si="1"/>
        <v>90134.041611822788</v>
      </c>
      <c r="E25" s="5">
        <f t="shared" si="2"/>
        <v>-3724.0441311136856</v>
      </c>
      <c r="F25" s="5">
        <f t="shared" si="3"/>
        <v>-921266.63773323444</v>
      </c>
    </row>
    <row r="26" spans="1:6" x14ac:dyDescent="0.25">
      <c r="A26">
        <f>'2019 Reserve Study'!A86</f>
        <v>2040</v>
      </c>
      <c r="B26" s="5">
        <f>'2019 Reserve Study'!B86</f>
        <v>0</v>
      </c>
      <c r="C26" s="5">
        <f t="shared" si="0"/>
        <v>-921266.63773323444</v>
      </c>
      <c r="D26" s="5">
        <f t="shared" si="1"/>
        <v>93739.403276295707</v>
      </c>
      <c r="E26" s="5">
        <f t="shared" si="2"/>
        <v>-8275.2723445693864</v>
      </c>
      <c r="F26" s="5">
        <f t="shared" si="3"/>
        <v>-835802.50680150813</v>
      </c>
    </row>
    <row r="27" spans="1:6" x14ac:dyDescent="0.25">
      <c r="A27">
        <f>'2019 Reserve Study'!A87</f>
        <v>2041</v>
      </c>
      <c r="B27" s="5">
        <f>'2019 Reserve Study'!B87</f>
        <v>94122.431620276635</v>
      </c>
      <c r="C27" s="5">
        <f t="shared" si="0"/>
        <v>-835802.50680150813</v>
      </c>
      <c r="D27" s="5">
        <f t="shared" si="1"/>
        <v>97488.979407347535</v>
      </c>
      <c r="E27" s="5">
        <f t="shared" si="2"/>
        <v>-7383.1352739416061</v>
      </c>
      <c r="F27" s="5">
        <f t="shared" si="3"/>
        <v>-839819.09428837884</v>
      </c>
    </row>
    <row r="28" spans="1:6" x14ac:dyDescent="0.25">
      <c r="A28">
        <f>'2019 Reserve Study'!A88</f>
        <v>2042</v>
      </c>
      <c r="B28" s="5">
        <f>'2019 Reserve Study'!B88</f>
        <v>26584.6700892853</v>
      </c>
      <c r="C28" s="5">
        <f t="shared" si="0"/>
        <v>-839819.09428837884</v>
      </c>
      <c r="D28" s="5">
        <f t="shared" si="1"/>
        <v>101388.53858364144</v>
      </c>
      <c r="E28" s="5">
        <f t="shared" si="2"/>
        <v>-7384.3055570473744</v>
      </c>
      <c r="F28" s="5">
        <f t="shared" si="3"/>
        <v>-772399.53135107015</v>
      </c>
    </row>
    <row r="29" spans="1:6" x14ac:dyDescent="0.25">
      <c r="A29">
        <f>'2019 Reserve Study'!A89</f>
        <v>2043</v>
      </c>
      <c r="B29" s="5">
        <f>'2019 Reserve Study'!B89</f>
        <v>179008.18211970694</v>
      </c>
      <c r="C29" s="5">
        <f t="shared" si="0"/>
        <v>-772399.53135107015</v>
      </c>
      <c r="D29" s="5">
        <f t="shared" si="1"/>
        <v>105444.0801269871</v>
      </c>
      <c r="E29" s="5">
        <f t="shared" si="2"/>
        <v>-6669.5545122408312</v>
      </c>
      <c r="F29" s="5">
        <f t="shared" si="3"/>
        <v>-852633.18785603088</v>
      </c>
    </row>
    <row r="30" spans="1:6" x14ac:dyDescent="0.25">
      <c r="A30">
        <f>'2019 Reserve Study'!A90</f>
        <v>2044</v>
      </c>
      <c r="B30" s="5">
        <f>'2019 Reserve Study'!B90</f>
        <v>895439.36182330712</v>
      </c>
      <c r="C30" s="5">
        <f t="shared" si="0"/>
        <v>-852633.18785603088</v>
      </c>
      <c r="D30" s="5">
        <f t="shared" si="1"/>
        <v>109661.84333206659</v>
      </c>
      <c r="E30" s="5">
        <f t="shared" si="2"/>
        <v>-7429.7134452396431</v>
      </c>
      <c r="F30" s="5">
        <f t="shared" si="3"/>
        <v>-1645840.419792511</v>
      </c>
    </row>
    <row r="31" spans="1:6" x14ac:dyDescent="0.25">
      <c r="A31">
        <f>'2019 Reserve Study'!A91</f>
        <v>2045</v>
      </c>
      <c r="B31" s="5">
        <f>'2019 Reserve Study'!B91</f>
        <v>60484.829763919821</v>
      </c>
      <c r="C31" s="5">
        <f t="shared" si="0"/>
        <v>-1645840.419792511</v>
      </c>
      <c r="D31" s="5">
        <f t="shared" si="1"/>
        <v>114048.31706534926</v>
      </c>
      <c r="E31" s="5">
        <f t="shared" si="2"/>
        <v>-15317.921027271617</v>
      </c>
      <c r="F31" s="5">
        <f t="shared" si="3"/>
        <v>-1607594.8535183531</v>
      </c>
    </row>
    <row r="32" spans="1:6" x14ac:dyDescent="0.25">
      <c r="A32">
        <f>'2019 Reserve Study'!A92</f>
        <v>2046</v>
      </c>
      <c r="B32" s="5">
        <f>'2019 Reserve Study'!B92</f>
        <v>114022.69361200514</v>
      </c>
      <c r="C32" s="5">
        <f t="shared" si="0"/>
        <v>-1607594.8535183531</v>
      </c>
      <c r="D32" s="5">
        <f t="shared" si="1"/>
        <v>118610.24974796323</v>
      </c>
      <c r="E32" s="5">
        <f t="shared" si="2"/>
        <v>-14889.846037703899</v>
      </c>
      <c r="F32" s="5">
        <f t="shared" si="3"/>
        <v>-1617897.1434200988</v>
      </c>
    </row>
    <row r="33" spans="1:6" x14ac:dyDescent="0.25">
      <c r="A33">
        <f>'2019 Reserve Study'!A93</f>
        <v>2047</v>
      </c>
      <c r="B33" s="5">
        <f>'2019 Reserve Study'!B93</f>
        <v>78737.212608606991</v>
      </c>
      <c r="C33" s="5">
        <f t="shared" si="0"/>
        <v>-1617897.1434200988</v>
      </c>
      <c r="D33" s="5">
        <f t="shared" si="1"/>
        <v>123354.65973788177</v>
      </c>
      <c r="E33" s="5">
        <f t="shared" si="2"/>
        <v>-14945.424836822171</v>
      </c>
      <c r="F33" s="5">
        <f t="shared" si="3"/>
        <v>-1588225.1211276462</v>
      </c>
    </row>
    <row r="34" spans="1:6" x14ac:dyDescent="0.25">
      <c r="A34">
        <f>'2019 Reserve Study'!A94</f>
        <v>2048</v>
      </c>
      <c r="B34" s="5">
        <f>'2019 Reserve Study'!B94</f>
        <v>0</v>
      </c>
      <c r="C34" s="5">
        <f t="shared" si="0"/>
        <v>-1588225.1211276462</v>
      </c>
      <c r="D34" s="5">
        <f t="shared" si="1"/>
        <v>128288.84612739705</v>
      </c>
      <c r="E34" s="5">
        <f t="shared" si="2"/>
        <v>-14599.36275000249</v>
      </c>
      <c r="F34" s="5">
        <f t="shared" si="3"/>
        <v>-1474535.6377502515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2024 Update</vt:lpstr>
      <vt:lpstr>2024 Cash Flow</vt:lpstr>
      <vt:lpstr>Sheet2</vt:lpstr>
      <vt:lpstr>Loan Payment</vt:lpstr>
      <vt:lpstr>2024 Update Org</vt:lpstr>
      <vt:lpstr>2019 Reserve Study</vt:lpstr>
      <vt:lpstr>2019 Cash Flow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cp:lastPrinted>2023-11-29T16:29:20Z</cp:lastPrinted>
  <dcterms:created xsi:type="dcterms:W3CDTF">2023-10-07T17:37:54Z</dcterms:created>
  <dcterms:modified xsi:type="dcterms:W3CDTF">2024-09-25T14:25:38Z</dcterms:modified>
</cp:coreProperties>
</file>