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98" documentId="8_{F9B45ECC-D2D9-4390-95C6-D8B0FD83A70A}" xr6:coauthVersionLast="47" xr6:coauthVersionMax="47" xr10:uidLastSave="{1FAED6BC-0F99-4C9F-8E0F-39E72C8BC941}"/>
  <bookViews>
    <workbookView xWindow="-28920" yWindow="-120" windowWidth="29040" windowHeight="16440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O3" i="4"/>
  <c r="O4" i="4"/>
  <c r="O5" i="4"/>
  <c r="O6" i="4"/>
  <c r="O7" i="4"/>
  <c r="O8" i="4"/>
  <c r="O9" i="4"/>
  <c r="O10" i="4"/>
  <c r="O11" i="4"/>
  <c r="O12" i="4"/>
  <c r="O13" i="4"/>
  <c r="O2" i="4"/>
  <c r="O14" i="4" s="1"/>
  <c r="E3" i="4"/>
  <c r="E4" i="4"/>
  <c r="E5" i="4"/>
  <c r="E6" i="4"/>
  <c r="E7" i="4"/>
  <c r="E8" i="4"/>
  <c r="E9" i="4"/>
  <c r="E10" i="4"/>
  <c r="E11" i="4"/>
  <c r="E12" i="4"/>
  <c r="E13" i="4"/>
  <c r="E2" i="4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4" i="5"/>
  <c r="I5" i="5"/>
  <c r="I6" i="5"/>
  <c r="I7" i="5"/>
  <c r="I8" i="5"/>
  <c r="I9" i="5"/>
  <c r="I10" i="5"/>
  <c r="I11" i="5"/>
  <c r="I12" i="5"/>
  <c r="I13" i="5"/>
  <c r="I14" i="5"/>
  <c r="I3" i="5"/>
  <c r="E4" i="3"/>
  <c r="E5" i="3"/>
  <c r="E6" i="3"/>
  <c r="E7" i="3"/>
  <c r="E8" i="3"/>
  <c r="E9" i="3"/>
  <c r="E10" i="3"/>
  <c r="E11" i="3"/>
  <c r="E12" i="3"/>
  <c r="E13" i="3"/>
  <c r="E14" i="3"/>
  <c r="E3" i="3"/>
  <c r="H15" i="3"/>
  <c r="B2" i="2"/>
  <c r="C14" i="2"/>
  <c r="B14" i="2"/>
  <c r="E20" i="24"/>
  <c r="E25" i="24" s="1"/>
  <c r="J3" i="24" s="1"/>
  <c r="B3" i="2"/>
  <c r="B4" i="2"/>
  <c r="B5" i="2"/>
  <c r="B6" i="2"/>
  <c r="B7" i="2"/>
  <c r="B8" i="2"/>
  <c r="B9" i="2"/>
  <c r="B10" i="2"/>
  <c r="B11" i="2"/>
  <c r="B12" i="2"/>
  <c r="B13" i="2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F4" i="4"/>
  <c r="F5" i="4"/>
  <c r="F6" i="4"/>
  <c r="F7" i="4"/>
  <c r="F8" i="4"/>
  <c r="F9" i="4"/>
  <c r="F10" i="4"/>
  <c r="F11" i="4"/>
  <c r="F12" i="4"/>
  <c r="F13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O5" i="23" s="1"/>
  <c r="K6" i="23"/>
  <c r="L6" i="23" s="1"/>
  <c r="O6" i="23" s="1"/>
  <c r="K7" i="23"/>
  <c r="L7" i="23" s="1"/>
  <c r="O7" i="23" s="1"/>
  <c r="K8" i="23"/>
  <c r="L8" i="23" s="1"/>
  <c r="O8" i="23" s="1"/>
  <c r="K9" i="23"/>
  <c r="L9" i="23" s="1"/>
  <c r="O9" i="23" s="1"/>
  <c r="K10" i="23"/>
  <c r="L10" i="23" s="1"/>
  <c r="O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J6" i="23"/>
  <c r="J7" i="23"/>
  <c r="J8" i="23"/>
  <c r="J9" i="23"/>
  <c r="J10" i="23"/>
  <c r="J11" i="23"/>
  <c r="J12" i="23"/>
  <c r="J13" i="23"/>
  <c r="J14" i="23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P4" i="4" l="1"/>
  <c r="P5" i="23"/>
  <c r="P5" i="4"/>
  <c r="P6" i="23"/>
  <c r="P6" i="4"/>
  <c r="P7" i="23"/>
  <c r="P8" i="23"/>
  <c r="P7" i="4"/>
  <c r="P8" i="4"/>
  <c r="P9" i="23"/>
  <c r="P9" i="4"/>
  <c r="P10" i="23"/>
  <c r="P10" i="4"/>
  <c r="P11" i="23"/>
  <c r="P11" i="4"/>
  <c r="P12" i="23"/>
  <c r="P12" i="4"/>
  <c r="P13" i="23"/>
  <c r="P14" i="23"/>
  <c r="P13" i="4"/>
  <c r="J5" i="24"/>
  <c r="J11" i="24"/>
  <c r="J13" i="24" s="1"/>
  <c r="O4" i="23"/>
  <c r="O3" i="23"/>
  <c r="P4" i="23"/>
  <c r="P3" i="4"/>
  <c r="P3" i="23"/>
  <c r="P2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L5" i="5"/>
  <c r="L6" i="5"/>
  <c r="L7" i="5"/>
  <c r="L8" i="5"/>
  <c r="L9" i="5"/>
  <c r="L10" i="5"/>
  <c r="L11" i="5"/>
  <c r="L12" i="5"/>
  <c r="L13" i="5"/>
  <c r="L14" i="5"/>
  <c r="L3" i="5"/>
  <c r="J4" i="5"/>
  <c r="J5" i="5"/>
  <c r="J6" i="5"/>
  <c r="J7" i="5"/>
  <c r="J8" i="5"/>
  <c r="J9" i="5"/>
  <c r="J10" i="5"/>
  <c r="J11" i="5"/>
  <c r="J12" i="5"/>
  <c r="J13" i="5"/>
  <c r="J14" i="5"/>
  <c r="J3" i="5"/>
  <c r="O4" i="5" l="1"/>
  <c r="P4" i="5" s="1"/>
  <c r="O5" i="5"/>
  <c r="P5" i="5" s="1"/>
  <c r="O6" i="5"/>
  <c r="P6" i="5" s="1"/>
  <c r="O7" i="5"/>
  <c r="P7" i="5" s="1"/>
  <c r="O8" i="5"/>
  <c r="P8" i="5" s="1"/>
  <c r="O9" i="5"/>
  <c r="P9" i="5" s="1"/>
  <c r="O10" i="5"/>
  <c r="P10" i="5" s="1"/>
  <c r="O11" i="5"/>
  <c r="P11" i="5" s="1"/>
  <c r="O12" i="5"/>
  <c r="P12" i="5" s="1"/>
  <c r="O13" i="5"/>
  <c r="P13" i="5" s="1"/>
  <c r="O14" i="5"/>
  <c r="P14" i="5" s="1"/>
  <c r="O3" i="5"/>
  <c r="P3" i="5" s="1"/>
  <c r="I15" i="5"/>
  <c r="I48" i="23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D13" i="2"/>
  <c r="D12" i="2"/>
  <c r="D11" i="2"/>
  <c r="D10" i="2"/>
  <c r="D9" i="2"/>
  <c r="D8" i="2"/>
  <c r="D7" i="2"/>
  <c r="D6" i="2"/>
  <c r="D5" i="2"/>
  <c r="D4" i="2"/>
  <c r="D3" i="2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E15" i="3"/>
  <c r="G15" i="3"/>
  <c r="F15" i="3"/>
  <c r="D15" i="3"/>
  <c r="C15" i="3"/>
  <c r="B15" i="3"/>
  <c r="D15" i="5"/>
  <c r="B31" i="5" l="1"/>
  <c r="J32" i="5" s="1"/>
  <c r="D2" i="2"/>
  <c r="J2" i="4" s="1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E14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<sst xmlns="http://schemas.openxmlformats.org/spreadsheetml/2006/main" count="365" uniqueCount="178">
  <si>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</si>
  <si>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</si>
  <si>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</si>
  <si>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</si>
  <si>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</si>
  <si>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</si>
  <si>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</si>
  <si>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</si>
  <si>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</si>
  <si>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</si>
  <si>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</si>
  <si>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</si>
  <si>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</si>
  <si>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</si>
  <si>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</si>
  <si>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</si>
  <si>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</si>
  <si>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</si>
  <si>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</si>
  <si>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</si>
  <si>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</si>
  <si>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</si>
  <si>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</si>
  <si>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</si>
  <si>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</si>
  <si>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</si>
  <si>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</si>
  <si>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</si>
  <si>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</si>
  <si>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</si>
  <si>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</si>
  <si>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</si>
  <si>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</si>
  <si>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</si>
  <si>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</si>
  <si>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</si>
  <si>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</si>
  <si>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</si>
  <si>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</si>
  <si>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</si>
  <si>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</si>
  <si>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</si>
  <si>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</si>
  <si>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</si>
  <si>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</si>
  <si>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</si>
  <si>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</si>
  <si>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</si>
  <si>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</si>
  <si>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</si>
  <si>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</si>
  <si>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</si>
  <si>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</si>
  <si>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</si>
  <si>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</si>
  <si>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</si>
  <si>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</si>
  <si>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</si>
  <si>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</si>
  <si>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</si>
  <si>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</si>
  <si>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</si>
  <si>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</si>
  <si>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</si>
  <si>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</si>
  <si>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</si>
  <si>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</si>
  <si>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</si>
  <si>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</si>
  <si>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</si>
  <si>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</si>
  <si>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</si>
  <si>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</si>
  <si>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</si>
  <si>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</si>
  <si>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</si>
  <si>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</si>
  <si>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</si>
  <si>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</si>
  <si>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</si>
  <si>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</si>
  <si>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</si>
  <si>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</si>
  <si>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</si>
  <si>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</si>
  <si>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</si>
  <si>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</si>
  <si>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</si>
  <si>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</si>
  <si>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</si>
  <si>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</si>
  <si>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</si>
  <si>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</si>
  <si>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</si>
  <si>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</si>
  <si>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</si>
  <si>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</si>
  <si>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</si>
  <si>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</si>
  <si>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</si>
  <si>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</si>
  <si>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</si>
  <si>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</si>
  <si>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</si>
  <si>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</si>
  <si>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</si>
  <si>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</si>
  <si>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</si>
  <si>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</si>
  <si>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</si>
  <si>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</si>
  <si>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</si>
  <si>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</si>
  <si>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</si>
  <si>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</si>
  <si>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</si>
  <si>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</si>
  <si>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</si>
  <si>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</si>
  <si>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</si>
  <si>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</si>
  <si>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</si>
  <si>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</si>
  <si>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</si>
  <si>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</si>
  <si>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</si>
  <si>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</si>
  <si>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</si>
  <si>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</si>
  <si>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</si>
  <si>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</si>
  <si>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</si>
  <si>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</si>
  <si>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</si>
  <si>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</si>
  <si>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</si>
  <si>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</si>
  <si>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</si>
  <si>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</si>
  <si>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</si>
  <si>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</si>
  <si>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</si>
  <si>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</si>
  <si>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</si>
  <si>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</si>
  <si>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</si>
  <si>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</si>
  <si>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</si>
  <si>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</si>
  <si>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</si>
  <si>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</si>
  <si>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</si>
  <si>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1 truck 2025 (7)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</si>
  <si>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</si>
  <si>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</si>
  <si>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</si>
  <si>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</si>
  <si>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</si>
  <si>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Utilization %</t>
  </si>
  <si>
    <t>Rental Length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</si>
  <si>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</si>
  <si>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</si>
  <si>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</si>
  <si>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</si>
  <si>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</si>
  <si>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</si>
  <si>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</si>
  <si>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1) Docket: Driver Summary report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</si>
  <si>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</si>
  <si>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</si>
  <si>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</si>
  <si>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</si>
  <si>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</si>
  <si>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t>Client Rcost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</si>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</sst>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1" xfId="0" applyFont="1" applyFill="1" applyBorder="1"/>
    <xf numFmtId="2" fontId="0" fillId="0" borderId="42" xfId="0" applyNumberFormat="1" applyBorder="1"/>
    <xf numFmtId="1" fontId="2" fillId="2" borderId="41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5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0" fontId="2" fillId="12" borderId="13" xfId="0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6" xfId="0" applyBorder="1"/>
    <xf numFmtId="0" fontId="0" fillId="0" borderId="47" xfId="0" applyBorder="1"/>
    <xf numFmtId="0" fontId="0" fillId="0" borderId="49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1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3" xfId="0" applyBorder="1"/>
    <xf numFmtId="0" fontId="0" fillId="0" borderId="10" xfId="0" applyBorder="1"/>
    <xf numFmtId="10" fontId="0" fillId="0" borderId="10" xfId="0" applyNumberFormat="1" applyBorder="1"/>
    <xf numFmtId="165" fontId="0" fillId="0" borderId="48" xfId="0" applyNumberFormat="1" applyBorder="1"/>
    <xf numFmtId="165" fontId="0" fillId="0" borderId="50" xfId="0" applyNumberFormat="1" applyBorder="1"/>
    <xf numFmtId="165" fontId="0" fillId="0" borderId="52" xfId="0" applyNumberFormat="1" applyBorder="1"/>
    <xf numFmtId="0" fontId="0" fillId="0" borderId="2" xfId="0" applyBorder="1"/>
    <xf numFmtId="44" fontId="0" fillId="0" borderId="10" xfId="1" applyFont="1" applyFill="1" applyBorder="1"/>
    <xf numFmtId="1" fontId="13" fillId="14" borderId="16" xfId="1" applyNumberFormat="1" applyFont="1" applyFill="1" applyBorder="1"/>
    <xf numFmtId="2" fontId="13" fillId="14" borderId="12" xfId="0" applyNumberFormat="1" applyFont="1" applyFill="1" applyBorder="1"/>
    <xf numFmtId="49" fontId="2" fillId="0" borderId="54" xfId="0" applyNumberFormat="1" applyFont="1" applyBorder="1"/>
    <xf numFmtId="1" fontId="0" fillId="14" borderId="56" xfId="0" applyNumberFormat="1" applyFill="1" applyBorder="1"/>
    <xf numFmtId="2" fontId="0" fillId="14" borderId="55" xfId="0" applyNumberFormat="1" applyFill="1" applyBorder="1"/>
    <xf numFmtId="1" fontId="0" fillId="4" borderId="24" xfId="0" applyNumberFormat="1" applyFill="1" applyBorder="1" applyAlignment="1">
      <alignment horizontal="right"/>
    </xf>
    <xf numFmtId="9" fontId="0" fillId="2" borderId="8" xfId="2" applyFont="1" applyFill="1" applyBorder="1"/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4" borderId="13" xfId="2" applyFont="1" applyFill="1" applyBorder="1"/>
    <xf numFmtId="0" fontId="15" fillId="6" borderId="38" xfId="0" applyFont="1" applyFill="1" applyBorder="1" applyAlignment="1">
      <alignment horizontal="center" wrapText="1"/>
    </xf>
    <xf numFmtId="1" fontId="0" fillId="0" borderId="24" xfId="0" applyNumberFormat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0" fillId="0" borderId="0" xfId="0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49" fontId="2" fillId="16" borderId="54" xfId="0" applyNumberFormat="1" applyFont="1" applyFill="1" applyBorder="1"/>
    <xf numFmtId="1" fontId="0" fillId="16" borderId="56" xfId="0" applyNumberFormat="1" applyFill="1" applyBorder="1"/>
    <xf numFmtId="2" fontId="0" fillId="16" borderId="55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1 truck 2025 (7)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1 truck 2025 (7)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5A8E6C-7D66-46B4-9754-2210D6D6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27C85EF-BF75-46AC-89F4-0E13BBAAAB55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57DAEBF-AFD1-4A1A-999D-4D7F3892BB70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658B40-0D63-44D9-8DBB-2742E4258C6C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23045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0" priority="25" operator="lessThan">
      <formula>$D$14</formula>
    </cfRule>
    <cfRule type="cellIs" dxfId="49" priority="26" operator="greaterThan">
      <formula>$D$14</formula>
    </cfRule>
  </conditionalFormatting>
  <conditionalFormatting sqref="E14:G14">
    <cfRule type="cellIs" dxfId="48" priority="23" operator="lessThan">
      <formula>$G$14</formula>
    </cfRule>
    <cfRule type="cellIs" dxfId="47" priority="24" operator="greaterThan">
      <formula>$G$14</formula>
    </cfRule>
  </conditionalFormatting>
  <conditionalFormatting sqref="H14:I14">
    <cfRule type="cellIs" dxfId="46" priority="21" operator="lessThan">
      <formula>$J$14</formula>
    </cfRule>
    <cfRule type="cellIs" dxfId="45" priority="22" operator="greaterThan">
      <formula>$J$14</formula>
    </cfRule>
  </conditionalFormatting>
  <conditionalFormatting sqref="K14:L14">
    <cfRule type="cellIs" dxfId="44" priority="19" operator="lessThan">
      <formula>$M$14</formula>
    </cfRule>
    <cfRule type="cellIs" dxfId="43" priority="20" operator="greaterThan">
      <formula>$M$14</formula>
    </cfRule>
  </conditionalFormatting>
  <conditionalFormatting sqref="N14">
    <cfRule type="cellIs" dxfId="42" priority="17" operator="lessThan">
      <formula>$O$14</formula>
    </cfRule>
    <cfRule type="cellIs" dxfId="41" priority="18" operator="greaterThan">
      <formula>$O$14</formula>
    </cfRule>
  </conditionalFormatting>
  <conditionalFormatting sqref="R14">
    <cfRule type="cellIs" dxfId="40" priority="15" operator="lessThan">
      <formula>$R$15</formula>
    </cfRule>
    <cfRule type="cellIs" dxfId="39" priority="16" operator="greaterThan">
      <formula>$R$15</formula>
    </cfRule>
  </conditionalFormatting>
  <conditionalFormatting sqref="S14">
    <cfRule type="cellIs" dxfId="38" priority="13" operator="lessThan">
      <formula>$S$15</formula>
    </cfRule>
    <cfRule type="cellIs" dxfId="37" priority="14" operator="greaterThan">
      <formula>$S$15</formula>
    </cfRule>
  </conditionalFormatting>
  <conditionalFormatting sqref="T14">
    <cfRule type="cellIs" dxfId="36" priority="11" operator="lessThan">
      <formula>$T$15</formula>
    </cfRule>
    <cfRule type="cellIs" dxfId="35" priority="12" operator="greaterThan">
      <formula>$T$15</formula>
    </cfRule>
  </conditionalFormatting>
  <conditionalFormatting sqref="U14">
    <cfRule type="cellIs" dxfId="34" priority="9" operator="lessThan">
      <formula>$U$15</formula>
    </cfRule>
    <cfRule type="cellIs" dxfId="33" priority="10" operator="greaterThan">
      <formula>$U$15</formula>
    </cfRule>
  </conditionalFormatting>
  <conditionalFormatting sqref="V14">
    <cfRule type="cellIs" dxfId="32" priority="7" operator="lessThan">
      <formula>$V$15</formula>
    </cfRule>
    <cfRule type="cellIs" dxfId="31" priority="8" operator="greaterThan">
      <formula>$V$15</formula>
    </cfRule>
  </conditionalFormatting>
  <conditionalFormatting sqref="W14">
    <cfRule type="cellIs" dxfId="30" priority="5" operator="lessThan">
      <formula>$W$15</formula>
    </cfRule>
    <cfRule type="cellIs" dxfId="29" priority="6" operator="greaterThan">
      <formula>$W$15</formula>
    </cfRule>
  </conditionalFormatting>
  <conditionalFormatting sqref="X14">
    <cfRule type="cellIs" dxfId="28" priority="3" operator="lessThan">
      <formula>$X$15</formula>
    </cfRule>
    <cfRule type="cellIs" dxfId="27" priority="4" operator="greaterThan">
      <formula>$X$15</formula>
    </cfRule>
  </conditionalFormatting>
  <conditionalFormatting sqref="Y14">
    <cfRule type="cellIs" dxfId="26" priority="1" operator="lessThan">
      <formula>$Y$15</formula>
    </cfRule>
    <cfRule type="cellIs" dxfId="25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" sqref="E1:E15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88671875" bestFit="1" customWidth="1"/>
    <col min="6" max="6" width="12.21875" bestFit="1" customWidth="1"/>
    <col min="7" max="7" width="14.44140625" bestFit="1" customWidth="1"/>
    <col min="8" max="8" width="13.21875" bestFit="1" customWidth="1"/>
    <col min="9" max="9" width="12.77734375" bestFit="1" customWidth="1"/>
    <col min="10" max="10" width="10.2187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158</v>
      </c>
      <c r="F2" s="48" t="s">
        <v>89</v>
      </c>
      <c r="G2" s="6" t="s">
        <v>27</v>
      </c>
      <c r="H2" s="48" t="s">
        <v>159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4">
        <v>23</v>
      </c>
      <c r="E3" s="187">
        <f>(((H3/D3)/D3))</f>
        <v>0</v>
      </c>
      <c r="F3" s="104"/>
      <c r="G3" s="108"/>
      <c r="H3" s="65"/>
      <c r="I3" s="108"/>
      <c r="J3" s="65"/>
    </row>
    <row r="4" spans="1:10" x14ac:dyDescent="0.3">
      <c r="A4" s="99" t="s">
        <v>66</v>
      </c>
      <c r="B4" s="2"/>
      <c r="C4" s="2"/>
      <c r="D4" s="125">
        <v>20</v>
      </c>
      <c r="E4" s="188">
        <f t="shared" ref="E4:E14" si="0">(((H4/D4)/D4))</f>
        <v>0</v>
      </c>
      <c r="F4" s="2"/>
      <c r="G4" s="2"/>
      <c r="H4" s="103"/>
      <c r="I4" s="2"/>
      <c r="J4" s="103"/>
    </row>
    <row r="5" spans="1:10" x14ac:dyDescent="0.3">
      <c r="A5" s="99" t="s">
        <v>65</v>
      </c>
      <c r="B5" s="2"/>
      <c r="C5" s="2"/>
      <c r="D5" s="125">
        <v>21</v>
      </c>
      <c r="E5" s="188">
        <f t="shared" si="0"/>
        <v>0</v>
      </c>
      <c r="F5" s="2"/>
      <c r="G5" s="2"/>
      <c r="H5" s="103"/>
      <c r="I5" s="2"/>
      <c r="J5" s="103"/>
    </row>
    <row r="6" spans="1:10" x14ac:dyDescent="0.3">
      <c r="A6" s="99" t="s">
        <v>64</v>
      </c>
      <c r="B6" s="2"/>
      <c r="C6" s="2"/>
      <c r="D6" s="125">
        <v>22</v>
      </c>
      <c r="E6" s="188">
        <f t="shared" si="0"/>
        <v>0</v>
      </c>
      <c r="F6" s="2"/>
      <c r="G6" s="2"/>
      <c r="H6" s="103"/>
      <c r="I6" s="2"/>
      <c r="J6" s="103"/>
    </row>
    <row r="7" spans="1:10" x14ac:dyDescent="0.3">
      <c r="A7" s="99" t="s">
        <v>63</v>
      </c>
      <c r="B7" s="2"/>
      <c r="C7" s="2"/>
      <c r="D7" s="125">
        <v>23</v>
      </c>
      <c r="E7" s="188">
        <f t="shared" si="0"/>
        <v>0</v>
      </c>
      <c r="F7" s="2"/>
      <c r="G7" s="2"/>
      <c r="H7" s="103"/>
      <c r="I7" s="2"/>
      <c r="J7" s="103"/>
    </row>
    <row r="8" spans="1:10" x14ac:dyDescent="0.3">
      <c r="A8" s="99" t="s">
        <v>62</v>
      </c>
      <c r="B8" s="2"/>
      <c r="C8" s="2"/>
      <c r="D8" s="125">
        <v>20</v>
      </c>
      <c r="E8" s="188">
        <f t="shared" si="0"/>
        <v>0</v>
      </c>
      <c r="F8" s="2"/>
      <c r="G8" s="2"/>
      <c r="H8" s="103"/>
      <c r="I8" s="2"/>
      <c r="J8" s="103"/>
    </row>
    <row r="9" spans="1:10" x14ac:dyDescent="0.3">
      <c r="A9" s="99" t="s">
        <v>61</v>
      </c>
      <c r="B9" s="2"/>
      <c r="C9" s="2"/>
      <c r="D9" s="125">
        <v>23</v>
      </c>
      <c r="E9" s="188">
        <f t="shared" si="0"/>
        <v>0</v>
      </c>
      <c r="F9" s="2"/>
      <c r="G9" s="2"/>
      <c r="H9" s="103"/>
      <c r="I9" s="2"/>
      <c r="J9" s="103"/>
    </row>
    <row r="10" spans="1:10" x14ac:dyDescent="0.3">
      <c r="A10" s="99" t="s">
        <v>60</v>
      </c>
      <c r="B10" s="2"/>
      <c r="C10" s="2"/>
      <c r="D10" s="125">
        <v>22</v>
      </c>
      <c r="E10" s="188">
        <f t="shared" si="0"/>
        <v>0</v>
      </c>
      <c r="F10" s="2"/>
      <c r="G10" s="2"/>
      <c r="H10" s="103"/>
      <c r="I10" s="2"/>
      <c r="J10" s="103"/>
    </row>
    <row r="11" spans="1:10" x14ac:dyDescent="0.3">
      <c r="A11" s="99" t="s">
        <v>59</v>
      </c>
      <c r="B11" s="2"/>
      <c r="C11" s="2"/>
      <c r="D11" s="125">
        <v>21</v>
      </c>
      <c r="E11" s="188">
        <f t="shared" si="0"/>
        <v>0</v>
      </c>
      <c r="F11" s="2"/>
      <c r="G11" s="2"/>
      <c r="H11" s="103"/>
      <c r="I11" s="2"/>
      <c r="J11" s="103"/>
    </row>
    <row r="12" spans="1:10" x14ac:dyDescent="0.3">
      <c r="A12" s="99" t="s">
        <v>68</v>
      </c>
      <c r="B12" s="2"/>
      <c r="C12" s="2"/>
      <c r="D12" s="125">
        <v>22</v>
      </c>
      <c r="E12" s="188">
        <f t="shared" si="0"/>
        <v>0</v>
      </c>
      <c r="F12" s="2"/>
      <c r="G12" s="2"/>
      <c r="H12" s="103"/>
      <c r="I12" s="2"/>
      <c r="J12" s="103"/>
    </row>
    <row r="13" spans="1:10" x14ac:dyDescent="0.3">
      <c r="A13" s="99" t="s">
        <v>69</v>
      </c>
      <c r="B13" s="2"/>
      <c r="C13" s="2"/>
      <c r="D13" s="125">
        <v>21</v>
      </c>
      <c r="E13" s="188">
        <f t="shared" si="0"/>
        <v>0</v>
      </c>
      <c r="F13" s="2"/>
      <c r="G13" s="2"/>
      <c r="H13" s="103"/>
      <c r="I13" s="2"/>
      <c r="J13" s="103"/>
    </row>
    <row r="14" spans="1:10" ht="15" thickBot="1" x14ac:dyDescent="0.35">
      <c r="A14" s="98" t="s">
        <v>70</v>
      </c>
      <c r="B14" s="19"/>
      <c r="C14" s="19"/>
      <c r="D14" s="126">
        <v>22</v>
      </c>
      <c r="E14" s="189">
        <f t="shared" si="0"/>
        <v>0</v>
      </c>
      <c r="F14" s="105"/>
      <c r="G14" s="107"/>
      <c r="H14" s="106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6">
        <f>AVERAGE(E3:E14)</f>
        <v>0</v>
      </c>
      <c r="F15" s="101" t="e">
        <f t="shared" si="1"/>
        <v>#DIV/0!</v>
      </c>
      <c r="G15" s="102" t="e">
        <f t="shared" si="1"/>
        <v>#DIV/0!</v>
      </c>
      <c r="H15" s="109" t="e">
        <f t="shared" ref="H15" si="2">AVERAGE(H3:H14)</f>
        <v>#DIV/0!</v>
      </c>
      <c r="I15" s="11" t="e">
        <f t="shared" si="1"/>
        <v>#DIV/0!</v>
      </c>
      <c r="J15" s="109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3">AVERAGE(B19:B30)</f>
        <v>#DIV/0!</v>
      </c>
      <c r="C31" s="97" t="e">
        <f t="shared" si="3"/>
        <v>#DIV/0!</v>
      </c>
      <c r="D31" s="97" t="e">
        <f t="shared" si="3"/>
        <v>#DIV/0!</v>
      </c>
      <c r="E31" s="97" t="e">
        <f t="shared" si="3"/>
        <v>#DIV/0!</v>
      </c>
      <c r="F31" s="97" t="e">
        <f t="shared" si="3"/>
        <v>#DIV/0!</v>
      </c>
      <c r="G31" s="97" t="e">
        <f t="shared" si="3"/>
        <v>#DIV/0!</v>
      </c>
      <c r="H31" s="97" t="e">
        <f t="shared" si="3"/>
        <v>#DIV/0!</v>
      </c>
      <c r="I31" s="97" t="e">
        <f t="shared" si="3"/>
        <v>#DIV/0!</v>
      </c>
      <c r="J31" s="97" t="e">
        <f t="shared" si="3"/>
        <v>#DIV/0!</v>
      </c>
      <c r="K31" s="97" t="e">
        <f t="shared" si="3"/>
        <v>#DIV/0!</v>
      </c>
      <c r="L31" s="97" t="e">
        <f t="shared" si="3"/>
        <v>#DIV/0!</v>
      </c>
      <c r="M31" s="97" t="e">
        <f t="shared" si="3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F3:J14 B19:M30">
    <cfRule type="containsBlanks" dxfId="3" priority="1">
      <formula>LEN(TRIM(B3))=0</formula>
    </cfRule>
  </conditionalFormatting>
  <conditionalFormatting sqref="G32">
    <cfRule type="cellIs" dxfId="2" priority="2" operator="between">
      <formula>0.03</formula>
      <formula>0.04</formula>
    </cfRule>
    <cfRule type="cellIs" dxfId="1" priority="3" operator="lessThan">
      <formula>0.02</formula>
    </cfRule>
    <cfRule type="cellIs" dxfId="0" priority="4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2"/>
  <sheetViews>
    <sheetView zoomScaleNormal="100" workbookViewId="0">
      <pane ySplit="1" topLeftCell="A2" activePane="bottomLeft" state="frozen"/>
      <selection activeCell="D1" sqref="D1"/>
      <selection pane="bottomLeft" activeCell="C22" sqref="C22"/>
    </sheetView>
  </sheetViews>
  <sheetFormatPr defaultRowHeight="14.4" x14ac:dyDescent="0.3"/>
  <cols>
    <col min="1" max="1" width="20.6640625" bestFit="1" customWidth="1"/>
    <col min="2" max="2" width="8" customWidth="1"/>
    <col min="3" max="3" width="12.109375" bestFit="1" customWidth="1"/>
    <col min="4" max="4" width="7.77734375" bestFit="1" customWidth="1"/>
    <col min="5" max="5" width="11.88671875" customWidth="1"/>
    <col min="6" max="6" width="10.44140625" bestFit="1" customWidth="1"/>
    <col min="7" max="7" width="5" bestFit="1" customWidth="1"/>
    <col min="8" max="8" width="7.77734375" bestFit="1" customWidth="1"/>
    <col min="9" max="9" width="13.21875" bestFit="1" customWidth="1"/>
    <col min="10" max="10" width="12.21875" bestFit="1" customWidth="1"/>
    <col min="11" max="11" width="11.21875" bestFit="1" customWidth="1"/>
    <col min="12" max="12" width="14.44140625" bestFit="1" customWidth="1"/>
    <col min="13" max="13" width="5.77734375" bestFit="1" customWidth="1"/>
    <col min="14" max="14" width="7.77734375" bestFit="1" customWidth="1"/>
    <col min="15" max="15" width="13.21875" bestFit="1" customWidth="1"/>
    <col min="16" max="16" width="20.6640625" bestFit="1" customWidth="1"/>
    <col min="17" max="17" width="10.21875" bestFit="1" customWidth="1"/>
    <col min="18" max="18" width="11.21875" bestFit="1" customWidth="1"/>
    <col min="19" max="19" width="11.5546875" bestFit="1" customWidth="1"/>
    <col min="20" max="20" width="10.21875" customWidth="1"/>
    <col min="21" max="21" width="11.21875" bestFit="1" customWidth="1"/>
    <col min="22" max="23" width="10.21875" bestFit="1" customWidth="1"/>
    <col min="24" max="24" width="15.77734375" customWidth="1"/>
    <col min="25" max="25" width="20.5546875" bestFit="1" customWidth="1"/>
    <col min="26" max="26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158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159</v>
      </c>
      <c r="P1" s="113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6">
        <f>'2026 Data'!B3</f>
        <v>0</v>
      </c>
      <c r="C2" s="116">
        <f>'2026 Data'!C3</f>
        <v>0</v>
      </c>
      <c r="D2" s="36">
        <v>37</v>
      </c>
      <c r="E2" s="185">
        <f>'2026 Data'!I3</f>
        <v>0</v>
      </c>
      <c r="F2" s="34" t="e">
        <f>'2026 Data'!J3</f>
        <v>#DIV/0!</v>
      </c>
      <c r="G2" s="50">
        <f>'2026 Goals'!C2</f>
        <v>0</v>
      </c>
      <c r="H2" s="51">
        <v>0.93</v>
      </c>
      <c r="I2" s="35">
        <f>'2026 Data'!B19</f>
        <v>0</v>
      </c>
      <c r="J2" s="52">
        <f>'2026 Goals'!D2</f>
        <v>0</v>
      </c>
      <c r="K2" s="53">
        <v>19830.009999999998</v>
      </c>
      <c r="L2" s="151">
        <f>'2026 Data'!F3</f>
        <v>0</v>
      </c>
      <c r="M2" s="112">
        <f>'2026 Goals'!B2</f>
        <v>35</v>
      </c>
      <c r="N2" s="54">
        <v>35</v>
      </c>
      <c r="O2" s="192">
        <f>'2026 Data'!G3</f>
        <v>0</v>
      </c>
      <c r="P2" s="114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6">
        <f>'2026 Data'!B4</f>
        <v>0</v>
      </c>
      <c r="C3" s="116">
        <f>'2026 Data'!C4</f>
        <v>0</v>
      </c>
      <c r="D3" s="36">
        <v>37</v>
      </c>
      <c r="E3" s="185">
        <f>'2026 Data'!I4</f>
        <v>0</v>
      </c>
      <c r="F3" s="34" t="e">
        <f>'2026 Data'!J4</f>
        <v>#DIV/0!</v>
      </c>
      <c r="G3" s="50">
        <f>'2026 Goals'!C3</f>
        <v>0</v>
      </c>
      <c r="H3" s="49">
        <v>0.86</v>
      </c>
      <c r="I3" s="35">
        <f>'2026 Data'!B20</f>
        <v>0</v>
      </c>
      <c r="J3" s="52">
        <f>'2026 Goals'!D3</f>
        <v>0</v>
      </c>
      <c r="K3" s="53">
        <v>17036.48</v>
      </c>
      <c r="L3" s="151">
        <f>'2026 Data'!F4</f>
        <v>0</v>
      </c>
      <c r="M3" s="112">
        <f>'2026 Goals'!B3</f>
        <v>32</v>
      </c>
      <c r="N3" s="54">
        <v>32</v>
      </c>
      <c r="O3" s="192">
        <f>'2026 Data'!G4</f>
        <v>0</v>
      </c>
      <c r="P3" s="114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6">
        <f>'2026 Data'!B5</f>
        <v>0</v>
      </c>
      <c r="C4" s="116">
        <f>'2026 Data'!C5</f>
        <v>0</v>
      </c>
      <c r="D4" s="36">
        <v>37</v>
      </c>
      <c r="E4" s="185">
        <f>'2026 Data'!I5</f>
        <v>0</v>
      </c>
      <c r="F4" s="34" t="e">
        <f>'2026 Data'!J5</f>
        <v>#DIV/0!</v>
      </c>
      <c r="G4" s="50">
        <f>'2026 Goals'!C4</f>
        <v>0</v>
      </c>
      <c r="H4" s="49">
        <v>1.1100000000000001</v>
      </c>
      <c r="I4" s="35">
        <f>'2026 Data'!B21</f>
        <v>0</v>
      </c>
      <c r="J4" s="52">
        <f>'2026 Goals'!D4</f>
        <v>0</v>
      </c>
      <c r="K4" s="53">
        <v>21139.46</v>
      </c>
      <c r="L4" s="151">
        <f>'2026 Data'!F5</f>
        <v>0</v>
      </c>
      <c r="M4" s="112">
        <f>'2026 Goals'!B4</f>
        <v>42</v>
      </c>
      <c r="N4" s="54">
        <v>42</v>
      </c>
      <c r="O4" s="192">
        <f>'2026 Data'!G5</f>
        <v>0</v>
      </c>
      <c r="P4" s="114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6">
        <f>'2026 Data'!B6</f>
        <v>0</v>
      </c>
      <c r="C5" s="116">
        <f>'2026 Data'!C6</f>
        <v>0</v>
      </c>
      <c r="D5" s="36">
        <v>37</v>
      </c>
      <c r="E5" s="185">
        <f>'2026 Data'!I6</f>
        <v>0</v>
      </c>
      <c r="F5" s="34" t="e">
        <f>'2026 Data'!J6</f>
        <v>#DIV/0!</v>
      </c>
      <c r="G5" s="50">
        <f>'2026 Goals'!C5</f>
        <v>0</v>
      </c>
      <c r="H5" s="49">
        <v>1.17</v>
      </c>
      <c r="I5" s="35">
        <f>'2026 Data'!B22</f>
        <v>0</v>
      </c>
      <c r="J5" s="52">
        <f>'2026 Goals'!D5</f>
        <v>0</v>
      </c>
      <c r="K5" s="53">
        <v>24256.41</v>
      </c>
      <c r="L5" s="151">
        <f>'2026 Data'!F6</f>
        <v>0</v>
      </c>
      <c r="M5" s="112">
        <f>'2026 Goals'!B5</f>
        <v>43</v>
      </c>
      <c r="N5" s="54">
        <v>43</v>
      </c>
      <c r="O5" s="192">
        <f>'2026 Data'!G6</f>
        <v>0</v>
      </c>
      <c r="P5" s="114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6">
        <f>'2026 Data'!B7</f>
        <v>0</v>
      </c>
      <c r="C6" s="116">
        <f>'2026 Data'!C7</f>
        <v>0</v>
      </c>
      <c r="D6" s="36">
        <v>35</v>
      </c>
      <c r="E6" s="185">
        <f>'2026 Data'!I7</f>
        <v>0</v>
      </c>
      <c r="F6" s="34" t="e">
        <f>'2026 Data'!J7</f>
        <v>#DIV/0!</v>
      </c>
      <c r="G6" s="50">
        <f>'2026 Goals'!C6</f>
        <v>0</v>
      </c>
      <c r="H6" s="49">
        <v>1.1599999999999999</v>
      </c>
      <c r="I6" s="35">
        <f>'2026 Data'!B23</f>
        <v>0</v>
      </c>
      <c r="J6" s="52">
        <f>'2026 Goals'!D6</f>
        <v>0</v>
      </c>
      <c r="K6" s="53">
        <v>21976.89</v>
      </c>
      <c r="L6" s="151">
        <f>'2026 Data'!F7</f>
        <v>0</v>
      </c>
      <c r="M6" s="112">
        <f>'2026 Goals'!B6</f>
        <v>40</v>
      </c>
      <c r="N6" s="54">
        <v>40</v>
      </c>
      <c r="O6" s="192">
        <f>'2026 Data'!G7</f>
        <v>0</v>
      </c>
      <c r="P6" s="114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6">
        <f>'2026 Data'!B8</f>
        <v>0</v>
      </c>
      <c r="C7" s="116">
        <f>'2026 Data'!C8</f>
        <v>0</v>
      </c>
      <c r="D7" s="36">
        <v>35</v>
      </c>
      <c r="E7" s="185">
        <f>'2026 Data'!I8</f>
        <v>0</v>
      </c>
      <c r="F7" s="34" t="e">
        <f>'2026 Data'!J8</f>
        <v>#DIV/0!</v>
      </c>
      <c r="G7" s="50">
        <f>'2026 Goals'!C7</f>
        <v>0</v>
      </c>
      <c r="H7" s="49">
        <v>1.1599999999999999</v>
      </c>
      <c r="I7" s="35">
        <f>'2026 Data'!B24</f>
        <v>0</v>
      </c>
      <c r="J7" s="52">
        <f>'2026 Goals'!D7</f>
        <v>0</v>
      </c>
      <c r="K7" s="53">
        <v>21912.52</v>
      </c>
      <c r="L7" s="151">
        <f>'2026 Data'!F8</f>
        <v>0</v>
      </c>
      <c r="M7" s="112">
        <f>'2026 Goals'!B7</f>
        <v>40</v>
      </c>
      <c r="N7" s="54">
        <v>40</v>
      </c>
      <c r="O7" s="192">
        <f>'2026 Data'!G8</f>
        <v>0</v>
      </c>
      <c r="P7" s="114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6">
        <f>'2026 Data'!B9</f>
        <v>0</v>
      </c>
      <c r="C8" s="116">
        <f>'2026 Data'!C9</f>
        <v>0</v>
      </c>
      <c r="D8" s="36">
        <v>35</v>
      </c>
      <c r="E8" s="185">
        <f>'2026 Data'!I9</f>
        <v>0</v>
      </c>
      <c r="F8" s="34" t="e">
        <f>'2026 Data'!J9</f>
        <v>#DIV/0!</v>
      </c>
      <c r="G8" s="50">
        <f>'2026 Goals'!C8</f>
        <v>0</v>
      </c>
      <c r="H8" s="49">
        <v>1.1100000000000001</v>
      </c>
      <c r="I8" s="35">
        <f>'2026 Data'!B25</f>
        <v>0</v>
      </c>
      <c r="J8" s="52">
        <f>'2026 Goals'!D8</f>
        <v>0</v>
      </c>
      <c r="K8" s="53">
        <v>20958.18</v>
      </c>
      <c r="L8" s="151">
        <f>'2026 Data'!F9</f>
        <v>0</v>
      </c>
      <c r="M8" s="112">
        <f>'2026 Goals'!B8</f>
        <v>38</v>
      </c>
      <c r="N8" s="54">
        <v>38</v>
      </c>
      <c r="O8" s="192">
        <f>'2026 Data'!G9</f>
        <v>0</v>
      </c>
      <c r="P8" s="114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6">
        <f>'2026 Data'!B10</f>
        <v>0</v>
      </c>
      <c r="C9" s="116">
        <f>'2026 Data'!C10</f>
        <v>0</v>
      </c>
      <c r="D9" s="36">
        <v>38</v>
      </c>
      <c r="E9" s="185">
        <f>'2026 Data'!I10</f>
        <v>0</v>
      </c>
      <c r="F9" s="34" t="e">
        <f>'2026 Data'!J10</f>
        <v>#DIV/0!</v>
      </c>
      <c r="G9" s="50">
        <f>'2026 Goals'!C9</f>
        <v>0</v>
      </c>
      <c r="H9" s="49">
        <v>1.04</v>
      </c>
      <c r="I9" s="35">
        <f>'2026 Data'!B26</f>
        <v>0</v>
      </c>
      <c r="J9" s="52">
        <f>'2026 Goals'!D9</f>
        <v>0</v>
      </c>
      <c r="K9" s="53">
        <v>20857.29</v>
      </c>
      <c r="L9" s="151">
        <f>'2026 Data'!F10</f>
        <v>0</v>
      </c>
      <c r="M9" s="112">
        <f>'2026 Goals'!B9</f>
        <v>26</v>
      </c>
      <c r="N9" s="54">
        <v>26</v>
      </c>
      <c r="O9" s="192">
        <f>'2026 Data'!G10</f>
        <v>0</v>
      </c>
      <c r="P9" s="114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6">
        <f>'2026 Data'!B11</f>
        <v>0</v>
      </c>
      <c r="C10" s="116">
        <f>'2026 Data'!C11</f>
        <v>0</v>
      </c>
      <c r="D10" s="36">
        <v>37</v>
      </c>
      <c r="E10" s="185">
        <f>'2026 Data'!I11</f>
        <v>0</v>
      </c>
      <c r="F10" s="34" t="e">
        <f>'2026 Data'!J11</f>
        <v>#DIV/0!</v>
      </c>
      <c r="G10" s="50">
        <f>'2026 Goals'!C10</f>
        <v>0</v>
      </c>
      <c r="H10" s="49">
        <v>1.1100000000000001</v>
      </c>
      <c r="I10" s="35">
        <f>'2026 Data'!B27</f>
        <v>0</v>
      </c>
      <c r="J10" s="52">
        <f>'2026 Goals'!D10</f>
        <v>0</v>
      </c>
      <c r="K10" s="53">
        <v>20648.669999999998</v>
      </c>
      <c r="L10" s="151">
        <f>'2026 Data'!F11</f>
        <v>0</v>
      </c>
      <c r="M10" s="112">
        <f>'2026 Goals'!B10</f>
        <v>40</v>
      </c>
      <c r="N10" s="54">
        <v>40</v>
      </c>
      <c r="O10" s="192">
        <f>'2026 Data'!G11</f>
        <v>0</v>
      </c>
      <c r="P10" s="114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6">
        <f>'2026 Data'!B12</f>
        <v>0</v>
      </c>
      <c r="C11" s="116">
        <f>'2026 Data'!C12</f>
        <v>0</v>
      </c>
      <c r="D11" s="36">
        <v>36</v>
      </c>
      <c r="E11" s="185">
        <f>'2026 Data'!I12</f>
        <v>0</v>
      </c>
      <c r="F11" s="34" t="e">
        <f>'2026 Data'!J12</f>
        <v>#DIV/0!</v>
      </c>
      <c r="G11" s="50">
        <f>'2026 Goals'!C11</f>
        <v>0</v>
      </c>
      <c r="H11" s="49">
        <v>1.1599999999999999</v>
      </c>
      <c r="I11" s="35">
        <f>'2026 Data'!B28</f>
        <v>0</v>
      </c>
      <c r="J11" s="52">
        <f>'2026 Goals'!D11</f>
        <v>0</v>
      </c>
      <c r="K11" s="53">
        <v>19291.96</v>
      </c>
      <c r="L11" s="151">
        <f>'2026 Data'!F12</f>
        <v>0</v>
      </c>
      <c r="M11" s="112">
        <f>'2026 Goals'!B11</f>
        <v>40</v>
      </c>
      <c r="N11" s="54">
        <v>40</v>
      </c>
      <c r="O11" s="192">
        <f>'2026 Data'!G12</f>
        <v>0</v>
      </c>
      <c r="P11" s="114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6">
        <f>'2026 Data'!B13</f>
        <v>0</v>
      </c>
      <c r="C12" s="116">
        <f>'2026 Data'!C13</f>
        <v>0</v>
      </c>
      <c r="D12" s="36">
        <v>36</v>
      </c>
      <c r="E12" s="185">
        <f>'2026 Data'!I13</f>
        <v>0</v>
      </c>
      <c r="F12" s="34" t="e">
        <f>'2026 Data'!J13</f>
        <v>#DIV/0!</v>
      </c>
      <c r="G12" s="50">
        <f>'2026 Goals'!C12</f>
        <v>0</v>
      </c>
      <c r="H12" s="49">
        <v>0.89</v>
      </c>
      <c r="I12" s="35">
        <f>'2026 Data'!B29</f>
        <v>0</v>
      </c>
      <c r="J12" s="52">
        <f>'2026 Goals'!D12</f>
        <v>0</v>
      </c>
      <c r="K12" s="53">
        <v>15818.49</v>
      </c>
      <c r="L12" s="151">
        <f>'2026 Data'!F13</f>
        <v>0</v>
      </c>
      <c r="M12" s="112">
        <f>'2026 Goals'!B12</f>
        <v>31</v>
      </c>
      <c r="N12" s="54">
        <v>31</v>
      </c>
      <c r="O12" s="192">
        <f>'2026 Data'!G13</f>
        <v>0</v>
      </c>
      <c r="P12" s="114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6">
        <f>'2026 Data'!B14</f>
        <v>0</v>
      </c>
      <c r="C13" s="116">
        <f>'2026 Data'!C14</f>
        <v>0</v>
      </c>
      <c r="D13" s="36">
        <v>36</v>
      </c>
      <c r="E13" s="185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1.05</v>
      </c>
      <c r="I13" s="35">
        <f>'2026 Data'!B30</f>
        <v>0</v>
      </c>
      <c r="J13" s="52">
        <f>'2026 Goals'!D13</f>
        <v>0</v>
      </c>
      <c r="K13" s="53">
        <v>17185.150000000001</v>
      </c>
      <c r="L13" s="151">
        <f>'2026 Data'!F14</f>
        <v>0</v>
      </c>
      <c r="M13" s="112">
        <f>'2026 Goals'!B13</f>
        <v>37</v>
      </c>
      <c r="N13" s="54">
        <v>37</v>
      </c>
      <c r="O13" s="192">
        <f>'2026 Data'!G14</f>
        <v>0</v>
      </c>
      <c r="P13" s="114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36.333333333333336</v>
      </c>
      <c r="E14" s="120">
        <f>AVERAGE(E2:E13)</f>
        <v>0</v>
      </c>
      <c r="F14" s="45" t="e">
        <f>AVERAGE(F2:F13)</f>
        <v>#DIV/0!</v>
      </c>
      <c r="G14" s="55"/>
      <c r="H14" s="47">
        <f>AVERAGE(H2:H13)</f>
        <v>1.0625000000000002</v>
      </c>
      <c r="I14" s="46">
        <f>SUM(I2:I13)</f>
        <v>0</v>
      </c>
      <c r="J14" s="56"/>
      <c r="K14" s="61">
        <f>AVERAGE(K2:K13)</f>
        <v>20075.959166666667</v>
      </c>
      <c r="L14" s="63">
        <f>AVERAGE(L2:L13)</f>
        <v>0</v>
      </c>
      <c r="M14" s="57"/>
      <c r="N14" s="62">
        <f>AVERAGE(N2:N13)</f>
        <v>37</v>
      </c>
      <c r="O14" s="120">
        <f>AVERAGE(O2:O13)</f>
        <v>0</v>
      </c>
      <c r="P14" s="115">
        <f>AVERAGE(P2:P13)</f>
        <v>0</v>
      </c>
      <c r="Q14" s="131" t="e">
        <f>SUM(Q2:Q13)/I14</f>
        <v>#DIV/0!</v>
      </c>
      <c r="R14" s="131" t="e">
        <f>SUM(R2:R13)/I14</f>
        <v>#DIV/0!</v>
      </c>
      <c r="S14" s="131" t="e">
        <f>SUM(S2:S13)/I14</f>
        <v>#DIV/0!</v>
      </c>
      <c r="T14" s="131" t="e">
        <f>SUM(T2:T13)/I14</f>
        <v>#DIV/0!</v>
      </c>
      <c r="U14" s="131" t="e">
        <f>SUM(U2:U13)/I14</f>
        <v>#DIV/0!</v>
      </c>
      <c r="V14" s="131" t="e">
        <f>SUM(V2:V13)/I14</f>
        <v>#DIV/0!</v>
      </c>
      <c r="W14" s="131" t="e">
        <f>SUM(W2:W13)/I14</f>
        <v>#DIV/0!</v>
      </c>
      <c r="X14" s="131" t="e">
        <f>SUM(X2:X13)/I14</f>
        <v>#DIV/0!</v>
      </c>
      <c r="Y14" s="15"/>
    </row>
    <row r="15" spans="1:26" ht="15.6" thickTop="1" thickBot="1" x14ac:dyDescent="0.35">
      <c r="A15" s="199" t="s">
        <v>153</v>
      </c>
      <c r="B15" s="200" t="e">
        <f>'Break Even Calculator'!J3</f>
        <v>#DIV/0!</v>
      </c>
      <c r="C15" s="201" t="e">
        <f>'Break Even Calculator'!J5</f>
        <v>#DIV/0!</v>
      </c>
      <c r="D15" s="140"/>
      <c r="E15" s="138"/>
      <c r="F15" s="132"/>
      <c r="G15" s="132"/>
      <c r="H15" s="132"/>
      <c r="I15" s="133"/>
      <c r="J15" s="133"/>
      <c r="K15" s="141"/>
      <c r="L15" s="142"/>
      <c r="M15" s="134"/>
      <c r="N15" s="140"/>
      <c r="O15" s="138"/>
      <c r="P15" s="143" t="s">
        <v>121</v>
      </c>
      <c r="Q15" s="155">
        <v>0.29370000000000002</v>
      </c>
      <c r="R15" s="155">
        <v>5.3900000000000003E-2</v>
      </c>
      <c r="S15" s="155">
        <v>4.9000000000000002E-2</v>
      </c>
      <c r="T15" s="155">
        <v>1.84E-2</v>
      </c>
      <c r="U15" s="155">
        <v>0.21149999999999999</v>
      </c>
      <c r="V15" s="155">
        <v>4.7300000000000002E-2</v>
      </c>
      <c r="W15" s="155">
        <v>2.3099999999999999E-2</v>
      </c>
      <c r="X15" s="155">
        <v>6.0199999999999997E-2</v>
      </c>
      <c r="Y15" s="15"/>
    </row>
    <row r="16" spans="1:26" ht="15.6" thickTop="1" thickBot="1" x14ac:dyDescent="0.35">
      <c r="A16" s="152" t="s">
        <v>152</v>
      </c>
      <c r="B16" s="138"/>
      <c r="C16" s="139"/>
      <c r="D16" s="136"/>
      <c r="E16" s="135"/>
      <c r="F16" s="135"/>
      <c r="G16" s="135"/>
      <c r="H16" s="136"/>
      <c r="I16" s="137"/>
      <c r="J16" s="137"/>
      <c r="K16" s="137"/>
      <c r="L16" s="135"/>
      <c r="M16" s="135"/>
      <c r="N16" s="136"/>
      <c r="O16" s="135"/>
      <c r="P16" s="38" t="s">
        <v>119</v>
      </c>
      <c r="Q16" s="144">
        <v>0.27460000000000001</v>
      </c>
      <c r="R16" s="144">
        <v>5.3600000000000002E-2</v>
      </c>
      <c r="S16" s="144">
        <v>4.3900000000000002E-2</v>
      </c>
      <c r="T16" s="144">
        <v>2.1000000000000001E-2</v>
      </c>
      <c r="U16" s="144">
        <v>0.19869999999999999</v>
      </c>
      <c r="V16" s="144">
        <v>3.49E-2</v>
      </c>
      <c r="W16" s="145">
        <v>0.02</v>
      </c>
      <c r="X16" s="144">
        <v>5.4300000000000001E-2</v>
      </c>
    </row>
    <row r="17" spans="1:24" ht="15" thickBot="1" x14ac:dyDescent="0.35">
      <c r="B17" s="135"/>
      <c r="C17" s="135"/>
      <c r="D17" s="136"/>
      <c r="E17" s="135"/>
      <c r="F17" s="135"/>
      <c r="G17" s="135"/>
      <c r="H17" s="136"/>
      <c r="I17" s="137"/>
      <c r="J17" s="137"/>
      <c r="K17" s="137"/>
      <c r="L17" s="135"/>
      <c r="M17" s="135"/>
      <c r="N17" s="136"/>
      <c r="O17" s="135"/>
      <c r="P17" s="39" t="s">
        <v>120</v>
      </c>
      <c r="Q17" s="146">
        <v>0.2954</v>
      </c>
      <c r="R17" s="146">
        <v>6.1699999999999998E-2</v>
      </c>
      <c r="S17" s="146">
        <v>3.5400000000000001E-2</v>
      </c>
      <c r="T17" s="146">
        <v>2.29E-2</v>
      </c>
      <c r="U17" s="146">
        <v>0.17649999999999999</v>
      </c>
      <c r="V17" s="146">
        <v>3.3300000000000003E-2</v>
      </c>
      <c r="W17" s="147">
        <v>1.9300000000000001E-2</v>
      </c>
      <c r="X17" s="146">
        <v>5.4600000000000003E-2</v>
      </c>
    </row>
    <row r="18" spans="1:24" x14ac:dyDescent="0.3">
      <c r="K18" s="31"/>
    </row>
    <row r="19" spans="1:24" x14ac:dyDescent="0.3">
      <c r="C19" s="15"/>
    </row>
    <row r="22" spans="1:24" x14ac:dyDescent="0.3">
      <c r="A22" s="1"/>
    </row>
  </sheetData>
  <conditionalFormatting sqref="C14">
    <cfRule type="cellIs" dxfId="24" priority="49" operator="lessThan">
      <formula>$D$14</formula>
    </cfRule>
    <cfRule type="cellIs" dxfId="23" priority="50" operator="greaterThan">
      <formula>$D$14</formula>
    </cfRule>
  </conditionalFormatting>
  <conditionalFormatting sqref="F14:H14">
    <cfRule type="cellIs" dxfId="22" priority="47" operator="lessThan">
      <formula>$H$14</formula>
    </cfRule>
    <cfRule type="cellIs" dxfId="21" priority="48" operator="greaterThan">
      <formula>$H$14</formula>
    </cfRule>
  </conditionalFormatting>
  <conditionalFormatting sqref="I14:J14">
    <cfRule type="cellIs" dxfId="20" priority="45" operator="lessThan">
      <formula>$K$14</formula>
    </cfRule>
    <cfRule type="cellIs" dxfId="19" priority="46" operator="greaterThan">
      <formula>$K$14</formula>
    </cfRule>
  </conditionalFormatting>
  <conditionalFormatting sqref="L14:M14">
    <cfRule type="cellIs" dxfId="18" priority="43" operator="lessThan">
      <formula>$N$14</formula>
    </cfRule>
    <cfRule type="cellIs" dxfId="17" priority="44" operator="greaterThan">
      <formula>$N$14</formula>
    </cfRule>
  </conditionalFormatting>
  <conditionalFormatting sqref="Q14:X14">
    <cfRule type="cellIs" dxfId="16" priority="39" operator="lessThan">
      <formula>$Q$15</formula>
    </cfRule>
    <cfRule type="cellIs" dxfId="15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D239-6C1A-4113-BE49-6E57B72C713B}">
  <sheetPr>
    <tabColor rgb="FF92D050"/>
  </sheetPr>
  <dimension ref="A1:B18"/>
  <sheetViews>
    <sheetView tabSelected="1" workbookViewId="0">
      <selection activeCell="E30" sqref="E30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7" t="s">
        <v>161</v>
      </c>
    </row>
    <row r="2" spans="1:2" x14ac:dyDescent="0.3">
      <c r="B2" t="s">
        <v>174</v>
      </c>
    </row>
    <row r="3" spans="1:2" x14ac:dyDescent="0.3">
      <c r="B3" t="s">
        <v>175</v>
      </c>
    </row>
    <row r="4" spans="1:2" x14ac:dyDescent="0.3">
      <c r="B4" t="s">
        <v>176</v>
      </c>
    </row>
    <row r="6" spans="1:2" x14ac:dyDescent="0.3">
      <c r="A6" s="197" t="s">
        <v>162</v>
      </c>
    </row>
    <row r="7" spans="1:2" x14ac:dyDescent="0.3">
      <c r="B7" s="196" t="s">
        <v>167</v>
      </c>
    </row>
    <row r="8" spans="1:2" x14ac:dyDescent="0.3">
      <c r="B8" t="s">
        <v>163</v>
      </c>
    </row>
    <row r="9" spans="1:2" x14ac:dyDescent="0.3">
      <c r="B9" t="s">
        <v>164</v>
      </c>
    </row>
    <row r="10" spans="1:2" x14ac:dyDescent="0.3">
      <c r="B10" s="202" t="s">
        <v>177</v>
      </c>
    </row>
    <row r="11" spans="1:2" x14ac:dyDescent="0.3">
      <c r="B11" t="s">
        <v>165</v>
      </c>
    </row>
    <row r="12" spans="1:2" x14ac:dyDescent="0.3">
      <c r="B12" t="s">
        <v>166</v>
      </c>
    </row>
    <row r="14" spans="1:2" x14ac:dyDescent="0.3">
      <c r="B14" s="198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I27" sqref="I27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58" t="s">
        <v>151</v>
      </c>
    </row>
    <row r="2" spans="1:13" ht="15" thickBot="1" x14ac:dyDescent="0.35"/>
    <row r="3" spans="1:13" ht="15" thickBot="1" x14ac:dyDescent="0.35">
      <c r="B3" s="37" t="s">
        <v>128</v>
      </c>
      <c r="C3" s="159"/>
      <c r="D3" s="159"/>
      <c r="E3" s="173"/>
      <c r="G3" s="160" t="s">
        <v>129</v>
      </c>
      <c r="H3" s="159"/>
      <c r="I3" s="159"/>
      <c r="J3" s="161" t="e">
        <f>E25/(E5*E7)</f>
        <v>#DIV/0!</v>
      </c>
      <c r="K3" s="195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59"/>
      <c r="D5" s="159"/>
      <c r="E5" s="171"/>
      <c r="G5" s="160" t="s">
        <v>133</v>
      </c>
      <c r="H5" s="159"/>
      <c r="I5" s="159"/>
      <c r="J5" s="194" t="e">
        <f>J3/E3</f>
        <v>#DIV/0!</v>
      </c>
    </row>
    <row r="6" spans="1:13" ht="15" thickBot="1" x14ac:dyDescent="0.35">
      <c r="A6" s="1" t="s">
        <v>134</v>
      </c>
      <c r="B6" s="1"/>
      <c r="E6" s="162"/>
    </row>
    <row r="7" spans="1:13" ht="15" thickBot="1" x14ac:dyDescent="0.35">
      <c r="B7" s="37" t="s">
        <v>134</v>
      </c>
      <c r="C7" s="159"/>
      <c r="D7" s="159"/>
      <c r="E7" s="174"/>
      <c r="G7" s="1" t="s">
        <v>135</v>
      </c>
    </row>
    <row r="8" spans="1:13" ht="15" thickBot="1" x14ac:dyDescent="0.35">
      <c r="A8" s="1" t="s">
        <v>136</v>
      </c>
      <c r="E8" s="163"/>
    </row>
    <row r="9" spans="1:13" ht="15" thickBot="1" x14ac:dyDescent="0.35">
      <c r="A9" s="164">
        <v>6000</v>
      </c>
      <c r="B9" s="165" t="s">
        <v>137</v>
      </c>
      <c r="C9" s="165"/>
      <c r="D9" s="165"/>
      <c r="E9" s="175"/>
      <c r="G9" s="160" t="s">
        <v>138</v>
      </c>
      <c r="H9" s="159"/>
      <c r="I9" s="159"/>
      <c r="J9" s="179"/>
    </row>
    <row r="10" spans="1:13" ht="15" thickBot="1" x14ac:dyDescent="0.35">
      <c r="A10" s="166">
        <v>6100</v>
      </c>
      <c r="B10" t="s">
        <v>20</v>
      </c>
      <c r="E10" s="176"/>
      <c r="G10" s="1"/>
    </row>
    <row r="11" spans="1:13" ht="15" thickBot="1" x14ac:dyDescent="0.35">
      <c r="A11" s="166">
        <v>6200</v>
      </c>
      <c r="B11" t="s">
        <v>139</v>
      </c>
      <c r="E11" s="176"/>
      <c r="G11" s="160" t="s">
        <v>140</v>
      </c>
      <c r="H11" s="159"/>
      <c r="I11" s="159"/>
      <c r="J11" s="167" t="e">
        <f>J9/(E5*E7)+J3</f>
        <v>#DIV/0!</v>
      </c>
    </row>
    <row r="12" spans="1:13" ht="15" thickBot="1" x14ac:dyDescent="0.35">
      <c r="A12" s="166">
        <v>6300</v>
      </c>
      <c r="B12" t="s">
        <v>0</v>
      </c>
      <c r="E12" s="176"/>
    </row>
    <row r="13" spans="1:13" ht="15" thickBot="1" x14ac:dyDescent="0.35">
      <c r="A13" s="166">
        <v>6400</v>
      </c>
      <c r="B13" t="s">
        <v>141</v>
      </c>
      <c r="E13" s="176"/>
      <c r="G13" s="160" t="s">
        <v>133</v>
      </c>
      <c r="H13" s="159"/>
      <c r="I13" s="159"/>
      <c r="J13" s="194" t="e">
        <f>J11/E3</f>
        <v>#DIV/0!</v>
      </c>
    </row>
    <row r="14" spans="1:13" x14ac:dyDescent="0.3">
      <c r="A14" s="166">
        <v>6500</v>
      </c>
      <c r="B14" t="s">
        <v>142</v>
      </c>
      <c r="E14" s="176"/>
      <c r="F14" s="163"/>
    </row>
    <row r="15" spans="1:13" x14ac:dyDescent="0.3">
      <c r="A15" s="166">
        <v>6600</v>
      </c>
      <c r="B15" t="s">
        <v>143</v>
      </c>
      <c r="E15" s="176"/>
    </row>
    <row r="16" spans="1:13" x14ac:dyDescent="0.3">
      <c r="A16" s="166">
        <v>6700</v>
      </c>
      <c r="B16" t="s">
        <v>144</v>
      </c>
      <c r="E16" s="176"/>
    </row>
    <row r="17" spans="1:5" x14ac:dyDescent="0.3">
      <c r="A17" s="166">
        <v>6800</v>
      </c>
      <c r="B17" t="s">
        <v>145</v>
      </c>
      <c r="E17" s="176"/>
    </row>
    <row r="18" spans="1:5" ht="15" thickBot="1" x14ac:dyDescent="0.35">
      <c r="A18" s="168">
        <v>8000</v>
      </c>
      <c r="B18" s="169" t="s">
        <v>146</v>
      </c>
      <c r="C18" s="169"/>
      <c r="D18" s="169"/>
      <c r="E18" s="177"/>
    </row>
    <row r="19" spans="1:5" ht="15" thickBot="1" x14ac:dyDescent="0.35"/>
    <row r="20" spans="1:5" ht="15" thickBot="1" x14ac:dyDescent="0.35">
      <c r="B20" s="160" t="s">
        <v>147</v>
      </c>
      <c r="C20" s="170"/>
      <c r="D20" s="159"/>
      <c r="E20" s="193">
        <f>SUM(E9:E18)</f>
        <v>0</v>
      </c>
    </row>
    <row r="21" spans="1:5" ht="15" thickBot="1" x14ac:dyDescent="0.35">
      <c r="B21" s="1"/>
      <c r="C21" s="1"/>
      <c r="E21" s="163"/>
    </row>
    <row r="22" spans="1:5" ht="15" thickBot="1" x14ac:dyDescent="0.35">
      <c r="B22" s="164" t="s">
        <v>148</v>
      </c>
      <c r="C22" s="165"/>
      <c r="D22" s="165"/>
      <c r="E22" s="172"/>
    </row>
    <row r="23" spans="1:5" ht="15" thickBot="1" x14ac:dyDescent="0.35">
      <c r="B23" s="168" t="s">
        <v>149</v>
      </c>
      <c r="C23" s="169"/>
      <c r="D23" s="169"/>
      <c r="E23" s="178"/>
    </row>
    <row r="24" spans="1:5" ht="15" thickBot="1" x14ac:dyDescent="0.35"/>
    <row r="25" spans="1:5" ht="15" thickBot="1" x14ac:dyDescent="0.35">
      <c r="B25" s="160" t="s">
        <v>150</v>
      </c>
      <c r="C25" s="170"/>
      <c r="D25" s="170"/>
      <c r="E25" s="193" t="e">
        <f>E20/E23</f>
        <v>#DIV/0!</v>
      </c>
    </row>
  </sheetData>
  <conditionalFormatting sqref="E3 E5 E7 J9 E9:E18 E23">
    <cfRule type="containsBlanks" dxfId="14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workbookViewId="0">
      <selection activeCell="E30" activeCellId="6" sqref="E17 E20 E22 E24 E26 E28 E30"/>
    </sheetView>
  </sheetViews>
  <sheetFormatPr defaultRowHeight="14.4" x14ac:dyDescent="0.3"/>
  <cols>
    <col min="1" max="1" width="18.33203125" bestFit="1" customWidth="1"/>
    <col min="2" max="2" width="14.44140625" bestFit="1" customWidth="1"/>
    <col min="3" max="3" width="10.44140625" bestFit="1" customWidth="1"/>
    <col min="4" max="4" width="13.5546875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0" t="s">
        <v>43</v>
      </c>
      <c r="E1" s="8" t="s">
        <v>6</v>
      </c>
      <c r="G1" s="1"/>
      <c r="H1" s="121" t="s">
        <v>97</v>
      </c>
    </row>
    <row r="2" spans="1:8" ht="15" thickBot="1" x14ac:dyDescent="0.35">
      <c r="A2" s="96" t="s">
        <v>107</v>
      </c>
      <c r="B2" s="153">
        <f>'2026 Overview'!N2</f>
        <v>35</v>
      </c>
      <c r="C2" s="157"/>
      <c r="D2" s="154">
        <f>((('2025 EoY'!B19)+((('2025 EoY'!B19/15)/3))))</f>
        <v>0</v>
      </c>
      <c r="E2" s="66" t="s">
        <v>154</v>
      </c>
      <c r="H2" s="122" t="s">
        <v>98</v>
      </c>
    </row>
    <row r="3" spans="1:8" x14ac:dyDescent="0.3">
      <c r="A3" s="96" t="s">
        <v>108</v>
      </c>
      <c r="B3" s="153">
        <f>'2026 Overview'!N3</f>
        <v>32</v>
      </c>
      <c r="C3" s="156"/>
      <c r="D3" s="154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3">
        <f>'2026 Overview'!N4</f>
        <v>42</v>
      </c>
      <c r="C4" s="156"/>
      <c r="D4" s="154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3">
        <f>'2026 Overview'!N5</f>
        <v>43</v>
      </c>
      <c r="C5" s="156"/>
      <c r="D5" s="154">
        <f>((('2025 EoY'!B22)+((('2025 EoY'!B22/30)/3))))</f>
        <v>0</v>
      </c>
      <c r="E5" s="67" t="s">
        <v>155</v>
      </c>
      <c r="H5" s="122" t="s">
        <v>0</v>
      </c>
    </row>
    <row r="6" spans="1:8" ht="15" thickBot="1" x14ac:dyDescent="0.35">
      <c r="A6" s="96" t="s">
        <v>111</v>
      </c>
      <c r="B6" s="153">
        <f>'2026 Overview'!N6</f>
        <v>40</v>
      </c>
      <c r="C6" s="156"/>
      <c r="D6" s="154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3">
        <f>'2026 Overview'!N7</f>
        <v>40</v>
      </c>
      <c r="C7" s="156"/>
      <c r="D7" s="154">
        <f>((('2025 EoY'!B24)+((('2025 EoY'!B24/30)/3))))</f>
        <v>0</v>
      </c>
      <c r="E7" s="67"/>
      <c r="H7" s="122" t="s">
        <v>19</v>
      </c>
    </row>
    <row r="8" spans="1:8" x14ac:dyDescent="0.3">
      <c r="A8" s="96" t="s">
        <v>113</v>
      </c>
      <c r="B8" s="153">
        <f>'2026 Overview'!N8</f>
        <v>38</v>
      </c>
      <c r="C8" s="156"/>
      <c r="D8" s="154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3">
        <f>'2026 Overview'!N9</f>
        <v>26</v>
      </c>
      <c r="C9" s="156"/>
      <c r="D9" s="154">
        <f>((('2025 EoY'!B26)+((('2025 EoY'!B26/30)/3))))</f>
        <v>0</v>
      </c>
      <c r="E9" s="67"/>
      <c r="H9" s="123" t="s">
        <v>102</v>
      </c>
    </row>
    <row r="10" spans="1:8" ht="15" thickBot="1" x14ac:dyDescent="0.35">
      <c r="A10" s="96" t="s">
        <v>115</v>
      </c>
      <c r="B10" s="153">
        <f>'2026 Overview'!N10</f>
        <v>40</v>
      </c>
      <c r="C10" s="156"/>
      <c r="D10" s="154">
        <f>((('2025 EoY'!B27)+((('2025 EoY'!B27/30)/3))))</f>
        <v>0</v>
      </c>
      <c r="E10" s="67"/>
      <c r="H10" s="122" t="s">
        <v>103</v>
      </c>
    </row>
    <row r="11" spans="1:8" x14ac:dyDescent="0.3">
      <c r="A11" s="96" t="s">
        <v>116</v>
      </c>
      <c r="B11" s="153">
        <f>'2026 Overview'!N11</f>
        <v>40</v>
      </c>
      <c r="C11" s="156"/>
      <c r="D11" s="154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3">
        <f>'2026 Overview'!N12</f>
        <v>31</v>
      </c>
      <c r="C12" s="156"/>
      <c r="D12" s="154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6" t="s">
        <v>118</v>
      </c>
      <c r="B13" s="180">
        <f>'2026 Overview'!N13</f>
        <v>37</v>
      </c>
      <c r="C13" s="181"/>
      <c r="D13" s="154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2" t="s">
        <v>153</v>
      </c>
      <c r="B14" s="183" t="e">
        <f>'Break Even Calculator'!J11</f>
        <v>#DIV/0!</v>
      </c>
      <c r="C14" s="184" t="e">
        <f>'Break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91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5">
      <c r="E24" s="191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3" priority="2">
      <formula>LEN(TRIM(C2))=0</formula>
    </cfRule>
  </conditionalFormatting>
  <conditionalFormatting sqref="E17 E20 E22 E24 E26 E28 E30">
    <cfRule type="containsBlanks" dxfId="12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L36" sqref="L36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2.109375" bestFit="1" customWidth="1"/>
    <col min="11" max="11" width="14.33203125" bestFit="1" customWidth="1"/>
    <col min="12" max="12" width="20.44140625" bestFit="1" customWidth="1"/>
    <col min="13" max="13" width="15.5546875" bestFit="1" customWidth="1"/>
    <col min="14" max="14" width="12.77734375" bestFit="1" customWidth="1"/>
    <col min="15" max="15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159</v>
      </c>
      <c r="H2" s="6" t="s">
        <v>74</v>
      </c>
      <c r="I2" s="6" t="s">
        <v>158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6"/>
      <c r="C3" s="116"/>
      <c r="D3" s="127">
        <v>22</v>
      </c>
      <c r="E3" s="111"/>
      <c r="F3" s="116"/>
      <c r="G3" s="116"/>
      <c r="H3" s="111"/>
      <c r="I3" s="187">
        <f>(((G3/D3)/D3))</f>
        <v>0</v>
      </c>
      <c r="J3" s="129" t="e">
        <f t="shared" ref="J3:J14" si="0">F3/C3</f>
        <v>#DIV/0!</v>
      </c>
      <c r="K3" s="148">
        <f>B36</f>
        <v>0</v>
      </c>
      <c r="L3" s="129">
        <f t="shared" ref="L3:L14" si="1">K3/D3</f>
        <v>0</v>
      </c>
      <c r="M3" s="148">
        <f>J36</f>
        <v>0</v>
      </c>
      <c r="N3" s="129">
        <f t="shared" ref="N3:N14" si="2">M3/D3</f>
        <v>0</v>
      </c>
      <c r="O3" s="129">
        <f>(L3/2)+N3</f>
        <v>0</v>
      </c>
      <c r="P3" s="129" t="e">
        <f t="shared" ref="P3:P14" si="3">O3/E3</f>
        <v>#DIV/0!</v>
      </c>
    </row>
    <row r="4" spans="1:16" x14ac:dyDescent="0.3">
      <c r="A4" s="96" t="s">
        <v>108</v>
      </c>
      <c r="B4" s="117"/>
      <c r="C4" s="117"/>
      <c r="D4" s="125">
        <v>20</v>
      </c>
      <c r="E4" s="103"/>
      <c r="F4" s="117"/>
      <c r="G4" s="117"/>
      <c r="H4" s="103"/>
      <c r="I4" s="188">
        <f t="shared" ref="I4:I14" si="4">(((G4/D4)/D4))</f>
        <v>0</v>
      </c>
      <c r="J4" s="129" t="e">
        <f t="shared" si="0"/>
        <v>#DIV/0!</v>
      </c>
      <c r="K4" s="148">
        <f t="shared" ref="K4:K14" si="5">B37</f>
        <v>0</v>
      </c>
      <c r="L4" s="129">
        <f t="shared" si="1"/>
        <v>0</v>
      </c>
      <c r="M4" s="148">
        <f t="shared" ref="M4:M14" si="6">J37</f>
        <v>0</v>
      </c>
      <c r="N4" s="129">
        <f t="shared" si="2"/>
        <v>0</v>
      </c>
      <c r="O4" s="129">
        <f t="shared" ref="O4:O14" si="7">(L4/2)+N4</f>
        <v>0</v>
      </c>
      <c r="P4" s="129" t="e">
        <f t="shared" si="3"/>
        <v>#DIV/0!</v>
      </c>
    </row>
    <row r="5" spans="1:16" x14ac:dyDescent="0.3">
      <c r="A5" s="96" t="s">
        <v>109</v>
      </c>
      <c r="B5" s="117"/>
      <c r="C5" s="117"/>
      <c r="D5" s="125">
        <v>22</v>
      </c>
      <c r="E5" s="103"/>
      <c r="F5" s="117"/>
      <c r="G5" s="117"/>
      <c r="H5" s="103"/>
      <c r="I5" s="188">
        <f t="shared" si="4"/>
        <v>0</v>
      </c>
      <c r="J5" s="129" t="e">
        <f t="shared" si="0"/>
        <v>#DIV/0!</v>
      </c>
      <c r="K5" s="148">
        <f t="shared" si="5"/>
        <v>0</v>
      </c>
      <c r="L5" s="129">
        <f t="shared" si="1"/>
        <v>0</v>
      </c>
      <c r="M5" s="148">
        <f t="shared" si="6"/>
        <v>0</v>
      </c>
      <c r="N5" s="129">
        <f t="shared" si="2"/>
        <v>0</v>
      </c>
      <c r="O5" s="129">
        <f t="shared" si="7"/>
        <v>0</v>
      </c>
      <c r="P5" s="129" t="e">
        <f t="shared" si="3"/>
        <v>#DIV/0!</v>
      </c>
    </row>
    <row r="6" spans="1:16" x14ac:dyDescent="0.3">
      <c r="A6" s="96" t="s">
        <v>110</v>
      </c>
      <c r="B6" s="117"/>
      <c r="C6" s="117"/>
      <c r="D6" s="125">
        <v>22</v>
      </c>
      <c r="E6" s="103"/>
      <c r="F6" s="117"/>
      <c r="G6" s="117"/>
      <c r="H6" s="103"/>
      <c r="I6" s="188">
        <f t="shared" si="4"/>
        <v>0</v>
      </c>
      <c r="J6" s="129" t="e">
        <f t="shared" si="0"/>
        <v>#DIV/0!</v>
      </c>
      <c r="K6" s="148">
        <f t="shared" si="5"/>
        <v>0</v>
      </c>
      <c r="L6" s="129">
        <f t="shared" si="1"/>
        <v>0</v>
      </c>
      <c r="M6" s="148">
        <f t="shared" si="6"/>
        <v>0</v>
      </c>
      <c r="N6" s="129">
        <f t="shared" si="2"/>
        <v>0</v>
      </c>
      <c r="O6" s="129">
        <f t="shared" si="7"/>
        <v>0</v>
      </c>
      <c r="P6" s="129" t="e">
        <f t="shared" si="3"/>
        <v>#DIV/0!</v>
      </c>
    </row>
    <row r="7" spans="1:16" x14ac:dyDescent="0.3">
      <c r="A7" s="96" t="s">
        <v>111</v>
      </c>
      <c r="B7" s="117"/>
      <c r="C7" s="117"/>
      <c r="D7" s="125">
        <v>21</v>
      </c>
      <c r="E7" s="103"/>
      <c r="F7" s="117"/>
      <c r="G7" s="117"/>
      <c r="H7" s="103"/>
      <c r="I7" s="188">
        <f t="shared" si="4"/>
        <v>0</v>
      </c>
      <c r="J7" s="129" t="e">
        <f t="shared" si="0"/>
        <v>#DIV/0!</v>
      </c>
      <c r="K7" s="148">
        <f t="shared" si="5"/>
        <v>0</v>
      </c>
      <c r="L7" s="129">
        <f t="shared" si="1"/>
        <v>0</v>
      </c>
      <c r="M7" s="148">
        <f t="shared" si="6"/>
        <v>0</v>
      </c>
      <c r="N7" s="129">
        <f t="shared" si="2"/>
        <v>0</v>
      </c>
      <c r="O7" s="129">
        <f t="shared" si="7"/>
        <v>0</v>
      </c>
      <c r="P7" s="129" t="e">
        <f t="shared" si="3"/>
        <v>#DIV/0!</v>
      </c>
    </row>
    <row r="8" spans="1:16" x14ac:dyDescent="0.3">
      <c r="A8" s="96" t="s">
        <v>112</v>
      </c>
      <c r="B8" s="117"/>
      <c r="C8" s="117"/>
      <c r="D8" s="125">
        <v>21</v>
      </c>
      <c r="E8" s="103"/>
      <c r="F8" s="117"/>
      <c r="G8" s="117"/>
      <c r="H8" s="103"/>
      <c r="I8" s="188">
        <f t="shared" si="4"/>
        <v>0</v>
      </c>
      <c r="J8" s="129" t="e">
        <f t="shared" si="0"/>
        <v>#DIV/0!</v>
      </c>
      <c r="K8" s="148">
        <f t="shared" si="5"/>
        <v>0</v>
      </c>
      <c r="L8" s="129">
        <f t="shared" si="1"/>
        <v>0</v>
      </c>
      <c r="M8" s="148">
        <f t="shared" si="6"/>
        <v>0</v>
      </c>
      <c r="N8" s="129">
        <f t="shared" si="2"/>
        <v>0</v>
      </c>
      <c r="O8" s="129">
        <f t="shared" si="7"/>
        <v>0</v>
      </c>
      <c r="P8" s="129" t="e">
        <f t="shared" si="3"/>
        <v>#DIV/0!</v>
      </c>
    </row>
    <row r="9" spans="1:16" x14ac:dyDescent="0.3">
      <c r="A9" s="96" t="s">
        <v>113</v>
      </c>
      <c r="B9" s="117"/>
      <c r="C9" s="117"/>
      <c r="D9" s="125">
        <v>23</v>
      </c>
      <c r="E9" s="103"/>
      <c r="F9" s="117"/>
      <c r="G9" s="117"/>
      <c r="H9" s="103"/>
      <c r="I9" s="188">
        <f t="shared" si="4"/>
        <v>0</v>
      </c>
      <c r="J9" s="129" t="e">
        <f t="shared" si="0"/>
        <v>#DIV/0!</v>
      </c>
      <c r="K9" s="148">
        <f t="shared" si="5"/>
        <v>0</v>
      </c>
      <c r="L9" s="129">
        <f t="shared" si="1"/>
        <v>0</v>
      </c>
      <c r="M9" s="148">
        <f t="shared" si="6"/>
        <v>0</v>
      </c>
      <c r="N9" s="129">
        <f t="shared" si="2"/>
        <v>0</v>
      </c>
      <c r="O9" s="129">
        <f t="shared" si="7"/>
        <v>0</v>
      </c>
      <c r="P9" s="129" t="e">
        <f t="shared" si="3"/>
        <v>#DIV/0!</v>
      </c>
    </row>
    <row r="10" spans="1:16" x14ac:dyDescent="0.3">
      <c r="A10" s="96" t="s">
        <v>114</v>
      </c>
      <c r="B10" s="117"/>
      <c r="C10" s="117"/>
      <c r="D10" s="125">
        <v>21</v>
      </c>
      <c r="E10" s="103"/>
      <c r="F10" s="117"/>
      <c r="G10" s="117"/>
      <c r="H10" s="103"/>
      <c r="I10" s="188">
        <f t="shared" si="4"/>
        <v>0</v>
      </c>
      <c r="J10" s="129" t="e">
        <f t="shared" si="0"/>
        <v>#DIV/0!</v>
      </c>
      <c r="K10" s="148">
        <f t="shared" si="5"/>
        <v>0</v>
      </c>
      <c r="L10" s="129">
        <f t="shared" si="1"/>
        <v>0</v>
      </c>
      <c r="M10" s="148">
        <f t="shared" si="6"/>
        <v>0</v>
      </c>
      <c r="N10" s="129">
        <f t="shared" si="2"/>
        <v>0</v>
      </c>
      <c r="O10" s="129">
        <f t="shared" si="7"/>
        <v>0</v>
      </c>
      <c r="P10" s="129" t="e">
        <f t="shared" si="3"/>
        <v>#DIV/0!</v>
      </c>
    </row>
    <row r="11" spans="1:16" x14ac:dyDescent="0.3">
      <c r="A11" s="96" t="s">
        <v>115</v>
      </c>
      <c r="B11" s="117"/>
      <c r="C11" s="117"/>
      <c r="D11" s="125">
        <v>21</v>
      </c>
      <c r="E11" s="103"/>
      <c r="F11" s="117"/>
      <c r="G11" s="117"/>
      <c r="H11" s="103"/>
      <c r="I11" s="188">
        <f t="shared" si="4"/>
        <v>0</v>
      </c>
      <c r="J11" s="129" t="e">
        <f t="shared" si="0"/>
        <v>#DIV/0!</v>
      </c>
      <c r="K11" s="148">
        <f t="shared" si="5"/>
        <v>0</v>
      </c>
      <c r="L11" s="129">
        <f t="shared" si="1"/>
        <v>0</v>
      </c>
      <c r="M11" s="148">
        <f t="shared" si="6"/>
        <v>0</v>
      </c>
      <c r="N11" s="129">
        <f t="shared" si="2"/>
        <v>0</v>
      </c>
      <c r="O11" s="129">
        <f t="shared" si="7"/>
        <v>0</v>
      </c>
      <c r="P11" s="129" t="e">
        <f t="shared" si="3"/>
        <v>#DIV/0!</v>
      </c>
    </row>
    <row r="12" spans="1:16" x14ac:dyDescent="0.3">
      <c r="A12" s="96" t="s">
        <v>116</v>
      </c>
      <c r="B12" s="117"/>
      <c r="C12" s="117"/>
      <c r="D12" s="125">
        <v>22</v>
      </c>
      <c r="E12" s="103"/>
      <c r="F12" s="117"/>
      <c r="G12" s="117"/>
      <c r="H12" s="103"/>
      <c r="I12" s="188">
        <f t="shared" si="4"/>
        <v>0</v>
      </c>
      <c r="J12" s="129" t="e">
        <f t="shared" si="0"/>
        <v>#DIV/0!</v>
      </c>
      <c r="K12" s="148">
        <f t="shared" si="5"/>
        <v>0</v>
      </c>
      <c r="L12" s="129">
        <f t="shared" si="1"/>
        <v>0</v>
      </c>
      <c r="M12" s="148">
        <f t="shared" si="6"/>
        <v>0</v>
      </c>
      <c r="N12" s="129">
        <f t="shared" si="2"/>
        <v>0</v>
      </c>
      <c r="O12" s="129">
        <f t="shared" si="7"/>
        <v>0</v>
      </c>
      <c r="P12" s="129" t="e">
        <f t="shared" si="3"/>
        <v>#DIV/0!</v>
      </c>
    </row>
    <row r="13" spans="1:16" x14ac:dyDescent="0.3">
      <c r="A13" s="96" t="s">
        <v>117</v>
      </c>
      <c r="B13" s="117"/>
      <c r="C13" s="117"/>
      <c r="D13" s="125">
        <v>19</v>
      </c>
      <c r="E13" s="103"/>
      <c r="F13" s="117"/>
      <c r="G13" s="117"/>
      <c r="H13" s="103"/>
      <c r="I13" s="188">
        <f t="shared" si="4"/>
        <v>0</v>
      </c>
      <c r="J13" s="129" t="e">
        <f t="shared" si="0"/>
        <v>#DIV/0!</v>
      </c>
      <c r="K13" s="148">
        <f t="shared" si="5"/>
        <v>0</v>
      </c>
      <c r="L13" s="129">
        <f t="shared" si="1"/>
        <v>0</v>
      </c>
      <c r="M13" s="148">
        <f t="shared" si="6"/>
        <v>0</v>
      </c>
      <c r="N13" s="129">
        <f t="shared" si="2"/>
        <v>0</v>
      </c>
      <c r="O13" s="129">
        <f t="shared" si="7"/>
        <v>0</v>
      </c>
      <c r="P13" s="129" t="e">
        <f t="shared" si="3"/>
        <v>#DIV/0!</v>
      </c>
    </row>
    <row r="14" spans="1:16" ht="15" thickBot="1" x14ac:dyDescent="0.35">
      <c r="A14" s="96" t="s">
        <v>118</v>
      </c>
      <c r="B14" s="150"/>
      <c r="C14" s="150"/>
      <c r="D14" s="128">
        <v>23</v>
      </c>
      <c r="E14" s="149"/>
      <c r="F14" s="150"/>
      <c r="G14" s="150"/>
      <c r="H14" s="149"/>
      <c r="I14" s="190">
        <f t="shared" si="4"/>
        <v>0</v>
      </c>
      <c r="J14" s="129" t="e">
        <f t="shared" si="0"/>
        <v>#DIV/0!</v>
      </c>
      <c r="K14" s="148">
        <f t="shared" si="5"/>
        <v>0</v>
      </c>
      <c r="L14" s="129">
        <f t="shared" si="1"/>
        <v>0</v>
      </c>
      <c r="M14" s="148">
        <f t="shared" si="6"/>
        <v>0</v>
      </c>
      <c r="N14" s="129">
        <f t="shared" si="2"/>
        <v>0</v>
      </c>
      <c r="O14" s="129">
        <f t="shared" si="7"/>
        <v>0</v>
      </c>
      <c r="P14" s="129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6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0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173</v>
      </c>
      <c r="M35" s="1"/>
      <c r="N35" s="1"/>
    </row>
    <row r="36" spans="1:14" x14ac:dyDescent="0.3">
      <c r="A36" s="96" t="s">
        <v>107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8" t="e">
        <f t="shared" si="10"/>
        <v>#DIV/0!</v>
      </c>
      <c r="L48" s="119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1" priority="1">
      <formula>LEN(TRIM(B3))=0</formula>
    </cfRule>
  </conditionalFormatting>
  <conditionalFormatting sqref="G32">
    <cfRule type="cellIs" dxfId="10" priority="5" operator="between">
      <formula>0.03</formula>
      <formula>0.04</formula>
    </cfRule>
    <cfRule type="cellIs" dxfId="9" priority="6" operator="lessThan">
      <formula>0.02</formula>
    </cfRule>
    <cfRule type="cellIs" dxfId="8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C57C0172-4B73-4906-BD2C-DAA98DD90862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I1" sqref="I1:I15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159</v>
      </c>
      <c r="H2" s="6" t="s">
        <v>74</v>
      </c>
      <c r="I2" s="6" t="s">
        <v>158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7">
        <v>22</v>
      </c>
      <c r="E3" s="3"/>
      <c r="F3" s="3"/>
      <c r="G3" s="3"/>
      <c r="H3" s="3"/>
      <c r="I3" s="187">
        <f>(((G3/D3)/D3))</f>
        <v>0</v>
      </c>
      <c r="J3" s="129" t="e">
        <f t="shared" ref="J3:J14" si="0">F3/C3</f>
        <v>#DIV/0!</v>
      </c>
      <c r="K3" s="148">
        <f>B36</f>
        <v>0</v>
      </c>
      <c r="L3" s="129">
        <f t="shared" ref="L3:L14" si="1">K3/D3</f>
        <v>0</v>
      </c>
      <c r="M3" s="148">
        <f>J36</f>
        <v>0</v>
      </c>
      <c r="N3" s="129">
        <f t="shared" ref="N3:N14" si="2">M3/D3</f>
        <v>0</v>
      </c>
      <c r="O3" s="129">
        <f>(L3/2)+N3</f>
        <v>0</v>
      </c>
      <c r="P3" s="129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5">
        <v>20</v>
      </c>
      <c r="E4" s="2"/>
      <c r="F4" s="2"/>
      <c r="G4" s="2"/>
      <c r="H4" s="2"/>
      <c r="I4" s="188">
        <f t="shared" ref="I4:I14" si="4">(((G4/D4)/D4))</f>
        <v>0</v>
      </c>
      <c r="J4" s="129" t="e">
        <f t="shared" si="0"/>
        <v>#DIV/0!</v>
      </c>
      <c r="K4" s="148">
        <f t="shared" ref="K4:K14" si="5">B37</f>
        <v>0</v>
      </c>
      <c r="L4" s="129">
        <f t="shared" si="1"/>
        <v>0</v>
      </c>
      <c r="M4" s="148">
        <f t="shared" ref="M4:M14" si="6">J37</f>
        <v>0</v>
      </c>
      <c r="N4" s="129">
        <f t="shared" si="2"/>
        <v>0</v>
      </c>
      <c r="O4" s="129">
        <f t="shared" ref="O4:O14" si="7">(L4/2)+N4</f>
        <v>0</v>
      </c>
      <c r="P4" s="129" t="e">
        <f t="shared" si="3"/>
        <v>#DIV/0!</v>
      </c>
    </row>
    <row r="5" spans="1:16" x14ac:dyDescent="0.3">
      <c r="A5" s="96" t="s">
        <v>75</v>
      </c>
      <c r="B5" s="2"/>
      <c r="C5" s="2"/>
      <c r="D5" s="125">
        <v>22</v>
      </c>
      <c r="E5" s="2"/>
      <c r="F5" s="2"/>
      <c r="G5" s="2"/>
      <c r="H5" s="2"/>
      <c r="I5" s="188">
        <f t="shared" si="4"/>
        <v>0</v>
      </c>
      <c r="J5" s="129" t="e">
        <f t="shared" si="0"/>
        <v>#DIV/0!</v>
      </c>
      <c r="K5" s="148">
        <f t="shared" si="5"/>
        <v>0</v>
      </c>
      <c r="L5" s="129">
        <f t="shared" si="1"/>
        <v>0</v>
      </c>
      <c r="M5" s="148">
        <f t="shared" si="6"/>
        <v>0</v>
      </c>
      <c r="N5" s="129">
        <f t="shared" si="2"/>
        <v>0</v>
      </c>
      <c r="O5" s="129">
        <f t="shared" si="7"/>
        <v>0</v>
      </c>
      <c r="P5" s="129" t="e">
        <f t="shared" si="3"/>
        <v>#DIV/0!</v>
      </c>
    </row>
    <row r="6" spans="1:16" x14ac:dyDescent="0.3">
      <c r="A6" s="96" t="s">
        <v>76</v>
      </c>
      <c r="B6" s="2"/>
      <c r="C6" s="2"/>
      <c r="D6" s="125">
        <v>20</v>
      </c>
      <c r="E6" s="2"/>
      <c r="F6" s="2"/>
      <c r="G6" s="2"/>
      <c r="H6" s="2"/>
      <c r="I6" s="188">
        <f t="shared" si="4"/>
        <v>0</v>
      </c>
      <c r="J6" s="129" t="e">
        <f t="shared" si="0"/>
        <v>#DIV/0!</v>
      </c>
      <c r="K6" s="148">
        <f t="shared" si="5"/>
        <v>0</v>
      </c>
      <c r="L6" s="129">
        <f t="shared" si="1"/>
        <v>0</v>
      </c>
      <c r="M6" s="148">
        <f t="shared" si="6"/>
        <v>0</v>
      </c>
      <c r="N6" s="129">
        <f t="shared" si="2"/>
        <v>0</v>
      </c>
      <c r="O6" s="129">
        <f t="shared" si="7"/>
        <v>0</v>
      </c>
      <c r="P6" s="129" t="e">
        <f t="shared" si="3"/>
        <v>#DIV/0!</v>
      </c>
    </row>
    <row r="7" spans="1:16" x14ac:dyDescent="0.3">
      <c r="A7" s="96" t="s">
        <v>77</v>
      </c>
      <c r="B7" s="2"/>
      <c r="C7" s="2"/>
      <c r="D7" s="125">
        <v>21</v>
      </c>
      <c r="E7" s="2"/>
      <c r="F7" s="2"/>
      <c r="G7" s="2"/>
      <c r="H7" s="2"/>
      <c r="I7" s="188">
        <f t="shared" si="4"/>
        <v>0</v>
      </c>
      <c r="J7" s="129" t="e">
        <f t="shared" si="0"/>
        <v>#DIV/0!</v>
      </c>
      <c r="K7" s="148">
        <f t="shared" si="5"/>
        <v>0</v>
      </c>
      <c r="L7" s="129">
        <f t="shared" si="1"/>
        <v>0</v>
      </c>
      <c r="M7" s="148">
        <f t="shared" si="6"/>
        <v>0</v>
      </c>
      <c r="N7" s="129">
        <f t="shared" si="2"/>
        <v>0</v>
      </c>
      <c r="O7" s="129">
        <f t="shared" si="7"/>
        <v>0</v>
      </c>
      <c r="P7" s="129" t="e">
        <f t="shared" si="3"/>
        <v>#DIV/0!</v>
      </c>
    </row>
    <row r="8" spans="1:16" x14ac:dyDescent="0.3">
      <c r="A8" s="96" t="s">
        <v>78</v>
      </c>
      <c r="B8" s="2"/>
      <c r="C8" s="2"/>
      <c r="D8" s="125">
        <v>21</v>
      </c>
      <c r="E8" s="2"/>
      <c r="F8" s="2"/>
      <c r="G8" s="2"/>
      <c r="H8" s="2"/>
      <c r="I8" s="188">
        <f t="shared" si="4"/>
        <v>0</v>
      </c>
      <c r="J8" s="129" t="e">
        <f t="shared" si="0"/>
        <v>#DIV/0!</v>
      </c>
      <c r="K8" s="148">
        <f t="shared" si="5"/>
        <v>0</v>
      </c>
      <c r="L8" s="129">
        <f t="shared" si="1"/>
        <v>0</v>
      </c>
      <c r="M8" s="148">
        <f t="shared" si="6"/>
        <v>0</v>
      </c>
      <c r="N8" s="129">
        <f t="shared" si="2"/>
        <v>0</v>
      </c>
      <c r="O8" s="129">
        <f t="shared" si="7"/>
        <v>0</v>
      </c>
      <c r="P8" s="129" t="e">
        <f t="shared" si="3"/>
        <v>#DIV/0!</v>
      </c>
    </row>
    <row r="9" spans="1:16" x14ac:dyDescent="0.3">
      <c r="A9" s="96" t="s">
        <v>79</v>
      </c>
      <c r="B9" s="2"/>
      <c r="C9" s="2"/>
      <c r="D9" s="125">
        <v>21</v>
      </c>
      <c r="E9" s="2"/>
      <c r="F9" s="2"/>
      <c r="G9" s="2"/>
      <c r="H9" s="2"/>
      <c r="I9" s="188">
        <f t="shared" si="4"/>
        <v>0</v>
      </c>
      <c r="J9" s="129" t="e">
        <f t="shared" si="0"/>
        <v>#DIV/0!</v>
      </c>
      <c r="K9" s="148">
        <f t="shared" si="5"/>
        <v>0</v>
      </c>
      <c r="L9" s="129">
        <f t="shared" si="1"/>
        <v>0</v>
      </c>
      <c r="M9" s="148">
        <f t="shared" si="6"/>
        <v>0</v>
      </c>
      <c r="N9" s="129">
        <f t="shared" si="2"/>
        <v>0</v>
      </c>
      <c r="O9" s="129">
        <f t="shared" si="7"/>
        <v>0</v>
      </c>
      <c r="P9" s="129" t="e">
        <f t="shared" si="3"/>
        <v>#DIV/0!</v>
      </c>
    </row>
    <row r="10" spans="1:16" x14ac:dyDescent="0.3">
      <c r="A10" s="96" t="s">
        <v>80</v>
      </c>
      <c r="B10" s="2"/>
      <c r="C10" s="2"/>
      <c r="D10" s="125">
        <v>21</v>
      </c>
      <c r="E10" s="2"/>
      <c r="F10" s="2"/>
      <c r="G10" s="2"/>
      <c r="H10" s="2"/>
      <c r="I10" s="188">
        <f t="shared" si="4"/>
        <v>0</v>
      </c>
      <c r="J10" s="129" t="e">
        <f t="shared" si="0"/>
        <v>#DIV/0!</v>
      </c>
      <c r="K10" s="148">
        <f t="shared" si="5"/>
        <v>0</v>
      </c>
      <c r="L10" s="129">
        <f t="shared" si="1"/>
        <v>0</v>
      </c>
      <c r="M10" s="148">
        <f t="shared" si="6"/>
        <v>0</v>
      </c>
      <c r="N10" s="129">
        <f t="shared" si="2"/>
        <v>0</v>
      </c>
      <c r="O10" s="129">
        <f t="shared" si="7"/>
        <v>0</v>
      </c>
      <c r="P10" s="129" t="e">
        <f t="shared" si="3"/>
        <v>#DIV/0!</v>
      </c>
    </row>
    <row r="11" spans="1:16" x14ac:dyDescent="0.3">
      <c r="A11" s="96" t="s">
        <v>81</v>
      </c>
      <c r="B11" s="2"/>
      <c r="C11" s="2"/>
      <c r="D11" s="125">
        <v>21</v>
      </c>
      <c r="E11" s="2"/>
      <c r="F11" s="2"/>
      <c r="G11" s="2"/>
      <c r="H11" s="2"/>
      <c r="I11" s="188">
        <f t="shared" si="4"/>
        <v>0</v>
      </c>
      <c r="J11" s="129" t="e">
        <f t="shared" si="0"/>
        <v>#DIV/0!</v>
      </c>
      <c r="K11" s="148">
        <f t="shared" si="5"/>
        <v>0</v>
      </c>
      <c r="L11" s="129">
        <f t="shared" si="1"/>
        <v>0</v>
      </c>
      <c r="M11" s="148">
        <f t="shared" si="6"/>
        <v>0</v>
      </c>
      <c r="N11" s="129">
        <f t="shared" si="2"/>
        <v>0</v>
      </c>
      <c r="O11" s="129">
        <f t="shared" si="7"/>
        <v>0</v>
      </c>
      <c r="P11" s="129" t="e">
        <f t="shared" si="3"/>
        <v>#DIV/0!</v>
      </c>
    </row>
    <row r="12" spans="1:16" x14ac:dyDescent="0.3">
      <c r="A12" s="96" t="s">
        <v>82</v>
      </c>
      <c r="B12" s="2"/>
      <c r="C12" s="2"/>
      <c r="D12" s="125">
        <v>22</v>
      </c>
      <c r="E12" s="2"/>
      <c r="F12" s="2"/>
      <c r="G12" s="2"/>
      <c r="H12" s="2"/>
      <c r="I12" s="188">
        <f t="shared" si="4"/>
        <v>0</v>
      </c>
      <c r="J12" s="129" t="e">
        <f t="shared" si="0"/>
        <v>#DIV/0!</v>
      </c>
      <c r="K12" s="148">
        <f t="shared" si="5"/>
        <v>0</v>
      </c>
      <c r="L12" s="129">
        <f t="shared" si="1"/>
        <v>0</v>
      </c>
      <c r="M12" s="148">
        <f t="shared" si="6"/>
        <v>0</v>
      </c>
      <c r="N12" s="129">
        <f t="shared" si="2"/>
        <v>0</v>
      </c>
      <c r="O12" s="129">
        <f t="shared" si="7"/>
        <v>0</v>
      </c>
      <c r="P12" s="129" t="e">
        <f t="shared" si="3"/>
        <v>#DIV/0!</v>
      </c>
    </row>
    <row r="13" spans="1:16" x14ac:dyDescent="0.3">
      <c r="A13" s="96" t="s">
        <v>83</v>
      </c>
      <c r="B13" s="2"/>
      <c r="C13" s="2"/>
      <c r="D13" s="125">
        <v>20</v>
      </c>
      <c r="E13" s="2"/>
      <c r="F13" s="2"/>
      <c r="G13" s="2"/>
      <c r="H13" s="2"/>
      <c r="I13" s="188">
        <f t="shared" si="4"/>
        <v>0</v>
      </c>
      <c r="J13" s="129" t="e">
        <f t="shared" si="0"/>
        <v>#DIV/0!</v>
      </c>
      <c r="K13" s="148">
        <f t="shared" si="5"/>
        <v>0</v>
      </c>
      <c r="L13" s="129">
        <f t="shared" si="1"/>
        <v>0</v>
      </c>
      <c r="M13" s="148">
        <f t="shared" si="6"/>
        <v>0</v>
      </c>
      <c r="N13" s="129">
        <f t="shared" si="2"/>
        <v>0</v>
      </c>
      <c r="O13" s="129">
        <f t="shared" si="7"/>
        <v>0</v>
      </c>
      <c r="P13" s="129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8">
        <v>21</v>
      </c>
      <c r="E14" s="9"/>
      <c r="F14" s="9"/>
      <c r="G14" s="9"/>
      <c r="H14" s="9"/>
      <c r="I14" s="190">
        <f t="shared" si="4"/>
        <v>0</v>
      </c>
      <c r="J14" s="129" t="e">
        <f t="shared" si="0"/>
        <v>#DIV/0!</v>
      </c>
      <c r="K14" s="148">
        <f t="shared" si="5"/>
        <v>0</v>
      </c>
      <c r="L14" s="129">
        <f t="shared" si="1"/>
        <v>0</v>
      </c>
      <c r="M14" s="148">
        <f t="shared" si="6"/>
        <v>0</v>
      </c>
      <c r="N14" s="129">
        <f t="shared" si="2"/>
        <v>0</v>
      </c>
      <c r="O14" s="129">
        <f t="shared" si="7"/>
        <v>0</v>
      </c>
      <c r="P14" s="129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6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0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8" t="e">
        <f t="shared" si="10"/>
        <v>#DIV/0!</v>
      </c>
      <c r="L48" s="119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7" priority="1">
      <formula>LEN(TRIM(B3))=0</formula>
    </cfRule>
  </conditionalFormatting>
  <conditionalFormatting sqref="G32">
    <cfRule type="cellIs" dxfId="6" priority="2" operator="between">
      <formula>0.03</formula>
      <formula>0.04</formula>
    </cfRule>
    <cfRule type="cellIs" dxfId="5" priority="3" operator="lessThan">
      <formula>0.02</formula>
    </cfRule>
    <cfRule type="cellIs" dxfId="4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C146EFE6-2E00-4174-8D4C-01E3C272362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2026-03-31T14:56:51Z</dcterms:modified>
</cp:coreProperties>
</file>