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Owner\Desktop\00487-338720473\Users\doher\OneDrive\Desktop\Random Offers\"/>
    </mc:Choice>
  </mc:AlternateContent>
  <xr:revisionPtr revIDLastSave="0" documentId="8_{0B56BC91-8516-458F-BA72-4F32206BB22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1" l="1"/>
  <c r="I29" i="1"/>
  <c r="K29" i="1"/>
  <c r="E43" i="1"/>
  <c r="E40" i="1"/>
  <c r="E39" i="1"/>
  <c r="E6" i="1"/>
  <c r="C24" i="1"/>
  <c r="E24" i="1"/>
  <c r="E11" i="1" l="1"/>
  <c r="E47" i="1"/>
  <c r="E45" i="1"/>
  <c r="E46" i="1"/>
  <c r="I30" i="1" l="1"/>
  <c r="C30" i="1" s="1"/>
  <c r="C41" i="1" s="1"/>
  <c r="E34" i="1"/>
  <c r="C34" i="1"/>
  <c r="K30" i="1"/>
  <c r="E30" i="1" s="1"/>
  <c r="E41" i="1" s="1"/>
  <c r="C52" i="1"/>
  <c r="C35" i="1" l="1"/>
  <c r="E33" i="1"/>
  <c r="E35" i="1" s="1"/>
  <c r="E52" i="1"/>
  <c r="C58" i="1"/>
  <c r="E54" i="1"/>
  <c r="C54" i="1"/>
  <c r="E7" i="1"/>
  <c r="E58" i="1"/>
  <c r="E36" i="1" l="1"/>
  <c r="C36" i="1"/>
  <c r="C48" i="1"/>
  <c r="C50" i="1" l="1"/>
  <c r="C62" i="1" s="1"/>
  <c r="E48" i="1"/>
  <c r="E50" i="1" s="1"/>
  <c r="E62" i="1" s="1"/>
  <c r="C56" i="1" l="1"/>
  <c r="C59" i="1"/>
  <c r="C60" i="1" s="1"/>
  <c r="E56" i="1"/>
  <c r="E59" i="1"/>
  <c r="E60" i="1" s="1"/>
</calcChain>
</file>

<file path=xl/sharedStrings.xml><?xml version="1.0" encoding="utf-8"?>
<sst xmlns="http://schemas.openxmlformats.org/spreadsheetml/2006/main" count="66" uniqueCount="60">
  <si>
    <t xml:space="preserve">  </t>
  </si>
  <si>
    <t>Commercial / Residential / Mixed Use</t>
  </si>
  <si>
    <t xml:space="preserve"> </t>
  </si>
  <si>
    <t>Name</t>
  </si>
  <si>
    <t>Sales Price</t>
  </si>
  <si>
    <t>Address</t>
  </si>
  <si>
    <t>Loan Amount</t>
  </si>
  <si>
    <t>Unit Count</t>
  </si>
  <si>
    <t>Unit Type</t>
  </si>
  <si>
    <t>Rent</t>
  </si>
  <si>
    <t>Pro Forma</t>
  </si>
  <si>
    <t>Down Payment</t>
  </si>
  <si>
    <t>Interest Rate</t>
  </si>
  <si>
    <t>Loan to Value</t>
  </si>
  <si>
    <t>Residential</t>
  </si>
  <si>
    <t>Term (Months)</t>
  </si>
  <si>
    <t>Commercial</t>
  </si>
  <si>
    <t>Apartment Units</t>
  </si>
  <si>
    <t>Retail/Commercial Units</t>
  </si>
  <si>
    <t>Storage</t>
  </si>
  <si>
    <t>Laundry</t>
  </si>
  <si>
    <t>Gross Income</t>
  </si>
  <si>
    <t>Vacancy Factor</t>
  </si>
  <si>
    <t>Residential 5%</t>
  </si>
  <si>
    <t>Commercial 10%</t>
  </si>
  <si>
    <t>Total</t>
  </si>
  <si>
    <t>Effective Gross Income</t>
  </si>
  <si>
    <t>Expenses Annual Figures</t>
  </si>
  <si>
    <t>R/E Taxes</t>
  </si>
  <si>
    <t>Insurance Premium</t>
  </si>
  <si>
    <t>Monthly</t>
  </si>
  <si>
    <t xml:space="preserve">Maintenance </t>
  </si>
  <si>
    <t>Annual</t>
  </si>
  <si>
    <t>Water/Sewer</t>
  </si>
  <si>
    <t>Trash</t>
  </si>
  <si>
    <t>Total Expenses</t>
  </si>
  <si>
    <t>Net Operating Income (NOI)</t>
  </si>
  <si>
    <t>Principle and Interest Pmt</t>
  </si>
  <si>
    <t>2nd Mtg Pmt (if applicable)</t>
  </si>
  <si>
    <t>Annual Mortgage Totals</t>
  </si>
  <si>
    <t>Debt Service Coverage Ratio (DSCR)</t>
  </si>
  <si>
    <t>Monthly mortgage payment</t>
  </si>
  <si>
    <t>Net income after mortgage</t>
  </si>
  <si>
    <t>Return on investment (ROI)</t>
  </si>
  <si>
    <t>Cap Rate</t>
  </si>
  <si>
    <t>Notes</t>
  </si>
  <si>
    <t>Price per unit</t>
  </si>
  <si>
    <t>Signage</t>
  </si>
  <si>
    <t>Garage</t>
  </si>
  <si>
    <t xml:space="preserve">Electric </t>
  </si>
  <si>
    <t>lawn/snow</t>
  </si>
  <si>
    <t xml:space="preserve">Heat </t>
  </si>
  <si>
    <t>Lease</t>
  </si>
  <si>
    <t xml:space="preserve">city </t>
  </si>
  <si>
    <t>Vacant</t>
  </si>
  <si>
    <t>Studio</t>
  </si>
  <si>
    <t>1br 1b</t>
  </si>
  <si>
    <t>Bonus Studio</t>
  </si>
  <si>
    <t>vacant</t>
  </si>
  <si>
    <t>Large Studio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</si>
</sst>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\$#,##0_);[Red]&quot;($&quot;#,##0\)"/>
    <numFmt numFmtId="165" formatCode="\$#,##0_);&quot;($&quot;#,##0\)"/>
    <numFmt numFmtId="166" formatCode="\$#,##0.00_);&quot;($&quot;#,##0.00\)"/>
    <numFmt numFmtId="167" formatCode="0.0%"/>
    <numFmt numFmtId="168" formatCode="&quot;$&quot;#,##0.00"/>
    <numFmt numFmtId="169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sz val="8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8" tint="0.59999389629810485"/>
        <bgColor indexed="4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41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3" fillId="0" borderId="0" xfId="0" applyFont="1"/>
    <xf numFmtId="0" fontId="4" fillId="0" borderId="0" xfId="0" applyFont="1"/>
    <xf numFmtId="44" fontId="4" fillId="0" borderId="0" xfId="1" applyFont="1"/>
    <xf numFmtId="44" fontId="4" fillId="0" borderId="0" xfId="1" applyFont="1" applyFill="1"/>
    <xf numFmtId="164" fontId="5" fillId="0" borderId="0" xfId="1" applyNumberFormat="1" applyFont="1"/>
    <xf numFmtId="44" fontId="1" fillId="0" borderId="0" xfId="1"/>
    <xf numFmtId="0" fontId="3" fillId="0" borderId="2" xfId="0" applyFont="1" applyBorder="1"/>
    <xf numFmtId="164" fontId="2" fillId="0" borderId="3" xfId="1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4" fontId="1" fillId="0" borderId="4" xfId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165" fontId="4" fillId="0" borderId="0" xfId="0" applyNumberFormat="1" applyFont="1"/>
    <xf numFmtId="164" fontId="2" fillId="0" borderId="6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0" xfId="0" applyFont="1"/>
    <xf numFmtId="44" fontId="1" fillId="2" borderId="0" xfId="1" applyFont="1" applyFill="1" applyBorder="1"/>
    <xf numFmtId="44" fontId="4" fillId="3" borderId="9" xfId="1" applyFont="1" applyFill="1" applyBorder="1"/>
    <xf numFmtId="10" fontId="4" fillId="0" borderId="0" xfId="0" applyNumberFormat="1" applyFont="1"/>
    <xf numFmtId="44" fontId="4" fillId="0" borderId="0" xfId="0" applyNumberFormat="1" applyFont="1"/>
    <xf numFmtId="44" fontId="7" fillId="0" borderId="0" xfId="1" applyFont="1" applyFill="1"/>
    <xf numFmtId="0" fontId="3" fillId="0" borderId="0" xfId="0" applyFont="1" applyAlignment="1">
      <alignment horizontal="center"/>
    </xf>
    <xf numFmtId="44" fontId="4" fillId="4" borderId="0" xfId="1" applyFont="1" applyFill="1"/>
    <xf numFmtId="44" fontId="4" fillId="3" borderId="0" xfId="1" applyFont="1" applyFill="1"/>
    <xf numFmtId="0" fontId="4" fillId="0" borderId="10" xfId="0" applyFont="1" applyBorder="1"/>
    <xf numFmtId="0" fontId="3" fillId="0" borderId="11" xfId="0" applyFont="1" applyBorder="1"/>
    <xf numFmtId="44" fontId="3" fillId="5" borderId="11" xfId="1" applyFont="1" applyFill="1" applyBorder="1"/>
    <xf numFmtId="44" fontId="3" fillId="6" borderId="2" xfId="1" applyFont="1" applyFill="1" applyBorder="1"/>
    <xf numFmtId="44" fontId="4" fillId="0" borderId="0" xfId="1" applyFont="1" applyFill="1" applyBorder="1"/>
    <xf numFmtId="0" fontId="3" fillId="0" borderId="1" xfId="0" applyFont="1" applyBorder="1"/>
    <xf numFmtId="44" fontId="4" fillId="0" borderId="0" xfId="1" applyFont="1" applyBorder="1"/>
    <xf numFmtId="44" fontId="4" fillId="2" borderId="0" xfId="1" applyFont="1" applyFill="1"/>
    <xf numFmtId="44" fontId="4" fillId="3" borderId="0" xfId="1" applyFont="1" applyFill="1" applyBorder="1"/>
    <xf numFmtId="44" fontId="3" fillId="5" borderId="2" xfId="1" applyFont="1" applyFill="1" applyBorder="1"/>
    <xf numFmtId="44" fontId="4" fillId="7" borderId="0" xfId="0" applyNumberFormat="1" applyFont="1" applyFill="1"/>
    <xf numFmtId="0" fontId="4" fillId="0" borderId="1" xfId="0" applyFont="1" applyBorder="1"/>
    <xf numFmtId="164" fontId="3" fillId="0" borderId="8" xfId="1" applyNumberFormat="1" applyFont="1" applyBorder="1"/>
    <xf numFmtId="44" fontId="4" fillId="0" borderId="9" xfId="1" applyFont="1" applyBorder="1"/>
    <xf numFmtId="44" fontId="2" fillId="8" borderId="2" xfId="1" applyFont="1" applyFill="1" applyBorder="1"/>
    <xf numFmtId="44" fontId="3" fillId="6" borderId="12" xfId="1" applyFont="1" applyFill="1" applyBorder="1"/>
    <xf numFmtId="164" fontId="2" fillId="0" borderId="13" xfId="1" applyNumberFormat="1" applyFont="1" applyBorder="1"/>
    <xf numFmtId="0" fontId="4" fillId="0" borderId="14" xfId="0" applyFont="1" applyBorder="1"/>
    <xf numFmtId="44" fontId="2" fillId="8" borderId="14" xfId="1" applyFont="1" applyFill="1" applyBorder="1"/>
    <xf numFmtId="0" fontId="3" fillId="0" borderId="14" xfId="0" applyFont="1" applyBorder="1"/>
    <xf numFmtId="44" fontId="3" fillId="6" borderId="15" xfId="1" applyFont="1" applyFill="1" applyBorder="1"/>
    <xf numFmtId="164" fontId="5" fillId="0" borderId="0" xfId="1" applyNumberFormat="1" applyFont="1" applyBorder="1"/>
    <xf numFmtId="44" fontId="1" fillId="0" borderId="0" xfId="1" applyBorder="1"/>
    <xf numFmtId="44" fontId="3" fillId="0" borderId="0" xfId="1" applyFont="1" applyFill="1" applyBorder="1"/>
    <xf numFmtId="166" fontId="4" fillId="0" borderId="0" xfId="0" applyNumberFormat="1" applyFont="1"/>
    <xf numFmtId="44" fontId="3" fillId="8" borderId="2" xfId="1" applyFont="1" applyFill="1" applyBorder="1" applyAlignment="1" applyProtection="1"/>
    <xf numFmtId="44" fontId="4" fillId="0" borderId="0" xfId="1" applyFont="1" applyFill="1" applyBorder="1" applyAlignment="1" applyProtection="1"/>
    <xf numFmtId="2" fontId="3" fillId="5" borderId="2" xfId="1" applyNumberFormat="1" applyFont="1" applyFill="1" applyBorder="1"/>
    <xf numFmtId="2" fontId="3" fillId="0" borderId="0" xfId="0" applyNumberFormat="1" applyFont="1"/>
    <xf numFmtId="2" fontId="3" fillId="9" borderId="2" xfId="1" applyNumberFormat="1" applyFont="1" applyFill="1" applyBorder="1"/>
    <xf numFmtId="164" fontId="4" fillId="0" borderId="0" xfId="0" applyNumberFormat="1" applyFont="1"/>
    <xf numFmtId="167" fontId="4" fillId="0" borderId="0" xfId="2" applyNumberFormat="1" applyFont="1" applyFill="1" applyBorder="1" applyAlignment="1" applyProtection="1"/>
    <xf numFmtId="167" fontId="3" fillId="5" borderId="2" xfId="2" applyNumberFormat="1" applyFont="1" applyFill="1" applyBorder="1" applyAlignment="1" applyProtection="1"/>
    <xf numFmtId="167" fontId="3" fillId="0" borderId="0" xfId="2" applyNumberFormat="1" applyFont="1" applyFill="1" applyBorder="1" applyAlignment="1" applyProtection="1"/>
    <xf numFmtId="167" fontId="3" fillId="9" borderId="2" xfId="2" applyNumberFormat="1" applyFont="1" applyFill="1" applyBorder="1" applyAlignment="1" applyProtection="1"/>
    <xf numFmtId="167" fontId="4" fillId="0" borderId="0" xfId="2" applyNumberFormat="1" applyFont="1" applyFill="1" applyBorder="1"/>
    <xf numFmtId="167" fontId="3" fillId="6" borderId="2" xfId="2" applyNumberFormat="1" applyFont="1" applyFill="1" applyBorder="1"/>
    <xf numFmtId="0" fontId="8" fillId="0" borderId="0" xfId="0" applyFont="1"/>
    <xf numFmtId="0" fontId="9" fillId="0" borderId="0" xfId="0" applyFont="1"/>
    <xf numFmtId="168" fontId="4" fillId="0" borderId="0" xfId="0" applyNumberFormat="1" applyFont="1"/>
    <xf numFmtId="164" fontId="2" fillId="0" borderId="8" xfId="1" applyNumberFormat="1" applyFont="1" applyBorder="1" applyAlignment="1">
      <alignment horizontal="center"/>
    </xf>
    <xf numFmtId="44" fontId="2" fillId="0" borderId="0" xfId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4" fontId="1" fillId="0" borderId="0" xfId="1" applyFont="1" applyBorder="1"/>
    <xf numFmtId="164" fontId="1" fillId="0" borderId="0" xfId="1" applyNumberFormat="1" applyFont="1" applyBorder="1"/>
    <xf numFmtId="44" fontId="2" fillId="0" borderId="0" xfId="1" applyFont="1" applyBorder="1"/>
    <xf numFmtId="164" fontId="2" fillId="0" borderId="0" xfId="1" applyNumberFormat="1" applyFont="1" applyBorder="1"/>
    <xf numFmtId="44" fontId="1" fillId="0" borderId="0" xfId="1" applyFont="1"/>
    <xf numFmtId="164" fontId="2" fillId="0" borderId="0" xfId="1" applyNumberFormat="1" applyFont="1"/>
    <xf numFmtId="164" fontId="1" fillId="0" borderId="0" xfId="1" applyNumberFormat="1" applyFont="1"/>
    <xf numFmtId="44" fontId="0" fillId="0" borderId="0" xfId="1" applyFont="1"/>
    <xf numFmtId="0" fontId="4" fillId="0" borderId="0" xfId="1" applyNumberFormat="1" applyFont="1" applyFill="1"/>
    <xf numFmtId="14" fontId="4" fillId="0" borderId="0" xfId="0" applyNumberFormat="1" applyFont="1"/>
    <xf numFmtId="164" fontId="2" fillId="0" borderId="0" xfId="1" applyNumberFormat="1" applyFont="1" applyBorder="1" applyAlignment="1">
      <alignment horizontal="center"/>
    </xf>
    <xf numFmtId="164" fontId="0" fillId="0" borderId="0" xfId="1" applyNumberFormat="1" applyFont="1" applyBorder="1"/>
    <xf numFmtId="44" fontId="0" fillId="0" borderId="0" xfId="1" applyFont="1" applyBorder="1"/>
    <xf numFmtId="0" fontId="4" fillId="0" borderId="0" xfId="0" applyFont="1" applyAlignment="1">
      <alignment horizontal="right"/>
    </xf>
    <xf numFmtId="44" fontId="3" fillId="0" borderId="2" xfId="0" applyNumberFormat="1" applyFont="1" applyBorder="1"/>
    <xf numFmtId="44" fontId="4" fillId="0" borderId="1" xfId="1" applyFont="1" applyBorder="1"/>
    <xf numFmtId="44" fontId="2" fillId="0" borderId="0" xfId="1" applyFont="1" applyFill="1" applyBorder="1"/>
    <xf numFmtId="44" fontId="4" fillId="4" borderId="0" xfId="1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44" fontId="4" fillId="7" borderId="0" xfId="0" applyNumberFormat="1" applyFont="1" applyFill="1" applyAlignment="1">
      <alignment horizontal="center"/>
    </xf>
    <xf numFmtId="164" fontId="1" fillId="0" borderId="0" xfId="1" applyNumberFormat="1" applyFont="1" applyBorder="1" applyAlignment="1">
      <alignment horizontal="left"/>
    </xf>
    <xf numFmtId="14" fontId="4" fillId="0" borderId="1" xfId="0" applyNumberFormat="1" applyFont="1" applyBorder="1"/>
    <xf numFmtId="44" fontId="1" fillId="2" borderId="1" xfId="1" applyFont="1" applyFill="1" applyBorder="1"/>
    <xf numFmtId="44" fontId="4" fillId="3" borderId="7" xfId="1" applyFont="1" applyFill="1" applyBorder="1"/>
    <xf numFmtId="0" fontId="12" fillId="0" borderId="0" xfId="0" applyFont="1" applyAlignment="1">
      <alignment horizontal="center"/>
    </xf>
    <xf numFmtId="0" fontId="2" fillId="0" borderId="0" xfId="0" applyFont="1"/>
    <xf numFmtId="0" fontId="10" fillId="0" borderId="0" xfId="0" applyFont="1"/>
    <xf numFmtId="168" fontId="3" fillId="0" borderId="0" xfId="0" applyNumberFormat="1" applyFont="1"/>
    <xf numFmtId="44" fontId="3" fillId="0" borderId="0" xfId="1" applyFont="1" applyBorder="1"/>
    <xf numFmtId="164" fontId="2" fillId="0" borderId="0" xfId="1" applyNumberFormat="1" applyFont="1" applyBorder="1" applyAlignment="1">
      <alignment horizontal="left"/>
    </xf>
    <xf numFmtId="164" fontId="0" fillId="0" borderId="0" xfId="1" applyNumberFormat="1" applyFont="1" applyBorder="1" applyAlignment="1">
      <alignment horizontal="left"/>
    </xf>
    <xf numFmtId="0" fontId="1" fillId="0" borderId="0" xfId="1" applyNumberFormat="1" applyFont="1" applyBorder="1"/>
    <xf numFmtId="0" fontId="1" fillId="0" borderId="8" xfId="1" applyNumberFormat="1" applyFont="1" applyBorder="1" applyAlignment="1">
      <alignment horizontal="left"/>
    </xf>
    <xf numFmtId="0" fontId="0" fillId="0" borderId="8" xfId="1" applyNumberFormat="1" applyFont="1" applyBorder="1" applyAlignment="1">
      <alignment horizontal="left"/>
    </xf>
    <xf numFmtId="0" fontId="0" fillId="0" borderId="6" xfId="1" applyNumberFormat="1" applyFont="1" applyBorder="1" applyAlignment="1">
      <alignment horizontal="left"/>
    </xf>
    <xf numFmtId="0" fontId="2" fillId="0" borderId="8" xfId="1" applyNumberFormat="1" applyFont="1" applyBorder="1" applyAlignment="1">
      <alignment horizontal="left"/>
    </xf>
    <xf numFmtId="169" fontId="4" fillId="0" borderId="0" xfId="0" applyNumberFormat="1" applyFont="1"/>
    <xf numFmtId="169" fontId="4" fillId="0" borderId="1" xfId="0" applyNumberFormat="1" applyFont="1" applyBorder="1"/>
    <xf numFmtId="0" fontId="3" fillId="0" borderId="1" xfId="0" applyFont="1" applyBorder="1" applyAlignment="1">
      <alignment horizontal="center"/>
    </xf>
    <xf numFmtId="164" fontId="5" fillId="0" borderId="17" xfId="1" applyNumberFormat="1" applyFont="1" applyBorder="1" applyAlignment="1">
      <alignment horizontal="left" vertical="top" wrapText="1"/>
    </xf>
    <xf numFmtId="164" fontId="5" fillId="0" borderId="16" xfId="1" applyNumberFormat="1" applyFont="1" applyBorder="1" applyAlignment="1">
      <alignment horizontal="left" vertical="top" wrapText="1"/>
    </xf>
    <xf numFmtId="164" fontId="5" fillId="0" borderId="18" xfId="1" applyNumberFormat="1" applyFont="1" applyBorder="1" applyAlignment="1">
      <alignment horizontal="left" vertical="top" wrapText="1"/>
    </xf>
    <xf numFmtId="164" fontId="5" fillId="0" borderId="19" xfId="1" applyNumberFormat="1" applyFont="1" applyBorder="1" applyAlignment="1">
      <alignment horizontal="left" vertical="top" wrapText="1"/>
    </xf>
    <xf numFmtId="164" fontId="5" fillId="0" borderId="0" xfId="1" applyNumberFormat="1" applyFont="1" applyBorder="1" applyAlignment="1">
      <alignment horizontal="left" vertical="top" wrapText="1"/>
    </xf>
    <xf numFmtId="164" fontId="5" fillId="0" borderId="20" xfId="1" applyNumberFormat="1" applyFont="1" applyBorder="1" applyAlignment="1">
      <alignment horizontal="left" vertical="top" wrapText="1"/>
    </xf>
    <xf numFmtId="164" fontId="5" fillId="0" borderId="21" xfId="1" applyNumberFormat="1" applyFont="1" applyBorder="1" applyAlignment="1">
      <alignment horizontal="left" vertical="top" wrapText="1"/>
    </xf>
    <xf numFmtId="164" fontId="5" fillId="0" borderId="1" xfId="1" applyNumberFormat="1" applyFont="1" applyBorder="1" applyAlignment="1">
      <alignment horizontal="left" vertical="top" wrapText="1"/>
    </xf>
    <xf numFmtId="164" fontId="5" fillId="0" borderId="22" xfId="1" applyNumberFormat="1" applyFont="1" applyBorder="1" applyAlignment="1">
      <alignment horizontal="left"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6"/>
  <sheetViews>
    <sheetView tabSelected="1" zoomScale="90" zoomScaleNormal="90" workbookViewId="0">
      <selection activeCell="C17" sqref="C17"/>
    </sheetView>
  </sheetViews>
  <sheetFormatPr defaultColWidth="10.42578125" defaultRowHeight="15.75" x14ac:dyDescent="0.25"/>
  <cols>
    <col min="1" max="1" width="13.85546875" style="2" customWidth="1"/>
    <col min="2" max="2" width="32.28515625" style="2" bestFit="1" customWidth="1"/>
    <col min="3" max="3" width="24.7109375" style="2" customWidth="1"/>
    <col min="4" max="4" width="30.85546875" style="2" customWidth="1"/>
    <col min="5" max="5" width="24.7109375" style="3" customWidth="1"/>
    <col min="6" max="6" width="16.5703125" style="4" customWidth="1"/>
    <col min="7" max="7" width="23.7109375" style="5" customWidth="1"/>
    <col min="8" max="8" width="12.5703125" style="2" bestFit="1" customWidth="1"/>
    <col min="9" max="9" width="13.7109375" style="6" bestFit="1" customWidth="1"/>
    <col min="10" max="10" width="23.140625" style="2" customWidth="1"/>
    <col min="11" max="11" width="17.7109375" style="2" customWidth="1"/>
    <col min="12" max="257" width="10.42578125" style="2"/>
    <col min="258" max="258" width="13.85546875" style="2" customWidth="1"/>
    <col min="259" max="259" width="30.7109375" style="2" customWidth="1"/>
    <col min="260" max="260" width="24.7109375" style="2" customWidth="1"/>
    <col min="261" max="261" width="30.42578125" style="2" customWidth="1"/>
    <col min="262" max="262" width="13" style="2" customWidth="1"/>
    <col min="263" max="264" width="10.42578125" style="2"/>
    <col min="265" max="265" width="19" style="2" customWidth="1"/>
    <col min="266" max="513" width="10.42578125" style="2"/>
    <col min="514" max="514" width="13.85546875" style="2" customWidth="1"/>
    <col min="515" max="515" width="30.7109375" style="2" customWidth="1"/>
    <col min="516" max="516" width="24.7109375" style="2" customWidth="1"/>
    <col min="517" max="517" width="30.42578125" style="2" customWidth="1"/>
    <col min="518" max="518" width="13" style="2" customWidth="1"/>
    <col min="519" max="520" width="10.42578125" style="2"/>
    <col min="521" max="521" width="19" style="2" customWidth="1"/>
    <col min="522" max="769" width="10.42578125" style="2"/>
    <col min="770" max="770" width="13.85546875" style="2" customWidth="1"/>
    <col min="771" max="771" width="30.7109375" style="2" customWidth="1"/>
    <col min="772" max="772" width="24.7109375" style="2" customWidth="1"/>
    <col min="773" max="773" width="30.42578125" style="2" customWidth="1"/>
    <col min="774" max="774" width="13" style="2" customWidth="1"/>
    <col min="775" max="776" width="10.42578125" style="2"/>
    <col min="777" max="777" width="19" style="2" customWidth="1"/>
    <col min="778" max="1025" width="10.42578125" style="2"/>
    <col min="1026" max="1026" width="13.85546875" style="2" customWidth="1"/>
    <col min="1027" max="1027" width="30.7109375" style="2" customWidth="1"/>
    <col min="1028" max="1028" width="24.7109375" style="2" customWidth="1"/>
    <col min="1029" max="1029" width="30.42578125" style="2" customWidth="1"/>
    <col min="1030" max="1030" width="13" style="2" customWidth="1"/>
    <col min="1031" max="1032" width="10.42578125" style="2"/>
    <col min="1033" max="1033" width="19" style="2" customWidth="1"/>
    <col min="1034" max="1281" width="10.42578125" style="2"/>
    <col min="1282" max="1282" width="13.85546875" style="2" customWidth="1"/>
    <col min="1283" max="1283" width="30.7109375" style="2" customWidth="1"/>
    <col min="1284" max="1284" width="24.7109375" style="2" customWidth="1"/>
    <col min="1285" max="1285" width="30.42578125" style="2" customWidth="1"/>
    <col min="1286" max="1286" width="13" style="2" customWidth="1"/>
    <col min="1287" max="1288" width="10.42578125" style="2"/>
    <col min="1289" max="1289" width="19" style="2" customWidth="1"/>
    <col min="1290" max="1537" width="10.42578125" style="2"/>
    <col min="1538" max="1538" width="13.85546875" style="2" customWidth="1"/>
    <col min="1539" max="1539" width="30.7109375" style="2" customWidth="1"/>
    <col min="1540" max="1540" width="24.7109375" style="2" customWidth="1"/>
    <col min="1541" max="1541" width="30.42578125" style="2" customWidth="1"/>
    <col min="1542" max="1542" width="13" style="2" customWidth="1"/>
    <col min="1543" max="1544" width="10.42578125" style="2"/>
    <col min="1545" max="1545" width="19" style="2" customWidth="1"/>
    <col min="1546" max="1793" width="10.42578125" style="2"/>
    <col min="1794" max="1794" width="13.85546875" style="2" customWidth="1"/>
    <col min="1795" max="1795" width="30.7109375" style="2" customWidth="1"/>
    <col min="1796" max="1796" width="24.7109375" style="2" customWidth="1"/>
    <col min="1797" max="1797" width="30.42578125" style="2" customWidth="1"/>
    <col min="1798" max="1798" width="13" style="2" customWidth="1"/>
    <col min="1799" max="1800" width="10.42578125" style="2"/>
    <col min="1801" max="1801" width="19" style="2" customWidth="1"/>
    <col min="1802" max="2049" width="10.42578125" style="2"/>
    <col min="2050" max="2050" width="13.85546875" style="2" customWidth="1"/>
    <col min="2051" max="2051" width="30.7109375" style="2" customWidth="1"/>
    <col min="2052" max="2052" width="24.7109375" style="2" customWidth="1"/>
    <col min="2053" max="2053" width="30.42578125" style="2" customWidth="1"/>
    <col min="2054" max="2054" width="13" style="2" customWidth="1"/>
    <col min="2055" max="2056" width="10.42578125" style="2"/>
    <col min="2057" max="2057" width="19" style="2" customWidth="1"/>
    <col min="2058" max="2305" width="10.42578125" style="2"/>
    <col min="2306" max="2306" width="13.85546875" style="2" customWidth="1"/>
    <col min="2307" max="2307" width="30.7109375" style="2" customWidth="1"/>
    <col min="2308" max="2308" width="24.7109375" style="2" customWidth="1"/>
    <col min="2309" max="2309" width="30.42578125" style="2" customWidth="1"/>
    <col min="2310" max="2310" width="13" style="2" customWidth="1"/>
    <col min="2311" max="2312" width="10.42578125" style="2"/>
    <col min="2313" max="2313" width="19" style="2" customWidth="1"/>
    <col min="2314" max="2561" width="10.42578125" style="2"/>
    <col min="2562" max="2562" width="13.85546875" style="2" customWidth="1"/>
    <col min="2563" max="2563" width="30.7109375" style="2" customWidth="1"/>
    <col min="2564" max="2564" width="24.7109375" style="2" customWidth="1"/>
    <col min="2565" max="2565" width="30.42578125" style="2" customWidth="1"/>
    <col min="2566" max="2566" width="13" style="2" customWidth="1"/>
    <col min="2567" max="2568" width="10.42578125" style="2"/>
    <col min="2569" max="2569" width="19" style="2" customWidth="1"/>
    <col min="2570" max="2817" width="10.42578125" style="2"/>
    <col min="2818" max="2818" width="13.85546875" style="2" customWidth="1"/>
    <col min="2819" max="2819" width="30.7109375" style="2" customWidth="1"/>
    <col min="2820" max="2820" width="24.7109375" style="2" customWidth="1"/>
    <col min="2821" max="2821" width="30.42578125" style="2" customWidth="1"/>
    <col min="2822" max="2822" width="13" style="2" customWidth="1"/>
    <col min="2823" max="2824" width="10.42578125" style="2"/>
    <col min="2825" max="2825" width="19" style="2" customWidth="1"/>
    <col min="2826" max="3073" width="10.42578125" style="2"/>
    <col min="3074" max="3074" width="13.85546875" style="2" customWidth="1"/>
    <col min="3075" max="3075" width="30.7109375" style="2" customWidth="1"/>
    <col min="3076" max="3076" width="24.7109375" style="2" customWidth="1"/>
    <col min="3077" max="3077" width="30.42578125" style="2" customWidth="1"/>
    <col min="3078" max="3078" width="13" style="2" customWidth="1"/>
    <col min="3079" max="3080" width="10.42578125" style="2"/>
    <col min="3081" max="3081" width="19" style="2" customWidth="1"/>
    <col min="3082" max="3329" width="10.42578125" style="2"/>
    <col min="3330" max="3330" width="13.85546875" style="2" customWidth="1"/>
    <col min="3331" max="3331" width="30.7109375" style="2" customWidth="1"/>
    <col min="3332" max="3332" width="24.7109375" style="2" customWidth="1"/>
    <col min="3333" max="3333" width="30.42578125" style="2" customWidth="1"/>
    <col min="3334" max="3334" width="13" style="2" customWidth="1"/>
    <col min="3335" max="3336" width="10.42578125" style="2"/>
    <col min="3337" max="3337" width="19" style="2" customWidth="1"/>
    <col min="3338" max="3585" width="10.42578125" style="2"/>
    <col min="3586" max="3586" width="13.85546875" style="2" customWidth="1"/>
    <col min="3587" max="3587" width="30.7109375" style="2" customWidth="1"/>
    <col min="3588" max="3588" width="24.7109375" style="2" customWidth="1"/>
    <col min="3589" max="3589" width="30.42578125" style="2" customWidth="1"/>
    <col min="3590" max="3590" width="13" style="2" customWidth="1"/>
    <col min="3591" max="3592" width="10.42578125" style="2"/>
    <col min="3593" max="3593" width="19" style="2" customWidth="1"/>
    <col min="3594" max="3841" width="10.42578125" style="2"/>
    <col min="3842" max="3842" width="13.85546875" style="2" customWidth="1"/>
    <col min="3843" max="3843" width="30.7109375" style="2" customWidth="1"/>
    <col min="3844" max="3844" width="24.7109375" style="2" customWidth="1"/>
    <col min="3845" max="3845" width="30.42578125" style="2" customWidth="1"/>
    <col min="3846" max="3846" width="13" style="2" customWidth="1"/>
    <col min="3847" max="3848" width="10.42578125" style="2"/>
    <col min="3849" max="3849" width="19" style="2" customWidth="1"/>
    <col min="3850" max="4097" width="10.42578125" style="2"/>
    <col min="4098" max="4098" width="13.85546875" style="2" customWidth="1"/>
    <col min="4099" max="4099" width="30.7109375" style="2" customWidth="1"/>
    <col min="4100" max="4100" width="24.7109375" style="2" customWidth="1"/>
    <col min="4101" max="4101" width="30.42578125" style="2" customWidth="1"/>
    <col min="4102" max="4102" width="13" style="2" customWidth="1"/>
    <col min="4103" max="4104" width="10.42578125" style="2"/>
    <col min="4105" max="4105" width="19" style="2" customWidth="1"/>
    <col min="4106" max="4353" width="10.42578125" style="2"/>
    <col min="4354" max="4354" width="13.85546875" style="2" customWidth="1"/>
    <col min="4355" max="4355" width="30.7109375" style="2" customWidth="1"/>
    <col min="4356" max="4356" width="24.7109375" style="2" customWidth="1"/>
    <col min="4357" max="4357" width="30.42578125" style="2" customWidth="1"/>
    <col min="4358" max="4358" width="13" style="2" customWidth="1"/>
    <col min="4359" max="4360" width="10.42578125" style="2"/>
    <col min="4361" max="4361" width="19" style="2" customWidth="1"/>
    <col min="4362" max="4609" width="10.42578125" style="2"/>
    <col min="4610" max="4610" width="13.85546875" style="2" customWidth="1"/>
    <col min="4611" max="4611" width="30.7109375" style="2" customWidth="1"/>
    <col min="4612" max="4612" width="24.7109375" style="2" customWidth="1"/>
    <col min="4613" max="4613" width="30.42578125" style="2" customWidth="1"/>
    <col min="4614" max="4614" width="13" style="2" customWidth="1"/>
    <col min="4615" max="4616" width="10.42578125" style="2"/>
    <col min="4617" max="4617" width="19" style="2" customWidth="1"/>
    <col min="4618" max="4865" width="10.42578125" style="2"/>
    <col min="4866" max="4866" width="13.85546875" style="2" customWidth="1"/>
    <col min="4867" max="4867" width="30.7109375" style="2" customWidth="1"/>
    <col min="4868" max="4868" width="24.7109375" style="2" customWidth="1"/>
    <col min="4869" max="4869" width="30.42578125" style="2" customWidth="1"/>
    <col min="4870" max="4870" width="13" style="2" customWidth="1"/>
    <col min="4871" max="4872" width="10.42578125" style="2"/>
    <col min="4873" max="4873" width="19" style="2" customWidth="1"/>
    <col min="4874" max="5121" width="10.42578125" style="2"/>
    <col min="5122" max="5122" width="13.85546875" style="2" customWidth="1"/>
    <col min="5123" max="5123" width="30.7109375" style="2" customWidth="1"/>
    <col min="5124" max="5124" width="24.7109375" style="2" customWidth="1"/>
    <col min="5125" max="5125" width="30.42578125" style="2" customWidth="1"/>
    <col min="5126" max="5126" width="13" style="2" customWidth="1"/>
    <col min="5127" max="5128" width="10.42578125" style="2"/>
    <col min="5129" max="5129" width="19" style="2" customWidth="1"/>
    <col min="5130" max="5377" width="10.42578125" style="2"/>
    <col min="5378" max="5378" width="13.85546875" style="2" customWidth="1"/>
    <col min="5379" max="5379" width="30.7109375" style="2" customWidth="1"/>
    <col min="5380" max="5380" width="24.7109375" style="2" customWidth="1"/>
    <col min="5381" max="5381" width="30.42578125" style="2" customWidth="1"/>
    <col min="5382" max="5382" width="13" style="2" customWidth="1"/>
    <col min="5383" max="5384" width="10.42578125" style="2"/>
    <col min="5385" max="5385" width="19" style="2" customWidth="1"/>
    <col min="5386" max="5633" width="10.42578125" style="2"/>
    <col min="5634" max="5634" width="13.85546875" style="2" customWidth="1"/>
    <col min="5635" max="5635" width="30.7109375" style="2" customWidth="1"/>
    <col min="5636" max="5636" width="24.7109375" style="2" customWidth="1"/>
    <col min="5637" max="5637" width="30.42578125" style="2" customWidth="1"/>
    <col min="5638" max="5638" width="13" style="2" customWidth="1"/>
    <col min="5639" max="5640" width="10.42578125" style="2"/>
    <col min="5641" max="5641" width="19" style="2" customWidth="1"/>
    <col min="5642" max="5889" width="10.42578125" style="2"/>
    <col min="5890" max="5890" width="13.85546875" style="2" customWidth="1"/>
    <col min="5891" max="5891" width="30.7109375" style="2" customWidth="1"/>
    <col min="5892" max="5892" width="24.7109375" style="2" customWidth="1"/>
    <col min="5893" max="5893" width="30.42578125" style="2" customWidth="1"/>
    <col min="5894" max="5894" width="13" style="2" customWidth="1"/>
    <col min="5895" max="5896" width="10.42578125" style="2"/>
    <col min="5897" max="5897" width="19" style="2" customWidth="1"/>
    <col min="5898" max="6145" width="10.42578125" style="2"/>
    <col min="6146" max="6146" width="13.85546875" style="2" customWidth="1"/>
    <col min="6147" max="6147" width="30.7109375" style="2" customWidth="1"/>
    <col min="6148" max="6148" width="24.7109375" style="2" customWidth="1"/>
    <col min="6149" max="6149" width="30.42578125" style="2" customWidth="1"/>
    <col min="6150" max="6150" width="13" style="2" customWidth="1"/>
    <col min="6151" max="6152" width="10.42578125" style="2"/>
    <col min="6153" max="6153" width="19" style="2" customWidth="1"/>
    <col min="6154" max="6401" width="10.42578125" style="2"/>
    <col min="6402" max="6402" width="13.85546875" style="2" customWidth="1"/>
    <col min="6403" max="6403" width="30.7109375" style="2" customWidth="1"/>
    <col min="6404" max="6404" width="24.7109375" style="2" customWidth="1"/>
    <col min="6405" max="6405" width="30.42578125" style="2" customWidth="1"/>
    <col min="6406" max="6406" width="13" style="2" customWidth="1"/>
    <col min="6407" max="6408" width="10.42578125" style="2"/>
    <col min="6409" max="6409" width="19" style="2" customWidth="1"/>
    <col min="6410" max="6657" width="10.42578125" style="2"/>
    <col min="6658" max="6658" width="13.85546875" style="2" customWidth="1"/>
    <col min="6659" max="6659" width="30.7109375" style="2" customWidth="1"/>
    <col min="6660" max="6660" width="24.7109375" style="2" customWidth="1"/>
    <col min="6661" max="6661" width="30.42578125" style="2" customWidth="1"/>
    <col min="6662" max="6662" width="13" style="2" customWidth="1"/>
    <col min="6663" max="6664" width="10.42578125" style="2"/>
    <col min="6665" max="6665" width="19" style="2" customWidth="1"/>
    <col min="6666" max="6913" width="10.42578125" style="2"/>
    <col min="6914" max="6914" width="13.85546875" style="2" customWidth="1"/>
    <col min="6915" max="6915" width="30.7109375" style="2" customWidth="1"/>
    <col min="6916" max="6916" width="24.7109375" style="2" customWidth="1"/>
    <col min="6917" max="6917" width="30.42578125" style="2" customWidth="1"/>
    <col min="6918" max="6918" width="13" style="2" customWidth="1"/>
    <col min="6919" max="6920" width="10.42578125" style="2"/>
    <col min="6921" max="6921" width="19" style="2" customWidth="1"/>
    <col min="6922" max="7169" width="10.42578125" style="2"/>
    <col min="7170" max="7170" width="13.85546875" style="2" customWidth="1"/>
    <col min="7171" max="7171" width="30.7109375" style="2" customWidth="1"/>
    <col min="7172" max="7172" width="24.7109375" style="2" customWidth="1"/>
    <col min="7173" max="7173" width="30.42578125" style="2" customWidth="1"/>
    <col min="7174" max="7174" width="13" style="2" customWidth="1"/>
    <col min="7175" max="7176" width="10.42578125" style="2"/>
    <col min="7177" max="7177" width="19" style="2" customWidth="1"/>
    <col min="7178" max="7425" width="10.42578125" style="2"/>
    <col min="7426" max="7426" width="13.85546875" style="2" customWidth="1"/>
    <col min="7427" max="7427" width="30.7109375" style="2" customWidth="1"/>
    <col min="7428" max="7428" width="24.7109375" style="2" customWidth="1"/>
    <col min="7429" max="7429" width="30.42578125" style="2" customWidth="1"/>
    <col min="7430" max="7430" width="13" style="2" customWidth="1"/>
    <col min="7431" max="7432" width="10.42578125" style="2"/>
    <col min="7433" max="7433" width="19" style="2" customWidth="1"/>
    <col min="7434" max="7681" width="10.42578125" style="2"/>
    <col min="7682" max="7682" width="13.85546875" style="2" customWidth="1"/>
    <col min="7683" max="7683" width="30.7109375" style="2" customWidth="1"/>
    <col min="7684" max="7684" width="24.7109375" style="2" customWidth="1"/>
    <col min="7685" max="7685" width="30.42578125" style="2" customWidth="1"/>
    <col min="7686" max="7686" width="13" style="2" customWidth="1"/>
    <col min="7687" max="7688" width="10.42578125" style="2"/>
    <col min="7689" max="7689" width="19" style="2" customWidth="1"/>
    <col min="7690" max="7937" width="10.42578125" style="2"/>
    <col min="7938" max="7938" width="13.85546875" style="2" customWidth="1"/>
    <col min="7939" max="7939" width="30.7109375" style="2" customWidth="1"/>
    <col min="7940" max="7940" width="24.7109375" style="2" customWidth="1"/>
    <col min="7941" max="7941" width="30.42578125" style="2" customWidth="1"/>
    <col min="7942" max="7942" width="13" style="2" customWidth="1"/>
    <col min="7943" max="7944" width="10.42578125" style="2"/>
    <col min="7945" max="7945" width="19" style="2" customWidth="1"/>
    <col min="7946" max="8193" width="10.42578125" style="2"/>
    <col min="8194" max="8194" width="13.85546875" style="2" customWidth="1"/>
    <col min="8195" max="8195" width="30.7109375" style="2" customWidth="1"/>
    <col min="8196" max="8196" width="24.7109375" style="2" customWidth="1"/>
    <col min="8197" max="8197" width="30.42578125" style="2" customWidth="1"/>
    <col min="8198" max="8198" width="13" style="2" customWidth="1"/>
    <col min="8199" max="8200" width="10.42578125" style="2"/>
    <col min="8201" max="8201" width="19" style="2" customWidth="1"/>
    <col min="8202" max="8449" width="10.42578125" style="2"/>
    <col min="8450" max="8450" width="13.85546875" style="2" customWidth="1"/>
    <col min="8451" max="8451" width="30.7109375" style="2" customWidth="1"/>
    <col min="8452" max="8452" width="24.7109375" style="2" customWidth="1"/>
    <col min="8453" max="8453" width="30.42578125" style="2" customWidth="1"/>
    <col min="8454" max="8454" width="13" style="2" customWidth="1"/>
    <col min="8455" max="8456" width="10.42578125" style="2"/>
    <col min="8457" max="8457" width="19" style="2" customWidth="1"/>
    <col min="8458" max="8705" width="10.42578125" style="2"/>
    <col min="8706" max="8706" width="13.85546875" style="2" customWidth="1"/>
    <col min="8707" max="8707" width="30.7109375" style="2" customWidth="1"/>
    <col min="8708" max="8708" width="24.7109375" style="2" customWidth="1"/>
    <col min="8709" max="8709" width="30.42578125" style="2" customWidth="1"/>
    <col min="8710" max="8710" width="13" style="2" customWidth="1"/>
    <col min="8711" max="8712" width="10.42578125" style="2"/>
    <col min="8713" max="8713" width="19" style="2" customWidth="1"/>
    <col min="8714" max="8961" width="10.42578125" style="2"/>
    <col min="8962" max="8962" width="13.85546875" style="2" customWidth="1"/>
    <col min="8963" max="8963" width="30.7109375" style="2" customWidth="1"/>
    <col min="8964" max="8964" width="24.7109375" style="2" customWidth="1"/>
    <col min="8965" max="8965" width="30.42578125" style="2" customWidth="1"/>
    <col min="8966" max="8966" width="13" style="2" customWidth="1"/>
    <col min="8967" max="8968" width="10.42578125" style="2"/>
    <col min="8969" max="8969" width="19" style="2" customWidth="1"/>
    <col min="8970" max="9217" width="10.42578125" style="2"/>
    <col min="9218" max="9218" width="13.85546875" style="2" customWidth="1"/>
    <col min="9219" max="9219" width="30.7109375" style="2" customWidth="1"/>
    <col min="9220" max="9220" width="24.7109375" style="2" customWidth="1"/>
    <col min="9221" max="9221" width="30.42578125" style="2" customWidth="1"/>
    <col min="9222" max="9222" width="13" style="2" customWidth="1"/>
    <col min="9223" max="9224" width="10.42578125" style="2"/>
    <col min="9225" max="9225" width="19" style="2" customWidth="1"/>
    <col min="9226" max="9473" width="10.42578125" style="2"/>
    <col min="9474" max="9474" width="13.85546875" style="2" customWidth="1"/>
    <col min="9475" max="9475" width="30.7109375" style="2" customWidth="1"/>
    <col min="9476" max="9476" width="24.7109375" style="2" customWidth="1"/>
    <col min="9477" max="9477" width="30.42578125" style="2" customWidth="1"/>
    <col min="9478" max="9478" width="13" style="2" customWidth="1"/>
    <col min="9479" max="9480" width="10.42578125" style="2"/>
    <col min="9481" max="9481" width="19" style="2" customWidth="1"/>
    <col min="9482" max="9729" width="10.42578125" style="2"/>
    <col min="9730" max="9730" width="13.85546875" style="2" customWidth="1"/>
    <col min="9731" max="9731" width="30.7109375" style="2" customWidth="1"/>
    <col min="9732" max="9732" width="24.7109375" style="2" customWidth="1"/>
    <col min="9733" max="9733" width="30.42578125" style="2" customWidth="1"/>
    <col min="9734" max="9734" width="13" style="2" customWidth="1"/>
    <col min="9735" max="9736" width="10.42578125" style="2"/>
    <col min="9737" max="9737" width="19" style="2" customWidth="1"/>
    <col min="9738" max="9985" width="10.42578125" style="2"/>
    <col min="9986" max="9986" width="13.85546875" style="2" customWidth="1"/>
    <col min="9987" max="9987" width="30.7109375" style="2" customWidth="1"/>
    <col min="9988" max="9988" width="24.7109375" style="2" customWidth="1"/>
    <col min="9989" max="9989" width="30.42578125" style="2" customWidth="1"/>
    <col min="9990" max="9990" width="13" style="2" customWidth="1"/>
    <col min="9991" max="9992" width="10.42578125" style="2"/>
    <col min="9993" max="9993" width="19" style="2" customWidth="1"/>
    <col min="9994" max="10241" width="10.42578125" style="2"/>
    <col min="10242" max="10242" width="13.85546875" style="2" customWidth="1"/>
    <col min="10243" max="10243" width="30.7109375" style="2" customWidth="1"/>
    <col min="10244" max="10244" width="24.7109375" style="2" customWidth="1"/>
    <col min="10245" max="10245" width="30.42578125" style="2" customWidth="1"/>
    <col min="10246" max="10246" width="13" style="2" customWidth="1"/>
    <col min="10247" max="10248" width="10.42578125" style="2"/>
    <col min="10249" max="10249" width="19" style="2" customWidth="1"/>
    <col min="10250" max="10497" width="10.42578125" style="2"/>
    <col min="10498" max="10498" width="13.85546875" style="2" customWidth="1"/>
    <col min="10499" max="10499" width="30.7109375" style="2" customWidth="1"/>
    <col min="10500" max="10500" width="24.7109375" style="2" customWidth="1"/>
    <col min="10501" max="10501" width="30.42578125" style="2" customWidth="1"/>
    <col min="10502" max="10502" width="13" style="2" customWidth="1"/>
    <col min="10503" max="10504" width="10.42578125" style="2"/>
    <col min="10505" max="10505" width="19" style="2" customWidth="1"/>
    <col min="10506" max="10753" width="10.42578125" style="2"/>
    <col min="10754" max="10754" width="13.85546875" style="2" customWidth="1"/>
    <col min="10755" max="10755" width="30.7109375" style="2" customWidth="1"/>
    <col min="10756" max="10756" width="24.7109375" style="2" customWidth="1"/>
    <col min="10757" max="10757" width="30.42578125" style="2" customWidth="1"/>
    <col min="10758" max="10758" width="13" style="2" customWidth="1"/>
    <col min="10759" max="10760" width="10.42578125" style="2"/>
    <col min="10761" max="10761" width="19" style="2" customWidth="1"/>
    <col min="10762" max="11009" width="10.42578125" style="2"/>
    <col min="11010" max="11010" width="13.85546875" style="2" customWidth="1"/>
    <col min="11011" max="11011" width="30.7109375" style="2" customWidth="1"/>
    <col min="11012" max="11012" width="24.7109375" style="2" customWidth="1"/>
    <col min="11013" max="11013" width="30.42578125" style="2" customWidth="1"/>
    <col min="11014" max="11014" width="13" style="2" customWidth="1"/>
    <col min="11015" max="11016" width="10.42578125" style="2"/>
    <col min="11017" max="11017" width="19" style="2" customWidth="1"/>
    <col min="11018" max="11265" width="10.42578125" style="2"/>
    <col min="11266" max="11266" width="13.85546875" style="2" customWidth="1"/>
    <col min="11267" max="11267" width="30.7109375" style="2" customWidth="1"/>
    <col min="11268" max="11268" width="24.7109375" style="2" customWidth="1"/>
    <col min="11269" max="11269" width="30.42578125" style="2" customWidth="1"/>
    <col min="11270" max="11270" width="13" style="2" customWidth="1"/>
    <col min="11271" max="11272" width="10.42578125" style="2"/>
    <col min="11273" max="11273" width="19" style="2" customWidth="1"/>
    <col min="11274" max="11521" width="10.42578125" style="2"/>
    <col min="11522" max="11522" width="13.85546875" style="2" customWidth="1"/>
    <col min="11523" max="11523" width="30.7109375" style="2" customWidth="1"/>
    <col min="11524" max="11524" width="24.7109375" style="2" customWidth="1"/>
    <col min="11525" max="11525" width="30.42578125" style="2" customWidth="1"/>
    <col min="11526" max="11526" width="13" style="2" customWidth="1"/>
    <col min="11527" max="11528" width="10.42578125" style="2"/>
    <col min="11529" max="11529" width="19" style="2" customWidth="1"/>
    <col min="11530" max="11777" width="10.42578125" style="2"/>
    <col min="11778" max="11778" width="13.85546875" style="2" customWidth="1"/>
    <col min="11779" max="11779" width="30.7109375" style="2" customWidth="1"/>
    <col min="11780" max="11780" width="24.7109375" style="2" customWidth="1"/>
    <col min="11781" max="11781" width="30.42578125" style="2" customWidth="1"/>
    <col min="11782" max="11782" width="13" style="2" customWidth="1"/>
    <col min="11783" max="11784" width="10.42578125" style="2"/>
    <col min="11785" max="11785" width="19" style="2" customWidth="1"/>
    <col min="11786" max="12033" width="10.42578125" style="2"/>
    <col min="12034" max="12034" width="13.85546875" style="2" customWidth="1"/>
    <col min="12035" max="12035" width="30.7109375" style="2" customWidth="1"/>
    <col min="12036" max="12036" width="24.7109375" style="2" customWidth="1"/>
    <col min="12037" max="12037" width="30.42578125" style="2" customWidth="1"/>
    <col min="12038" max="12038" width="13" style="2" customWidth="1"/>
    <col min="12039" max="12040" width="10.42578125" style="2"/>
    <col min="12041" max="12041" width="19" style="2" customWidth="1"/>
    <col min="12042" max="12289" width="10.42578125" style="2"/>
    <col min="12290" max="12290" width="13.85546875" style="2" customWidth="1"/>
    <col min="12291" max="12291" width="30.7109375" style="2" customWidth="1"/>
    <col min="12292" max="12292" width="24.7109375" style="2" customWidth="1"/>
    <col min="12293" max="12293" width="30.42578125" style="2" customWidth="1"/>
    <col min="12294" max="12294" width="13" style="2" customWidth="1"/>
    <col min="12295" max="12296" width="10.42578125" style="2"/>
    <col min="12297" max="12297" width="19" style="2" customWidth="1"/>
    <col min="12298" max="12545" width="10.42578125" style="2"/>
    <col min="12546" max="12546" width="13.85546875" style="2" customWidth="1"/>
    <col min="12547" max="12547" width="30.7109375" style="2" customWidth="1"/>
    <col min="12548" max="12548" width="24.7109375" style="2" customWidth="1"/>
    <col min="12549" max="12549" width="30.42578125" style="2" customWidth="1"/>
    <col min="12550" max="12550" width="13" style="2" customWidth="1"/>
    <col min="12551" max="12552" width="10.42578125" style="2"/>
    <col min="12553" max="12553" width="19" style="2" customWidth="1"/>
    <col min="12554" max="12801" width="10.42578125" style="2"/>
    <col min="12802" max="12802" width="13.85546875" style="2" customWidth="1"/>
    <col min="12803" max="12803" width="30.7109375" style="2" customWidth="1"/>
    <col min="12804" max="12804" width="24.7109375" style="2" customWidth="1"/>
    <col min="12805" max="12805" width="30.42578125" style="2" customWidth="1"/>
    <col min="12806" max="12806" width="13" style="2" customWidth="1"/>
    <col min="12807" max="12808" width="10.42578125" style="2"/>
    <col min="12809" max="12809" width="19" style="2" customWidth="1"/>
    <col min="12810" max="13057" width="10.42578125" style="2"/>
    <col min="13058" max="13058" width="13.85546875" style="2" customWidth="1"/>
    <col min="13059" max="13059" width="30.7109375" style="2" customWidth="1"/>
    <col min="13060" max="13060" width="24.7109375" style="2" customWidth="1"/>
    <col min="13061" max="13061" width="30.42578125" style="2" customWidth="1"/>
    <col min="13062" max="13062" width="13" style="2" customWidth="1"/>
    <col min="13063" max="13064" width="10.42578125" style="2"/>
    <col min="13065" max="13065" width="19" style="2" customWidth="1"/>
    <col min="13066" max="13313" width="10.42578125" style="2"/>
    <col min="13314" max="13314" width="13.85546875" style="2" customWidth="1"/>
    <col min="13315" max="13315" width="30.7109375" style="2" customWidth="1"/>
    <col min="13316" max="13316" width="24.7109375" style="2" customWidth="1"/>
    <col min="13317" max="13317" width="30.42578125" style="2" customWidth="1"/>
    <col min="13318" max="13318" width="13" style="2" customWidth="1"/>
    <col min="13319" max="13320" width="10.42578125" style="2"/>
    <col min="13321" max="13321" width="19" style="2" customWidth="1"/>
    <col min="13322" max="13569" width="10.42578125" style="2"/>
    <col min="13570" max="13570" width="13.85546875" style="2" customWidth="1"/>
    <col min="13571" max="13571" width="30.7109375" style="2" customWidth="1"/>
    <col min="13572" max="13572" width="24.7109375" style="2" customWidth="1"/>
    <col min="13573" max="13573" width="30.42578125" style="2" customWidth="1"/>
    <col min="13574" max="13574" width="13" style="2" customWidth="1"/>
    <col min="13575" max="13576" width="10.42578125" style="2"/>
    <col min="13577" max="13577" width="19" style="2" customWidth="1"/>
    <col min="13578" max="13825" width="10.42578125" style="2"/>
    <col min="13826" max="13826" width="13.85546875" style="2" customWidth="1"/>
    <col min="13827" max="13827" width="30.7109375" style="2" customWidth="1"/>
    <col min="13828" max="13828" width="24.7109375" style="2" customWidth="1"/>
    <col min="13829" max="13829" width="30.42578125" style="2" customWidth="1"/>
    <col min="13830" max="13830" width="13" style="2" customWidth="1"/>
    <col min="13831" max="13832" width="10.42578125" style="2"/>
    <col min="13833" max="13833" width="19" style="2" customWidth="1"/>
    <col min="13834" max="14081" width="10.42578125" style="2"/>
    <col min="14082" max="14082" width="13.85546875" style="2" customWidth="1"/>
    <col min="14083" max="14083" width="30.7109375" style="2" customWidth="1"/>
    <col min="14084" max="14084" width="24.7109375" style="2" customWidth="1"/>
    <col min="14085" max="14085" width="30.42578125" style="2" customWidth="1"/>
    <col min="14086" max="14086" width="13" style="2" customWidth="1"/>
    <col min="14087" max="14088" width="10.42578125" style="2"/>
    <col min="14089" max="14089" width="19" style="2" customWidth="1"/>
    <col min="14090" max="14337" width="10.42578125" style="2"/>
    <col min="14338" max="14338" width="13.85546875" style="2" customWidth="1"/>
    <col min="14339" max="14339" width="30.7109375" style="2" customWidth="1"/>
    <col min="14340" max="14340" width="24.7109375" style="2" customWidth="1"/>
    <col min="14341" max="14341" width="30.42578125" style="2" customWidth="1"/>
    <col min="14342" max="14342" width="13" style="2" customWidth="1"/>
    <col min="14343" max="14344" width="10.42578125" style="2"/>
    <col min="14345" max="14345" width="19" style="2" customWidth="1"/>
    <col min="14346" max="14593" width="10.42578125" style="2"/>
    <col min="14594" max="14594" width="13.85546875" style="2" customWidth="1"/>
    <col min="14595" max="14595" width="30.7109375" style="2" customWidth="1"/>
    <col min="14596" max="14596" width="24.7109375" style="2" customWidth="1"/>
    <col min="14597" max="14597" width="30.42578125" style="2" customWidth="1"/>
    <col min="14598" max="14598" width="13" style="2" customWidth="1"/>
    <col min="14599" max="14600" width="10.42578125" style="2"/>
    <col min="14601" max="14601" width="19" style="2" customWidth="1"/>
    <col min="14602" max="14849" width="10.42578125" style="2"/>
    <col min="14850" max="14850" width="13.85546875" style="2" customWidth="1"/>
    <col min="14851" max="14851" width="30.7109375" style="2" customWidth="1"/>
    <col min="14852" max="14852" width="24.7109375" style="2" customWidth="1"/>
    <col min="14853" max="14853" width="30.42578125" style="2" customWidth="1"/>
    <col min="14854" max="14854" width="13" style="2" customWidth="1"/>
    <col min="14855" max="14856" width="10.42578125" style="2"/>
    <col min="14857" max="14857" width="19" style="2" customWidth="1"/>
    <col min="14858" max="15105" width="10.42578125" style="2"/>
    <col min="15106" max="15106" width="13.85546875" style="2" customWidth="1"/>
    <col min="15107" max="15107" width="30.7109375" style="2" customWidth="1"/>
    <col min="15108" max="15108" width="24.7109375" style="2" customWidth="1"/>
    <col min="15109" max="15109" width="30.42578125" style="2" customWidth="1"/>
    <col min="15110" max="15110" width="13" style="2" customWidth="1"/>
    <col min="15111" max="15112" width="10.42578125" style="2"/>
    <col min="15113" max="15113" width="19" style="2" customWidth="1"/>
    <col min="15114" max="15361" width="10.42578125" style="2"/>
    <col min="15362" max="15362" width="13.85546875" style="2" customWidth="1"/>
    <col min="15363" max="15363" width="30.7109375" style="2" customWidth="1"/>
    <col min="15364" max="15364" width="24.7109375" style="2" customWidth="1"/>
    <col min="15365" max="15365" width="30.42578125" style="2" customWidth="1"/>
    <col min="15366" max="15366" width="13" style="2" customWidth="1"/>
    <col min="15367" max="15368" width="10.42578125" style="2"/>
    <col min="15369" max="15369" width="19" style="2" customWidth="1"/>
    <col min="15370" max="15617" width="10.42578125" style="2"/>
    <col min="15618" max="15618" width="13.85546875" style="2" customWidth="1"/>
    <col min="15619" max="15619" width="30.7109375" style="2" customWidth="1"/>
    <col min="15620" max="15620" width="24.7109375" style="2" customWidth="1"/>
    <col min="15621" max="15621" width="30.42578125" style="2" customWidth="1"/>
    <col min="15622" max="15622" width="13" style="2" customWidth="1"/>
    <col min="15623" max="15624" width="10.42578125" style="2"/>
    <col min="15625" max="15625" width="19" style="2" customWidth="1"/>
    <col min="15626" max="15873" width="10.42578125" style="2"/>
    <col min="15874" max="15874" width="13.85546875" style="2" customWidth="1"/>
    <col min="15875" max="15875" width="30.7109375" style="2" customWidth="1"/>
    <col min="15876" max="15876" width="24.7109375" style="2" customWidth="1"/>
    <col min="15877" max="15877" width="30.42578125" style="2" customWidth="1"/>
    <col min="15878" max="15878" width="13" style="2" customWidth="1"/>
    <col min="15879" max="15880" width="10.42578125" style="2"/>
    <col min="15881" max="15881" width="19" style="2" customWidth="1"/>
    <col min="15882" max="16129" width="10.42578125" style="2"/>
    <col min="16130" max="16130" width="13.85546875" style="2" customWidth="1"/>
    <col min="16131" max="16131" width="30.7109375" style="2" customWidth="1"/>
    <col min="16132" max="16132" width="24.7109375" style="2" customWidth="1"/>
    <col min="16133" max="16133" width="30.42578125" style="2" customWidth="1"/>
    <col min="16134" max="16134" width="13" style="2" customWidth="1"/>
    <col min="16135" max="16136" width="10.42578125" style="2"/>
    <col min="16137" max="16137" width="19" style="2" customWidth="1"/>
    <col min="16138" max="16384" width="10.42578125" style="2"/>
  </cols>
  <sheetData>
    <row r="1" spans="1:11" x14ac:dyDescent="0.25">
      <c r="A1" s="1"/>
      <c r="D1" s="2" t="s">
        <v>0</v>
      </c>
    </row>
    <row r="2" spans="1:11" x14ac:dyDescent="0.25">
      <c r="A2" s="108" t="s">
        <v>1</v>
      </c>
      <c r="B2" s="108"/>
      <c r="C2" s="108"/>
      <c r="D2" s="108"/>
      <c r="E2" s="108"/>
    </row>
    <row r="3" spans="1:11" x14ac:dyDescent="0.25">
      <c r="A3" s="1"/>
      <c r="C3" s="1"/>
    </row>
    <row r="4" spans="1:11" ht="16.5" thickBot="1" x14ac:dyDescent="0.3">
      <c r="A4" s="1"/>
      <c r="B4" s="2" t="s">
        <v>2</v>
      </c>
    </row>
    <row r="5" spans="1:11" ht="15" x14ac:dyDescent="0.25">
      <c r="A5" s="1" t="s">
        <v>3</v>
      </c>
      <c r="C5" s="7" t="s">
        <v>4</v>
      </c>
      <c r="E5" s="84">
        <v>475000</v>
      </c>
      <c r="G5" s="8"/>
      <c r="H5" s="9"/>
      <c r="I5" s="10"/>
      <c r="J5" s="9"/>
      <c r="K5" s="11"/>
    </row>
    <row r="6" spans="1:11" ht="15" x14ac:dyDescent="0.25">
      <c r="A6" s="1" t="s">
        <v>5</v>
      </c>
      <c r="B6" s="94"/>
      <c r="C6" s="2" t="s">
        <v>6</v>
      </c>
      <c r="E6" s="22">
        <f>E9*E5</f>
        <v>356250</v>
      </c>
      <c r="G6" s="14" t="s">
        <v>7</v>
      </c>
      <c r="H6" s="15" t="s">
        <v>8</v>
      </c>
      <c r="I6" s="16" t="s">
        <v>9</v>
      </c>
      <c r="J6" s="15" t="s">
        <v>52</v>
      </c>
      <c r="K6" s="17" t="s">
        <v>10</v>
      </c>
    </row>
    <row r="7" spans="1:11" ht="15" x14ac:dyDescent="0.25">
      <c r="A7" s="18"/>
      <c r="B7" s="12"/>
      <c r="C7" s="2" t="s">
        <v>11</v>
      </c>
      <c r="E7" s="22">
        <f>E5-E6</f>
        <v>118750</v>
      </c>
      <c r="G7" s="67"/>
      <c r="H7" s="24"/>
      <c r="I7" s="68"/>
      <c r="J7" s="24"/>
      <c r="K7" s="69"/>
    </row>
    <row r="8" spans="1:11" ht="15" x14ac:dyDescent="0.25">
      <c r="A8" s="1"/>
      <c r="B8" s="12"/>
      <c r="C8" s="2" t="s">
        <v>12</v>
      </c>
      <c r="E8" s="21">
        <v>7.0000000000000007E-2</v>
      </c>
      <c r="G8" s="14"/>
      <c r="H8" s="24"/>
      <c r="I8" s="68"/>
      <c r="J8" s="24"/>
      <c r="K8" s="69"/>
    </row>
    <row r="9" spans="1:11" ht="15" x14ac:dyDescent="0.25">
      <c r="A9" s="15" t="s">
        <v>7</v>
      </c>
      <c r="B9" s="12">
        <v>6</v>
      </c>
      <c r="C9" s="2" t="s">
        <v>13</v>
      </c>
      <c r="E9" s="21">
        <v>0.75</v>
      </c>
      <c r="G9" s="102"/>
      <c r="H9" s="79"/>
      <c r="I9" s="19"/>
      <c r="J9" s="106"/>
      <c r="K9" s="20"/>
    </row>
    <row r="10" spans="1:11" ht="15" x14ac:dyDescent="0.25">
      <c r="A10" s="1" t="s">
        <v>14</v>
      </c>
      <c r="B10" s="12">
        <v>6</v>
      </c>
      <c r="C10" s="2" t="s">
        <v>15</v>
      </c>
      <c r="E10" s="83">
        <v>360</v>
      </c>
      <c r="G10" s="102"/>
      <c r="H10" s="79"/>
      <c r="I10" s="19"/>
      <c r="J10" s="106"/>
      <c r="K10" s="20"/>
    </row>
    <row r="11" spans="1:11" ht="15" x14ac:dyDescent="0.25">
      <c r="A11" s="1" t="s">
        <v>16</v>
      </c>
      <c r="B11" s="12">
        <v>0</v>
      </c>
      <c r="C11" s="38" t="s">
        <v>46</v>
      </c>
      <c r="D11" s="13"/>
      <c r="E11" s="85">
        <f>E5/B9</f>
        <v>79166.666666666672</v>
      </c>
      <c r="G11" s="102"/>
      <c r="H11" s="79"/>
      <c r="I11" s="19"/>
      <c r="J11" s="106"/>
      <c r="K11" s="20"/>
    </row>
    <row r="12" spans="1:11" ht="15" x14ac:dyDescent="0.25">
      <c r="A12" s="1"/>
      <c r="B12" s="12"/>
      <c r="D12" s="13"/>
      <c r="E12" s="33"/>
      <c r="G12" s="102"/>
      <c r="H12" s="79"/>
      <c r="I12" s="19"/>
      <c r="J12" s="106"/>
      <c r="K12" s="20"/>
    </row>
    <row r="13" spans="1:11" ht="15" x14ac:dyDescent="0.25">
      <c r="A13" s="15"/>
      <c r="B13" s="12"/>
      <c r="D13" s="13"/>
      <c r="E13" s="33"/>
      <c r="G13" s="105"/>
      <c r="H13" s="79"/>
      <c r="I13" s="19"/>
      <c r="J13" s="106"/>
      <c r="K13" s="20"/>
    </row>
    <row r="14" spans="1:11" ht="15" x14ac:dyDescent="0.25">
      <c r="A14" s="1"/>
      <c r="B14" s="12"/>
      <c r="D14" s="13"/>
      <c r="E14" s="33"/>
      <c r="G14" s="105">
        <v>1</v>
      </c>
      <c r="H14" s="79" t="s">
        <v>59</v>
      </c>
      <c r="I14" s="19">
        <v>995</v>
      </c>
      <c r="J14" s="106"/>
      <c r="K14" s="20">
        <v>1250</v>
      </c>
    </row>
    <row r="15" spans="1:11" ht="15" x14ac:dyDescent="0.25">
      <c r="A15" s="1"/>
      <c r="B15" s="12"/>
      <c r="D15" s="13"/>
      <c r="E15" s="33"/>
      <c r="G15" s="103">
        <v>2</v>
      </c>
      <c r="H15" s="79" t="s">
        <v>55</v>
      </c>
      <c r="I15" s="19">
        <v>995</v>
      </c>
      <c r="J15" s="106"/>
      <c r="K15" s="20">
        <v>1100</v>
      </c>
    </row>
    <row r="16" spans="1:11" ht="15" x14ac:dyDescent="0.25">
      <c r="A16" s="1"/>
      <c r="B16" s="12"/>
      <c r="D16" s="13"/>
      <c r="E16" s="33"/>
      <c r="G16" s="103">
        <v>3</v>
      </c>
      <c r="H16" s="79" t="s">
        <v>55</v>
      </c>
      <c r="I16" s="19">
        <v>1100</v>
      </c>
      <c r="J16" s="106"/>
      <c r="K16" s="20">
        <v>1200</v>
      </c>
    </row>
    <row r="17" spans="1:11" ht="15" x14ac:dyDescent="0.25">
      <c r="A17" s="1"/>
      <c r="B17" s="12"/>
      <c r="D17" s="13"/>
      <c r="E17" s="33"/>
      <c r="G17" s="103">
        <v>4</v>
      </c>
      <c r="H17" s="79" t="s">
        <v>56</v>
      </c>
      <c r="I17" s="19">
        <v>895</v>
      </c>
      <c r="J17" s="106"/>
      <c r="K17" s="20">
        <v>1250</v>
      </c>
    </row>
    <row r="18" spans="1:11" ht="15" x14ac:dyDescent="0.25">
      <c r="A18" s="1"/>
      <c r="B18" s="12"/>
      <c r="D18" s="13"/>
      <c r="E18" s="33"/>
      <c r="G18" s="103">
        <v>5</v>
      </c>
      <c r="H18" s="79" t="s">
        <v>56</v>
      </c>
      <c r="I18" s="19">
        <v>1100</v>
      </c>
      <c r="J18" s="106"/>
      <c r="K18" s="20">
        <v>1400</v>
      </c>
    </row>
    <row r="19" spans="1:11" ht="15" x14ac:dyDescent="0.25">
      <c r="A19" s="1"/>
      <c r="B19" s="12"/>
      <c r="D19" s="13"/>
      <c r="E19" s="33"/>
      <c r="G19" s="103">
        <v>6</v>
      </c>
      <c r="H19" s="79" t="s">
        <v>57</v>
      </c>
      <c r="I19" s="19">
        <v>675</v>
      </c>
      <c r="J19" s="106"/>
      <c r="K19" s="20">
        <v>725</v>
      </c>
    </row>
    <row r="20" spans="1:11" ht="15" x14ac:dyDescent="0.25">
      <c r="A20" s="1"/>
      <c r="B20" s="12"/>
      <c r="D20" s="13"/>
      <c r="E20" s="33"/>
      <c r="G20" s="105">
        <v>7</v>
      </c>
      <c r="H20" s="79" t="s">
        <v>48</v>
      </c>
      <c r="I20" s="19" t="s">
        <v>58</v>
      </c>
      <c r="J20" s="106"/>
      <c r="K20" s="20">
        <v>150</v>
      </c>
    </row>
    <row r="21" spans="1:11" ht="15" x14ac:dyDescent="0.25">
      <c r="A21" s="1"/>
      <c r="B21" s="12"/>
      <c r="D21" s="13"/>
      <c r="E21" s="33"/>
      <c r="G21" s="103">
        <v>8</v>
      </c>
      <c r="H21" s="79" t="s">
        <v>48</v>
      </c>
      <c r="I21" s="19" t="s">
        <v>54</v>
      </c>
      <c r="J21" s="106"/>
      <c r="K21" s="20">
        <v>150</v>
      </c>
    </row>
    <row r="22" spans="1:11" ht="15" x14ac:dyDescent="0.25">
      <c r="A22" s="1"/>
      <c r="B22" s="12"/>
      <c r="D22" s="13"/>
      <c r="E22" s="33"/>
      <c r="G22" s="103"/>
      <c r="H22" s="79"/>
      <c r="I22" s="19"/>
      <c r="J22" s="106"/>
      <c r="K22" s="20"/>
    </row>
    <row r="23" spans="1:11" ht="15" x14ac:dyDescent="0.25">
      <c r="B23" s="1"/>
      <c r="C23" s="24"/>
      <c r="D23" s="24"/>
      <c r="G23" s="103"/>
      <c r="H23" s="79"/>
      <c r="I23" s="19"/>
      <c r="J23" s="106"/>
      <c r="K23" s="20"/>
    </row>
    <row r="24" spans="1:11" ht="15" customHeight="1" x14ac:dyDescent="0.25">
      <c r="B24" s="2" t="s">
        <v>17</v>
      </c>
      <c r="C24" s="25">
        <f>SUM(I9:I27)*12</f>
        <v>69120</v>
      </c>
      <c r="D24" s="13"/>
      <c r="E24" s="26">
        <f>SUM(K9:K27)*12</f>
        <v>86700</v>
      </c>
      <c r="F24" s="23"/>
      <c r="G24" s="103"/>
      <c r="H24" s="79"/>
      <c r="I24" s="19"/>
      <c r="J24" s="106"/>
      <c r="K24" s="20"/>
    </row>
    <row r="25" spans="1:11" ht="15" x14ac:dyDescent="0.25">
      <c r="B25" s="2" t="s">
        <v>18</v>
      </c>
      <c r="C25" s="25">
        <v>0</v>
      </c>
      <c r="D25" s="13"/>
      <c r="E25" s="26">
        <v>0</v>
      </c>
      <c r="G25" s="103"/>
      <c r="H25" s="79"/>
      <c r="I25" s="19"/>
      <c r="J25" s="106"/>
      <c r="K25" s="20"/>
    </row>
    <row r="26" spans="1:11" ht="15" x14ac:dyDescent="0.25">
      <c r="B26" s="2" t="s">
        <v>19</v>
      </c>
      <c r="C26" s="25">
        <v>0</v>
      </c>
      <c r="D26" s="13"/>
      <c r="E26" s="26">
        <v>0</v>
      </c>
      <c r="G26" s="103"/>
      <c r="H26" s="79"/>
      <c r="I26" s="19"/>
      <c r="J26" s="106"/>
      <c r="K26" s="20"/>
    </row>
    <row r="27" spans="1:11" ht="15" customHeight="1" x14ac:dyDescent="0.25">
      <c r="B27" s="2" t="s">
        <v>20</v>
      </c>
      <c r="C27" s="25">
        <v>0</v>
      </c>
      <c r="D27" s="13"/>
      <c r="E27" s="26"/>
      <c r="G27" s="104"/>
      <c r="H27" s="91"/>
      <c r="I27" s="92"/>
      <c r="J27" s="107"/>
      <c r="K27" s="93"/>
    </row>
    <row r="28" spans="1:11" ht="15" x14ac:dyDescent="0.25">
      <c r="B28" s="2" t="s">
        <v>48</v>
      </c>
      <c r="C28" s="25"/>
      <c r="D28" s="13"/>
      <c r="E28" s="26"/>
      <c r="G28" s="39"/>
      <c r="I28" s="33"/>
      <c r="K28" s="40"/>
    </row>
    <row r="29" spans="1:11" ht="15" x14ac:dyDescent="0.25">
      <c r="B29" s="27" t="s">
        <v>47</v>
      </c>
      <c r="C29" s="25">
        <v>0</v>
      </c>
      <c r="D29" s="13"/>
      <c r="E29" s="26">
        <v>0</v>
      </c>
      <c r="G29" s="39" t="s">
        <v>30</v>
      </c>
      <c r="I29" s="41">
        <f>SUM(I9:I27)</f>
        <v>5760</v>
      </c>
      <c r="J29" s="1"/>
      <c r="K29" s="42">
        <f>SUM(K9:K27)</f>
        <v>7225</v>
      </c>
    </row>
    <row r="30" spans="1:11" thickBot="1" x14ac:dyDescent="0.3">
      <c r="B30" s="28" t="s">
        <v>21</v>
      </c>
      <c r="C30" s="29">
        <f>SUM(C24:C29)</f>
        <v>69120</v>
      </c>
      <c r="D30" s="13"/>
      <c r="E30" s="30">
        <f>SUM(E24:E29)</f>
        <v>86700</v>
      </c>
      <c r="G30" s="43" t="s">
        <v>32</v>
      </c>
      <c r="H30" s="44"/>
      <c r="I30" s="45">
        <f>I29*12</f>
        <v>69120</v>
      </c>
      <c r="J30" s="46"/>
      <c r="K30" s="47">
        <f>K29*12</f>
        <v>86700</v>
      </c>
    </row>
    <row r="31" spans="1:11" ht="15" x14ac:dyDescent="0.25">
      <c r="C31" s="3"/>
      <c r="D31" s="13"/>
      <c r="F31" s="31"/>
      <c r="G31" s="73"/>
      <c r="I31" s="86"/>
      <c r="J31" s="1"/>
      <c r="K31" s="50"/>
    </row>
    <row r="32" spans="1:11" ht="15" customHeight="1" x14ac:dyDescent="0.25">
      <c r="B32" s="32" t="s">
        <v>22</v>
      </c>
      <c r="C32" s="4"/>
      <c r="D32" s="13"/>
      <c r="E32" s="33"/>
      <c r="G32" s="48"/>
      <c r="H32" s="49"/>
      <c r="I32" s="49"/>
      <c r="K32" s="33"/>
    </row>
    <row r="33" spans="1:11" ht="15" customHeight="1" x14ac:dyDescent="0.25">
      <c r="B33" s="2" t="s">
        <v>23</v>
      </c>
      <c r="C33" s="34"/>
      <c r="D33" s="13"/>
      <c r="E33" s="35">
        <f>E30*0.05</f>
        <v>4335</v>
      </c>
      <c r="F33" s="31"/>
      <c r="G33" s="80" t="s">
        <v>45</v>
      </c>
      <c r="H33" s="70"/>
      <c r="I33" s="70"/>
      <c r="K33" s="33"/>
    </row>
    <row r="34" spans="1:11" ht="15" customHeight="1" x14ac:dyDescent="0.25">
      <c r="B34" s="2" t="s">
        <v>24</v>
      </c>
      <c r="C34" s="34">
        <f>C25*0.1</f>
        <v>0</v>
      </c>
      <c r="D34" s="13"/>
      <c r="E34" s="35">
        <f>E25*0.1</f>
        <v>0</v>
      </c>
      <c r="F34" s="31"/>
      <c r="G34" s="109"/>
      <c r="H34" s="110"/>
      <c r="I34" s="110"/>
      <c r="J34" s="110"/>
      <c r="K34" s="111"/>
    </row>
    <row r="35" spans="1:11" ht="15" customHeight="1" x14ac:dyDescent="0.25">
      <c r="B35" s="2" t="s">
        <v>25</v>
      </c>
      <c r="C35" s="34">
        <f>SUM(C33:C34)</f>
        <v>0</v>
      </c>
      <c r="D35" s="13"/>
      <c r="E35" s="35">
        <f>SUM(E33:E34)</f>
        <v>4335</v>
      </c>
      <c r="F35" s="31"/>
      <c r="G35" s="112"/>
      <c r="H35" s="113"/>
      <c r="I35" s="113"/>
      <c r="J35" s="113"/>
      <c r="K35" s="114"/>
    </row>
    <row r="36" spans="1:11" ht="15" customHeight="1" x14ac:dyDescent="0.25">
      <c r="B36" s="7" t="s">
        <v>26</v>
      </c>
      <c r="C36" s="36">
        <f>C30-C35</f>
        <v>69120</v>
      </c>
      <c r="D36" s="13"/>
      <c r="E36" s="30">
        <f>E30-E33-E34</f>
        <v>82365</v>
      </c>
      <c r="F36" s="31"/>
      <c r="G36" s="112"/>
      <c r="H36" s="113"/>
      <c r="I36" s="113"/>
      <c r="J36" s="113"/>
      <c r="K36" s="114"/>
    </row>
    <row r="37" spans="1:11" ht="15" customHeight="1" x14ac:dyDescent="0.25">
      <c r="A37" s="2" t="s">
        <v>2</v>
      </c>
      <c r="C37" s="3"/>
      <c r="D37" s="13"/>
      <c r="F37" s="31"/>
      <c r="G37" s="112"/>
      <c r="H37" s="113"/>
      <c r="I37" s="113"/>
      <c r="J37" s="113"/>
      <c r="K37" s="114"/>
    </row>
    <row r="38" spans="1:11" ht="15" customHeight="1" x14ac:dyDescent="0.25">
      <c r="B38" s="32" t="s">
        <v>27</v>
      </c>
      <c r="C38" s="4"/>
      <c r="D38" s="13"/>
      <c r="E38" s="4"/>
      <c r="G38" s="112"/>
      <c r="H38" s="113"/>
      <c r="I38" s="113"/>
      <c r="J38" s="113"/>
      <c r="K38" s="114"/>
    </row>
    <row r="39" spans="1:11" ht="15" customHeight="1" x14ac:dyDescent="0.25">
      <c r="B39" s="2" t="s">
        <v>28</v>
      </c>
      <c r="C39" s="25">
        <v>11115</v>
      </c>
      <c r="E39" s="37">
        <f>C39</f>
        <v>11115</v>
      </c>
      <c r="G39" s="112"/>
      <c r="H39" s="113"/>
      <c r="I39" s="113"/>
      <c r="J39" s="113"/>
      <c r="K39" s="114"/>
    </row>
    <row r="40" spans="1:11" ht="15" customHeight="1" x14ac:dyDescent="0.25">
      <c r="B40" s="2" t="s">
        <v>29</v>
      </c>
      <c r="C40" s="25">
        <v>3500</v>
      </c>
      <c r="E40" s="37">
        <f>C40</f>
        <v>3500</v>
      </c>
      <c r="F40" s="13"/>
      <c r="G40" s="112"/>
      <c r="H40" s="113"/>
      <c r="I40" s="113"/>
      <c r="J40" s="113"/>
      <c r="K40" s="114"/>
    </row>
    <row r="41" spans="1:11" ht="15" customHeight="1" x14ac:dyDescent="0.25">
      <c r="B41" s="2" t="s">
        <v>31</v>
      </c>
      <c r="C41" s="25">
        <f>C30*0.05</f>
        <v>3456</v>
      </c>
      <c r="E41" s="37">
        <f>E30*0.05</f>
        <v>4335</v>
      </c>
      <c r="F41" s="13"/>
      <c r="G41" s="112"/>
      <c r="H41" s="113"/>
      <c r="I41" s="113"/>
      <c r="J41" s="113"/>
      <c r="K41" s="114"/>
    </row>
    <row r="42" spans="1:11" ht="15" customHeight="1" x14ac:dyDescent="0.25">
      <c r="C42" s="25"/>
      <c r="E42" s="26"/>
      <c r="F42" s="13"/>
      <c r="G42" s="112"/>
      <c r="H42" s="113"/>
      <c r="I42" s="113"/>
      <c r="J42" s="113"/>
      <c r="K42" s="114"/>
    </row>
    <row r="43" spans="1:11" ht="15" customHeight="1" x14ac:dyDescent="0.25">
      <c r="B43" s="2" t="s">
        <v>33</v>
      </c>
      <c r="C43" s="25">
        <v>1700</v>
      </c>
      <c r="E43" s="37">
        <f>C43</f>
        <v>1700</v>
      </c>
      <c r="F43" s="13"/>
      <c r="G43" s="112"/>
      <c r="H43" s="113"/>
      <c r="I43" s="113"/>
      <c r="J43" s="113"/>
      <c r="K43" s="114"/>
    </row>
    <row r="44" spans="1:11" ht="15" x14ac:dyDescent="0.25">
      <c r="B44" s="2" t="s">
        <v>49</v>
      </c>
      <c r="C44" s="25">
        <v>3162</v>
      </c>
      <c r="E44" s="37">
        <f>C44</f>
        <v>3162</v>
      </c>
      <c r="F44" s="13"/>
      <c r="G44" s="112"/>
      <c r="H44" s="113"/>
      <c r="I44" s="113"/>
      <c r="J44" s="113"/>
      <c r="K44" s="114"/>
    </row>
    <row r="45" spans="1:11" ht="15" x14ac:dyDescent="0.25">
      <c r="B45" s="2" t="s">
        <v>51</v>
      </c>
      <c r="C45" s="87">
        <v>4373</v>
      </c>
      <c r="D45" s="12"/>
      <c r="E45" s="89">
        <f>C45</f>
        <v>4373</v>
      </c>
      <c r="F45" s="13"/>
      <c r="G45" s="115"/>
      <c r="H45" s="116"/>
      <c r="I45" s="116"/>
      <c r="J45" s="116"/>
      <c r="K45" s="117"/>
    </row>
    <row r="46" spans="1:11" ht="15" x14ac:dyDescent="0.25">
      <c r="B46" s="2" t="s">
        <v>50</v>
      </c>
      <c r="C46" s="87">
        <v>1000</v>
      </c>
      <c r="D46" s="12"/>
      <c r="E46" s="89">
        <f>C46</f>
        <v>1000</v>
      </c>
      <c r="F46" s="13"/>
      <c r="G46" s="81"/>
      <c r="H46" s="82"/>
      <c r="I46" s="72"/>
      <c r="K46" s="33"/>
    </row>
    <row r="47" spans="1:11" ht="15" x14ac:dyDescent="0.25">
      <c r="B47" s="2" t="s">
        <v>34</v>
      </c>
      <c r="C47" s="87" t="s">
        <v>53</v>
      </c>
      <c r="D47" s="88"/>
      <c r="E47" s="89" t="str">
        <f>C47</f>
        <v xml:space="preserve">city </v>
      </c>
      <c r="G47" s="73"/>
      <c r="H47" s="70"/>
      <c r="I47" s="72"/>
      <c r="K47" s="33"/>
    </row>
    <row r="48" spans="1:11" ht="15" x14ac:dyDescent="0.25">
      <c r="B48" s="7" t="s">
        <v>35</v>
      </c>
      <c r="C48" s="36">
        <f>SUM(C39:C47)</f>
        <v>28306</v>
      </c>
      <c r="D48" s="13"/>
      <c r="E48" s="30">
        <f>SUM(E38:E47)</f>
        <v>29185</v>
      </c>
      <c r="F48" s="31"/>
      <c r="G48" s="73"/>
      <c r="H48" s="70"/>
      <c r="I48" s="72"/>
      <c r="K48" s="33"/>
    </row>
    <row r="49" spans="1:11" ht="15" x14ac:dyDescent="0.25">
      <c r="C49" s="3"/>
      <c r="D49" s="13"/>
      <c r="G49" s="81"/>
      <c r="H49" s="70"/>
      <c r="I49" s="72"/>
      <c r="K49" s="33"/>
    </row>
    <row r="50" spans="1:11" ht="15" x14ac:dyDescent="0.25">
      <c r="B50" s="1" t="s">
        <v>36</v>
      </c>
      <c r="C50" s="36">
        <f>SUM(C36-C48)</f>
        <v>40814</v>
      </c>
      <c r="D50" s="13"/>
      <c r="E50" s="30">
        <f>E36-E48</f>
        <v>53180</v>
      </c>
      <c r="F50" s="31"/>
      <c r="G50" s="81"/>
      <c r="H50" s="70"/>
      <c r="I50" s="72"/>
      <c r="K50" s="33"/>
    </row>
    <row r="51" spans="1:11" ht="15" x14ac:dyDescent="0.25">
      <c r="B51" s="1"/>
      <c r="C51" s="50"/>
      <c r="D51" s="13"/>
      <c r="E51" s="50"/>
      <c r="F51" s="31"/>
      <c r="G51" s="81"/>
      <c r="H51" s="70"/>
      <c r="I51" s="72"/>
      <c r="K51" s="33"/>
    </row>
    <row r="52" spans="1:11" ht="15" x14ac:dyDescent="0.25">
      <c r="B52" s="2" t="s">
        <v>37</v>
      </c>
      <c r="C52" s="34">
        <f>-PMT(E8/12,E10,E6)*12</f>
        <v>28441.681668910081</v>
      </c>
      <c r="D52" s="51"/>
      <c r="E52" s="26">
        <f>-PMT(E8/12,E10,E6)*12</f>
        <v>28441.681668910081</v>
      </c>
      <c r="G52" s="73"/>
      <c r="H52" s="70"/>
      <c r="I52" s="72"/>
      <c r="K52" s="33"/>
    </row>
    <row r="53" spans="1:11" ht="15" x14ac:dyDescent="0.25">
      <c r="B53" s="2" t="s">
        <v>38</v>
      </c>
      <c r="C53" s="34">
        <v>0</v>
      </c>
      <c r="D53" s="13"/>
      <c r="E53" s="26">
        <v>0</v>
      </c>
      <c r="G53" s="81"/>
      <c r="H53" s="82"/>
      <c r="I53" s="72"/>
      <c r="K53" s="33"/>
    </row>
    <row r="54" spans="1:11" ht="15" x14ac:dyDescent="0.25">
      <c r="B54" s="2" t="s">
        <v>39</v>
      </c>
      <c r="C54" s="52">
        <f>SUM(C52:C53)</f>
        <v>28441.681668910081</v>
      </c>
      <c r="D54" s="53"/>
      <c r="E54" s="30">
        <f>SUM(C52:C53)</f>
        <v>28441.681668910081</v>
      </c>
      <c r="F54" s="31"/>
      <c r="G54" s="81"/>
      <c r="H54" s="82"/>
      <c r="I54" s="72"/>
      <c r="K54" s="33"/>
    </row>
    <row r="55" spans="1:11" ht="15" x14ac:dyDescent="0.25">
      <c r="B55" s="1"/>
      <c r="C55" s="3"/>
      <c r="G55" s="81"/>
      <c r="H55" s="70"/>
      <c r="I55" s="72"/>
      <c r="K55" s="33"/>
    </row>
    <row r="56" spans="1:11" ht="15" x14ac:dyDescent="0.25">
      <c r="B56" s="1" t="s">
        <v>40</v>
      </c>
      <c r="C56" s="54">
        <f>SUM(C50/C54)</f>
        <v>1.4350065680052329</v>
      </c>
      <c r="D56" s="55"/>
      <c r="E56" s="56">
        <f t="shared" ref="E56" si="0">SUM(E50/E54)</f>
        <v>1.8697909856058774</v>
      </c>
      <c r="F56" s="31"/>
      <c r="G56" s="73"/>
      <c r="H56" s="70"/>
      <c r="I56" s="72"/>
      <c r="K56" s="33"/>
    </row>
    <row r="57" spans="1:11" ht="15" x14ac:dyDescent="0.25">
      <c r="C57" s="3"/>
      <c r="G57" s="81"/>
      <c r="H57" s="82"/>
      <c r="I57" s="72"/>
      <c r="K57" s="33"/>
    </row>
    <row r="58" spans="1:11" ht="15" x14ac:dyDescent="0.25">
      <c r="B58" s="2" t="s">
        <v>41</v>
      </c>
      <c r="C58" s="34">
        <f>-PMT((E8/12),(E10),E6)</f>
        <v>2370.1401390758401</v>
      </c>
      <c r="D58" s="57"/>
      <c r="E58" s="26">
        <f>-PMT((E8/12),(E10),E6)</f>
        <v>2370.1401390758401</v>
      </c>
      <c r="G58" s="81"/>
      <c r="H58" s="82"/>
      <c r="I58" s="72"/>
    </row>
    <row r="59" spans="1:11" ht="15" x14ac:dyDescent="0.25">
      <c r="B59" s="2" t="s">
        <v>42</v>
      </c>
      <c r="C59" s="34">
        <f>C50-C58*12</f>
        <v>12372.318331089919</v>
      </c>
      <c r="D59" s="13"/>
      <c r="E59" s="26">
        <f>E50-E58*12</f>
        <v>24738.318331089919</v>
      </c>
      <c r="G59" s="81"/>
      <c r="H59" s="70"/>
      <c r="I59" s="72"/>
    </row>
    <row r="60" spans="1:11" ht="15" x14ac:dyDescent="0.25">
      <c r="B60" s="1" t="s">
        <v>43</v>
      </c>
      <c r="C60" s="59">
        <f>C59/(E5-E6)</f>
        <v>0.10418794384075721</v>
      </c>
      <c r="D60" s="60"/>
      <c r="E60" s="61">
        <f>E59/(E5-E6)</f>
        <v>0.20832268068286247</v>
      </c>
      <c r="F60" s="58"/>
      <c r="G60" s="81"/>
      <c r="H60" s="82"/>
      <c r="I60" s="72"/>
    </row>
    <row r="61" spans="1:11" ht="15" x14ac:dyDescent="0.25">
      <c r="G61" s="81"/>
      <c r="H61" s="70"/>
      <c r="I61" s="72"/>
    </row>
    <row r="62" spans="1:11" ht="15" x14ac:dyDescent="0.25">
      <c r="A62" s="64"/>
      <c r="B62" s="1" t="s">
        <v>44</v>
      </c>
      <c r="C62" s="59">
        <f>C50/E5</f>
        <v>8.5924210526315783E-2</v>
      </c>
      <c r="D62" s="60"/>
      <c r="E62" s="63">
        <f>E50/E5</f>
        <v>0.1119578947368421</v>
      </c>
      <c r="F62" s="62"/>
      <c r="G62" s="73"/>
      <c r="H62" s="70"/>
      <c r="I62" s="72"/>
    </row>
    <row r="63" spans="1:11" ht="15" x14ac:dyDescent="0.25">
      <c r="A63" s="64"/>
      <c r="G63" s="81"/>
      <c r="H63" s="82"/>
      <c r="I63" s="72"/>
    </row>
    <row r="64" spans="1:11" ht="15" x14ac:dyDescent="0.25">
      <c r="A64" s="64"/>
      <c r="B64" s="64"/>
      <c r="C64"/>
      <c r="D64"/>
      <c r="G64" s="81"/>
      <c r="H64" s="82"/>
      <c r="I64" s="72"/>
    </row>
    <row r="65" spans="1:9" ht="15" x14ac:dyDescent="0.25">
      <c r="A65" s="64"/>
      <c r="B65" s="64"/>
      <c r="G65" s="81"/>
      <c r="H65" s="70"/>
      <c r="I65" s="72"/>
    </row>
    <row r="66" spans="1:9" ht="15" x14ac:dyDescent="0.25">
      <c r="A66" s="65"/>
      <c r="B66" s="64"/>
      <c r="G66" s="81"/>
      <c r="H66" s="82"/>
      <c r="I66" s="72"/>
    </row>
    <row r="67" spans="1:9" ht="15" x14ac:dyDescent="0.25">
      <c r="A67" s="65"/>
      <c r="B67" s="64"/>
      <c r="G67" s="81"/>
      <c r="H67" s="70"/>
      <c r="I67" s="72"/>
    </row>
    <row r="68" spans="1:9" ht="15" x14ac:dyDescent="0.25">
      <c r="B68" s="65"/>
      <c r="G68" s="95"/>
      <c r="H68"/>
      <c r="I68" s="33"/>
    </row>
    <row r="69" spans="1:9" ht="15" x14ac:dyDescent="0.25">
      <c r="B69" s="65"/>
      <c r="G69"/>
      <c r="H69" s="82"/>
      <c r="I69" s="33"/>
    </row>
    <row r="70" spans="1:9" ht="15" x14ac:dyDescent="0.25">
      <c r="G70"/>
      <c r="H70" s="82"/>
      <c r="I70" s="33"/>
    </row>
    <row r="71" spans="1:9" ht="15" x14ac:dyDescent="0.25">
      <c r="G71" s="65"/>
      <c r="H71" s="65"/>
      <c r="I71" s="33"/>
    </row>
    <row r="72" spans="1:9" ht="15" x14ac:dyDescent="0.25">
      <c r="G72" s="96"/>
      <c r="H72" s="65"/>
      <c r="I72" s="33"/>
    </row>
    <row r="73" spans="1:9" ht="15" x14ac:dyDescent="0.25">
      <c r="G73" s="66"/>
      <c r="H73" s="66"/>
      <c r="I73" s="33"/>
    </row>
    <row r="74" spans="1:9" ht="15" x14ac:dyDescent="0.25">
      <c r="G74" s="66"/>
      <c r="H74" s="66"/>
      <c r="I74" s="33"/>
    </row>
    <row r="75" spans="1:9" ht="15" x14ac:dyDescent="0.25">
      <c r="G75" s="97"/>
      <c r="H75" s="66"/>
      <c r="I75" s="33"/>
    </row>
    <row r="76" spans="1:9" ht="15" x14ac:dyDescent="0.25">
      <c r="G76" s="66"/>
      <c r="H76" s="66"/>
      <c r="I76" s="33"/>
    </row>
    <row r="77" spans="1:9" ht="15" x14ac:dyDescent="0.25">
      <c r="G77" s="97"/>
      <c r="H77" s="97"/>
      <c r="I77" s="98"/>
    </row>
    <row r="78" spans="1:9" ht="15" x14ac:dyDescent="0.25">
      <c r="G78" s="66"/>
      <c r="H78" s="82"/>
      <c r="I78" s="82"/>
    </row>
    <row r="79" spans="1:9" ht="15" x14ac:dyDescent="0.25">
      <c r="G79" s="66"/>
      <c r="H79" s="66"/>
      <c r="I79" s="33"/>
    </row>
    <row r="80" spans="1:9" ht="15" x14ac:dyDescent="0.25">
      <c r="G80" s="66"/>
      <c r="H80" s="77"/>
      <c r="I80" s="3"/>
    </row>
    <row r="81" spans="6:9" ht="15" x14ac:dyDescent="0.25">
      <c r="G81" s="66"/>
      <c r="H81" s="49"/>
      <c r="I81" s="33"/>
    </row>
    <row r="82" spans="6:9" ht="15" x14ac:dyDescent="0.25">
      <c r="G82" s="97"/>
      <c r="I82" s="33"/>
    </row>
    <row r="83" spans="6:9" ht="15" x14ac:dyDescent="0.25">
      <c r="G83" s="2"/>
      <c r="H83" s="33"/>
      <c r="I83" s="33"/>
    </row>
    <row r="84" spans="6:9" ht="15" x14ac:dyDescent="0.25">
      <c r="G84" s="2"/>
      <c r="H84" s="33"/>
      <c r="I84" s="33"/>
    </row>
    <row r="85" spans="6:9" ht="15" x14ac:dyDescent="0.25">
      <c r="G85" s="2"/>
      <c r="H85" s="33"/>
      <c r="I85" s="33"/>
    </row>
    <row r="86" spans="6:9" ht="15" x14ac:dyDescent="0.25">
      <c r="G86" s="81"/>
      <c r="H86" s="70"/>
      <c r="I86" s="72"/>
    </row>
    <row r="87" spans="6:9" ht="15" x14ac:dyDescent="0.25">
      <c r="G87" s="99"/>
      <c r="H87" s="70"/>
      <c r="I87" s="72"/>
    </row>
    <row r="88" spans="6:9" ht="15" x14ac:dyDescent="0.25">
      <c r="G88" s="71"/>
      <c r="H88" s="70"/>
      <c r="I88" s="72"/>
    </row>
    <row r="89" spans="6:9" ht="15" x14ac:dyDescent="0.25">
      <c r="G89" s="100"/>
      <c r="H89" s="101"/>
      <c r="I89" s="72"/>
    </row>
    <row r="90" spans="6:9" ht="15" x14ac:dyDescent="0.25">
      <c r="G90" s="73"/>
      <c r="H90" s="70"/>
      <c r="I90" s="72"/>
    </row>
    <row r="91" spans="6:9" ht="15" x14ac:dyDescent="0.25">
      <c r="G91" s="76"/>
      <c r="H91" s="3"/>
      <c r="I91" s="72"/>
    </row>
    <row r="92" spans="6:9" ht="15" x14ac:dyDescent="0.25">
      <c r="G92" s="76"/>
      <c r="H92" s="3"/>
      <c r="I92" s="72"/>
    </row>
    <row r="93" spans="6:9" ht="15" x14ac:dyDescent="0.25">
      <c r="G93" s="90"/>
      <c r="H93" s="3"/>
      <c r="I93" s="72"/>
    </row>
    <row r="94" spans="6:9" ht="15" x14ac:dyDescent="0.25">
      <c r="F94" s="78"/>
      <c r="G94" s="76"/>
      <c r="H94" s="3"/>
      <c r="I94" s="72"/>
    </row>
    <row r="95" spans="6:9" ht="15" x14ac:dyDescent="0.25">
      <c r="G95" s="76"/>
      <c r="H95" s="3"/>
      <c r="I95" s="72"/>
    </row>
    <row r="96" spans="6:9" ht="15" x14ac:dyDescent="0.25">
      <c r="G96" s="81"/>
      <c r="H96" s="70"/>
      <c r="I96" s="72"/>
    </row>
    <row r="97" spans="7:10" ht="15" x14ac:dyDescent="0.25">
      <c r="G97" s="81"/>
      <c r="H97" s="70"/>
      <c r="I97" s="72"/>
    </row>
    <row r="98" spans="7:10" ht="15" x14ac:dyDescent="0.25">
      <c r="G98" s="81"/>
      <c r="H98" s="70"/>
      <c r="I98" s="72"/>
    </row>
    <row r="99" spans="7:10" ht="15" x14ac:dyDescent="0.25">
      <c r="G99" s="81"/>
      <c r="H99" s="70"/>
      <c r="I99" s="72"/>
    </row>
    <row r="100" spans="7:10" ht="15" x14ac:dyDescent="0.25">
      <c r="G100" s="81"/>
      <c r="H100" s="70"/>
      <c r="I100" s="72"/>
    </row>
    <row r="101" spans="7:10" ht="15" x14ac:dyDescent="0.25">
      <c r="G101" s="81"/>
      <c r="H101" s="70"/>
      <c r="I101" s="72"/>
    </row>
    <row r="102" spans="7:10" ht="15" x14ac:dyDescent="0.25">
      <c r="G102" s="73"/>
      <c r="H102" s="74"/>
      <c r="I102" s="74"/>
    </row>
    <row r="103" spans="7:10" x14ac:dyDescent="0.25">
      <c r="I103" s="74"/>
    </row>
    <row r="104" spans="7:10" x14ac:dyDescent="0.25">
      <c r="I104" s="74"/>
    </row>
    <row r="105" spans="7:10" x14ac:dyDescent="0.25">
      <c r="I105" s="74"/>
      <c r="J105" s="22"/>
    </row>
    <row r="106" spans="7:10" x14ac:dyDescent="0.25">
      <c r="I106" s="74"/>
      <c r="J106" s="22"/>
    </row>
    <row r="107" spans="7:10" x14ac:dyDescent="0.25">
      <c r="I107" s="74"/>
      <c r="J107" s="22"/>
    </row>
    <row r="108" spans="7:10" x14ac:dyDescent="0.25">
      <c r="I108" s="74"/>
      <c r="J108" s="22"/>
    </row>
    <row r="109" spans="7:10" x14ac:dyDescent="0.25">
      <c r="I109" s="74"/>
      <c r="J109" s="22"/>
    </row>
    <row r="110" spans="7:10" x14ac:dyDescent="0.25">
      <c r="I110" s="74"/>
    </row>
    <row r="111" spans="7:10" x14ac:dyDescent="0.25">
      <c r="I111" s="2"/>
    </row>
    <row r="112" spans="7:10" ht="15" x14ac:dyDescent="0.25">
      <c r="G112" s="75"/>
      <c r="I112" s="74"/>
    </row>
    <row r="113" spans="7:9" ht="15" x14ac:dyDescent="0.25">
      <c r="G113" s="75"/>
      <c r="I113" s="74"/>
    </row>
    <row r="114" spans="7:9" ht="15" x14ac:dyDescent="0.25">
      <c r="G114" s="75"/>
      <c r="I114" s="74"/>
    </row>
    <row r="115" spans="7:9" ht="15" x14ac:dyDescent="0.25">
      <c r="G115" s="75"/>
      <c r="I115" s="74"/>
    </row>
    <row r="116" spans="7:9" ht="15" x14ac:dyDescent="0.25">
      <c r="G116" s="75"/>
      <c r="I116" s="77"/>
    </row>
  </sheetData>
  <mergeCells count="2">
    <mergeCell ref="A2:E2"/>
    <mergeCell ref="G34:K45"/>
  </mergeCells>
  <phoneticPr fontId="11" type="noConversion"/>
  <pageMargins left="0.7" right="0.7" top="0.75" bottom="0.75" header="0.3" footer="0.3"/>
  <pageSetup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Deasy</dc:creator>
  <cp:lastModifiedBy>Anna</cp:lastModifiedBy>
  <cp:lastPrinted>2021-11-05T19:38:38Z</cp:lastPrinted>
  <dcterms:created xsi:type="dcterms:W3CDTF">2021-06-28T19:49:15Z</dcterms:created>
  <dcterms:modified xsi:type="dcterms:W3CDTF">2023-12-17T23:39:11Z</dcterms:modified>
</cp:coreProperties>
</file>