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shelbyjob/Downloads/"/>
    </mc:Choice>
  </mc:AlternateContent>
  <xr:revisionPtr revIDLastSave="0" documentId="13_ncr:1_{728B26D8-6207-D24C-83EE-E557FF87CEC7}" xr6:coauthVersionLast="47" xr6:coauthVersionMax="47" xr10:uidLastSave="{00000000-0000-0000-0000-000000000000}"/>
  <bookViews>
    <workbookView xWindow="0" yWindow="500" windowWidth="49600" windowHeight="19380" tabRatio="500" activeTab="1" xr2:uid="{00000000-000D-0000-FFFF-FFFF00000000}"/>
  </bookViews>
  <sheets>
    <sheet name="Participant Info" sheetId="1" r:id="rId1"/>
    <sheet name="Tracker" sheetId="2" r:id="rId2"/>
    <sheet name="Instructions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63" i="2" l="1"/>
  <c r="E162" i="2"/>
  <c r="E161" i="2"/>
  <c r="E208" i="2"/>
  <c r="E207" i="2"/>
  <c r="E205" i="2"/>
  <c r="E203" i="2"/>
  <c r="E202" i="2"/>
  <c r="E201" i="2"/>
  <c r="E200" i="2"/>
  <c r="E198" i="2"/>
  <c r="E196" i="2"/>
  <c r="E194" i="2"/>
  <c r="E192" i="2"/>
  <c r="E191" i="2"/>
  <c r="E190" i="2"/>
  <c r="E188" i="2"/>
  <c r="E183" i="2"/>
  <c r="E181" i="2"/>
  <c r="E180" i="2"/>
  <c r="E179" i="2"/>
  <c r="E178" i="2"/>
  <c r="E177" i="2"/>
  <c r="E175" i="2"/>
  <c r="E173" i="2"/>
  <c r="E172" i="2"/>
  <c r="E171" i="2"/>
  <c r="E169" i="2"/>
  <c r="E168" i="2"/>
  <c r="E167" i="2"/>
  <c r="E166" i="2"/>
  <c r="E165" i="2"/>
  <c r="E160" i="2"/>
  <c r="E155" i="2"/>
  <c r="E154" i="2"/>
  <c r="E153" i="2"/>
  <c r="E151" i="2"/>
  <c r="E150" i="2"/>
  <c r="E149" i="2"/>
  <c r="E148" i="2"/>
  <c r="E146" i="2"/>
  <c r="E145" i="2"/>
  <c r="E144" i="2"/>
  <c r="E143" i="2"/>
  <c r="E141" i="2"/>
  <c r="E140" i="2"/>
  <c r="E139" i="2"/>
  <c r="E138" i="2"/>
  <c r="E136" i="2"/>
  <c r="E135" i="2"/>
  <c r="E134" i="2"/>
  <c r="E133" i="2"/>
  <c r="E131" i="2"/>
  <c r="E130" i="2"/>
  <c r="E129" i="2"/>
  <c r="E128" i="2"/>
  <c r="E126" i="2"/>
  <c r="E125" i="2"/>
  <c r="E124" i="2"/>
  <c r="E123" i="2"/>
  <c r="E122" i="2"/>
  <c r="E121" i="2"/>
  <c r="E119" i="2"/>
  <c r="E118" i="2"/>
  <c r="E117" i="2"/>
  <c r="E116" i="2"/>
  <c r="E115" i="2"/>
  <c r="E114" i="2"/>
  <c r="E112" i="2"/>
  <c r="E107" i="2"/>
  <c r="E106" i="2"/>
  <c r="E105" i="2"/>
  <c r="E103" i="2"/>
  <c r="E102" i="2"/>
  <c r="E101" i="2"/>
  <c r="E100" i="2"/>
  <c r="E98" i="2"/>
  <c r="E97" i="2"/>
  <c r="E96" i="2"/>
  <c r="E95" i="2"/>
  <c r="E90" i="2"/>
  <c r="E89" i="2"/>
  <c r="E88" i="2"/>
  <c r="E86" i="2"/>
  <c r="E85" i="2"/>
  <c r="E84" i="2"/>
  <c r="E82" i="2"/>
  <c r="E81" i="2"/>
  <c r="E80" i="2"/>
  <c r="E79" i="2"/>
  <c r="E77" i="2"/>
  <c r="E76" i="2"/>
  <c r="E75" i="2"/>
  <c r="E74" i="2"/>
  <c r="E72" i="2"/>
  <c r="E71" i="2"/>
  <c r="E70" i="2"/>
  <c r="E69" i="2"/>
  <c r="E67" i="2"/>
  <c r="E66" i="2"/>
  <c r="E65" i="2"/>
  <c r="E64" i="2"/>
  <c r="E62" i="2"/>
  <c r="E61" i="2"/>
  <c r="E60" i="2"/>
  <c r="E59" i="2"/>
  <c r="E57" i="2"/>
  <c r="E52" i="2"/>
  <c r="E51" i="2"/>
  <c r="E50" i="2"/>
  <c r="E49" i="2"/>
  <c r="E48" i="2"/>
  <c r="E46" i="2"/>
  <c r="E45" i="2"/>
  <c r="E44" i="2"/>
  <c r="E43" i="2"/>
  <c r="E42" i="2"/>
  <c r="E41" i="2"/>
  <c r="E40" i="2"/>
  <c r="E39" i="2"/>
  <c r="E38" i="2"/>
  <c r="E37" i="2"/>
  <c r="E35" i="2"/>
  <c r="E34" i="2"/>
  <c r="E33" i="2"/>
  <c r="E32" i="2"/>
  <c r="E31" i="2"/>
  <c r="E30" i="2"/>
  <c r="E29" i="2"/>
  <c r="E28" i="2"/>
  <c r="E27" i="2"/>
  <c r="E26" i="2"/>
  <c r="E24" i="2"/>
  <c r="E23" i="2"/>
  <c r="E22" i="2"/>
  <c r="E21" i="2"/>
  <c r="E20" i="2"/>
  <c r="E19" i="2"/>
  <c r="E18" i="2"/>
  <c r="E17" i="2"/>
  <c r="E16" i="2"/>
  <c r="E15" i="2"/>
  <c r="E13" i="2"/>
  <c r="E12" i="2"/>
  <c r="E11" i="2"/>
  <c r="E10" i="2"/>
  <c r="E9" i="2"/>
  <c r="C24" i="1"/>
  <c r="E156" i="2" l="1"/>
  <c r="D21" i="1" s="1"/>
  <c r="E21" i="1" s="1"/>
  <c r="E53" i="2"/>
  <c r="E184" i="2"/>
  <c r="D22" i="1" s="1"/>
  <c r="E22" i="1" s="1"/>
  <c r="E91" i="2"/>
  <c r="D19" i="1" s="1"/>
  <c r="E19" i="1" s="1"/>
  <c r="E108" i="2"/>
  <c r="D20" i="1" s="1"/>
  <c r="E20" i="1" s="1"/>
  <c r="E209" i="2"/>
  <c r="D23" i="1" s="1"/>
  <c r="E23" i="1" s="1"/>
  <c r="D18" i="1"/>
  <c r="E211" i="2" l="1"/>
  <c r="F211" i="2" s="1"/>
  <c r="D24" i="1"/>
  <c r="E24" i="1" s="1"/>
  <c r="E18" i="1"/>
</calcChain>
</file>

<file path=xl/sharedStrings.xml><?xml version="1.0" encoding="utf-8"?>
<sst xmlns="http://schemas.openxmlformats.org/spreadsheetml/2006/main" count="400" uniqueCount="249">
  <si>
    <t>EMERGING PHYSICIAN ADVOCATE PROGRAM</t>
  </si>
  <si>
    <t>Arizona Medical Association  ·  Advocacy Points Tracking Sheet  ·  July 16, 2026 – July 15, 2027</t>
  </si>
  <si>
    <t xml:space="preserve">  PARTICIPANT INFORMATION</t>
  </si>
  <si>
    <t>Full Name</t>
  </si>
  <si>
    <t>Email Address</t>
  </si>
  <si>
    <t>Level of Training</t>
  </si>
  <si>
    <t>School / Program</t>
  </si>
  <si>
    <t>Program Year</t>
  </si>
  <si>
    <t>Date Started</t>
  </si>
  <si>
    <t xml:space="preserve">  POINTS SUMMARY</t>
  </si>
  <si>
    <t>Category</t>
  </si>
  <si>
    <t>Max Available</t>
  </si>
  <si>
    <t>Points Earned</t>
  </si>
  <si>
    <t>Status</t>
  </si>
  <si>
    <t>Social Media</t>
  </si>
  <si>
    <t>Advocacy Organizations</t>
  </si>
  <si>
    <t>Campaigns</t>
  </si>
  <si>
    <t>Policy</t>
  </si>
  <si>
    <t>Build Relationships</t>
  </si>
  <si>
    <t>Voting</t>
  </si>
  <si>
    <t>TOTAL POINTS EARNED</t>
  </si>
  <si>
    <t xml:space="preserve">  RECOGNITION THRESHOLDS</t>
  </si>
  <si>
    <t>50+ points</t>
  </si>
  <si>
    <t>Certificate of Recognition — excellent CV addition</t>
  </si>
  <si>
    <t>Top 5</t>
  </si>
  <si>
    <t>Public recognition for outstanding advocacy accomplishments</t>
  </si>
  <si>
    <t>1st Place</t>
  </si>
  <si>
    <t>Emerging Physician Advocate Award — presented at Annual Awards Dinner &amp; Gala</t>
  </si>
  <si>
    <t>Questions? Contact communications@azmed.org  ·  azmed.org</t>
  </si>
  <si>
    <t>Note: "Max Available" reflects each activity’s stated maximum where ArMA has set one; for uncapped activities it is a planning benchmark, not a hard limit — you can keep earning points beyond it.</t>
  </si>
  <si>
    <t>EMERGING PHYSICIAN ADVOCATE PROGRAM — ACTIVITY TRACKER</t>
  </si>
  <si>
    <t>Track your advocacy activities from July 16, 2026 through July 15, 2027.  Check ✓ when complete. Add evidence and notes for each activity.</t>
  </si>
  <si>
    <t>Activity</t>
  </si>
  <si>
    <t>✓ Done</t>
  </si>
  <si>
    <t>Qty/Hrs</t>
  </si>
  <si>
    <t>Pts Earned</t>
  </si>
  <si>
    <t>Notes</t>
  </si>
  <si>
    <t xml:space="preserve">  SOCIAL MEDIA</t>
  </si>
  <si>
    <t>Follow a political office holder or candidate  (1 pt each)</t>
  </si>
  <si>
    <t xml:space="preserve">    → Politician/Candidate 1: Name &amp; Platform</t>
  </si>
  <si>
    <t>–</t>
  </si>
  <si>
    <t xml:space="preserve">    → Politician/Candidate 2: Name &amp; Platform</t>
  </si>
  <si>
    <t xml:space="preserve">    → Politician/Candidate 3: Name &amp; Platform</t>
  </si>
  <si>
    <t xml:space="preserve">    → Politician/Candidate 4: Name &amp; Platform</t>
  </si>
  <si>
    <t xml:space="preserve">    → Politician/Candidate 5: Name &amp; Platform</t>
  </si>
  <si>
    <t xml:space="preserve">  SOCIAL MEDIA TOTAL</t>
  </si>
  <si>
    <t xml:space="preserve">  ADVOCACY ORGANIZATIONS</t>
  </si>
  <si>
    <t>Maintain an Arizona Medical Association membership  (15 pts)</t>
  </si>
  <si>
    <t>Attend a meeting mainly for education about advocacy  (5 pts per hour)</t>
  </si>
  <si>
    <t xml:space="preserve">    → Meeting 1: Organization, Date &amp; Hours attended</t>
  </si>
  <si>
    <t xml:space="preserve">    → Meeting 2: Organization, Date &amp; Hours attended</t>
  </si>
  <si>
    <t xml:space="preserve">    → Meeting 3: Organization, Date &amp; Hours attended</t>
  </si>
  <si>
    <t xml:space="preserve">    → Meeting 4: Organization, Date &amp; Hours attended</t>
  </si>
  <si>
    <t>Attend a meeting of an organization making decisions about policy and advocacy strategies (e.g., ArMA Town Hall, ArMA Policymaking Webinar, etc.)  (10 pts per hour)</t>
  </si>
  <si>
    <t>Recruit a colleague to join a healthcare advocacy organization, program, or committee  (15 pts per colleague)</t>
  </si>
  <si>
    <t>Attend a meeting of an organization making decisions about policymaking or advocacy strategies while also a voting member of the organization  (20 pts per hour)</t>
  </si>
  <si>
    <t>Serve on a committee or task force with a healthcare advocacy focus  (20 pts per hour)</t>
  </si>
  <si>
    <t>Organize or lead a meeting to educate others about advocacy  (30 pts per hour)</t>
  </si>
  <si>
    <t xml:space="preserve">  ADVOCACY ORGANIZATIONS TOTAL</t>
  </si>
  <si>
    <t xml:space="preserve">  CAMPAIGNS</t>
  </si>
  <si>
    <t xml:space="preserve">    → Fundraiser 1: Candidate/Party, Event &amp; Date</t>
  </si>
  <si>
    <t xml:space="preserve">    → Fundraiser 2: Candidate/Party, Event &amp; Date</t>
  </si>
  <si>
    <t xml:space="preserve">    → Fundraiser 3: Candidate/Party, Event &amp; Date</t>
  </si>
  <si>
    <t xml:space="preserve">  CAMPAIGNS TOTAL</t>
  </si>
  <si>
    <t xml:space="preserve">  POLICY</t>
  </si>
  <si>
    <t>Maintain an active RTS account at the Arizona State Capitol  (5 pts)</t>
  </si>
  <si>
    <t>Signal your support or opposition on a bill being considered by the Arizona Legislature through the Request-to-Speak (RTS) system, including a comment  (5 pts per bill)</t>
  </si>
  <si>
    <t>Write an email, make a phone call, or mail a postcard to a legislator or executive branch member expressing an opinion on a specific policy or issue  (5 pts per issue)</t>
  </si>
  <si>
    <t xml:space="preserve">    → Contact 1: Recipient, Method (email/call/postcard), Issue &amp; Date</t>
  </si>
  <si>
    <t xml:space="preserve">    → Contact 2: Recipient, Method (email/call/postcard), Issue &amp; Date</t>
  </si>
  <si>
    <t xml:space="preserve">    → Contact 3: Recipient, Method (email/call/postcard), Issue &amp; Date</t>
  </si>
  <si>
    <t xml:space="preserve">    → Contact 4: Recipient, Method (email/call/postcard), Issue &amp; Date</t>
  </si>
  <si>
    <t xml:space="preserve">    → Contact 5: Recipient, Method (email/call/postcard), Issue &amp; Date</t>
  </si>
  <si>
    <t xml:space="preserve">    → Contact 6: Recipient, Method (email/call/postcard), Issue &amp; Date</t>
  </si>
  <si>
    <t>Submit written comments on a state or federal agency's proposed regulation  (5 pts per issue)</t>
  </si>
  <si>
    <t xml:space="preserve">    → Comment 1: Agency, Regulation &amp; Submission Date</t>
  </si>
  <si>
    <t xml:space="preserve">    → Comment 2: Agency, Regulation &amp; Submission Date</t>
  </si>
  <si>
    <t xml:space="preserve">    → Comment 3: Agency, Regulation &amp; Submission Date</t>
  </si>
  <si>
    <t xml:space="preserve">    → Comment 4: Agency, Regulation &amp; Submission Date</t>
  </si>
  <si>
    <t xml:space="preserve">    → Proposal 1: Organization, Policy Topic &amp; Date</t>
  </si>
  <si>
    <t xml:space="preserve">    → Proposal 2: Organization, Policy Topic &amp; Date</t>
  </si>
  <si>
    <t xml:space="preserve">    → Proposal 3: Organization, Policy Topic &amp; Date</t>
  </si>
  <si>
    <t xml:space="preserve">    → Proposal 4: Organization, Policy Topic &amp; Date</t>
  </si>
  <si>
    <t>Attend a legislative committee hearing in person  (15 pts per policy · max 60 pts)</t>
  </si>
  <si>
    <t xml:space="preserve">    → Hearing 1: Bill #, Committee Name &amp; Date</t>
  </si>
  <si>
    <t xml:space="preserve">    → Hearing 2: Bill #, Committee Name &amp; Date</t>
  </si>
  <si>
    <t xml:space="preserve">    → Hearing 3: Bill #, Committee Name &amp; Date</t>
  </si>
  <si>
    <t xml:space="preserve">    → Hearing 4: Bill #, Committee Name &amp; Date</t>
  </si>
  <si>
    <t>Meet with a legislator (or staffer) or executive branch member (or staffer) to discuss a specific policy or issue  (30 pts per meeting)</t>
  </si>
  <si>
    <t xml:space="preserve">    → Meeting 1: Legislator/Staff Name, Issue Discussed &amp; Date</t>
  </si>
  <si>
    <t xml:space="preserve">    → Meeting 2: Legislator/Staff Name, Issue Discussed &amp; Date</t>
  </si>
  <si>
    <t xml:space="preserve">    → Meeting 3: Legislator/Staff Name, Issue Discussed &amp; Date</t>
  </si>
  <si>
    <t xml:space="preserve">    → Meeting 4: Legislator/Staff Name, Issue Discussed &amp; Date</t>
  </si>
  <si>
    <t>Sign up to testify on a bill at the Arizona State Capitol (2-minute written testimony required)  (30 pts per hearing)</t>
  </si>
  <si>
    <t>Write an op-ed on a specific policy issue and submit it to a local news outlet for publication  (30 pts per op-ed)</t>
  </si>
  <si>
    <t xml:space="preserve">    → Op-Ed 1: Publication/Outlet, Topic &amp; Submission Date (attach draft or link)</t>
  </si>
  <si>
    <t xml:space="preserve">    → Op-Ed 2: Publication/Outlet, Topic &amp; Submission Date (attach draft or link)</t>
  </si>
  <si>
    <t xml:space="preserve">    → Op-Ed 3: Publication/Outlet, Topic &amp; Submission Date (attach draft or link)</t>
  </si>
  <si>
    <t xml:space="preserve">  POLICY TOTAL</t>
  </si>
  <si>
    <t xml:space="preserve">  BUILD RELATIONSHIPS</t>
  </si>
  <si>
    <t>Know the names of your State Senator (1), State Representatives (2), and US Congress member (1)  (4 pts)</t>
  </si>
  <si>
    <t xml:space="preserve">    → State Senator: Full Name</t>
  </si>
  <si>
    <t xml:space="preserve">    → State Representative #1: Full Name</t>
  </si>
  <si>
    <t xml:space="preserve">    → State Representative #2: Full Name</t>
  </si>
  <si>
    <t xml:space="preserve">    → US Congress Member: Full Name</t>
  </si>
  <si>
    <t>Attend a legislator's town hall or press conference as an audience member  (10 pts per event)</t>
  </si>
  <si>
    <t xml:space="preserve">    → Event 1: Legislator, Event Type &amp; Date</t>
  </si>
  <si>
    <t xml:space="preserve">    → Event 2: Legislator, Event Type &amp; Date</t>
  </si>
  <si>
    <t xml:space="preserve">    → Event 3: Legislator, Event Type &amp; Date</t>
  </si>
  <si>
    <t xml:space="preserve">    → Event 4: Legislator, Event Type &amp; Date</t>
  </si>
  <si>
    <t xml:space="preserve">    → Event 5: Legislator, Event Type &amp; Date</t>
  </si>
  <si>
    <t>Attend a “Day @ the Capitol” event with the Arizona Medical Association or another medical group  (15 pts per event)</t>
  </si>
  <si>
    <t xml:space="preserve">    → Event 1: Organization, Date &amp; Event Name</t>
  </si>
  <si>
    <t xml:space="preserve">    → Event 2: Organization, Date &amp; Event Name</t>
  </si>
  <si>
    <t xml:space="preserve">    → Event 3: Organization, Date &amp; Event Name</t>
  </si>
  <si>
    <t>Participate in the Arizona Medical Association's Doctor of the Day program  (20 pts)</t>
  </si>
  <si>
    <t>Meet with a legislator or executive branch member (or staffer) between sessions or not related to a particular issue  (30 pts per meeting)</t>
  </si>
  <si>
    <t>Host a legislator to shadow you or tour your clinic or hospital  (50 pts)</t>
  </si>
  <si>
    <t xml:space="preserve">    → Legislator Name, Date &amp; Description</t>
  </si>
  <si>
    <t xml:space="preserve">  BUILD RELATIONSHIPS TOTAL</t>
  </si>
  <si>
    <t xml:space="preserve">  VOTING</t>
  </si>
  <si>
    <t>Be registered to vote in Arizona  (5 pts)</t>
  </si>
  <si>
    <t>Vote in Arizona's General, Primary, or Special Elections  (5 pts per election)</t>
  </si>
  <si>
    <t xml:space="preserve">    → Approximate # of patients &amp; clinical setting(s)</t>
  </si>
  <si>
    <t xml:space="preserve">    → Approximate # of people assisted</t>
  </si>
  <si>
    <t>Use ArMPAC's Voter Guide, published before Arizona's General &amp; Primary Elections, to inform your vote for physician-friendly candidates  (5 pts per election)</t>
  </si>
  <si>
    <t xml:space="preserve">    → Drive 1: Event, Date &amp; Hours</t>
  </si>
  <si>
    <t xml:space="preserve">    → Drive 2: Event, Date &amp; Hours</t>
  </si>
  <si>
    <t xml:space="preserve">    → Drive 3: Event, Date &amp; Hours</t>
  </si>
  <si>
    <t xml:space="preserve">    → Drive 4: Event, Date &amp; Hours</t>
  </si>
  <si>
    <t xml:space="preserve">  VOTING TOTAL</t>
  </si>
  <si>
    <t xml:space="preserve">  TOTAL POINTS EARNED</t>
  </si>
  <si>
    <t>HOW TO USE THIS TRACKING SHEET</t>
  </si>
  <si>
    <t>Arizona Medical Association — Emerging Physician Advocate Program</t>
  </si>
  <si>
    <t>STEP 1</t>
  </si>
  <si>
    <t>Go to the 'Participant Info' sheet and fill in all fields in yellow — your name, email, training level, school, and program year.</t>
  </si>
  <si>
    <t>STEP 2</t>
  </si>
  <si>
    <t>Go to the 'Tracker' sheet. For each advocacy activity you complete, click the '✓ Done' column (column D) and select ✓ from the dropdown.</t>
  </si>
  <si>
    <t>STEP 3</t>
  </si>
  <si>
    <t>For hourly or quantity-based activities, also enter the number in the 'Qty/Hrs' column (column D). Points are automatically capped where a maximum applies.</t>
  </si>
  <si>
    <t>STEP 4</t>
  </si>
  <si>
    <t>Use the 'Notes' column (column F) to record evidence (links, screenshots, receipts) and any additional context for each completed activity. This is required when submitting your application.</t>
  </si>
  <si>
    <t>STEP 5</t>
  </si>
  <si>
    <t>Return to the 'Participant Info' sheet at any time to see your live point totals by category and overall total.</t>
  </si>
  <si>
    <t>SUBMITTING</t>
  </si>
  <si>
    <t>When the application window opens (Spring 2027), submit this spreadsheet along with any required evidence (screenshots, receipts, etc.) per the application instructions. You need 50+ points for a Certificate of Recognition.</t>
  </si>
  <si>
    <t>QUESTIONS?</t>
  </si>
  <si>
    <t>Contact ArMA at communications@azmed.org or visit azmed.org for more information.</t>
  </si>
  <si>
    <r>
      <t xml:space="preserve">Comment on the social media account of a political office holder or candidate related to a current policy  (2 pts each · </t>
    </r>
    <r>
      <rPr>
        <b/>
        <sz val="10"/>
        <color rgb="FFFF0000"/>
        <rFont val="Arial"/>
        <family val="2"/>
      </rPr>
      <t>max 20 pts</t>
    </r>
    <r>
      <rPr>
        <b/>
        <sz val="10"/>
        <color rgb="FF222222"/>
        <rFont val="Arial"/>
        <family val="2"/>
      </rPr>
      <t>)</t>
    </r>
  </si>
  <si>
    <r>
      <t xml:space="preserve">Share or repost advocacy content from a legislator or medical organization  (2 pts each · </t>
    </r>
    <r>
      <rPr>
        <b/>
        <sz val="10"/>
        <color rgb="FFFF0000"/>
        <rFont val="Arial"/>
        <family val="2"/>
      </rPr>
      <t>max 20 pts</t>
    </r>
    <r>
      <rPr>
        <b/>
        <sz val="10"/>
        <color rgb="FF222222"/>
        <rFont val="Arial"/>
        <family val="2"/>
      </rPr>
      <t>)</t>
    </r>
  </si>
  <si>
    <r>
      <t xml:space="preserve">Create a post on social media advocating for a specific policy or issue  (3 pts each · </t>
    </r>
    <r>
      <rPr>
        <b/>
        <sz val="10"/>
        <color rgb="FFFF0000"/>
        <rFont val="Arial"/>
        <family val="2"/>
      </rPr>
      <t>max 30 pts</t>
    </r>
    <r>
      <rPr>
        <b/>
        <sz val="10"/>
        <color rgb="FF222222"/>
        <rFont val="Arial"/>
        <family val="2"/>
      </rPr>
      <t>)</t>
    </r>
  </si>
  <si>
    <r>
      <t xml:space="preserve">Follow the Arizona Medical Association (@arizonamedicine) and other local medical associations or societies  (1 pt each · </t>
    </r>
    <r>
      <rPr>
        <b/>
        <sz val="10"/>
        <color rgb="FFFF0000"/>
        <rFont val="Arial"/>
        <family val="2"/>
      </rPr>
      <t>max 5 pts)</t>
    </r>
  </si>
  <si>
    <r>
      <t xml:space="preserve">Donate $25 to a medical organization's PAC (political action committee)  (5 pts each · </t>
    </r>
    <r>
      <rPr>
        <b/>
        <sz val="10"/>
        <color rgb="FFFF0000"/>
        <rFont val="Arial"/>
        <family val="2"/>
      </rPr>
      <t>max 20 pts</t>
    </r>
    <r>
      <rPr>
        <b/>
        <sz val="10"/>
        <color rgb="FF222222"/>
        <rFont val="Arial"/>
        <family val="2"/>
      </rPr>
      <t>)</t>
    </r>
  </si>
  <si>
    <r>
      <t xml:space="preserve">Volunteer for a political campaign  (20 pts per hour · </t>
    </r>
    <r>
      <rPr>
        <b/>
        <sz val="10"/>
        <color rgb="FFFF0000"/>
        <rFont val="Arial"/>
        <family val="2"/>
      </rPr>
      <t>max 200 pts</t>
    </r>
    <r>
      <rPr>
        <b/>
        <sz val="10"/>
        <color rgb="FF222222"/>
        <rFont val="Arial"/>
        <family val="2"/>
      </rPr>
      <t>)</t>
    </r>
  </si>
  <si>
    <r>
      <t xml:space="preserve">Donate $25 to a political campaign  (5 pts each · </t>
    </r>
    <r>
      <rPr>
        <b/>
        <sz val="10"/>
        <color rgb="FFFF0000"/>
        <rFont val="Arial"/>
        <family val="2"/>
      </rPr>
      <t>max 20 pts</t>
    </r>
    <r>
      <rPr>
        <b/>
        <sz val="10"/>
        <color rgb="FF222222"/>
        <rFont val="Arial"/>
        <family val="2"/>
      </rPr>
      <t>)</t>
    </r>
  </si>
  <si>
    <r>
      <t xml:space="preserve">Attend a campaign fundraiser or meet-and-greet  (10 pts each · </t>
    </r>
    <r>
      <rPr>
        <b/>
        <sz val="10"/>
        <color rgb="FFFF0000"/>
        <rFont val="Arial"/>
        <family val="2"/>
      </rPr>
      <t>max 30 pts</t>
    </r>
    <r>
      <rPr>
        <b/>
        <sz val="10"/>
        <color rgb="FF222222"/>
        <rFont val="Arial"/>
        <family val="2"/>
      </rPr>
      <t>)</t>
    </r>
  </si>
  <si>
    <r>
      <t xml:space="preserve">Co-author, or contribute to, a policy proposal submitted to a medical organization  (15 pts per policy · </t>
    </r>
    <r>
      <rPr>
        <b/>
        <sz val="10"/>
        <color rgb="FFFF0000"/>
        <rFont val="Arial"/>
        <family val="2"/>
      </rPr>
      <t>max 60 pts</t>
    </r>
    <r>
      <rPr>
        <b/>
        <sz val="10"/>
        <color rgb="FF222222"/>
        <rFont val="Arial"/>
        <family val="2"/>
      </rPr>
      <t>)</t>
    </r>
  </si>
  <si>
    <r>
      <t xml:space="preserve">Ask a patient if they are registered to vote, provide information about how to check their registration, and/or help them register to vote  (5 pts per patient · </t>
    </r>
    <r>
      <rPr>
        <b/>
        <sz val="10"/>
        <color rgb="FFFF0000"/>
        <rFont val="Arial"/>
        <family val="2"/>
      </rPr>
      <t>max 50 pts</t>
    </r>
    <r>
      <rPr>
        <b/>
        <sz val="10"/>
        <color rgb="FF222222"/>
        <rFont val="Arial"/>
        <family val="2"/>
      </rPr>
      <t>)</t>
    </r>
  </si>
  <si>
    <r>
      <t xml:space="preserve">Ensure family and friends are registered to vote in Arizona's elections  (5 pts per person · </t>
    </r>
    <r>
      <rPr>
        <b/>
        <sz val="10"/>
        <color rgb="FFFF0000"/>
        <rFont val="Arial"/>
        <family val="2"/>
      </rPr>
      <t>max 50 pts</t>
    </r>
    <r>
      <rPr>
        <b/>
        <sz val="10"/>
        <color rgb="FF222222"/>
        <rFont val="Arial"/>
        <family val="2"/>
      </rPr>
      <t>)</t>
    </r>
  </si>
  <si>
    <r>
      <t xml:space="preserve">Volunteer to support voting fidelity activities (i.e., serve as a poll worker)  (20 pts per hour · </t>
    </r>
    <r>
      <rPr>
        <b/>
        <sz val="10"/>
        <color rgb="FFFF0000"/>
        <rFont val="Arial"/>
        <family val="2"/>
      </rPr>
      <t>max 200 pts</t>
    </r>
    <r>
      <rPr>
        <b/>
        <sz val="10"/>
        <color rgb="FF222222"/>
        <rFont val="Arial"/>
        <family val="2"/>
      </rPr>
      <t>)</t>
    </r>
  </si>
  <si>
    <r>
      <t xml:space="preserve">Help organize a voter registration drive for a community event  (20 pts per hour · </t>
    </r>
    <r>
      <rPr>
        <b/>
        <sz val="10"/>
        <color rgb="FFFF0000"/>
        <rFont val="Arial"/>
        <family val="2"/>
      </rPr>
      <t>max 200 pts</t>
    </r>
    <r>
      <rPr>
        <b/>
        <sz val="10"/>
        <color rgb="FF222222"/>
        <rFont val="Arial"/>
        <family val="2"/>
      </rPr>
      <t>)</t>
    </r>
  </si>
  <si>
    <t xml:space="preserve">    → Comment 1: Legislator, Policy Topic &amp; Screenshot (Optional)</t>
  </si>
  <si>
    <t xml:space="preserve">    → Comment 2: Legislator, Policy Topic &amp; Screenshot (Optional)</t>
  </si>
  <si>
    <t xml:space="preserve">    → Comment 3: Legislator, Policy Topic &amp; Screenshot (Optional)</t>
  </si>
  <si>
    <t xml:space="preserve">    → Comment 4: Legislator, Policy Topic &amp; Screenshot (Optional)</t>
  </si>
  <si>
    <t xml:space="preserve">    → Comment 5: Legislator, Policy Topic &amp; Screenshot (Optional)</t>
  </si>
  <si>
    <t xml:space="preserve">    → Comment 6: Legislator, Policy Topic &amp; Screenshot (Optional)</t>
  </si>
  <si>
    <t xml:space="preserve">    → Comment 7: Legislator, Policy Topic &amp; Screenshot (Optional)</t>
  </si>
  <si>
    <t xml:space="preserve">    → Comment 8: Legislator, Policy Topic &amp; Screenshot (Optional)</t>
  </si>
  <si>
    <t xml:space="preserve">    → Comment 9: Legislator, Policy Topic &amp; Screenshot (Optional)</t>
  </si>
  <si>
    <t xml:space="preserve">    → Comment 10: Legislator, Policy Topic &amp; Screenshot (Optional)</t>
  </si>
  <si>
    <t xml:space="preserve">    → Share 1: Legislator/Organization, Topic &amp; Screenshot (Optional)</t>
  </si>
  <si>
    <t xml:space="preserve">    → Share 2: Legislator/Organization, Topic &amp; Screenshot (Optional)</t>
  </si>
  <si>
    <t xml:space="preserve">    → Share 3: Legislator/Organization, Topic &amp; Screenshot (Optional)</t>
  </si>
  <si>
    <t xml:space="preserve">    → Share 4: Legislator/Organization, Topic &amp; Screenshot (Optional)</t>
  </si>
  <si>
    <t xml:space="preserve">    → Share 5: Legislator/Organization, Topic &amp; Screenshot (Optional)</t>
  </si>
  <si>
    <t xml:space="preserve">    → Share 6: Legislator/Organization, Topic &amp; Screenshot (Optional)</t>
  </si>
  <si>
    <t xml:space="preserve">    → Share 7: Legislator/Organization, Topic &amp; Screenshot (Optional)</t>
  </si>
  <si>
    <t xml:space="preserve">    → Share 8: Legislator/Organization, Topic &amp; Screenshot (Optional)</t>
  </si>
  <si>
    <t xml:space="preserve">    → Share 9: Legislator/Organization, Topic &amp; Screenshot (Optional)</t>
  </si>
  <si>
    <t xml:space="preserve">    → Share 10: Legislator/Organization, Topic &amp; Screenshot (Optional)</t>
  </si>
  <si>
    <t xml:space="preserve">    → Post 1: Platform, Policy Topic &amp; Link/Screenshot (Optional)</t>
  </si>
  <si>
    <t xml:space="preserve">    → Post 2: Platform, Policy Topic &amp; Link/Screenshot (Optional)</t>
  </si>
  <si>
    <t xml:space="preserve">    → Post 3: Platform, Policy Topic &amp; Link/Screenshot (Optional)</t>
  </si>
  <si>
    <t xml:space="preserve">    → Post 4: Platform, Policy Topic &amp; Link/Screenshot (Optional)</t>
  </si>
  <si>
    <t xml:space="preserve">    → Post 5: Platform, Policy Topic &amp; Link/Screenshot (Optional)</t>
  </si>
  <si>
    <t xml:space="preserve">    → Post 6: Platform, Policy Topic &amp; Link/Screenshot (Optional)</t>
  </si>
  <si>
    <t xml:space="preserve">    → Post 7: Platform, Policy Topic &amp; Link/Screenshot (Optional)</t>
  </si>
  <si>
    <t xml:space="preserve">    → Post 8: Platform, Policy Topic &amp; Link/Screenshot (Optional)</t>
  </si>
  <si>
    <t xml:space="preserve">    → Post 9: Platform, Policy Topic &amp; Link/Screenshot (Optional)</t>
  </si>
  <si>
    <t xml:space="preserve">    → Post 10: Platform, Policy Topic &amp; Link/Screenshot (Optional)</t>
  </si>
  <si>
    <t xml:space="preserve">    → Association 1: Organization Name</t>
  </si>
  <si>
    <t xml:space="preserve">    → Association 2: Organization Name</t>
  </si>
  <si>
    <t xml:space="preserve">    → Association 3: Organization Name</t>
  </si>
  <si>
    <t xml:space="preserve">    → Association 4: Organization Name</t>
  </si>
  <si>
    <t xml:space="preserve">    → Association 5: Organization Name</t>
  </si>
  <si>
    <t xml:space="preserve">    → Maintain an ArMA membership</t>
  </si>
  <si>
    <t xml:space="preserve">    → Donation 1: Organization, Date </t>
  </si>
  <si>
    <t xml:space="preserve">    → Donation 2: Organization, Date</t>
  </si>
  <si>
    <t xml:space="preserve">    → Donation 3: Organization, Date</t>
  </si>
  <si>
    <t xml:space="preserve">    → Donation 4: Organization, Date</t>
  </si>
  <si>
    <t xml:space="preserve">    → Colleague 1: Colleague Name &amp; Organization/Program Joined</t>
  </si>
  <si>
    <t xml:space="preserve">    → Colleague 2: Colleague Name &amp; Organization/Program Joined</t>
  </si>
  <si>
    <t xml:space="preserve">    → Colleague 3: Colleague Name &amp; Organization/Program Joined</t>
  </si>
  <si>
    <t xml:space="preserve">    → Colleague 4: Colleague Name &amp; Organization/Program Joined</t>
  </si>
  <si>
    <t xml:space="preserve">    → Meeting 1: Organization, Date &amp; Hours Attended</t>
  </si>
  <si>
    <t xml:space="preserve">    → Meeting 2: Organization, Date &amp; Hours Attended</t>
  </si>
  <si>
    <t xml:space="preserve">    → Meeting 3: Organization, Date &amp; Hours Attended</t>
  </si>
  <si>
    <t xml:space="preserve">    → Meeting 4: Organization, Date &amp; Hours Attended</t>
  </si>
  <si>
    <t xml:space="preserve">    → Committee 1: Organization, Date &amp; Hours Served</t>
  </si>
  <si>
    <t xml:space="preserve">    → Committee 2: Organization, Date &amp; Hours Served</t>
  </si>
  <si>
    <t xml:space="preserve">    → Committee 3: Organization, Date &amp; Hours Served</t>
  </si>
  <si>
    <t xml:space="preserve">    → Meeting 1: Organization, Date &amp; Hours Led</t>
  </si>
  <si>
    <t xml:space="preserve">    → Meeting 2: Organization, Date &amp; Hours Led</t>
  </si>
  <si>
    <t xml:space="preserve">    → Meeting 3: Organization, Date &amp; Hours Led</t>
  </si>
  <si>
    <t xml:space="preserve">    → Campaign 1: Candidate/Party, Date &amp; Hours Volunteered</t>
  </si>
  <si>
    <t xml:space="preserve">    → Campaign 2: Candidate/Party, Date &amp; Hours Volunteered</t>
  </si>
  <si>
    <t xml:space="preserve">    → Campaign 3: Candidate/Party, Date &amp; Hours Volunteered</t>
  </si>
  <si>
    <t xml:space="preserve">    → Campaign 4: Candidate/Party, Date &amp; Hours Volunteered</t>
  </si>
  <si>
    <t xml:space="preserve">    → Donation 1: Candidate &amp; Date</t>
  </si>
  <si>
    <t xml:space="preserve">    → Donation 2: Candidate &amp; Date</t>
  </si>
  <si>
    <t xml:space="preserve">    → Donation 3: Candidate &amp; Date</t>
  </si>
  <si>
    <t xml:space="preserve">    → Donation 4: Candidate &amp; Date</t>
  </si>
  <si>
    <t xml:space="preserve">    → Maintain an Active RTS Account</t>
  </si>
  <si>
    <t xml:space="preserve">    → RTS Entry 1: Bill #</t>
  </si>
  <si>
    <t xml:space="preserve">    → RTS Entry 2: Bill #</t>
  </si>
  <si>
    <t xml:space="preserve">    → RTS Entry 3: Bill #</t>
  </si>
  <si>
    <t xml:space="preserve">    → RTS Entry 4: Bill #</t>
  </si>
  <si>
    <t xml:space="preserve">    → RTS Entry 5: Bill #</t>
  </si>
  <si>
    <t xml:space="preserve">    → RTS Entry 6: Bill #</t>
  </si>
  <si>
    <t xml:space="preserve">    → Testimony 1: Bill #, Committee Name, Date &amp; attach Testimony</t>
  </si>
  <si>
    <t xml:space="preserve">    → Testimony 2: Bill #, Committee Name, Date &amp; attach Testimony</t>
  </si>
  <si>
    <t xml:space="preserve">    → Testimony 3: Bill #, Committee Name, Date &amp; attach Testimony</t>
  </si>
  <si>
    <t xml:space="preserve">    → Testimony 4: Bill #, Committee Name, Date &amp; attach Testimony</t>
  </si>
  <si>
    <t xml:space="preserve">    → Date Participated</t>
  </si>
  <si>
    <t xml:space="preserve">    → Meeting 1: Person &amp; Date</t>
  </si>
  <si>
    <t xml:space="preserve">    → Meeting 2: Person &amp; Date</t>
  </si>
  <si>
    <t xml:space="preserve">    → Meeting 3: Person &amp; Date</t>
  </si>
  <si>
    <t xml:space="preserve">    → Meeting 4: Person &amp; Date</t>
  </si>
  <si>
    <t xml:space="preserve">    → Meeting 5: Person &amp; Date</t>
  </si>
  <si>
    <t xml:space="preserve">    → Be registered to vote in Arizona</t>
  </si>
  <si>
    <t xml:space="preserve">    → General Election</t>
  </si>
  <si>
    <t xml:space="preserve">    → Primary Election</t>
  </si>
  <si>
    <t xml:space="preserve">    → Special Election, If Applicable</t>
  </si>
  <si>
    <t xml:space="preserve">    → Use ArMPAC's Voter Guide to Inform Vote</t>
  </si>
  <si>
    <t xml:space="preserve">    → Activity 1: Role, Date &amp; Hours</t>
  </si>
  <si>
    <t xml:space="preserve">    → Activity 2: Role, Date &amp; Hours</t>
  </si>
  <si>
    <t xml:space="preserve">    → Activity 3: Role, Date &amp; Hours</t>
  </si>
  <si>
    <t xml:space="preserve">    → Activity 4: Role, Date &amp;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</si>
</sst>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1"/>
    </font>
    <font>
      <b/>
      <sz val="18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0"/>
      <color rgb="FF222222"/>
      <name val="Arial"/>
      <family val="2"/>
      <charset val="1"/>
    </font>
    <font>
      <i/>
      <sz val="10"/>
      <color rgb="FF555555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222222"/>
      <name val="Arial"/>
      <family val="2"/>
      <charset val="1"/>
    </font>
    <font>
      <sz val="10"/>
      <color rgb="FF555555"/>
      <name val="Arial"/>
      <family val="2"/>
      <charset val="1"/>
    </font>
    <font>
      <b/>
      <sz val="11"/>
      <color rgb="FF8D0229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0"/>
      <color rgb="FF8D0229"/>
      <name val="Arial"/>
      <family val="2"/>
      <charset val="1"/>
    </font>
    <font>
      <i/>
      <sz val="9"/>
      <color rgb="FF555555"/>
      <name val="Arial"/>
      <family val="2"/>
      <charset val="1"/>
    </font>
    <font>
      <i/>
      <sz val="8"/>
      <color rgb="FF888888"/>
      <name val="Arial"/>
      <family val="2"/>
      <charset val="1"/>
    </font>
    <font>
      <b/>
      <sz val="14"/>
      <color rgb="FFFFFFFF"/>
      <name val="Arial"/>
      <family val="2"/>
      <charset val="1"/>
    </font>
    <font>
      <sz val="10"/>
      <color rgb="FFFFFFFF"/>
      <name val="Arial"/>
      <family val="2"/>
      <charset val="1"/>
    </font>
    <font>
      <b/>
      <sz val="11"/>
      <color rgb="FFFFFFFF"/>
      <name val="Arial"/>
      <family val="2"/>
    </font>
    <font>
      <b/>
      <sz val="10"/>
      <color rgb="FF222222"/>
      <name val="Arial"/>
      <family val="2"/>
    </font>
    <font>
      <i/>
      <sz val="9"/>
      <color rgb="FF555555"/>
      <name val="Arial"/>
      <family val="2"/>
    </font>
    <font>
      <sz val="12"/>
      <color rgb="FF555555"/>
      <name val="Arial"/>
      <family val="2"/>
    </font>
    <font>
      <sz val="10"/>
      <color rgb="FF555555"/>
      <name val="Arial"/>
      <family val="2"/>
    </font>
    <font>
      <b/>
      <sz val="10"/>
      <color rgb="FF8D0229"/>
      <name val="Arial"/>
      <family val="2"/>
    </font>
    <font>
      <sz val="11"/>
      <color rgb="FF222222"/>
      <name val="Calibri"/>
      <family val="2"/>
    </font>
    <font>
      <b/>
      <sz val="10"/>
      <color rgb="FFFFFFFF"/>
      <name val="Arial"/>
      <family val="2"/>
    </font>
    <font>
      <sz val="12"/>
      <color rgb="FF555555"/>
      <name val="Arial"/>
      <family val="2"/>
      <charset val="1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D0229"/>
        <bgColor rgb="FF5A0118"/>
      </patternFill>
    </fill>
    <fill>
      <patternFill patternType="solid">
        <fgColor rgb="FFFF622A"/>
        <bgColor rgb="FFFF8080"/>
      </patternFill>
    </fill>
    <fill>
      <patternFill patternType="solid">
        <fgColor rgb="FF5A0118"/>
        <bgColor rgb="FF660066"/>
      </patternFill>
    </fill>
    <fill>
      <patternFill patternType="solid">
        <fgColor rgb="FFF7F0F2"/>
        <bgColor rgb="FFF4F4F4"/>
      </patternFill>
    </fill>
    <fill>
      <patternFill patternType="solid">
        <fgColor rgb="FFFFFDE7"/>
        <bgColor rgb="FFFFFFFF"/>
      </patternFill>
    </fill>
    <fill>
      <patternFill patternType="solid">
        <fgColor rgb="FFF4F4F4"/>
        <bgColor rgb="FFF7F0F2"/>
      </patternFill>
    </fill>
    <fill>
      <patternFill patternType="solid">
        <fgColor rgb="FFFFFFFF"/>
        <bgColor rgb="FFFFFDE7"/>
      </patternFill>
    </fill>
    <fill>
      <patternFill patternType="solid">
        <fgColor rgb="FFE2033D"/>
        <bgColor rgb="FF8D0229"/>
      </patternFill>
    </fill>
    <fill>
      <patternFill patternType="solid">
        <fgColor rgb="FFFFF0F2"/>
        <bgColor rgb="FFFFF0EB"/>
      </patternFill>
    </fill>
    <fill>
      <patternFill patternType="solid">
        <fgColor rgb="FFFFF0EB"/>
        <bgColor rgb="FFFFF0F2"/>
      </patternFill>
    </fill>
    <fill>
      <patternFill patternType="solid">
        <fgColor theme="0" tint="-0.34998626667073579"/>
        <bgColor rgb="FFF7F0F2"/>
      </patternFill>
    </fill>
  </fills>
  <borders count="4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  <border>
      <left style="medium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6" fillId="9" borderId="3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4" borderId="0" xfId="0" applyFill="1"/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left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0" fillId="6" borderId="1" xfId="0" applyFill="1" applyBorder="1" applyAlignment="1">
      <alignment horizontal="left" vertical="center" wrapText="1"/>
    </xf>
    <xf numFmtId="164" fontId="20" fillId="6" borderId="1" xfId="0" applyNumberFormat="1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right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7" fillId="11" borderId="1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9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23" fillId="2" borderId="1" xfId="0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2033D"/>
      <rgbColor rgb="FF00FF00"/>
      <rgbColor rgb="FF0000FF"/>
      <rgbColor rgb="FFFFFF00"/>
      <rgbColor rgb="FFFF00FF"/>
      <rgbColor rgb="FF00FFFF"/>
      <rgbColor rgb="FF8D0229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DE7"/>
      <rgbColor rgb="FFF4F4F4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5A0118"/>
      <rgbColor rgb="FF008080"/>
      <rgbColor rgb="FF0000FF"/>
      <rgbColor rgb="FF00CCFF"/>
      <rgbColor rgb="FFF7F0F2"/>
      <rgbColor rgb="FFFFF0F2"/>
      <rgbColor rgb="FFFFF0E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22A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D0229"/>
  </sheetPr>
  <dimension ref="B1:F33"/>
  <sheetViews>
    <sheetView showGridLines="0" zoomScaleNormal="100" workbookViewId="0"/>
  </sheetViews>
  <sheetFormatPr baseColWidth="10" defaultColWidth="8.6640625" defaultRowHeight="15" x14ac:dyDescent="0.2"/>
  <cols>
    <col min="1" max="1" width="2" customWidth="1"/>
    <col min="2" max="2" width="28" customWidth="1"/>
    <col min="3" max="3" width="32" customWidth="1"/>
    <col min="4" max="5" width="20" customWidth="1"/>
    <col min="6" max="6" width="16" customWidth="1"/>
  </cols>
  <sheetData>
    <row r="1" spans="2:6" ht="9.75" customHeight="1" x14ac:dyDescent="0.2"/>
    <row r="2" spans="2:6" ht="9.75" customHeight="1" x14ac:dyDescent="0.2"/>
    <row r="3" spans="2:6" ht="36" customHeight="1" x14ac:dyDescent="0.2">
      <c r="B3" s="14" t="s">
        <v>0</v>
      </c>
      <c r="C3" s="14"/>
      <c r="D3" s="14"/>
      <c r="E3" s="14"/>
      <c r="F3" s="14"/>
    </row>
    <row r="4" spans="2:6" ht="24" customHeight="1" x14ac:dyDescent="0.2">
      <c r="B4" s="13" t="s">
        <v>1</v>
      </c>
      <c r="C4" s="13"/>
      <c r="D4" s="13"/>
      <c r="E4" s="13"/>
      <c r="F4" s="13"/>
    </row>
    <row r="5" spans="2:6" ht="18" customHeight="1" x14ac:dyDescent="0.2">
      <c r="B5" s="12"/>
      <c r="C5" s="12"/>
      <c r="D5" s="12"/>
      <c r="E5" s="12"/>
      <c r="F5" s="12"/>
    </row>
    <row r="6" spans="2:6" ht="13.5" customHeight="1" x14ac:dyDescent="0.2"/>
    <row r="7" spans="2:6" ht="21.75" customHeight="1" x14ac:dyDescent="0.2"/>
    <row r="8" spans="2:6" ht="19.5" customHeight="1" x14ac:dyDescent="0.2">
      <c r="B8" s="11" t="s">
        <v>2</v>
      </c>
      <c r="C8" s="11"/>
      <c r="D8" s="11"/>
      <c r="E8" s="11"/>
      <c r="F8" s="11"/>
    </row>
    <row r="9" spans="2:6" ht="24" customHeight="1" x14ac:dyDescent="0.2">
      <c r="B9" s="15" t="s">
        <v>3</v>
      </c>
      <c r="C9" s="10"/>
      <c r="D9" s="10"/>
      <c r="E9" s="10"/>
    </row>
    <row r="10" spans="2:6" ht="24" customHeight="1" x14ac:dyDescent="0.2">
      <c r="B10" s="15" t="s">
        <v>4</v>
      </c>
      <c r="C10" s="10"/>
      <c r="D10" s="10"/>
      <c r="E10" s="10"/>
    </row>
    <row r="11" spans="2:6" ht="24" customHeight="1" x14ac:dyDescent="0.2">
      <c r="B11" s="15" t="s">
        <v>5</v>
      </c>
      <c r="C11" s="10"/>
      <c r="D11" s="10"/>
      <c r="E11" s="10"/>
    </row>
    <row r="12" spans="2:6" ht="24" customHeight="1" x14ac:dyDescent="0.2">
      <c r="B12" s="15" t="s">
        <v>6</v>
      </c>
      <c r="C12" s="10"/>
      <c r="D12" s="10"/>
      <c r="E12" s="10"/>
    </row>
    <row r="13" spans="2:6" ht="24" customHeight="1" x14ac:dyDescent="0.2">
      <c r="B13" s="15" t="s">
        <v>7</v>
      </c>
      <c r="C13" s="10"/>
      <c r="D13" s="10"/>
      <c r="E13" s="10"/>
    </row>
    <row r="14" spans="2:6" ht="24" customHeight="1" x14ac:dyDescent="0.2">
      <c r="B14" s="15" t="s">
        <v>8</v>
      </c>
      <c r="C14" s="10"/>
      <c r="D14" s="10"/>
      <c r="E14" s="10"/>
    </row>
    <row r="15" spans="2:6" ht="12" customHeight="1" x14ac:dyDescent="0.2"/>
    <row r="16" spans="2:6" ht="19.5" customHeight="1" x14ac:dyDescent="0.2">
      <c r="B16" s="11" t="s">
        <v>9</v>
      </c>
      <c r="C16" s="11"/>
      <c r="D16" s="11"/>
      <c r="E16" s="11"/>
      <c r="F16" s="11"/>
    </row>
    <row r="17" spans="2:5" ht="18" customHeight="1" x14ac:dyDescent="0.2">
      <c r="B17" s="16" t="s">
        <v>10</v>
      </c>
      <c r="C17" s="16" t="s">
        <v>11</v>
      </c>
      <c r="D17" s="16" t="s">
        <v>12</v>
      </c>
      <c r="E17" s="16" t="s">
        <v>13</v>
      </c>
    </row>
    <row r="18" spans="2:5" ht="21.75" customHeight="1" x14ac:dyDescent="0.2">
      <c r="B18" s="17" t="s">
        <v>14</v>
      </c>
      <c r="C18" s="18">
        <v>77</v>
      </c>
      <c r="D18" s="19">
        <f>Tracker!E53</f>
        <v>0</v>
      </c>
      <c r="E18" s="20" t="str">
        <f t="shared" ref="E18:E23" si="0">IF(D18&gt;=C18,"✦ Maxed Out",IF(D18&gt;0,"In Progress","Not Started"))</f>
        <v>Not Started</v>
      </c>
    </row>
    <row r="19" spans="2:5" ht="21.75" customHeight="1" x14ac:dyDescent="0.2">
      <c r="B19" s="21" t="s">
        <v>15</v>
      </c>
      <c r="C19" s="22">
        <v>235</v>
      </c>
      <c r="D19" s="23">
        <f>Tracker!E91</f>
        <v>0</v>
      </c>
      <c r="E19" s="24" t="str">
        <f t="shared" si="0"/>
        <v>Not Started</v>
      </c>
    </row>
    <row r="20" spans="2:5" ht="21.75" customHeight="1" x14ac:dyDescent="0.2">
      <c r="B20" s="17" t="s">
        <v>16</v>
      </c>
      <c r="C20" s="18">
        <v>250</v>
      </c>
      <c r="D20" s="19">
        <f>Tracker!E108</f>
        <v>0</v>
      </c>
      <c r="E20" s="20" t="str">
        <f t="shared" si="0"/>
        <v>Not Started</v>
      </c>
    </row>
    <row r="21" spans="2:5" ht="21.75" customHeight="1" x14ac:dyDescent="0.2">
      <c r="B21" s="21" t="s">
        <v>17</v>
      </c>
      <c r="C21" s="22">
        <v>335</v>
      </c>
      <c r="D21" s="23">
        <f>Tracker!E156</f>
        <v>0</v>
      </c>
      <c r="E21" s="24" t="str">
        <f t="shared" si="0"/>
        <v>Not Started</v>
      </c>
    </row>
    <row r="22" spans="2:5" ht="21.75" customHeight="1" x14ac:dyDescent="0.2">
      <c r="B22" s="17" t="s">
        <v>18</v>
      </c>
      <c r="C22" s="18">
        <v>184</v>
      </c>
      <c r="D22" s="19">
        <f>Tracker!E184</f>
        <v>0</v>
      </c>
      <c r="E22" s="20" t="str">
        <f t="shared" si="0"/>
        <v>Not Started</v>
      </c>
    </row>
    <row r="23" spans="2:5" ht="21.75" customHeight="1" x14ac:dyDescent="0.2">
      <c r="B23" s="21" t="s">
        <v>19</v>
      </c>
      <c r="C23" s="22">
        <v>525</v>
      </c>
      <c r="D23" s="23">
        <f>Tracker!E209</f>
        <v>0</v>
      </c>
      <c r="E23" s="24" t="str">
        <f t="shared" si="0"/>
        <v>Not Started</v>
      </c>
    </row>
    <row r="24" spans="2:5" ht="25.5" customHeight="1" x14ac:dyDescent="0.2">
      <c r="B24" s="25" t="s">
        <v>20</v>
      </c>
      <c r="C24" s="26">
        <f>SUM(C18:C23)</f>
        <v>1606</v>
      </c>
      <c r="D24" s="27">
        <f>SUM(D18:D23)</f>
        <v>0</v>
      </c>
      <c r="E24" s="28" t="str">
        <f>IF(D24&gt;=50,"✦ Certificate Eligible","Keep Going!")</f>
        <v>Keep Going!</v>
      </c>
    </row>
    <row r="25" spans="2:5" ht="12" customHeight="1" x14ac:dyDescent="0.2"/>
    <row r="26" spans="2:5" ht="19.5" customHeight="1" x14ac:dyDescent="0.2">
      <c r="B26" s="9" t="s">
        <v>21</v>
      </c>
      <c r="C26" s="9"/>
      <c r="D26" s="9"/>
      <c r="E26" s="9"/>
    </row>
    <row r="27" spans="2:5" ht="21.75" customHeight="1" x14ac:dyDescent="0.2">
      <c r="B27" s="29" t="s">
        <v>22</v>
      </c>
      <c r="C27" s="8" t="s">
        <v>23</v>
      </c>
      <c r="D27" s="8"/>
      <c r="E27" s="8"/>
    </row>
    <row r="28" spans="2:5" ht="21.75" customHeight="1" x14ac:dyDescent="0.2">
      <c r="B28" s="29" t="s">
        <v>24</v>
      </c>
      <c r="C28" s="8" t="s">
        <v>25</v>
      </c>
      <c r="D28" s="8"/>
      <c r="E28" s="8"/>
    </row>
    <row r="29" spans="2:5" ht="21.75" customHeight="1" x14ac:dyDescent="0.2">
      <c r="B29" s="29" t="s">
        <v>26</v>
      </c>
      <c r="C29" s="8" t="s">
        <v>27</v>
      </c>
      <c r="D29" s="8"/>
      <c r="E29" s="8"/>
    </row>
    <row r="31" spans="2:5" ht="15.75" customHeight="1" x14ac:dyDescent="0.2">
      <c r="B31" s="7" t="s">
        <v>28</v>
      </c>
      <c r="C31" s="7"/>
      <c r="D31" s="7"/>
      <c r="E31" s="7"/>
    </row>
    <row r="33" spans="2:6" ht="27.75" customHeight="1" x14ac:dyDescent="0.2">
      <c r="B33" s="6" t="s">
        <v>29</v>
      </c>
      <c r="C33" s="6"/>
      <c r="D33" s="6"/>
      <c r="E33" s="6"/>
      <c r="F33" s="6"/>
    </row>
  </sheetData>
  <mergeCells count="17">
    <mergeCell ref="B31:E31"/>
    <mergeCell ref="B33:F33"/>
    <mergeCell ref="B16:F16"/>
    <mergeCell ref="B26:E26"/>
    <mergeCell ref="C27:E27"/>
    <mergeCell ref="C28:E28"/>
    <mergeCell ref="C29:E29"/>
    <mergeCell ref="C10:E10"/>
    <mergeCell ref="C11:E11"/>
    <mergeCell ref="C12:E12"/>
    <mergeCell ref="C13:E13"/>
    <mergeCell ref="C14:E14"/>
    <mergeCell ref="B3:F3"/>
    <mergeCell ref="B4:F4"/>
    <mergeCell ref="B5:F5"/>
    <mergeCell ref="B8:F8"/>
    <mergeCell ref="C9:E9"/>
  </mergeCells>
  <dataValidations count="1">
    <dataValidation type="list" allowBlank="1" sqref="C11" xr:uid="{00000000-0002-0000-0000-000000000000}">
      <formula1>"Medical Student,Resident,Fellow,Early Career Physician"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22A"/>
  </sheetPr>
  <dimension ref="B1:F211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S203" sqref="S202:S203"/>
    </sheetView>
  </sheetViews>
  <sheetFormatPr baseColWidth="10" defaultColWidth="8.6640625" defaultRowHeight="15" x14ac:dyDescent="0.2"/>
  <cols>
    <col min="1" max="1" width="3" customWidth="1"/>
    <col min="2" max="2" width="59.33203125" customWidth="1"/>
    <col min="3" max="4" width="10" customWidth="1"/>
    <col min="5" max="5" width="12" customWidth="1"/>
    <col min="6" max="6" width="56.33203125" customWidth="1"/>
  </cols>
  <sheetData>
    <row r="1" spans="2:6" ht="9.75" customHeight="1" x14ac:dyDescent="0.2"/>
    <row r="2" spans="2:6" ht="33.75" customHeight="1" x14ac:dyDescent="0.2">
      <c r="B2" s="5" t="s">
        <v>30</v>
      </c>
      <c r="C2" s="5"/>
      <c r="D2" s="5"/>
      <c r="E2" s="5"/>
      <c r="F2" s="5"/>
    </row>
    <row r="3" spans="2:6" ht="18" customHeight="1" x14ac:dyDescent="0.2">
      <c r="B3" s="4" t="s">
        <v>31</v>
      </c>
      <c r="C3" s="4"/>
      <c r="D3" s="4"/>
      <c r="E3" s="4"/>
      <c r="F3" s="4"/>
    </row>
    <row r="4" spans="2:6" ht="9.75" customHeight="1" x14ac:dyDescent="0.2"/>
    <row r="5" spans="2:6" ht="21.75" customHeight="1" x14ac:dyDescent="0.2">
      <c r="B5" s="30" t="s">
        <v>32</v>
      </c>
      <c r="C5" s="30" t="s">
        <v>33</v>
      </c>
      <c r="D5" s="30" t="s">
        <v>34</v>
      </c>
      <c r="E5" s="30" t="s">
        <v>35</v>
      </c>
      <c r="F5" s="30" t="s">
        <v>36</v>
      </c>
    </row>
    <row r="6" spans="2:6" ht="9.75" customHeight="1" x14ac:dyDescent="0.2"/>
    <row r="7" spans="2:6" ht="24" customHeight="1" x14ac:dyDescent="0.2">
      <c r="B7" s="3" t="s">
        <v>37</v>
      </c>
      <c r="C7" s="3"/>
      <c r="D7" s="3"/>
      <c r="E7" s="3"/>
      <c r="F7" s="3"/>
    </row>
    <row r="8" spans="2:6" ht="31.5" customHeight="1" x14ac:dyDescent="0.2">
      <c r="B8" s="2" t="s">
        <v>38</v>
      </c>
      <c r="C8" s="2"/>
      <c r="D8" s="2"/>
      <c r="E8" s="2"/>
      <c r="F8" s="2"/>
    </row>
    <row r="9" spans="2:6" ht="21.75" customHeight="1" x14ac:dyDescent="0.2">
      <c r="B9" s="31" t="s">
        <v>39</v>
      </c>
      <c r="C9" s="32" t="s">
        <v>40</v>
      </c>
      <c r="D9" s="56"/>
      <c r="E9" s="33">
        <f>IF(C9="✓",1,0)</f>
        <v>0</v>
      </c>
      <c r="F9" s="34"/>
    </row>
    <row r="10" spans="2:6" ht="21.75" customHeight="1" x14ac:dyDescent="0.2">
      <c r="B10" s="31" t="s">
        <v>41</v>
      </c>
      <c r="C10" s="32" t="s">
        <v>40</v>
      </c>
      <c r="D10" s="56"/>
      <c r="E10" s="33">
        <f>IF(C10="✓",1,0)</f>
        <v>0</v>
      </c>
      <c r="F10" s="34"/>
    </row>
    <row r="11" spans="2:6" ht="21.75" customHeight="1" x14ac:dyDescent="0.2">
      <c r="B11" s="31" t="s">
        <v>42</v>
      </c>
      <c r="C11" s="32" t="s">
        <v>40</v>
      </c>
      <c r="D11" s="56"/>
      <c r="E11" s="33">
        <f>IF(C11="✓",1,0)</f>
        <v>0</v>
      </c>
      <c r="F11" s="34"/>
    </row>
    <row r="12" spans="2:6" ht="21.75" customHeight="1" x14ac:dyDescent="0.2">
      <c r="B12" s="31" t="s">
        <v>43</v>
      </c>
      <c r="C12" s="32" t="s">
        <v>40</v>
      </c>
      <c r="D12" s="56"/>
      <c r="E12" s="33">
        <f>IF(C12="✓",1,0)</f>
        <v>0</v>
      </c>
      <c r="F12" s="34"/>
    </row>
    <row r="13" spans="2:6" ht="21.75" customHeight="1" x14ac:dyDescent="0.2">
      <c r="B13" s="31" t="s">
        <v>44</v>
      </c>
      <c r="C13" s="32" t="s">
        <v>40</v>
      </c>
      <c r="D13" s="56"/>
      <c r="E13" s="33">
        <f>IF(C13="✓",1,0)</f>
        <v>0</v>
      </c>
      <c r="F13" s="34"/>
    </row>
    <row r="14" spans="2:6" ht="31.5" customHeight="1" x14ac:dyDescent="0.2">
      <c r="B14" s="2" t="s">
        <v>148</v>
      </c>
      <c r="C14" s="2"/>
      <c r="D14" s="2"/>
      <c r="E14" s="2"/>
      <c r="F14" s="2"/>
    </row>
    <row r="15" spans="2:6" ht="21.75" customHeight="1" x14ac:dyDescent="0.2">
      <c r="B15" s="31" t="s">
        <v>161</v>
      </c>
      <c r="C15" s="32" t="s">
        <v>40</v>
      </c>
      <c r="D15" s="56"/>
      <c r="E15" s="33">
        <f t="shared" ref="E15:E24" si="0">IF(C15="✓",2,0)</f>
        <v>0</v>
      </c>
      <c r="F15" s="34"/>
    </row>
    <row r="16" spans="2:6" ht="21.75" customHeight="1" x14ac:dyDescent="0.2">
      <c r="B16" s="31" t="s">
        <v>162</v>
      </c>
      <c r="C16" s="32" t="s">
        <v>40</v>
      </c>
      <c r="D16" s="56"/>
      <c r="E16" s="33">
        <f t="shared" si="0"/>
        <v>0</v>
      </c>
      <c r="F16" s="34"/>
    </row>
    <row r="17" spans="2:6" ht="21.75" customHeight="1" x14ac:dyDescent="0.2">
      <c r="B17" s="31" t="s">
        <v>163</v>
      </c>
      <c r="C17" s="32" t="s">
        <v>40</v>
      </c>
      <c r="D17" s="56"/>
      <c r="E17" s="33">
        <f t="shared" si="0"/>
        <v>0</v>
      </c>
      <c r="F17" s="34"/>
    </row>
    <row r="18" spans="2:6" ht="21.75" customHeight="1" x14ac:dyDescent="0.2">
      <c r="B18" s="31" t="s">
        <v>164</v>
      </c>
      <c r="C18" s="32" t="s">
        <v>40</v>
      </c>
      <c r="D18" s="56"/>
      <c r="E18" s="33">
        <f t="shared" si="0"/>
        <v>0</v>
      </c>
      <c r="F18" s="34"/>
    </row>
    <row r="19" spans="2:6" ht="21.75" customHeight="1" x14ac:dyDescent="0.2">
      <c r="B19" s="31" t="s">
        <v>165</v>
      </c>
      <c r="C19" s="32" t="s">
        <v>40</v>
      </c>
      <c r="D19" s="56"/>
      <c r="E19" s="33">
        <f t="shared" si="0"/>
        <v>0</v>
      </c>
      <c r="F19" s="34"/>
    </row>
    <row r="20" spans="2:6" ht="21.75" customHeight="1" x14ac:dyDescent="0.2">
      <c r="B20" s="31" t="s">
        <v>166</v>
      </c>
      <c r="C20" s="32" t="s">
        <v>40</v>
      </c>
      <c r="D20" s="56"/>
      <c r="E20" s="33">
        <f t="shared" si="0"/>
        <v>0</v>
      </c>
      <c r="F20" s="34"/>
    </row>
    <row r="21" spans="2:6" ht="21.75" customHeight="1" x14ac:dyDescent="0.2">
      <c r="B21" s="31" t="s">
        <v>167</v>
      </c>
      <c r="C21" s="32" t="s">
        <v>40</v>
      </c>
      <c r="D21" s="56"/>
      <c r="E21" s="33">
        <f t="shared" si="0"/>
        <v>0</v>
      </c>
      <c r="F21" s="34"/>
    </row>
    <row r="22" spans="2:6" ht="21.75" customHeight="1" x14ac:dyDescent="0.2">
      <c r="B22" s="31" t="s">
        <v>168</v>
      </c>
      <c r="C22" s="32" t="s">
        <v>40</v>
      </c>
      <c r="D22" s="56"/>
      <c r="E22" s="33">
        <f t="shared" si="0"/>
        <v>0</v>
      </c>
      <c r="F22" s="34"/>
    </row>
    <row r="23" spans="2:6" ht="21.75" customHeight="1" x14ac:dyDescent="0.2">
      <c r="B23" s="31" t="s">
        <v>169</v>
      </c>
      <c r="C23" s="32" t="s">
        <v>40</v>
      </c>
      <c r="D23" s="56"/>
      <c r="E23" s="33">
        <f t="shared" si="0"/>
        <v>0</v>
      </c>
      <c r="F23" s="34"/>
    </row>
    <row r="24" spans="2:6" ht="21.75" customHeight="1" x14ac:dyDescent="0.2">
      <c r="B24" s="31" t="s">
        <v>170</v>
      </c>
      <c r="C24" s="32" t="s">
        <v>40</v>
      </c>
      <c r="D24" s="56"/>
      <c r="E24" s="33">
        <f t="shared" si="0"/>
        <v>0</v>
      </c>
      <c r="F24" s="34"/>
    </row>
    <row r="25" spans="2:6" ht="31.5" customHeight="1" x14ac:dyDescent="0.2">
      <c r="B25" s="2" t="s">
        <v>149</v>
      </c>
      <c r="C25" s="2"/>
      <c r="D25" s="2"/>
      <c r="E25" s="2"/>
      <c r="F25" s="2"/>
    </row>
    <row r="26" spans="2:6" ht="21.75" customHeight="1" x14ac:dyDescent="0.2">
      <c r="B26" s="31" t="s">
        <v>171</v>
      </c>
      <c r="C26" s="32" t="s">
        <v>40</v>
      </c>
      <c r="D26" s="56"/>
      <c r="E26" s="33">
        <f t="shared" ref="E26:E35" si="1">IF(C26="✓",2,0)</f>
        <v>0</v>
      </c>
      <c r="F26" s="34"/>
    </row>
    <row r="27" spans="2:6" ht="21.75" customHeight="1" x14ac:dyDescent="0.2">
      <c r="B27" s="31" t="s">
        <v>172</v>
      </c>
      <c r="C27" s="32" t="s">
        <v>40</v>
      </c>
      <c r="D27" s="56"/>
      <c r="E27" s="33">
        <f t="shared" si="1"/>
        <v>0</v>
      </c>
      <c r="F27" s="34"/>
    </row>
    <row r="28" spans="2:6" ht="21.75" customHeight="1" x14ac:dyDescent="0.2">
      <c r="B28" s="31" t="s">
        <v>173</v>
      </c>
      <c r="C28" s="32" t="s">
        <v>40</v>
      </c>
      <c r="D28" s="56"/>
      <c r="E28" s="33">
        <f t="shared" si="1"/>
        <v>0</v>
      </c>
      <c r="F28" s="34"/>
    </row>
    <row r="29" spans="2:6" ht="21.75" customHeight="1" x14ac:dyDescent="0.2">
      <c r="B29" s="31" t="s">
        <v>174</v>
      </c>
      <c r="C29" s="32" t="s">
        <v>40</v>
      </c>
      <c r="D29" s="56"/>
      <c r="E29" s="33">
        <f t="shared" si="1"/>
        <v>0</v>
      </c>
      <c r="F29" s="34"/>
    </row>
    <row r="30" spans="2:6" ht="21.75" customHeight="1" x14ac:dyDescent="0.2">
      <c r="B30" s="31" t="s">
        <v>175</v>
      </c>
      <c r="C30" s="32" t="s">
        <v>40</v>
      </c>
      <c r="D30" s="56"/>
      <c r="E30" s="33">
        <f t="shared" si="1"/>
        <v>0</v>
      </c>
      <c r="F30" s="34"/>
    </row>
    <row r="31" spans="2:6" ht="21.75" customHeight="1" x14ac:dyDescent="0.2">
      <c r="B31" s="31" t="s">
        <v>176</v>
      </c>
      <c r="C31" s="32" t="s">
        <v>40</v>
      </c>
      <c r="D31" s="56"/>
      <c r="E31" s="33">
        <f t="shared" si="1"/>
        <v>0</v>
      </c>
      <c r="F31" s="34"/>
    </row>
    <row r="32" spans="2:6" ht="21.75" customHeight="1" x14ac:dyDescent="0.2">
      <c r="B32" s="31" t="s">
        <v>177</v>
      </c>
      <c r="C32" s="32" t="s">
        <v>40</v>
      </c>
      <c r="D32" s="56"/>
      <c r="E32" s="33">
        <f t="shared" si="1"/>
        <v>0</v>
      </c>
      <c r="F32" s="34"/>
    </row>
    <row r="33" spans="2:6" ht="21.75" customHeight="1" x14ac:dyDescent="0.2">
      <c r="B33" s="31" t="s">
        <v>178</v>
      </c>
      <c r="C33" s="32" t="s">
        <v>40</v>
      </c>
      <c r="D33" s="56"/>
      <c r="E33" s="33">
        <f t="shared" si="1"/>
        <v>0</v>
      </c>
      <c r="F33" s="34"/>
    </row>
    <row r="34" spans="2:6" ht="21.75" customHeight="1" x14ac:dyDescent="0.2">
      <c r="B34" s="31" t="s">
        <v>179</v>
      </c>
      <c r="C34" s="32" t="s">
        <v>40</v>
      </c>
      <c r="D34" s="56"/>
      <c r="E34" s="33">
        <f t="shared" si="1"/>
        <v>0</v>
      </c>
      <c r="F34" s="34"/>
    </row>
    <row r="35" spans="2:6" ht="21.75" customHeight="1" x14ac:dyDescent="0.2">
      <c r="B35" s="31" t="s">
        <v>180</v>
      </c>
      <c r="C35" s="32" t="s">
        <v>40</v>
      </c>
      <c r="D35" s="56"/>
      <c r="E35" s="33">
        <f t="shared" si="1"/>
        <v>0</v>
      </c>
      <c r="F35" s="34"/>
    </row>
    <row r="36" spans="2:6" ht="31.5" customHeight="1" x14ac:dyDescent="0.2">
      <c r="B36" s="2" t="s">
        <v>150</v>
      </c>
      <c r="C36" s="2"/>
      <c r="D36" s="2"/>
      <c r="E36" s="2"/>
      <c r="F36" s="2"/>
    </row>
    <row r="37" spans="2:6" ht="21.75" customHeight="1" x14ac:dyDescent="0.2">
      <c r="B37" s="31" t="s">
        <v>181</v>
      </c>
      <c r="C37" s="32" t="s">
        <v>40</v>
      </c>
      <c r="D37" s="56"/>
      <c r="E37" s="33">
        <f t="shared" ref="E37:E46" si="2">IF(C37="✓",3,0)</f>
        <v>0</v>
      </c>
      <c r="F37" s="34"/>
    </row>
    <row r="38" spans="2:6" ht="21.75" customHeight="1" x14ac:dyDescent="0.2">
      <c r="B38" s="31" t="s">
        <v>182</v>
      </c>
      <c r="C38" s="32" t="s">
        <v>40</v>
      </c>
      <c r="D38" s="56"/>
      <c r="E38" s="33">
        <f t="shared" si="2"/>
        <v>0</v>
      </c>
      <c r="F38" s="34"/>
    </row>
    <row r="39" spans="2:6" ht="21.75" customHeight="1" x14ac:dyDescent="0.2">
      <c r="B39" s="31" t="s">
        <v>183</v>
      </c>
      <c r="C39" s="32" t="s">
        <v>40</v>
      </c>
      <c r="D39" s="56"/>
      <c r="E39" s="33">
        <f t="shared" si="2"/>
        <v>0</v>
      </c>
      <c r="F39" s="34"/>
    </row>
    <row r="40" spans="2:6" ht="21.75" customHeight="1" x14ac:dyDescent="0.2">
      <c r="B40" s="31" t="s">
        <v>184</v>
      </c>
      <c r="C40" s="32" t="s">
        <v>40</v>
      </c>
      <c r="D40" s="56"/>
      <c r="E40" s="33">
        <f t="shared" si="2"/>
        <v>0</v>
      </c>
      <c r="F40" s="34"/>
    </row>
    <row r="41" spans="2:6" ht="21.75" customHeight="1" x14ac:dyDescent="0.2">
      <c r="B41" s="31" t="s">
        <v>185</v>
      </c>
      <c r="C41" s="32" t="s">
        <v>40</v>
      </c>
      <c r="D41" s="56"/>
      <c r="E41" s="33">
        <f t="shared" si="2"/>
        <v>0</v>
      </c>
      <c r="F41" s="34"/>
    </row>
    <row r="42" spans="2:6" ht="21.75" customHeight="1" x14ac:dyDescent="0.2">
      <c r="B42" s="31" t="s">
        <v>186</v>
      </c>
      <c r="C42" s="32" t="s">
        <v>40</v>
      </c>
      <c r="D42" s="56"/>
      <c r="E42" s="33">
        <f t="shared" si="2"/>
        <v>0</v>
      </c>
      <c r="F42" s="34"/>
    </row>
    <row r="43" spans="2:6" ht="21.75" customHeight="1" x14ac:dyDescent="0.2">
      <c r="B43" s="31" t="s">
        <v>187</v>
      </c>
      <c r="C43" s="32" t="s">
        <v>40</v>
      </c>
      <c r="D43" s="56"/>
      <c r="E43" s="33">
        <f t="shared" si="2"/>
        <v>0</v>
      </c>
      <c r="F43" s="34"/>
    </row>
    <row r="44" spans="2:6" ht="21.75" customHeight="1" x14ac:dyDescent="0.2">
      <c r="B44" s="31" t="s">
        <v>188</v>
      </c>
      <c r="C44" s="32" t="s">
        <v>40</v>
      </c>
      <c r="D44" s="56"/>
      <c r="E44" s="33">
        <f t="shared" si="2"/>
        <v>0</v>
      </c>
      <c r="F44" s="34"/>
    </row>
    <row r="45" spans="2:6" ht="21.75" customHeight="1" x14ac:dyDescent="0.2">
      <c r="B45" s="31" t="s">
        <v>189</v>
      </c>
      <c r="C45" s="32" t="s">
        <v>40</v>
      </c>
      <c r="D45" s="56"/>
      <c r="E45" s="33">
        <f t="shared" si="2"/>
        <v>0</v>
      </c>
      <c r="F45" s="34"/>
    </row>
    <row r="46" spans="2:6" ht="21.75" customHeight="1" x14ac:dyDescent="0.2">
      <c r="B46" s="31" t="s">
        <v>190</v>
      </c>
      <c r="C46" s="32" t="s">
        <v>40</v>
      </c>
      <c r="D46" s="56"/>
      <c r="E46" s="33">
        <f t="shared" si="2"/>
        <v>0</v>
      </c>
      <c r="F46" s="34"/>
    </row>
    <row r="47" spans="2:6" ht="31.5" customHeight="1" x14ac:dyDescent="0.2">
      <c r="B47" s="2" t="s">
        <v>151</v>
      </c>
      <c r="C47" s="2"/>
      <c r="D47" s="2"/>
      <c r="E47" s="2"/>
      <c r="F47" s="2"/>
    </row>
    <row r="48" spans="2:6" ht="21.75" customHeight="1" x14ac:dyDescent="0.2">
      <c r="B48" s="31" t="s">
        <v>191</v>
      </c>
      <c r="C48" s="32" t="s">
        <v>40</v>
      </c>
      <c r="D48" s="56"/>
      <c r="E48" s="33">
        <f>IF(C48="✓",1,0)</f>
        <v>0</v>
      </c>
      <c r="F48" s="34"/>
    </row>
    <row r="49" spans="2:6" ht="21.75" customHeight="1" x14ac:dyDescent="0.2">
      <c r="B49" s="31" t="s">
        <v>192</v>
      </c>
      <c r="C49" s="32" t="s">
        <v>40</v>
      </c>
      <c r="D49" s="56"/>
      <c r="E49" s="33">
        <f>IF(C49="✓",1,0)</f>
        <v>0</v>
      </c>
      <c r="F49" s="34"/>
    </row>
    <row r="50" spans="2:6" ht="21.75" customHeight="1" x14ac:dyDescent="0.2">
      <c r="B50" s="31" t="s">
        <v>193</v>
      </c>
      <c r="C50" s="32" t="s">
        <v>40</v>
      </c>
      <c r="D50" s="56"/>
      <c r="E50" s="33">
        <f>IF(C50="✓",1,0)</f>
        <v>0</v>
      </c>
      <c r="F50" s="34"/>
    </row>
    <row r="51" spans="2:6" ht="21.75" customHeight="1" x14ac:dyDescent="0.2">
      <c r="B51" s="31" t="s">
        <v>194</v>
      </c>
      <c r="C51" s="32" t="s">
        <v>40</v>
      </c>
      <c r="D51" s="56"/>
      <c r="E51" s="33">
        <f>IF(C51="✓",1,0)</f>
        <v>0</v>
      </c>
      <c r="F51" s="34"/>
    </row>
    <row r="52" spans="2:6" ht="21.75" customHeight="1" x14ac:dyDescent="0.2">
      <c r="B52" s="31" t="s">
        <v>195</v>
      </c>
      <c r="C52" s="32" t="s">
        <v>40</v>
      </c>
      <c r="D52" s="56"/>
      <c r="E52" s="33">
        <f>IF(C52="✓",1,0)</f>
        <v>0</v>
      </c>
      <c r="F52" s="34"/>
    </row>
    <row r="53" spans="2:6" ht="21.75" customHeight="1" x14ac:dyDescent="0.2">
      <c r="B53" s="36" t="s">
        <v>45</v>
      </c>
      <c r="C53" s="36"/>
      <c r="D53" s="36"/>
      <c r="E53" s="36">
        <f>SUM(E9,E10,E11,E12,E13,E15,E16,E17,E18,E19,E20,E21,E22,E23,E24,E26,E27,E28,E29,E30,E31,E32,E33,E34,E35,E37,E38,E39,E40,E41,E42,E43,E44,E45,E46,E48,E49,E50,E51,E52)</f>
        <v>0</v>
      </c>
      <c r="F53" s="36"/>
    </row>
    <row r="54" spans="2:6" ht="21.75" customHeight="1" x14ac:dyDescent="0.2">
      <c r="B54" s="37"/>
      <c r="C54" s="38"/>
      <c r="D54" s="39"/>
      <c r="E54" s="29"/>
      <c r="F54" s="40"/>
    </row>
    <row r="55" spans="2:6" ht="24" customHeight="1" x14ac:dyDescent="0.2">
      <c r="B55" s="1" t="s">
        <v>46</v>
      </c>
      <c r="C55" s="1"/>
      <c r="D55" s="1"/>
      <c r="E55" s="1"/>
      <c r="F55" s="1"/>
    </row>
    <row r="56" spans="2:6" ht="31.5" customHeight="1" x14ac:dyDescent="0.2">
      <c r="B56" s="48" t="s">
        <v>47</v>
      </c>
      <c r="C56" s="48"/>
      <c r="D56" s="48"/>
      <c r="E56" s="48"/>
      <c r="F56" s="48"/>
    </row>
    <row r="57" spans="2:6" ht="21.75" customHeight="1" x14ac:dyDescent="0.2">
      <c r="B57" s="31" t="s">
        <v>196</v>
      </c>
      <c r="C57" s="32" t="s">
        <v>40</v>
      </c>
      <c r="D57" s="56"/>
      <c r="E57" s="33">
        <f>IF(C57="✓",15,0)</f>
        <v>0</v>
      </c>
      <c r="F57" s="34"/>
    </row>
    <row r="58" spans="2:6" ht="31.5" customHeight="1" x14ac:dyDescent="0.2">
      <c r="B58" s="48" t="s">
        <v>48</v>
      </c>
      <c r="C58" s="48"/>
      <c r="D58" s="48"/>
      <c r="E58" s="48"/>
      <c r="F58" s="48"/>
    </row>
    <row r="59" spans="2:6" ht="21.75" customHeight="1" x14ac:dyDescent="0.2">
      <c r="B59" s="31" t="s">
        <v>49</v>
      </c>
      <c r="C59" s="32" t="s">
        <v>40</v>
      </c>
      <c r="D59" s="41">
        <v>0</v>
      </c>
      <c r="E59" s="33">
        <f>IF(C59="✓",5*D59,0)</f>
        <v>0</v>
      </c>
      <c r="F59" s="34"/>
    </row>
    <row r="60" spans="2:6" ht="21.75" customHeight="1" x14ac:dyDescent="0.2">
      <c r="B60" s="31" t="s">
        <v>50</v>
      </c>
      <c r="C60" s="32" t="s">
        <v>40</v>
      </c>
      <c r="D60" s="41">
        <v>0</v>
      </c>
      <c r="E60" s="33">
        <f>IF(C60="✓",5*D60,0)</f>
        <v>0</v>
      </c>
      <c r="F60" s="34"/>
    </row>
    <row r="61" spans="2:6" ht="21.75" customHeight="1" x14ac:dyDescent="0.2">
      <c r="B61" s="31" t="s">
        <v>51</v>
      </c>
      <c r="C61" s="32" t="s">
        <v>40</v>
      </c>
      <c r="D61" s="41">
        <v>0</v>
      </c>
      <c r="E61" s="33">
        <f>IF(C61="✓",5*D61,0)</f>
        <v>0</v>
      </c>
      <c r="F61" s="34"/>
    </row>
    <row r="62" spans="2:6" ht="21.75" customHeight="1" x14ac:dyDescent="0.2">
      <c r="B62" s="31" t="s">
        <v>52</v>
      </c>
      <c r="C62" s="32" t="s">
        <v>40</v>
      </c>
      <c r="D62" s="41">
        <v>0</v>
      </c>
      <c r="E62" s="33">
        <f>IF(C62="✓",5*D62,0)</f>
        <v>0</v>
      </c>
      <c r="F62" s="34"/>
    </row>
    <row r="63" spans="2:6" ht="31.5" customHeight="1" x14ac:dyDescent="0.2">
      <c r="B63" s="48" t="s">
        <v>152</v>
      </c>
      <c r="C63" s="48"/>
      <c r="D63" s="48"/>
      <c r="E63" s="48"/>
      <c r="F63" s="48"/>
    </row>
    <row r="64" spans="2:6" ht="21.75" customHeight="1" x14ac:dyDescent="0.2">
      <c r="B64" s="31" t="s">
        <v>197</v>
      </c>
      <c r="C64" s="32" t="s">
        <v>40</v>
      </c>
      <c r="D64" s="56"/>
      <c r="E64" s="33">
        <f>IF(C64="✓",5,0)</f>
        <v>0</v>
      </c>
      <c r="F64" s="34"/>
    </row>
    <row r="65" spans="2:6" ht="21.75" customHeight="1" x14ac:dyDescent="0.2">
      <c r="B65" s="31" t="s">
        <v>198</v>
      </c>
      <c r="C65" s="32" t="s">
        <v>40</v>
      </c>
      <c r="D65" s="56"/>
      <c r="E65" s="33">
        <f>IF(C65="✓",5,0)</f>
        <v>0</v>
      </c>
      <c r="F65" s="34"/>
    </row>
    <row r="66" spans="2:6" ht="21.75" customHeight="1" x14ac:dyDescent="0.2">
      <c r="B66" s="31" t="s">
        <v>199</v>
      </c>
      <c r="C66" s="32" t="s">
        <v>40</v>
      </c>
      <c r="D66" s="56"/>
      <c r="E66" s="33">
        <f>IF(C66="✓",5,0)</f>
        <v>0</v>
      </c>
      <c r="F66" s="34"/>
    </row>
    <row r="67" spans="2:6" ht="21.75" customHeight="1" x14ac:dyDescent="0.2">
      <c r="B67" s="31" t="s">
        <v>200</v>
      </c>
      <c r="C67" s="32" t="s">
        <v>40</v>
      </c>
      <c r="D67" s="56"/>
      <c r="E67" s="33">
        <f>IF(C67="✓",5,0)</f>
        <v>0</v>
      </c>
      <c r="F67" s="34"/>
    </row>
    <row r="68" spans="2:6" ht="31.5" customHeight="1" x14ac:dyDescent="0.2">
      <c r="B68" s="48" t="s">
        <v>53</v>
      </c>
      <c r="C68" s="48"/>
      <c r="D68" s="48"/>
      <c r="E68" s="48"/>
      <c r="F68" s="48"/>
    </row>
    <row r="69" spans="2:6" ht="21.75" customHeight="1" x14ac:dyDescent="0.2">
      <c r="B69" s="31" t="s">
        <v>205</v>
      </c>
      <c r="C69" s="32" t="s">
        <v>40</v>
      </c>
      <c r="D69" s="41">
        <v>0</v>
      </c>
      <c r="E69" s="33">
        <f>IF(C69="✓",10*D69,0)</f>
        <v>0</v>
      </c>
      <c r="F69" s="34"/>
    </row>
    <row r="70" spans="2:6" ht="21.75" customHeight="1" x14ac:dyDescent="0.2">
      <c r="B70" s="31" t="s">
        <v>206</v>
      </c>
      <c r="C70" s="32" t="s">
        <v>40</v>
      </c>
      <c r="D70" s="41">
        <v>0</v>
      </c>
      <c r="E70" s="33">
        <f>IF(C70="✓",10*D70,0)</f>
        <v>0</v>
      </c>
      <c r="F70" s="34"/>
    </row>
    <row r="71" spans="2:6" ht="21.75" customHeight="1" x14ac:dyDescent="0.2">
      <c r="B71" s="31" t="s">
        <v>207</v>
      </c>
      <c r="C71" s="32" t="s">
        <v>40</v>
      </c>
      <c r="D71" s="41">
        <v>0</v>
      </c>
      <c r="E71" s="33">
        <f>IF(C71="✓",10*D71,0)</f>
        <v>0</v>
      </c>
      <c r="F71" s="34"/>
    </row>
    <row r="72" spans="2:6" ht="21.75" customHeight="1" x14ac:dyDescent="0.2">
      <c r="B72" s="31" t="s">
        <v>208</v>
      </c>
      <c r="C72" s="32" t="s">
        <v>40</v>
      </c>
      <c r="D72" s="41">
        <v>0</v>
      </c>
      <c r="E72" s="33">
        <f>IF(C72="✓",10*D72,0)</f>
        <v>0</v>
      </c>
      <c r="F72" s="34"/>
    </row>
    <row r="73" spans="2:6" ht="31.5" customHeight="1" x14ac:dyDescent="0.2">
      <c r="B73" s="48" t="s">
        <v>54</v>
      </c>
      <c r="C73" s="48"/>
      <c r="D73" s="48"/>
      <c r="E73" s="48"/>
      <c r="F73" s="48"/>
    </row>
    <row r="74" spans="2:6" ht="21.75" customHeight="1" x14ac:dyDescent="0.2">
      <c r="B74" s="31" t="s">
        <v>201</v>
      </c>
      <c r="C74" s="32" t="s">
        <v>40</v>
      </c>
      <c r="D74" s="56"/>
      <c r="E74" s="33">
        <f>IF(C74="✓",15,0)</f>
        <v>0</v>
      </c>
      <c r="F74" s="34"/>
    </row>
    <row r="75" spans="2:6" ht="21.75" customHeight="1" x14ac:dyDescent="0.2">
      <c r="B75" s="31" t="s">
        <v>202</v>
      </c>
      <c r="C75" s="32" t="s">
        <v>40</v>
      </c>
      <c r="D75" s="56"/>
      <c r="E75" s="33">
        <f>IF(C75="✓",15,0)</f>
        <v>0</v>
      </c>
      <c r="F75" s="34"/>
    </row>
    <row r="76" spans="2:6" ht="21.75" customHeight="1" x14ac:dyDescent="0.2">
      <c r="B76" s="31" t="s">
        <v>203</v>
      </c>
      <c r="C76" s="32" t="s">
        <v>40</v>
      </c>
      <c r="D76" s="56"/>
      <c r="E76" s="33">
        <f>IF(C76="✓",15,0)</f>
        <v>0</v>
      </c>
      <c r="F76" s="34"/>
    </row>
    <row r="77" spans="2:6" ht="21.75" customHeight="1" x14ac:dyDescent="0.2">
      <c r="B77" s="31" t="s">
        <v>204</v>
      </c>
      <c r="C77" s="32" t="s">
        <v>40</v>
      </c>
      <c r="D77" s="56"/>
      <c r="E77" s="33">
        <f>IF(C77="✓",15,0)</f>
        <v>0</v>
      </c>
      <c r="F77" s="34"/>
    </row>
    <row r="78" spans="2:6" ht="31.5" customHeight="1" x14ac:dyDescent="0.2">
      <c r="B78" s="48" t="s">
        <v>55</v>
      </c>
      <c r="C78" s="48"/>
      <c r="D78" s="48"/>
      <c r="E78" s="48"/>
      <c r="F78" s="48"/>
    </row>
    <row r="79" spans="2:6" ht="21.75" customHeight="1" x14ac:dyDescent="0.2">
      <c r="B79" s="31" t="s">
        <v>205</v>
      </c>
      <c r="C79" s="32" t="s">
        <v>40</v>
      </c>
      <c r="D79" s="41">
        <v>0</v>
      </c>
      <c r="E79" s="33">
        <f>IF(C79="✓",20*D79,0)</f>
        <v>0</v>
      </c>
      <c r="F79" s="34"/>
    </row>
    <row r="80" spans="2:6" ht="21.75" customHeight="1" x14ac:dyDescent="0.2">
      <c r="B80" s="31" t="s">
        <v>206</v>
      </c>
      <c r="C80" s="32" t="s">
        <v>40</v>
      </c>
      <c r="D80" s="41">
        <v>0</v>
      </c>
      <c r="E80" s="33">
        <f>IF(C80="✓",20*D80,0)</f>
        <v>0</v>
      </c>
      <c r="F80" s="34"/>
    </row>
    <row r="81" spans="2:6" ht="21.75" customHeight="1" x14ac:dyDescent="0.2">
      <c r="B81" s="31" t="s">
        <v>207</v>
      </c>
      <c r="C81" s="32" t="s">
        <v>40</v>
      </c>
      <c r="D81" s="41">
        <v>0</v>
      </c>
      <c r="E81" s="33">
        <f>IF(C81="✓",20*D81,0)</f>
        <v>0</v>
      </c>
      <c r="F81" s="34"/>
    </row>
    <row r="82" spans="2:6" ht="21.75" customHeight="1" x14ac:dyDescent="0.2">
      <c r="B82" s="31" t="s">
        <v>208</v>
      </c>
      <c r="C82" s="32" t="s">
        <v>40</v>
      </c>
      <c r="D82" s="41">
        <v>0</v>
      </c>
      <c r="E82" s="33">
        <f>IF(C82="✓",20*D82,0)</f>
        <v>0</v>
      </c>
      <c r="F82" s="34"/>
    </row>
    <row r="83" spans="2:6" ht="31.5" customHeight="1" x14ac:dyDescent="0.2">
      <c r="B83" s="48" t="s">
        <v>56</v>
      </c>
      <c r="C83" s="48"/>
      <c r="D83" s="48"/>
      <c r="E83" s="48"/>
      <c r="F83" s="48"/>
    </row>
    <row r="84" spans="2:6" ht="21.75" customHeight="1" x14ac:dyDescent="0.2">
      <c r="B84" s="31" t="s">
        <v>209</v>
      </c>
      <c r="C84" s="32" t="s">
        <v>40</v>
      </c>
      <c r="D84" s="41">
        <v>0</v>
      </c>
      <c r="E84" s="33">
        <f>IF(C84="✓",20*D84,0)</f>
        <v>0</v>
      </c>
      <c r="F84" s="34"/>
    </row>
    <row r="85" spans="2:6" ht="21.75" customHeight="1" x14ac:dyDescent="0.2">
      <c r="B85" s="31" t="s">
        <v>210</v>
      </c>
      <c r="C85" s="32" t="s">
        <v>40</v>
      </c>
      <c r="D85" s="41">
        <v>0</v>
      </c>
      <c r="E85" s="33">
        <f>IF(C85="✓",20*D85,0)</f>
        <v>0</v>
      </c>
      <c r="F85" s="34"/>
    </row>
    <row r="86" spans="2:6" ht="21.75" customHeight="1" x14ac:dyDescent="0.2">
      <c r="B86" s="31" t="s">
        <v>211</v>
      </c>
      <c r="C86" s="32" t="s">
        <v>40</v>
      </c>
      <c r="D86" s="41">
        <v>0</v>
      </c>
      <c r="E86" s="33">
        <f>IF(C86="✓",20*D86,0)</f>
        <v>0</v>
      </c>
      <c r="F86" s="34"/>
    </row>
    <row r="87" spans="2:6" ht="31.5" customHeight="1" x14ac:dyDescent="0.2">
      <c r="B87" s="48" t="s">
        <v>57</v>
      </c>
      <c r="C87" s="48"/>
      <c r="D87" s="48"/>
      <c r="E87" s="48"/>
      <c r="F87" s="48"/>
    </row>
    <row r="88" spans="2:6" ht="21.75" customHeight="1" x14ac:dyDescent="0.2">
      <c r="B88" s="31" t="s">
        <v>212</v>
      </c>
      <c r="C88" s="32" t="s">
        <v>40</v>
      </c>
      <c r="D88" s="41">
        <v>0</v>
      </c>
      <c r="E88" s="33">
        <f>IF(C88="✓",30*D88,0)</f>
        <v>0</v>
      </c>
      <c r="F88" s="34"/>
    </row>
    <row r="89" spans="2:6" ht="21.75" customHeight="1" x14ac:dyDescent="0.2">
      <c r="B89" s="31" t="s">
        <v>213</v>
      </c>
      <c r="C89" s="32" t="s">
        <v>40</v>
      </c>
      <c r="D89" s="41">
        <v>0</v>
      </c>
      <c r="E89" s="33">
        <f>IF(C89="✓",30*D89,0)</f>
        <v>0</v>
      </c>
      <c r="F89" s="34"/>
    </row>
    <row r="90" spans="2:6" ht="21.75" customHeight="1" x14ac:dyDescent="0.2">
      <c r="B90" s="31" t="s">
        <v>214</v>
      </c>
      <c r="C90" s="32" t="s">
        <v>40</v>
      </c>
      <c r="D90" s="41">
        <v>0</v>
      </c>
      <c r="E90" s="33">
        <f>IF(C90="✓",30*D90,0)</f>
        <v>0</v>
      </c>
      <c r="F90" s="34"/>
    </row>
    <row r="91" spans="2:6" ht="21.75" customHeight="1" x14ac:dyDescent="0.2">
      <c r="B91" s="42" t="s">
        <v>58</v>
      </c>
      <c r="C91" s="43"/>
      <c r="D91" s="43"/>
      <c r="E91" s="43">
        <f>SUM(E57,E59,E60,E61,E62,E64,E65,E66,E67,E69,E70,E71,E72,E74,E75,E76,E77,E79,E80,E81,E82,E84,E85,E86,E88,E89,E90)</f>
        <v>0</v>
      </c>
      <c r="F91" s="40"/>
    </row>
    <row r="92" spans="2:6" ht="21.75" customHeight="1" x14ac:dyDescent="0.2">
      <c r="B92" s="37"/>
      <c r="C92" s="38"/>
      <c r="D92" s="39"/>
      <c r="E92" s="29"/>
      <c r="F92" s="40"/>
    </row>
    <row r="93" spans="2:6" ht="24" customHeight="1" x14ac:dyDescent="0.2">
      <c r="B93" s="49" t="s">
        <v>59</v>
      </c>
      <c r="C93" s="49"/>
      <c r="D93" s="49"/>
      <c r="E93" s="49"/>
      <c r="F93" s="49"/>
    </row>
    <row r="94" spans="2:6" ht="31.5" customHeight="1" x14ac:dyDescent="0.2">
      <c r="B94" s="50" t="s">
        <v>153</v>
      </c>
      <c r="C94" s="50"/>
      <c r="D94" s="50"/>
      <c r="E94" s="50"/>
      <c r="F94" s="50"/>
    </row>
    <row r="95" spans="2:6" ht="21.75" customHeight="1" x14ac:dyDescent="0.2">
      <c r="B95" s="31" t="s">
        <v>215</v>
      </c>
      <c r="C95" s="32" t="s">
        <v>40</v>
      </c>
      <c r="D95" s="41">
        <v>0</v>
      </c>
      <c r="E95" s="33">
        <f>IF(C95="✓",20*D95,0)</f>
        <v>0</v>
      </c>
      <c r="F95" s="34"/>
    </row>
    <row r="96" spans="2:6" ht="21.75" customHeight="1" x14ac:dyDescent="0.2">
      <c r="B96" s="31" t="s">
        <v>216</v>
      </c>
      <c r="C96" s="32" t="s">
        <v>40</v>
      </c>
      <c r="D96" s="41">
        <v>0</v>
      </c>
      <c r="E96" s="33">
        <f>IF(C96="✓",20*D96,0)</f>
        <v>0</v>
      </c>
      <c r="F96" s="34"/>
    </row>
    <row r="97" spans="2:6" ht="21.75" customHeight="1" x14ac:dyDescent="0.2">
      <c r="B97" s="31" t="s">
        <v>217</v>
      </c>
      <c r="C97" s="32" t="s">
        <v>40</v>
      </c>
      <c r="D97" s="41">
        <v>0</v>
      </c>
      <c r="E97" s="33">
        <f>IF(C97="✓",20*D97,0)</f>
        <v>0</v>
      </c>
      <c r="F97" s="34"/>
    </row>
    <row r="98" spans="2:6" ht="21.75" customHeight="1" x14ac:dyDescent="0.2">
      <c r="B98" s="31" t="s">
        <v>218</v>
      </c>
      <c r="C98" s="32" t="s">
        <v>40</v>
      </c>
      <c r="D98" s="41">
        <v>0</v>
      </c>
      <c r="E98" s="33">
        <f>IF(C98="✓",20*D98,0)</f>
        <v>0</v>
      </c>
      <c r="F98" s="34"/>
    </row>
    <row r="99" spans="2:6" ht="31.5" customHeight="1" x14ac:dyDescent="0.2">
      <c r="B99" s="50" t="s">
        <v>154</v>
      </c>
      <c r="C99" s="50"/>
      <c r="D99" s="50"/>
      <c r="E99" s="50"/>
      <c r="F99" s="50"/>
    </row>
    <row r="100" spans="2:6" ht="21.75" customHeight="1" x14ac:dyDescent="0.2">
      <c r="B100" s="31" t="s">
        <v>219</v>
      </c>
      <c r="C100" s="32" t="s">
        <v>40</v>
      </c>
      <c r="D100" s="56"/>
      <c r="E100" s="33">
        <f>IF(C100="✓",5,0)</f>
        <v>0</v>
      </c>
      <c r="F100" s="34"/>
    </row>
    <row r="101" spans="2:6" ht="21.75" customHeight="1" x14ac:dyDescent="0.2">
      <c r="B101" s="31" t="s">
        <v>220</v>
      </c>
      <c r="C101" s="32" t="s">
        <v>40</v>
      </c>
      <c r="D101" s="56"/>
      <c r="E101" s="33">
        <f>IF(C101="✓",5,0)</f>
        <v>0</v>
      </c>
      <c r="F101" s="34"/>
    </row>
    <row r="102" spans="2:6" ht="21.75" customHeight="1" x14ac:dyDescent="0.2">
      <c r="B102" s="31" t="s">
        <v>221</v>
      </c>
      <c r="C102" s="32" t="s">
        <v>40</v>
      </c>
      <c r="D102" s="56"/>
      <c r="E102" s="33">
        <f>IF(C102="✓",5,0)</f>
        <v>0</v>
      </c>
      <c r="F102" s="34"/>
    </row>
    <row r="103" spans="2:6" ht="21.75" customHeight="1" x14ac:dyDescent="0.2">
      <c r="B103" s="31" t="s">
        <v>222</v>
      </c>
      <c r="C103" s="32" t="s">
        <v>40</v>
      </c>
      <c r="D103" s="56"/>
      <c r="E103" s="33">
        <f>IF(C103="✓",5,0)</f>
        <v>0</v>
      </c>
      <c r="F103" s="34"/>
    </row>
    <row r="104" spans="2:6" ht="31.5" customHeight="1" x14ac:dyDescent="0.2">
      <c r="B104" s="50" t="s">
        <v>155</v>
      </c>
      <c r="C104" s="50"/>
      <c r="D104" s="50"/>
      <c r="E104" s="50"/>
      <c r="F104" s="50"/>
    </row>
    <row r="105" spans="2:6" ht="21.75" customHeight="1" x14ac:dyDescent="0.2">
      <c r="B105" s="31" t="s">
        <v>60</v>
      </c>
      <c r="C105" s="32" t="s">
        <v>40</v>
      </c>
      <c r="D105" s="56"/>
      <c r="E105" s="33">
        <f>IF(C105="✓",10,0)</f>
        <v>0</v>
      </c>
      <c r="F105" s="34"/>
    </row>
    <row r="106" spans="2:6" ht="21.75" customHeight="1" x14ac:dyDescent="0.2">
      <c r="B106" s="31" t="s">
        <v>61</v>
      </c>
      <c r="C106" s="32" t="s">
        <v>40</v>
      </c>
      <c r="D106" s="56"/>
      <c r="E106" s="33">
        <f>IF(C106="✓",10,0)</f>
        <v>0</v>
      </c>
      <c r="F106" s="34"/>
    </row>
    <row r="107" spans="2:6" ht="21.75" customHeight="1" x14ac:dyDescent="0.2">
      <c r="B107" s="31" t="s">
        <v>62</v>
      </c>
      <c r="C107" s="32" t="s">
        <v>40</v>
      </c>
      <c r="D107" s="56"/>
      <c r="E107" s="33">
        <f>IF(C107="✓",10,0)</f>
        <v>0</v>
      </c>
      <c r="F107" s="34"/>
    </row>
    <row r="108" spans="2:6" ht="21.75" customHeight="1" x14ac:dyDescent="0.2">
      <c r="B108" s="44" t="s">
        <v>63</v>
      </c>
      <c r="C108" s="45"/>
      <c r="D108" s="45"/>
      <c r="E108" s="45">
        <f>MIN(SUM(E95,E96,E97,E98),200)+SUM(E100,E101,E102,E103,E105,E106,E107)</f>
        <v>0</v>
      </c>
      <c r="F108" s="40"/>
    </row>
    <row r="109" spans="2:6" ht="21.75" customHeight="1" x14ac:dyDescent="0.2">
      <c r="B109" s="37"/>
      <c r="C109" s="39"/>
      <c r="D109" s="39"/>
      <c r="E109" s="39"/>
      <c r="F109" s="40"/>
    </row>
    <row r="110" spans="2:6" ht="24" customHeight="1" x14ac:dyDescent="0.2">
      <c r="B110" s="51" t="s">
        <v>64</v>
      </c>
      <c r="C110" s="51"/>
      <c r="D110" s="51"/>
      <c r="E110" s="51"/>
      <c r="F110" s="51"/>
    </row>
    <row r="111" spans="2:6" ht="31.5" customHeight="1" x14ac:dyDescent="0.2">
      <c r="B111" s="2" t="s">
        <v>65</v>
      </c>
      <c r="C111" s="2"/>
      <c r="D111" s="2"/>
      <c r="E111" s="2"/>
      <c r="F111" s="2"/>
    </row>
    <row r="112" spans="2:6" ht="21.75" customHeight="1" x14ac:dyDescent="0.2">
      <c r="B112" s="31" t="s">
        <v>223</v>
      </c>
      <c r="C112" s="32" t="s">
        <v>40</v>
      </c>
      <c r="D112" s="56"/>
      <c r="E112" s="33">
        <f>IF(C112="✓",5,0)</f>
        <v>0</v>
      </c>
      <c r="F112" s="34"/>
    </row>
    <row r="113" spans="2:6" ht="31.5" customHeight="1" x14ac:dyDescent="0.2">
      <c r="B113" s="2" t="s">
        <v>66</v>
      </c>
      <c r="C113" s="2"/>
      <c r="D113" s="2"/>
      <c r="E113" s="2"/>
      <c r="F113" s="2"/>
    </row>
    <row r="114" spans="2:6" ht="21.75" customHeight="1" x14ac:dyDescent="0.2">
      <c r="B114" s="31" t="s">
        <v>224</v>
      </c>
      <c r="C114" s="32" t="s">
        <v>40</v>
      </c>
      <c r="D114" s="56"/>
      <c r="E114" s="33">
        <f t="shared" ref="E114:E119" si="3">IF(C114="✓",5,0)</f>
        <v>0</v>
      </c>
      <c r="F114" s="34"/>
    </row>
    <row r="115" spans="2:6" ht="21.75" customHeight="1" x14ac:dyDescent="0.2">
      <c r="B115" s="31" t="s">
        <v>225</v>
      </c>
      <c r="C115" s="32" t="s">
        <v>40</v>
      </c>
      <c r="D115" s="56"/>
      <c r="E115" s="33">
        <f t="shared" si="3"/>
        <v>0</v>
      </c>
      <c r="F115" s="34"/>
    </row>
    <row r="116" spans="2:6" ht="21.75" customHeight="1" x14ac:dyDescent="0.2">
      <c r="B116" s="31" t="s">
        <v>226</v>
      </c>
      <c r="C116" s="32" t="s">
        <v>40</v>
      </c>
      <c r="D116" s="56"/>
      <c r="E116" s="33">
        <f t="shared" si="3"/>
        <v>0</v>
      </c>
      <c r="F116" s="34"/>
    </row>
    <row r="117" spans="2:6" ht="21.75" customHeight="1" x14ac:dyDescent="0.2">
      <c r="B117" s="31" t="s">
        <v>227</v>
      </c>
      <c r="C117" s="32" t="s">
        <v>40</v>
      </c>
      <c r="D117" s="56"/>
      <c r="E117" s="33">
        <f t="shared" si="3"/>
        <v>0</v>
      </c>
      <c r="F117" s="34"/>
    </row>
    <row r="118" spans="2:6" ht="21.75" customHeight="1" x14ac:dyDescent="0.2">
      <c r="B118" s="31" t="s">
        <v>228</v>
      </c>
      <c r="C118" s="32" t="s">
        <v>40</v>
      </c>
      <c r="D118" s="56"/>
      <c r="E118" s="33">
        <f t="shared" si="3"/>
        <v>0</v>
      </c>
      <c r="F118" s="34"/>
    </row>
    <row r="119" spans="2:6" ht="21.75" customHeight="1" x14ac:dyDescent="0.2">
      <c r="B119" s="31" t="s">
        <v>229</v>
      </c>
      <c r="C119" s="32" t="s">
        <v>40</v>
      </c>
      <c r="D119" s="56"/>
      <c r="E119" s="33">
        <f t="shared" si="3"/>
        <v>0</v>
      </c>
      <c r="F119" s="34"/>
    </row>
    <row r="120" spans="2:6" ht="31.5" customHeight="1" x14ac:dyDescent="0.2">
      <c r="B120" s="2" t="s">
        <v>67</v>
      </c>
      <c r="C120" s="2"/>
      <c r="D120" s="2"/>
      <c r="E120" s="2"/>
      <c r="F120" s="2"/>
    </row>
    <row r="121" spans="2:6" ht="21.75" customHeight="1" x14ac:dyDescent="0.2">
      <c r="B121" s="31" t="s">
        <v>68</v>
      </c>
      <c r="C121" s="32" t="s">
        <v>40</v>
      </c>
      <c r="D121" s="56"/>
      <c r="E121" s="33">
        <f t="shared" ref="E121:E126" si="4">IF(C121="✓",5,0)</f>
        <v>0</v>
      </c>
      <c r="F121" s="34"/>
    </row>
    <row r="122" spans="2:6" ht="21.75" customHeight="1" x14ac:dyDescent="0.2">
      <c r="B122" s="31" t="s">
        <v>69</v>
      </c>
      <c r="C122" s="32" t="s">
        <v>40</v>
      </c>
      <c r="D122" s="56"/>
      <c r="E122" s="33">
        <f t="shared" si="4"/>
        <v>0</v>
      </c>
      <c r="F122" s="34"/>
    </row>
    <row r="123" spans="2:6" ht="21.75" customHeight="1" x14ac:dyDescent="0.2">
      <c r="B123" s="31" t="s">
        <v>70</v>
      </c>
      <c r="C123" s="32" t="s">
        <v>40</v>
      </c>
      <c r="D123" s="56"/>
      <c r="E123" s="33">
        <f t="shared" si="4"/>
        <v>0</v>
      </c>
      <c r="F123" s="34"/>
    </row>
    <row r="124" spans="2:6" ht="21.75" customHeight="1" x14ac:dyDescent="0.2">
      <c r="B124" s="31" t="s">
        <v>71</v>
      </c>
      <c r="C124" s="32" t="s">
        <v>40</v>
      </c>
      <c r="D124" s="56"/>
      <c r="E124" s="33">
        <f t="shared" si="4"/>
        <v>0</v>
      </c>
      <c r="F124" s="34"/>
    </row>
    <row r="125" spans="2:6" ht="21.75" customHeight="1" x14ac:dyDescent="0.2">
      <c r="B125" s="31" t="s">
        <v>72</v>
      </c>
      <c r="C125" s="32" t="s">
        <v>40</v>
      </c>
      <c r="D125" s="56"/>
      <c r="E125" s="33">
        <f t="shared" si="4"/>
        <v>0</v>
      </c>
      <c r="F125" s="34"/>
    </row>
    <row r="126" spans="2:6" ht="21.75" customHeight="1" x14ac:dyDescent="0.2">
      <c r="B126" s="31" t="s">
        <v>73</v>
      </c>
      <c r="C126" s="32" t="s">
        <v>40</v>
      </c>
      <c r="D126" s="56"/>
      <c r="E126" s="33">
        <f t="shared" si="4"/>
        <v>0</v>
      </c>
      <c r="F126" s="34"/>
    </row>
    <row r="127" spans="2:6" ht="31.5" customHeight="1" x14ac:dyDescent="0.2">
      <c r="B127" s="2" t="s">
        <v>74</v>
      </c>
      <c r="C127" s="2"/>
      <c r="D127" s="2"/>
      <c r="E127" s="2"/>
      <c r="F127" s="2"/>
    </row>
    <row r="128" spans="2:6" ht="21.75" customHeight="1" x14ac:dyDescent="0.2">
      <c r="B128" s="31" t="s">
        <v>75</v>
      </c>
      <c r="C128" s="32" t="s">
        <v>40</v>
      </c>
      <c r="D128" s="56"/>
      <c r="E128" s="33">
        <f>IF(C128="✓",5,0)</f>
        <v>0</v>
      </c>
      <c r="F128" s="34"/>
    </row>
    <row r="129" spans="2:6" ht="21.75" customHeight="1" x14ac:dyDescent="0.2">
      <c r="B129" s="31" t="s">
        <v>76</v>
      </c>
      <c r="C129" s="32" t="s">
        <v>40</v>
      </c>
      <c r="D129" s="56"/>
      <c r="E129" s="33">
        <f>IF(C129="✓",5,0)</f>
        <v>0</v>
      </c>
      <c r="F129" s="34"/>
    </row>
    <row r="130" spans="2:6" ht="21.75" customHeight="1" x14ac:dyDescent="0.2">
      <c r="B130" s="31" t="s">
        <v>77</v>
      </c>
      <c r="C130" s="32" t="s">
        <v>40</v>
      </c>
      <c r="D130" s="56"/>
      <c r="E130" s="33">
        <f>IF(C130="✓",5,0)</f>
        <v>0</v>
      </c>
      <c r="F130" s="34"/>
    </row>
    <row r="131" spans="2:6" ht="21.75" customHeight="1" x14ac:dyDescent="0.2">
      <c r="B131" s="31" t="s">
        <v>78</v>
      </c>
      <c r="C131" s="32" t="s">
        <v>40</v>
      </c>
      <c r="D131" s="56"/>
      <c r="E131" s="33">
        <f>IF(C131="✓",5,0)</f>
        <v>0</v>
      </c>
      <c r="F131" s="34"/>
    </row>
    <row r="132" spans="2:6" ht="31.5" customHeight="1" x14ac:dyDescent="0.2">
      <c r="B132" s="2" t="s">
        <v>156</v>
      </c>
      <c r="C132" s="2"/>
      <c r="D132" s="2"/>
      <c r="E132" s="2"/>
      <c r="F132" s="2"/>
    </row>
    <row r="133" spans="2:6" ht="21.75" customHeight="1" x14ac:dyDescent="0.2">
      <c r="B133" s="31" t="s">
        <v>79</v>
      </c>
      <c r="C133" s="32" t="s">
        <v>40</v>
      </c>
      <c r="D133" s="56"/>
      <c r="E133" s="33">
        <f>IF(C133="✓",15,0)</f>
        <v>0</v>
      </c>
      <c r="F133" s="34"/>
    </row>
    <row r="134" spans="2:6" ht="21.75" customHeight="1" x14ac:dyDescent="0.2">
      <c r="B134" s="31" t="s">
        <v>80</v>
      </c>
      <c r="C134" s="32" t="s">
        <v>40</v>
      </c>
      <c r="D134" s="56"/>
      <c r="E134" s="33">
        <f>IF(C134="✓",15,0)</f>
        <v>0</v>
      </c>
      <c r="F134" s="34"/>
    </row>
    <row r="135" spans="2:6" ht="21.75" customHeight="1" x14ac:dyDescent="0.2">
      <c r="B135" s="31" t="s">
        <v>81</v>
      </c>
      <c r="C135" s="32" t="s">
        <v>40</v>
      </c>
      <c r="D135" s="56"/>
      <c r="E135" s="33">
        <f>IF(C135="✓",15,0)</f>
        <v>0</v>
      </c>
      <c r="F135" s="34"/>
    </row>
    <row r="136" spans="2:6" ht="21.75" customHeight="1" x14ac:dyDescent="0.2">
      <c r="B136" s="31" t="s">
        <v>82</v>
      </c>
      <c r="C136" s="32" t="s">
        <v>40</v>
      </c>
      <c r="D136" s="56"/>
      <c r="E136" s="33">
        <f>IF(C136="✓",15,0)</f>
        <v>0</v>
      </c>
      <c r="F136" s="34"/>
    </row>
    <row r="137" spans="2:6" ht="31.5" customHeight="1" x14ac:dyDescent="0.2">
      <c r="B137" s="2" t="s">
        <v>83</v>
      </c>
      <c r="C137" s="2"/>
      <c r="D137" s="2"/>
      <c r="E137" s="2"/>
      <c r="F137" s="2"/>
    </row>
    <row r="138" spans="2:6" ht="21.75" customHeight="1" x14ac:dyDescent="0.2">
      <c r="B138" s="31" t="s">
        <v>84</v>
      </c>
      <c r="C138" s="32" t="s">
        <v>40</v>
      </c>
      <c r="D138" s="56"/>
      <c r="E138" s="33">
        <f>IF(C138="✓",15,0)</f>
        <v>0</v>
      </c>
      <c r="F138" s="34"/>
    </row>
    <row r="139" spans="2:6" ht="21.75" customHeight="1" x14ac:dyDescent="0.2">
      <c r="B139" s="31" t="s">
        <v>85</v>
      </c>
      <c r="C139" s="32" t="s">
        <v>40</v>
      </c>
      <c r="D139" s="56"/>
      <c r="E139" s="33">
        <f>IF(C139="✓",15,0)</f>
        <v>0</v>
      </c>
      <c r="F139" s="34"/>
    </row>
    <row r="140" spans="2:6" ht="21.75" customHeight="1" x14ac:dyDescent="0.2">
      <c r="B140" s="31" t="s">
        <v>86</v>
      </c>
      <c r="C140" s="32" t="s">
        <v>40</v>
      </c>
      <c r="D140" s="56"/>
      <c r="E140" s="33">
        <f>IF(C140="✓",15,0)</f>
        <v>0</v>
      </c>
      <c r="F140" s="34"/>
    </row>
    <row r="141" spans="2:6" ht="21.75" customHeight="1" x14ac:dyDescent="0.2">
      <c r="B141" s="31" t="s">
        <v>87</v>
      </c>
      <c r="C141" s="32" t="s">
        <v>40</v>
      </c>
      <c r="D141" s="56"/>
      <c r="E141" s="33">
        <f>IF(C141="✓",15,0)</f>
        <v>0</v>
      </c>
      <c r="F141" s="34"/>
    </row>
    <row r="142" spans="2:6" ht="31.5" customHeight="1" x14ac:dyDescent="0.2">
      <c r="B142" s="2" t="s">
        <v>88</v>
      </c>
      <c r="C142" s="2"/>
      <c r="D142" s="2"/>
      <c r="E142" s="2"/>
      <c r="F142" s="2"/>
    </row>
    <row r="143" spans="2:6" ht="21.75" customHeight="1" x14ac:dyDescent="0.2">
      <c r="B143" s="31" t="s">
        <v>89</v>
      </c>
      <c r="C143" s="32" t="s">
        <v>40</v>
      </c>
      <c r="D143" s="56"/>
      <c r="E143" s="33">
        <f>IF(C143="✓",30,0)</f>
        <v>0</v>
      </c>
      <c r="F143" s="34"/>
    </row>
    <row r="144" spans="2:6" ht="21.75" customHeight="1" x14ac:dyDescent="0.2">
      <c r="B144" s="31" t="s">
        <v>90</v>
      </c>
      <c r="C144" s="32" t="s">
        <v>40</v>
      </c>
      <c r="D144" s="56"/>
      <c r="E144" s="33">
        <f>IF(C144="✓",30,0)</f>
        <v>0</v>
      </c>
      <c r="F144" s="34"/>
    </row>
    <row r="145" spans="2:6" ht="21.75" customHeight="1" x14ac:dyDescent="0.2">
      <c r="B145" s="31" t="s">
        <v>91</v>
      </c>
      <c r="C145" s="32" t="s">
        <v>40</v>
      </c>
      <c r="D145" s="56"/>
      <c r="E145" s="33">
        <f>IF(C145="✓",30,0)</f>
        <v>0</v>
      </c>
      <c r="F145" s="34"/>
    </row>
    <row r="146" spans="2:6" ht="21.75" customHeight="1" x14ac:dyDescent="0.2">
      <c r="B146" s="31" t="s">
        <v>92</v>
      </c>
      <c r="C146" s="32" t="s">
        <v>40</v>
      </c>
      <c r="D146" s="56"/>
      <c r="E146" s="33">
        <f>IF(C146="✓",30,0)</f>
        <v>0</v>
      </c>
      <c r="F146" s="34"/>
    </row>
    <row r="147" spans="2:6" ht="31.5" customHeight="1" x14ac:dyDescent="0.2">
      <c r="B147" s="2" t="s">
        <v>93</v>
      </c>
      <c r="C147" s="2"/>
      <c r="D147" s="2"/>
      <c r="E147" s="2"/>
      <c r="F147" s="2"/>
    </row>
    <row r="148" spans="2:6" ht="21.75" customHeight="1" x14ac:dyDescent="0.2">
      <c r="B148" s="31" t="s">
        <v>230</v>
      </c>
      <c r="C148" s="32" t="s">
        <v>40</v>
      </c>
      <c r="D148" s="56"/>
      <c r="E148" s="33">
        <f>IF(C148="✓",30,0)</f>
        <v>0</v>
      </c>
      <c r="F148" s="34"/>
    </row>
    <row r="149" spans="2:6" ht="21.75" customHeight="1" x14ac:dyDescent="0.2">
      <c r="B149" s="31" t="s">
        <v>231</v>
      </c>
      <c r="C149" s="32" t="s">
        <v>40</v>
      </c>
      <c r="D149" s="56"/>
      <c r="E149" s="33">
        <f>IF(C149="✓",30,0)</f>
        <v>0</v>
      </c>
      <c r="F149" s="34"/>
    </row>
    <row r="150" spans="2:6" ht="21.75" customHeight="1" x14ac:dyDescent="0.2">
      <c r="B150" s="31" t="s">
        <v>232</v>
      </c>
      <c r="C150" s="32" t="s">
        <v>40</v>
      </c>
      <c r="D150" s="56"/>
      <c r="E150" s="33">
        <f>IF(C150="✓",30,0)</f>
        <v>0</v>
      </c>
      <c r="F150" s="34"/>
    </row>
    <row r="151" spans="2:6" ht="21.75" customHeight="1" x14ac:dyDescent="0.2">
      <c r="B151" s="31" t="s">
        <v>233</v>
      </c>
      <c r="C151" s="32" t="s">
        <v>40</v>
      </c>
      <c r="D151" s="56"/>
      <c r="E151" s="33">
        <f>IF(C151="✓",30,0)</f>
        <v>0</v>
      </c>
      <c r="F151" s="34"/>
    </row>
    <row r="152" spans="2:6" ht="31.5" customHeight="1" x14ac:dyDescent="0.2">
      <c r="B152" s="2" t="s">
        <v>94</v>
      </c>
      <c r="C152" s="2"/>
      <c r="D152" s="2"/>
      <c r="E152" s="2"/>
      <c r="F152" s="2"/>
    </row>
    <row r="153" spans="2:6" ht="21.75" customHeight="1" x14ac:dyDescent="0.2">
      <c r="B153" s="31" t="s">
        <v>95</v>
      </c>
      <c r="C153" s="32" t="s">
        <v>40</v>
      </c>
      <c r="D153" s="56"/>
      <c r="E153" s="33">
        <f>IF(C153="✓",30,0)</f>
        <v>0</v>
      </c>
      <c r="F153" s="34"/>
    </row>
    <row r="154" spans="2:6" ht="21.75" customHeight="1" x14ac:dyDescent="0.2">
      <c r="B154" s="31" t="s">
        <v>96</v>
      </c>
      <c r="C154" s="32" t="s">
        <v>40</v>
      </c>
      <c r="D154" s="56"/>
      <c r="E154" s="33">
        <f>IF(C154="✓",30,0)</f>
        <v>0</v>
      </c>
      <c r="F154" s="34"/>
    </row>
    <row r="155" spans="2:6" ht="21.75" customHeight="1" x14ac:dyDescent="0.2">
      <c r="B155" s="31" t="s">
        <v>97</v>
      </c>
      <c r="C155" s="32" t="s">
        <v>40</v>
      </c>
      <c r="D155" s="56"/>
      <c r="E155" s="33">
        <f>IF(C155="✓",30,0)</f>
        <v>0</v>
      </c>
      <c r="F155" s="34"/>
    </row>
    <row r="156" spans="2:6" ht="21.75" customHeight="1" x14ac:dyDescent="0.2">
      <c r="B156" s="35" t="s">
        <v>98</v>
      </c>
      <c r="C156" s="36"/>
      <c r="D156" s="36"/>
      <c r="E156" s="36">
        <f>SUM(E112,E114,E115,E116,E117,E118,E119,E121,E122,E123,E124,E125,E126,E128,E129,E130,E131,E133,E134,E135,E136,E138,E139,E140,E141,E143,E144,E145,E146,E148,E149,E150,E151,E153,E154,E155)</f>
        <v>0</v>
      </c>
    </row>
    <row r="158" spans="2:6" ht="24" customHeight="1" x14ac:dyDescent="0.2">
      <c r="B158" s="52" t="s">
        <v>99</v>
      </c>
      <c r="C158" s="52"/>
      <c r="D158" s="52"/>
      <c r="E158" s="52"/>
      <c r="F158" s="52"/>
    </row>
    <row r="159" spans="2:6" ht="31.5" customHeight="1" x14ac:dyDescent="0.2">
      <c r="B159" s="48" t="s">
        <v>100</v>
      </c>
      <c r="C159" s="48"/>
      <c r="D159" s="48"/>
      <c r="E159" s="48"/>
      <c r="F159" s="48"/>
    </row>
    <row r="160" spans="2:6" ht="21.75" customHeight="1" x14ac:dyDescent="0.2">
      <c r="B160" s="31" t="s">
        <v>101</v>
      </c>
      <c r="C160" s="32" t="s">
        <v>40</v>
      </c>
      <c r="D160" s="56"/>
      <c r="E160" s="33">
        <f>IF(C160="✓",4,0)</f>
        <v>0</v>
      </c>
      <c r="F160" s="34"/>
    </row>
    <row r="161" spans="2:6" ht="21.75" customHeight="1" x14ac:dyDescent="0.2">
      <c r="B161" s="31" t="s">
        <v>102</v>
      </c>
      <c r="C161" s="32" t="s">
        <v>40</v>
      </c>
      <c r="D161" s="56"/>
      <c r="E161" s="33">
        <f t="shared" ref="E161:E163" si="5">IF(C161="✓",4,0)</f>
        <v>0</v>
      </c>
      <c r="F161" s="34"/>
    </row>
    <row r="162" spans="2:6" ht="21.75" customHeight="1" x14ac:dyDescent="0.2">
      <c r="B162" s="31" t="s">
        <v>103</v>
      </c>
      <c r="C162" s="32" t="s">
        <v>40</v>
      </c>
      <c r="D162" s="56"/>
      <c r="E162" s="33">
        <f t="shared" si="5"/>
        <v>0</v>
      </c>
      <c r="F162" s="34"/>
    </row>
    <row r="163" spans="2:6" ht="21.75" customHeight="1" x14ac:dyDescent="0.2">
      <c r="B163" s="31" t="s">
        <v>104</v>
      </c>
      <c r="C163" s="32" t="s">
        <v>40</v>
      </c>
      <c r="D163" s="56"/>
      <c r="E163" s="33">
        <f t="shared" si="5"/>
        <v>0</v>
      </c>
      <c r="F163" s="34"/>
    </row>
    <row r="164" spans="2:6" ht="31.5" customHeight="1" x14ac:dyDescent="0.2">
      <c r="B164" s="48" t="s">
        <v>105</v>
      </c>
      <c r="C164" s="48"/>
      <c r="D164" s="48"/>
      <c r="E164" s="48"/>
      <c r="F164" s="48"/>
    </row>
    <row r="165" spans="2:6" ht="21.75" customHeight="1" x14ac:dyDescent="0.2">
      <c r="B165" s="31" t="s">
        <v>106</v>
      </c>
      <c r="C165" s="32" t="s">
        <v>40</v>
      </c>
      <c r="D165" s="56"/>
      <c r="E165" s="33">
        <f>IF(C165="✓",10,0)</f>
        <v>0</v>
      </c>
      <c r="F165" s="34"/>
    </row>
    <row r="166" spans="2:6" ht="21.75" customHeight="1" x14ac:dyDescent="0.2">
      <c r="B166" s="31" t="s">
        <v>107</v>
      </c>
      <c r="C166" s="32" t="s">
        <v>40</v>
      </c>
      <c r="D166" s="56"/>
      <c r="E166" s="33">
        <f>IF(C166="✓",10,0)</f>
        <v>0</v>
      </c>
      <c r="F166" s="34"/>
    </row>
    <row r="167" spans="2:6" ht="21.75" customHeight="1" x14ac:dyDescent="0.2">
      <c r="B167" s="31" t="s">
        <v>108</v>
      </c>
      <c r="C167" s="32" t="s">
        <v>40</v>
      </c>
      <c r="D167" s="56"/>
      <c r="E167" s="33">
        <f>IF(C167="✓",10,0)</f>
        <v>0</v>
      </c>
      <c r="F167" s="34"/>
    </row>
    <row r="168" spans="2:6" ht="21.75" customHeight="1" x14ac:dyDescent="0.2">
      <c r="B168" s="31" t="s">
        <v>109</v>
      </c>
      <c r="C168" s="32" t="s">
        <v>40</v>
      </c>
      <c r="D168" s="56"/>
      <c r="E168" s="33">
        <f>IF(C168="✓",10,0)</f>
        <v>0</v>
      </c>
      <c r="F168" s="34"/>
    </row>
    <row r="169" spans="2:6" ht="21.75" customHeight="1" x14ac:dyDescent="0.2">
      <c r="B169" s="31" t="s">
        <v>110</v>
      </c>
      <c r="C169" s="32" t="s">
        <v>40</v>
      </c>
      <c r="D169" s="56"/>
      <c r="E169" s="33">
        <f>IF(C169="✓",10,0)</f>
        <v>0</v>
      </c>
      <c r="F169" s="34"/>
    </row>
    <row r="170" spans="2:6" ht="31.5" customHeight="1" x14ac:dyDescent="0.2">
      <c r="B170" s="48" t="s">
        <v>111</v>
      </c>
      <c r="C170" s="48"/>
      <c r="D170" s="48"/>
      <c r="E170" s="48"/>
      <c r="F170" s="48"/>
    </row>
    <row r="171" spans="2:6" ht="21.75" customHeight="1" x14ac:dyDescent="0.2">
      <c r="B171" s="31" t="s">
        <v>112</v>
      </c>
      <c r="C171" s="32" t="s">
        <v>40</v>
      </c>
      <c r="D171" s="56"/>
      <c r="E171" s="33">
        <f>IF(C171="✓",15,0)</f>
        <v>0</v>
      </c>
      <c r="F171" s="34"/>
    </row>
    <row r="172" spans="2:6" ht="21.75" customHeight="1" x14ac:dyDescent="0.2">
      <c r="B172" s="31" t="s">
        <v>113</v>
      </c>
      <c r="C172" s="32" t="s">
        <v>40</v>
      </c>
      <c r="D172" s="56"/>
      <c r="E172" s="33">
        <f>IF(C172="✓",15,0)</f>
        <v>0</v>
      </c>
      <c r="F172" s="34"/>
    </row>
    <row r="173" spans="2:6" ht="21.75" customHeight="1" x14ac:dyDescent="0.2">
      <c r="B173" s="31" t="s">
        <v>114</v>
      </c>
      <c r="C173" s="32" t="s">
        <v>40</v>
      </c>
      <c r="D173" s="56"/>
      <c r="E173" s="33">
        <f>IF(C173="✓",15,0)</f>
        <v>0</v>
      </c>
      <c r="F173" s="34"/>
    </row>
    <row r="174" spans="2:6" ht="31.5" customHeight="1" x14ac:dyDescent="0.2">
      <c r="B174" s="48" t="s">
        <v>115</v>
      </c>
      <c r="C174" s="48"/>
      <c r="D174" s="48"/>
      <c r="E174" s="48"/>
      <c r="F174" s="48"/>
    </row>
    <row r="175" spans="2:6" ht="21.75" customHeight="1" x14ac:dyDescent="0.2">
      <c r="B175" s="31" t="s">
        <v>234</v>
      </c>
      <c r="C175" s="32" t="s">
        <v>40</v>
      </c>
      <c r="D175" s="56"/>
      <c r="E175" s="33">
        <f>IF(C175="✓",20,0)</f>
        <v>0</v>
      </c>
      <c r="F175" s="34"/>
    </row>
    <row r="176" spans="2:6" ht="31.5" customHeight="1" x14ac:dyDescent="0.2">
      <c r="B176" s="48" t="s">
        <v>116</v>
      </c>
      <c r="C176" s="48"/>
      <c r="D176" s="48"/>
      <c r="E176" s="48"/>
      <c r="F176" s="48"/>
    </row>
    <row r="177" spans="2:6" ht="21.75" customHeight="1" x14ac:dyDescent="0.2">
      <c r="B177" s="31" t="s">
        <v>235</v>
      </c>
      <c r="C177" s="32" t="s">
        <v>40</v>
      </c>
      <c r="D177" s="56"/>
      <c r="E177" s="33">
        <f>IF(C177="✓",30,0)</f>
        <v>0</v>
      </c>
      <c r="F177" s="34"/>
    </row>
    <row r="178" spans="2:6" ht="21.75" customHeight="1" x14ac:dyDescent="0.2">
      <c r="B178" s="31" t="s">
        <v>236</v>
      </c>
      <c r="C178" s="32" t="s">
        <v>40</v>
      </c>
      <c r="D178" s="56"/>
      <c r="E178" s="33">
        <f>IF(C178="✓",30,0)</f>
        <v>0</v>
      </c>
      <c r="F178" s="34"/>
    </row>
    <row r="179" spans="2:6" ht="21.75" customHeight="1" x14ac:dyDescent="0.2">
      <c r="B179" s="31" t="s">
        <v>237</v>
      </c>
      <c r="C179" s="32" t="s">
        <v>40</v>
      </c>
      <c r="D179" s="56"/>
      <c r="E179" s="33">
        <f>IF(C179="✓",30,0)</f>
        <v>0</v>
      </c>
      <c r="F179" s="34"/>
    </row>
    <row r="180" spans="2:6" ht="21.75" customHeight="1" x14ac:dyDescent="0.2">
      <c r="B180" s="31" t="s">
        <v>238</v>
      </c>
      <c r="C180" s="32" t="s">
        <v>40</v>
      </c>
      <c r="D180" s="56"/>
      <c r="E180" s="33">
        <f>IF(C180="✓",30,0)</f>
        <v>0</v>
      </c>
      <c r="F180" s="34"/>
    </row>
    <row r="181" spans="2:6" ht="21.75" customHeight="1" x14ac:dyDescent="0.2">
      <c r="B181" s="31" t="s">
        <v>239</v>
      </c>
      <c r="C181" s="32" t="s">
        <v>40</v>
      </c>
      <c r="D181" s="56"/>
      <c r="E181" s="33">
        <f>IF(C181="✓",30,0)</f>
        <v>0</v>
      </c>
      <c r="F181" s="34"/>
    </row>
    <row r="182" spans="2:6" ht="31.5" customHeight="1" x14ac:dyDescent="0.2">
      <c r="B182" s="48" t="s">
        <v>117</v>
      </c>
      <c r="C182" s="48"/>
      <c r="D182" s="48"/>
      <c r="E182" s="48"/>
      <c r="F182" s="48"/>
    </row>
    <row r="183" spans="2:6" ht="21.75" customHeight="1" x14ac:dyDescent="0.2">
      <c r="B183" s="31" t="s">
        <v>118</v>
      </c>
      <c r="C183" s="32" t="s">
        <v>40</v>
      </c>
      <c r="D183" s="56"/>
      <c r="E183" s="33">
        <f>IF(C183="✓",50,0)</f>
        <v>0</v>
      </c>
      <c r="F183" s="34"/>
    </row>
    <row r="184" spans="2:6" ht="21.75" customHeight="1" x14ac:dyDescent="0.2">
      <c r="B184" s="42" t="s">
        <v>119</v>
      </c>
      <c r="C184" s="43"/>
      <c r="D184" s="43"/>
      <c r="E184" s="43">
        <f>SUM(E160,E165,E166,E167,E168,E169,E171,E172,E173,E175,E177,E178,E179,E180,E181,E183)</f>
        <v>0</v>
      </c>
    </row>
    <row r="186" spans="2:6" ht="24" customHeight="1" x14ac:dyDescent="0.2">
      <c r="B186" s="53" t="s">
        <v>120</v>
      </c>
      <c r="C186" s="53"/>
      <c r="D186" s="53"/>
      <c r="E186" s="53"/>
      <c r="F186" s="53"/>
    </row>
    <row r="187" spans="2:6" ht="31.5" customHeight="1" x14ac:dyDescent="0.2">
      <c r="B187" s="50" t="s">
        <v>121</v>
      </c>
      <c r="C187" s="50"/>
      <c r="D187" s="50"/>
      <c r="E187" s="50"/>
      <c r="F187" s="50"/>
    </row>
    <row r="188" spans="2:6" ht="21.75" customHeight="1" x14ac:dyDescent="0.2">
      <c r="B188" s="31" t="s">
        <v>240</v>
      </c>
      <c r="C188" s="32" t="s">
        <v>40</v>
      </c>
      <c r="D188" s="56"/>
      <c r="E188" s="33">
        <f>IF(C188="✓",5,0)</f>
        <v>0</v>
      </c>
      <c r="F188" s="34"/>
    </row>
    <row r="189" spans="2:6" ht="31.5" customHeight="1" x14ac:dyDescent="0.2">
      <c r="B189" s="50" t="s">
        <v>122</v>
      </c>
      <c r="C189" s="50"/>
      <c r="D189" s="50"/>
      <c r="E189" s="50"/>
      <c r="F189" s="50"/>
    </row>
    <row r="190" spans="2:6" ht="21.75" customHeight="1" x14ac:dyDescent="0.2">
      <c r="B190" s="31" t="s">
        <v>241</v>
      </c>
      <c r="C190" s="32" t="s">
        <v>40</v>
      </c>
      <c r="D190" s="56"/>
      <c r="E190" s="33">
        <f>IF(C190="✓",5,0)</f>
        <v>0</v>
      </c>
      <c r="F190" s="34"/>
    </row>
    <row r="191" spans="2:6" ht="21.75" customHeight="1" x14ac:dyDescent="0.2">
      <c r="B191" s="31" t="s">
        <v>242</v>
      </c>
      <c r="C191" s="32" t="s">
        <v>40</v>
      </c>
      <c r="D191" s="56"/>
      <c r="E191" s="33">
        <f>IF(C191="✓",5,0)</f>
        <v>0</v>
      </c>
      <c r="F191" s="34"/>
    </row>
    <row r="192" spans="2:6" ht="21.75" customHeight="1" x14ac:dyDescent="0.2">
      <c r="B192" s="31" t="s">
        <v>243</v>
      </c>
      <c r="C192" s="32" t="s">
        <v>40</v>
      </c>
      <c r="D192" s="56"/>
      <c r="E192" s="33">
        <f>IF(C192="✓",5,0)</f>
        <v>0</v>
      </c>
      <c r="F192" s="34"/>
    </row>
    <row r="193" spans="2:6" ht="31.5" customHeight="1" x14ac:dyDescent="0.2">
      <c r="B193" s="50" t="s">
        <v>157</v>
      </c>
      <c r="C193" s="50"/>
      <c r="D193" s="50"/>
      <c r="E193" s="50"/>
      <c r="F193" s="50"/>
    </row>
    <row r="194" spans="2:6" ht="21.75" customHeight="1" x14ac:dyDescent="0.2">
      <c r="B194" s="31" t="s">
        <v>123</v>
      </c>
      <c r="C194" s="32" t="s">
        <v>40</v>
      </c>
      <c r="D194" s="41">
        <v>0</v>
      </c>
      <c r="E194" s="33">
        <f>IF(C194="✓",MIN(5*D194,50),0)</f>
        <v>0</v>
      </c>
      <c r="F194" s="34"/>
    </row>
    <row r="195" spans="2:6" ht="31.5" customHeight="1" x14ac:dyDescent="0.2">
      <c r="B195" s="50" t="s">
        <v>158</v>
      </c>
      <c r="C195" s="50"/>
      <c r="D195" s="50"/>
      <c r="E195" s="50"/>
      <c r="F195" s="50"/>
    </row>
    <row r="196" spans="2:6" ht="21.75" customHeight="1" x14ac:dyDescent="0.2">
      <c r="B196" s="31" t="s">
        <v>124</v>
      </c>
      <c r="C196" s="32" t="s">
        <v>40</v>
      </c>
      <c r="D196" s="41">
        <v>0</v>
      </c>
      <c r="E196" s="33">
        <f>IF(C196="✓",MIN(5*D196,50),0)</f>
        <v>0</v>
      </c>
      <c r="F196" s="34"/>
    </row>
    <row r="197" spans="2:6" ht="31.5" customHeight="1" x14ac:dyDescent="0.2">
      <c r="B197" s="50" t="s">
        <v>125</v>
      </c>
      <c r="C197" s="50"/>
      <c r="D197" s="50"/>
      <c r="E197" s="50"/>
      <c r="F197" s="50"/>
    </row>
    <row r="198" spans="2:6" ht="21.75" customHeight="1" x14ac:dyDescent="0.2">
      <c r="B198" s="31" t="s">
        <v>244</v>
      </c>
      <c r="C198" s="32" t="s">
        <v>40</v>
      </c>
      <c r="D198" s="56"/>
      <c r="E198" s="33">
        <f>IF(C198="✓",5,0)</f>
        <v>0</v>
      </c>
      <c r="F198" s="34"/>
    </row>
    <row r="199" spans="2:6" ht="31.5" customHeight="1" x14ac:dyDescent="0.2">
      <c r="B199" s="50" t="s">
        <v>159</v>
      </c>
      <c r="C199" s="50"/>
      <c r="D199" s="50"/>
      <c r="E199" s="50"/>
      <c r="F199" s="50"/>
    </row>
    <row r="200" spans="2:6" ht="21.75" customHeight="1" x14ac:dyDescent="0.2">
      <c r="B200" s="31" t="s">
        <v>245</v>
      </c>
      <c r="C200" s="32" t="s">
        <v>40</v>
      </c>
      <c r="D200" s="41">
        <v>0</v>
      </c>
      <c r="E200" s="33">
        <f>IF(C200="✓",20*D200,0)</f>
        <v>0</v>
      </c>
      <c r="F200" s="34"/>
    </row>
    <row r="201" spans="2:6" ht="21.75" customHeight="1" x14ac:dyDescent="0.2">
      <c r="B201" s="31" t="s">
        <v>246</v>
      </c>
      <c r="C201" s="32" t="s">
        <v>40</v>
      </c>
      <c r="D201" s="41">
        <v>0</v>
      </c>
      <c r="E201" s="33">
        <f>IF(C201="✓",20*D201,0)</f>
        <v>0</v>
      </c>
      <c r="F201" s="34"/>
    </row>
    <row r="202" spans="2:6" ht="21.75" customHeight="1" x14ac:dyDescent="0.2">
      <c r="B202" s="31" t="s">
        <v>247</v>
      </c>
      <c r="C202" s="32" t="s">
        <v>40</v>
      </c>
      <c r="D202" s="41">
        <v>0</v>
      </c>
      <c r="E202" s="33">
        <f>IF(C202="✓",20*D202,0)</f>
        <v>0</v>
      </c>
      <c r="F202" s="34"/>
    </row>
    <row r="203" spans="2:6" ht="21.75" customHeight="1" x14ac:dyDescent="0.2">
      <c r="B203" s="31" t="s">
        <v>248</v>
      </c>
      <c r="C203" s="32" t="s">
        <v>40</v>
      </c>
      <c r="D203" s="41">
        <v>0</v>
      </c>
      <c r="E203" s="33">
        <f>IF(C203="✓",20*D203,0)</f>
        <v>0</v>
      </c>
      <c r="F203" s="34"/>
    </row>
    <row r="204" spans="2:6" ht="31.5" customHeight="1" x14ac:dyDescent="0.2">
      <c r="B204" s="50" t="s">
        <v>160</v>
      </c>
      <c r="C204" s="50"/>
      <c r="D204" s="50"/>
      <c r="E204" s="50"/>
      <c r="F204" s="50"/>
    </row>
    <row r="205" spans="2:6" ht="21.75" customHeight="1" x14ac:dyDescent="0.2">
      <c r="B205" s="31" t="s">
        <v>126</v>
      </c>
      <c r="C205" s="32" t="s">
        <v>40</v>
      </c>
      <c r="D205" s="41">
        <v>0</v>
      </c>
      <c r="E205" s="33">
        <f>IF(C205="✓",20*D205,0)</f>
        <v>0</v>
      </c>
      <c r="F205" s="34"/>
    </row>
    <row r="206" spans="2:6" ht="21.75" customHeight="1" x14ac:dyDescent="0.2">
      <c r="B206" s="31" t="s">
        <v>127</v>
      </c>
      <c r="C206" s="32" t="s">
        <v>40</v>
      </c>
      <c r="D206" s="41">
        <v>0</v>
      </c>
      <c r="E206" s="33">
        <v>0</v>
      </c>
      <c r="F206" s="34"/>
    </row>
    <row r="207" spans="2:6" ht="21.75" customHeight="1" x14ac:dyDescent="0.2">
      <c r="B207" s="31" t="s">
        <v>128</v>
      </c>
      <c r="C207" s="32" t="s">
        <v>40</v>
      </c>
      <c r="D207" s="41">
        <v>0</v>
      </c>
      <c r="E207" s="33">
        <f>IF(C207="✓",20*D207,0)</f>
        <v>0</v>
      </c>
      <c r="F207" s="34"/>
    </row>
    <row r="208" spans="2:6" ht="21.75" customHeight="1" x14ac:dyDescent="0.2">
      <c r="B208" s="31" t="s">
        <v>129</v>
      </c>
      <c r="C208" s="32" t="s">
        <v>40</v>
      </c>
      <c r="D208" s="41">
        <v>0</v>
      </c>
      <c r="E208" s="33">
        <f>IF(C208="✓",20*D208,0)</f>
        <v>0</v>
      </c>
      <c r="F208" s="34"/>
    </row>
    <row r="209" spans="2:6" ht="21.75" customHeight="1" x14ac:dyDescent="0.2">
      <c r="B209" s="44" t="s">
        <v>130</v>
      </c>
      <c r="C209" s="45"/>
      <c r="D209" s="45"/>
      <c r="E209" s="45">
        <f>MIN(SUM(E200,E201,E202,E203),200)+MIN(SUM(E205,E206,E207,E208),200)+SUM(E188,E190,E191,E192,E194,E196,E198)</f>
        <v>0</v>
      </c>
    </row>
    <row r="211" spans="2:6" ht="21.75" customHeight="1" x14ac:dyDescent="0.2">
      <c r="B211" s="54" t="s">
        <v>131</v>
      </c>
      <c r="C211" s="54"/>
      <c r="D211" s="54"/>
      <c r="E211" s="36">
        <f>SUM(E53+E91+E108+E156+E184+E209)</f>
        <v>0</v>
      </c>
      <c r="F211" s="46" t="str">
        <f>IF(E211&gt;=50,"✦ Certificate Eligible — Keep going for the award!","Keep tracking — you need "&amp;(50-E211)&amp;" more points for your certificate.")</f>
        <v>Keep tracking — you need 50 more points for your certificate.</v>
      </c>
    </row>
  </sheetData>
  <mergeCells count="47">
    <mergeCell ref="B204:F204"/>
    <mergeCell ref="B211:D211"/>
    <mergeCell ref="B189:F189"/>
    <mergeCell ref="B193:F193"/>
    <mergeCell ref="B195:F195"/>
    <mergeCell ref="B197:F197"/>
    <mergeCell ref="B199:F199"/>
    <mergeCell ref="B174:F174"/>
    <mergeCell ref="B176:F176"/>
    <mergeCell ref="B182:F182"/>
    <mergeCell ref="B186:F186"/>
    <mergeCell ref="B187:F187"/>
    <mergeCell ref="B152:F152"/>
    <mergeCell ref="B158:F158"/>
    <mergeCell ref="B159:F159"/>
    <mergeCell ref="B164:F164"/>
    <mergeCell ref="B170:F170"/>
    <mergeCell ref="B127:F127"/>
    <mergeCell ref="B132:F132"/>
    <mergeCell ref="B137:F137"/>
    <mergeCell ref="B142:F142"/>
    <mergeCell ref="B147:F147"/>
    <mergeCell ref="B104:F104"/>
    <mergeCell ref="B110:F110"/>
    <mergeCell ref="B111:F111"/>
    <mergeCell ref="B113:F113"/>
    <mergeCell ref="B120:F120"/>
    <mergeCell ref="B83:F83"/>
    <mergeCell ref="B87:F87"/>
    <mergeCell ref="B93:F93"/>
    <mergeCell ref="B94:F94"/>
    <mergeCell ref="B99:F99"/>
    <mergeCell ref="B58:F58"/>
    <mergeCell ref="B63:F63"/>
    <mergeCell ref="B68:F68"/>
    <mergeCell ref="B73:F73"/>
    <mergeCell ref="B78:F78"/>
    <mergeCell ref="B25:F25"/>
    <mergeCell ref="B36:F36"/>
    <mergeCell ref="B47:F47"/>
    <mergeCell ref="B55:F55"/>
    <mergeCell ref="B56:F56"/>
    <mergeCell ref="B2:F2"/>
    <mergeCell ref="B3:F3"/>
    <mergeCell ref="B7:F7"/>
    <mergeCell ref="B8:F8"/>
    <mergeCell ref="B14:F14"/>
  </mergeCells>
  <dataValidations count="1">
    <dataValidation type="list" allowBlank="1" sqref="C6:C500" xr:uid="{00000000-0002-0000-0100-000000000000}">
      <formula1>"✓,–"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D0229"/>
  </sheetPr>
  <dimension ref="B1:C22"/>
  <sheetViews>
    <sheetView showGridLines="0" zoomScaleNormal="100" workbookViewId="0">
      <selection activeCell="H16" sqref="H16"/>
    </sheetView>
  </sheetViews>
  <sheetFormatPr baseColWidth="10" defaultColWidth="8.6640625" defaultRowHeight="15" x14ac:dyDescent="0.2"/>
  <cols>
    <col min="1" max="1" width="3" customWidth="1"/>
    <col min="2" max="2" width="22" customWidth="1"/>
    <col min="3" max="3" width="60" customWidth="1"/>
  </cols>
  <sheetData>
    <row r="1" spans="2:3" ht="9.75" customHeight="1" x14ac:dyDescent="0.2"/>
    <row r="2" spans="2:3" ht="30" customHeight="1" x14ac:dyDescent="0.2">
      <c r="B2" s="5" t="s">
        <v>132</v>
      </c>
      <c r="C2" s="5"/>
    </row>
    <row r="3" spans="2:3" ht="19.5" customHeight="1" x14ac:dyDescent="0.2">
      <c r="B3" s="55" t="s">
        <v>133</v>
      </c>
      <c r="C3" s="55"/>
    </row>
    <row r="4" spans="2:3" ht="12" customHeight="1" x14ac:dyDescent="0.2"/>
    <row r="5" spans="2:3" ht="27.75" customHeight="1" x14ac:dyDescent="0.2">
      <c r="B5" s="28" t="s">
        <v>134</v>
      </c>
      <c r="C5" s="47" t="s">
        <v>135</v>
      </c>
    </row>
    <row r="6" spans="2:3" ht="7.5" customHeight="1" x14ac:dyDescent="0.2"/>
    <row r="7" spans="2:3" ht="27.75" customHeight="1" x14ac:dyDescent="0.2">
      <c r="B7" s="28" t="s">
        <v>136</v>
      </c>
      <c r="C7" s="21" t="s">
        <v>137</v>
      </c>
    </row>
    <row r="8" spans="2:3" ht="7.5" customHeight="1" x14ac:dyDescent="0.2"/>
    <row r="9" spans="2:3" ht="27.75" customHeight="1" x14ac:dyDescent="0.2">
      <c r="B9" s="28" t="s">
        <v>138</v>
      </c>
      <c r="C9" s="47" t="s">
        <v>139</v>
      </c>
    </row>
    <row r="10" spans="2:3" ht="7.5" customHeight="1" x14ac:dyDescent="0.2"/>
    <row r="11" spans="2:3" ht="27.75" customHeight="1" x14ac:dyDescent="0.2">
      <c r="B11" s="28" t="s">
        <v>140</v>
      </c>
      <c r="C11" s="21" t="s">
        <v>141</v>
      </c>
    </row>
    <row r="12" spans="2:3" ht="7.5" customHeight="1" x14ac:dyDescent="0.2"/>
    <row r="13" spans="2:3" ht="27.75" customHeight="1" x14ac:dyDescent="0.2">
      <c r="B13" s="28" t="s">
        <v>142</v>
      </c>
      <c r="C13" s="47" t="s">
        <v>143</v>
      </c>
    </row>
    <row r="14" spans="2:3" ht="7.5" customHeight="1" x14ac:dyDescent="0.2"/>
    <row r="15" spans="2:3" ht="27.75" customHeight="1" x14ac:dyDescent="0.2">
      <c r="B15" s="28"/>
      <c r="C15" s="21"/>
    </row>
    <row r="16" spans="2:3" ht="7.5" customHeight="1" x14ac:dyDescent="0.2"/>
    <row r="17" spans="2:3" ht="27.75" customHeight="1" x14ac:dyDescent="0.2">
      <c r="B17" s="28"/>
      <c r="C17" s="47"/>
    </row>
    <row r="18" spans="2:3" ht="7.5" customHeight="1" x14ac:dyDescent="0.2"/>
    <row r="19" spans="2:3" ht="55.5" customHeight="1" x14ac:dyDescent="0.2">
      <c r="B19" s="16" t="s">
        <v>144</v>
      </c>
      <c r="C19" s="21" t="s">
        <v>145</v>
      </c>
    </row>
    <row r="20" spans="2:3" ht="7.5" customHeight="1" x14ac:dyDescent="0.2"/>
    <row r="21" spans="2:3" ht="27.75" customHeight="1" x14ac:dyDescent="0.2">
      <c r="B21" s="16" t="s">
        <v>146</v>
      </c>
      <c r="C21" s="47" t="s">
        <v>147</v>
      </c>
    </row>
    <row r="22" spans="2:3" ht="7.5" customHeight="1" x14ac:dyDescent="0.2"/>
  </sheetData>
  <mergeCells count="2">
    <mergeCell ref="B2:C2"/>
    <mergeCell ref="B3:C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Participant Info</vt:lpstr>
      <vt:lpstr>Tracker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Shelby Job</cp:lastModifiedBy>
  <cp:revision>0</cp:revision>
  <dcterms:created xsi:type="dcterms:W3CDTF">2026-02-13T22:43:03Z</dcterms:created>
  <dcterms:modified xsi:type="dcterms:W3CDTF">2026-07-31T17:49:02Z</dcterms:modified>
  <dc:language>en-US</dc:language>
</cp:coreProperties>
</file>