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onia\Downloads\"/>
    </mc:Choice>
  </mc:AlternateContent>
  <xr:revisionPtr revIDLastSave="0" documentId="13_ncr:1_{1FAE59A4-2CC2-401E-A67B-9258B41F3030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Calculator" sheetId="1" r:id="rId1"/>
    <sheet name="Settings" sheetId="2" r:id="rId2"/>
    <sheet name="Read M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8" i="1" l="1"/>
  <c r="H38" i="1"/>
  <c r="F38" i="1"/>
  <c r="E38" i="1"/>
  <c r="I37" i="1"/>
  <c r="H37" i="1"/>
  <c r="F37" i="1"/>
  <c r="E37" i="1"/>
  <c r="I36" i="1"/>
  <c r="H36" i="1"/>
  <c r="F36" i="1"/>
  <c r="E36" i="1"/>
  <c r="I35" i="1"/>
  <c r="H35" i="1"/>
  <c r="F35" i="1"/>
  <c r="E35" i="1"/>
  <c r="I34" i="1"/>
  <c r="H34" i="1"/>
  <c r="F34" i="1"/>
  <c r="E34" i="1"/>
  <c r="I33" i="1"/>
  <c r="H33" i="1"/>
  <c r="F33" i="1"/>
  <c r="E33" i="1"/>
  <c r="I32" i="1"/>
  <c r="H32" i="1"/>
  <c r="F32" i="1"/>
  <c r="E32" i="1"/>
  <c r="I31" i="1"/>
  <c r="H31" i="1"/>
  <c r="F31" i="1"/>
  <c r="E31" i="1"/>
  <c r="I30" i="1"/>
  <c r="H30" i="1"/>
  <c r="F30" i="1"/>
  <c r="E30" i="1"/>
  <c r="I29" i="1"/>
  <c r="H29" i="1"/>
  <c r="F29" i="1"/>
  <c r="E29" i="1"/>
  <c r="I28" i="1"/>
  <c r="H28" i="1"/>
  <c r="F28" i="1"/>
  <c r="E28" i="1"/>
  <c r="I27" i="1"/>
  <c r="H27" i="1"/>
  <c r="F27" i="1"/>
  <c r="E27" i="1"/>
  <c r="I26" i="1"/>
  <c r="H26" i="1"/>
  <c r="F26" i="1"/>
  <c r="E26" i="1"/>
  <c r="I25" i="1"/>
  <c r="H25" i="1"/>
  <c r="F25" i="1"/>
  <c r="E25" i="1"/>
  <c r="I24" i="1"/>
  <c r="H24" i="1"/>
  <c r="F24" i="1"/>
  <c r="E24" i="1"/>
  <c r="I23" i="1"/>
  <c r="H23" i="1"/>
  <c r="F23" i="1"/>
  <c r="E23" i="1"/>
  <c r="I22" i="1"/>
  <c r="H22" i="1"/>
  <c r="F22" i="1"/>
  <c r="E22" i="1"/>
  <c r="I21" i="1"/>
  <c r="H21" i="1"/>
  <c r="F21" i="1"/>
  <c r="E21" i="1"/>
  <c r="I20" i="1"/>
  <c r="H20" i="1"/>
  <c r="F20" i="1"/>
  <c r="E20" i="1"/>
  <c r="I19" i="1"/>
  <c r="H19" i="1"/>
  <c r="F19" i="1"/>
  <c r="E19" i="1"/>
  <c r="I18" i="1"/>
  <c r="H18" i="1"/>
  <c r="F18" i="1"/>
  <c r="E18" i="1"/>
  <c r="I17" i="1"/>
  <c r="H17" i="1"/>
  <c r="F17" i="1"/>
  <c r="E17" i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F11" i="1"/>
  <c r="E11" i="1"/>
  <c r="I10" i="1"/>
  <c r="H10" i="1"/>
  <c r="F10" i="1"/>
  <c r="E10" i="1"/>
  <c r="I9" i="1"/>
  <c r="H9" i="1"/>
  <c r="F9" i="1"/>
  <c r="E9" i="1"/>
  <c r="I8" i="1"/>
  <c r="H8" i="1"/>
  <c r="F8" i="1"/>
  <c r="E8" i="1"/>
  <c r="H7" i="1"/>
  <c r="F7" i="1"/>
  <c r="I7" i="1" s="1"/>
  <c r="E7" i="1"/>
  <c r="E4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4" authorId="0" shapeId="0" xr:uid="{00000000-0006-0000-0000-000001000000}">
      <text>
        <r>
          <rPr>
            <sz val="10"/>
            <rFont val="Arial"/>
            <family val="2"/>
          </rPr>
          <t>Linked default from Settings sheet.</t>
        </r>
      </text>
    </comment>
    <comment ref="E4" authorId="0" shapeId="0" xr:uid="{00000000-0006-0000-0000-000002000000}">
      <text>
        <r>
          <rPr>
            <sz val="10"/>
            <rFont val="Arial"/>
            <family val="2"/>
          </rPr>
          <t>Linked default from Settings sheet.</t>
        </r>
      </text>
    </comment>
    <comment ref="G7" authorId="0" shapeId="0" xr:uid="{00000000-0006-0000-0000-000003000000}">
      <text>
        <r>
          <rPr>
            <sz val="10"/>
            <rFont val="Arial"/>
            <family val="2"/>
          </rPr>
          <t>Optional override. Leave blank in future rows to use default backend % from Settings.</t>
        </r>
      </text>
    </comment>
  </commentList>
</comments>
</file>

<file path=xl/sharedStrings.xml><?xml version="1.0" encoding="utf-8"?>
<sst xmlns="http://schemas.openxmlformats.org/spreadsheetml/2006/main" count="52" uniqueCount="45">
  <si>
    <t>NSITE Affiliate Payout Calculator</t>
  </si>
  <si>
    <t>Note: Base commissions and PM bonuses are paid AFTER final client payment is received and the project is completed.</t>
  </si>
  <si>
    <t>Defaults</t>
  </si>
  <si>
    <t>PM Assist Bonus</t>
  </si>
  <si>
    <t>Payout Window</t>
  </si>
  <si>
    <t>Client Name</t>
  </si>
  <si>
    <t>Package Sold</t>
  </si>
  <si>
    <t>Sale Price ($)</t>
  </si>
  <si>
    <t>Hard Costs ($)</t>
  </si>
  <si>
    <t>Net Profit ($)</t>
  </si>
  <si>
    <t>Base Commission ($)</t>
  </si>
  <si>
    <t>PM Level</t>
  </si>
  <si>
    <t>PM Bonus ($)</t>
  </si>
  <si>
    <t>Total Affiliate Payout ($)</t>
  </si>
  <si>
    <t>Payment Status</t>
  </si>
  <si>
    <t>Notes</t>
  </si>
  <si>
    <t>ABC Company</t>
  </si>
  <si>
    <t>Growth Website</t>
  </si>
  <si>
    <t>Full PM</t>
  </si>
  <si>
    <t>Pending</t>
  </si>
  <si>
    <t>Example row</t>
  </si>
  <si>
    <t>Nsite Affiliate Calculator Settings</t>
  </si>
  <si>
    <t>Package</t>
  </si>
  <si>
    <t>Base Commission</t>
  </si>
  <si>
    <t>Full PM Bonus</t>
  </si>
  <si>
    <t>Starter Website</t>
  </si>
  <si>
    <t>Authority Website</t>
  </si>
  <si>
    <t>Ecommerce Website</t>
  </si>
  <si>
    <t>PM Bonus Setting</t>
  </si>
  <si>
    <t>Amount</t>
  </si>
  <si>
    <t>PM Assist</t>
  </si>
  <si>
    <t>Default payout window</t>
  </si>
  <si>
    <t>After final client payment + project completion</t>
  </si>
  <si>
    <t>Base commissions are flat by package. PM Assist is flat. Full PM bonus scales by package level.</t>
  </si>
  <si>
    <t>Nsite Affiliate Payout Calculator - Quick Start</t>
  </si>
  <si>
    <t>1. Enter Client Name, Package Sold, Sale Price, Hard Costs, and optional PM Level on the Calculator sheet.</t>
  </si>
  <si>
    <t>2. Base Commission is pulled automatically from the Settings sheet based on the package selected.</t>
  </si>
  <si>
    <t>3. Choose PM Assist or Full PM only if the affiliate qualifies for a project management bonus.</t>
  </si>
  <si>
    <t>4. Net Profit, PM Bonus, and Total Affiliate Payout are calculated automatically.</t>
  </si>
  <si>
    <t>5. Update Payment Status once the payout has been sent after final client payment and project completion.</t>
  </si>
  <si>
    <t>Recommended workflow</t>
  </si>
  <si>
    <t>• Collect the client deposit and final payment through your normal process.</t>
  </si>
  <si>
    <t>• Confirm actual hard costs before approving the final affiliate payout.</t>
  </si>
  <si>
    <t>• Use PM bonuses only when the connector meets the requirements.</t>
  </si>
  <si>
    <t>• Log payout method and notes for clean bookkeeping.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</si>
</sst>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[Red]&quot;($&quot;#,##0.00\);\-"/>
  </numFmts>
  <fonts count="11" x14ac:knownFonts="1">
    <font>
      <sz val="10"/>
      <name val="Arial"/>
      <family val="2"/>
    </font>
    <font>
      <sz val="11"/>
      <color theme="1"/>
      <name val="Calibri"/>
      <family val="2"/>
      <charset val="1"/>
    </font>
    <font>
      <b/>
      <sz val="16"/>
      <color rgb="FFFFFFFF"/>
      <name val="Cambria"/>
      <charset val="1"/>
    </font>
    <font>
      <i/>
      <sz val="11"/>
      <color rgb="FFFFFFFF"/>
      <name val="Cambria"/>
      <charset val="1"/>
    </font>
    <font>
      <b/>
      <sz val="11"/>
      <color rgb="FF666666"/>
      <name val="Cambria"/>
      <charset val="1"/>
    </font>
    <font>
      <b/>
      <sz val="11"/>
      <color rgb="FF000000"/>
      <name val="Cambria"/>
      <charset val="1"/>
    </font>
    <font>
      <b/>
      <sz val="11"/>
      <color rgb="FFFFFFFF"/>
      <name val="Cambria"/>
      <charset val="1"/>
    </font>
    <font>
      <sz val="11"/>
      <color rgb="FF0000FF"/>
      <name val="Cambria"/>
      <charset val="1"/>
    </font>
    <font>
      <sz val="11"/>
      <color rgb="FF000000"/>
      <name val="Cambria"/>
      <charset val="1"/>
    </font>
    <font>
      <b/>
      <sz val="14"/>
      <color rgb="FFFFFFFF"/>
      <name val="Cambria"/>
      <charset val="1"/>
    </font>
    <font>
      <b/>
      <sz val="11"/>
      <color rgb="FF123A6B"/>
      <name val="Cambria"/>
      <charset val="1"/>
    </font>
  </fonts>
  <fills count="6">
    <fill>
      <patternFill patternType="none"/>
    </fill>
    <fill>
      <patternFill patternType="gray125"/>
    </fill>
    <fill>
      <patternFill patternType="solid">
        <fgColor rgb="FF123A6B"/>
        <bgColor rgb="FF333399"/>
      </patternFill>
    </fill>
    <fill>
      <patternFill patternType="solid">
        <fgColor rgb="FFEAF1FB"/>
        <bgColor rgb="FFF9FAFB"/>
      </patternFill>
    </fill>
    <fill>
      <patternFill patternType="solid">
        <fgColor rgb="FFFFFFFF"/>
        <bgColor rgb="FFF9FAFB"/>
      </patternFill>
    </fill>
    <fill>
      <patternFill patternType="solid">
        <fgColor rgb="FFF9FAFB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94A3B8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9" fillId="2" borderId="0" xfId="1" applyFont="1" applyFill="1"/>
    <xf numFmtId="0" fontId="3" fillId="2" borderId="0" xfId="1" applyFont="1" applyFill="1"/>
    <xf numFmtId="0" fontId="2" fillId="2" borderId="0" xfId="1" applyFont="1" applyFill="1"/>
    <xf numFmtId="0" fontId="4" fillId="3" borderId="1" xfId="1" applyFont="1" applyFill="1" applyBorder="1"/>
    <xf numFmtId="164" fontId="5" fillId="3" borderId="1" xfId="1" applyNumberFormat="1" applyFont="1" applyFill="1" applyBorder="1"/>
    <xf numFmtId="0" fontId="5" fillId="3" borderId="1" xfId="1" applyFont="1" applyFill="1" applyBorder="1"/>
    <xf numFmtId="0" fontId="6" fillId="2" borderId="0" xfId="1" applyFont="1" applyFill="1" applyAlignment="1">
      <alignment horizontal="center" vertical="center" wrapText="1"/>
    </xf>
    <xf numFmtId="0" fontId="1" fillId="4" borderId="0" xfId="1" applyFill="1" applyAlignment="1">
      <alignment vertical="top" wrapText="1"/>
    </xf>
    <xf numFmtId="164" fontId="7" fillId="4" borderId="0" xfId="1" applyNumberFormat="1" applyFont="1" applyFill="1" applyAlignment="1">
      <alignment vertical="top" wrapText="1"/>
    </xf>
    <xf numFmtId="164" fontId="8" fillId="5" borderId="0" xfId="1" applyNumberFormat="1" applyFont="1" applyFill="1" applyAlignment="1">
      <alignment vertical="top" wrapText="1"/>
    </xf>
    <xf numFmtId="0" fontId="10" fillId="0" borderId="0" xfId="1" applyFont="1"/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9FAFB"/>
      <rgbColor rgb="FFEAF1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4A3B8"/>
      <rgbColor rgb="FF123A6B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zoomScaleNormal="100" workbookViewId="0">
      <selection activeCell="C12" sqref="C12"/>
    </sheetView>
  </sheetViews>
  <sheetFormatPr defaultColWidth="8.7109375" defaultRowHeight="15" customHeight="1" x14ac:dyDescent="0.2"/>
  <cols>
    <col min="1" max="1" width="22" customWidth="1"/>
    <col min="2" max="2" width="20" customWidth="1"/>
    <col min="3" max="3" width="14" customWidth="1"/>
    <col min="4" max="4" width="17.140625" customWidth="1"/>
    <col min="5" max="5" width="15.5703125" customWidth="1"/>
    <col min="6" max="6" width="18" customWidth="1"/>
    <col min="7" max="8" width="14" customWidth="1"/>
    <col min="9" max="9" width="20" customWidth="1"/>
    <col min="10" max="10" width="14" customWidth="1"/>
    <col min="11" max="11" width="24" customWidth="1"/>
  </cols>
  <sheetData>
    <row r="1" spans="1:11" ht="21.75" customHeight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.5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spans="1:11" ht="14.25" x14ac:dyDescent="0.2">
      <c r="A4" s="4" t="s">
        <v>2</v>
      </c>
      <c r="B4" s="4" t="s">
        <v>3</v>
      </c>
      <c r="C4" s="5">
        <f>Settings!B9</f>
        <v>100</v>
      </c>
      <c r="D4" s="4" t="s">
        <v>4</v>
      </c>
      <c r="E4" s="6" t="str">
        <f>Settings!B11</f>
        <v>After final client payment + project completion</v>
      </c>
    </row>
    <row r="6" spans="1:11" ht="33.75" customHeight="1" x14ac:dyDescent="0.2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</row>
    <row r="7" spans="1:11" x14ac:dyDescent="0.2">
      <c r="A7" s="8" t="s">
        <v>16</v>
      </c>
      <c r="B7" s="8" t="s">
        <v>17</v>
      </c>
      <c r="C7" s="9">
        <v>2997</v>
      </c>
      <c r="D7" s="9">
        <v>1200</v>
      </c>
      <c r="E7" s="10">
        <f t="shared" ref="E7:E38" si="0">IF(OR(C7="",D7=""),"",C7-D7)</f>
        <v>1797</v>
      </c>
      <c r="F7" s="10">
        <f>IF(B7="","",IFERROR(VLOOKUP(B7,Settings!$A$4:$B$7,2,FALSE()),""))</f>
        <v>450</v>
      </c>
      <c r="G7" s="8" t="s">
        <v>18</v>
      </c>
      <c r="H7" s="10">
        <f>IF(OR(B7="",G7=""),"",IF(G7="PM Assist",Settings!$B$9,IF(G7="Full PM",IFERROR(VLOOKUP(B7,Settings!$D$4:$E$7,2,FALSE()),""),"")))</f>
        <v>200</v>
      </c>
      <c r="I7" s="10">
        <f t="shared" ref="I7:I38" si="1">IF(B7="","",F7+IF(H7="",0,H7))</f>
        <v>650</v>
      </c>
      <c r="J7" s="8" t="s">
        <v>19</v>
      </c>
      <c r="K7" s="8" t="s">
        <v>20</v>
      </c>
    </row>
    <row r="8" spans="1:11" x14ac:dyDescent="0.2">
      <c r="A8" s="8"/>
      <c r="B8" s="8"/>
      <c r="C8" s="9"/>
      <c r="D8" s="9"/>
      <c r="E8" s="10" t="str">
        <f t="shared" si="0"/>
        <v/>
      </c>
      <c r="F8" s="10" t="str">
        <f>IF(B8="","",IFERROR(VLOOKUP(B8,Settings!$A$4:$B$7,2,FALSE()),""))</f>
        <v/>
      </c>
      <c r="G8" s="8"/>
      <c r="H8" s="10" t="str">
        <f>IF(OR(B8="",G8=""),"",IF(G8="PM Assist",Settings!$B$9,IF(G8="Full PM",IFERROR(VLOOKUP(B8,Settings!$D$4:$E$7,2,FALSE()),""),"")))</f>
        <v/>
      </c>
      <c r="I8" s="10" t="str">
        <f t="shared" si="1"/>
        <v/>
      </c>
      <c r="J8" s="8"/>
      <c r="K8" s="8"/>
    </row>
    <row r="9" spans="1:11" x14ac:dyDescent="0.2">
      <c r="A9" s="8"/>
      <c r="B9" s="8"/>
      <c r="C9" s="9"/>
      <c r="D9" s="9"/>
      <c r="E9" s="10" t="str">
        <f t="shared" si="0"/>
        <v/>
      </c>
      <c r="F9" s="10" t="str">
        <f>IF(B9="","",IFERROR(VLOOKUP(B9,Settings!$A$4:$B$7,2,FALSE()),""))</f>
        <v/>
      </c>
      <c r="G9" s="8"/>
      <c r="H9" s="10" t="str">
        <f>IF(OR(B9="",G9=""),"",IF(G9="PM Assist",Settings!$B$9,IF(G9="Full PM",IFERROR(VLOOKUP(B9,Settings!$D$4:$E$7,2,FALSE()),""),"")))</f>
        <v/>
      </c>
      <c r="I9" s="10" t="str">
        <f t="shared" si="1"/>
        <v/>
      </c>
      <c r="J9" s="8"/>
      <c r="K9" s="8"/>
    </row>
    <row r="10" spans="1:11" x14ac:dyDescent="0.2">
      <c r="A10" s="8"/>
      <c r="B10" s="8"/>
      <c r="C10" s="9"/>
      <c r="D10" s="9"/>
      <c r="E10" s="10" t="str">
        <f t="shared" si="0"/>
        <v/>
      </c>
      <c r="F10" s="10" t="str">
        <f>IF(B10="","",IFERROR(VLOOKUP(B10,Settings!$A$4:$B$7,2,FALSE()),""))</f>
        <v/>
      </c>
      <c r="G10" s="8"/>
      <c r="H10" s="10" t="str">
        <f>IF(OR(B10="",G10=""),"",IF(G10="PM Assist",Settings!$B$9,IF(G10="Full PM",IFERROR(VLOOKUP(B10,Settings!$D$4:$E$7,2,FALSE()),""),"")))</f>
        <v/>
      </c>
      <c r="I10" s="10" t="str">
        <f t="shared" si="1"/>
        <v/>
      </c>
      <c r="J10" s="8"/>
      <c r="K10" s="8"/>
    </row>
    <row r="11" spans="1:11" x14ac:dyDescent="0.2">
      <c r="A11" s="8"/>
      <c r="B11" s="8"/>
      <c r="C11" s="9"/>
      <c r="D11" s="9"/>
      <c r="E11" s="10" t="str">
        <f t="shared" si="0"/>
        <v/>
      </c>
      <c r="F11" s="10" t="str">
        <f>IF(B11="","",IFERROR(VLOOKUP(B11,Settings!$A$4:$B$7,2,FALSE()),""))</f>
        <v/>
      </c>
      <c r="G11" s="8"/>
      <c r="H11" s="10" t="str">
        <f>IF(OR(B11="",G11=""),"",IF(G11="PM Assist",Settings!$B$9,IF(G11="Full PM",IFERROR(VLOOKUP(B11,Settings!$D$4:$E$7,2,FALSE()),""),"")))</f>
        <v/>
      </c>
      <c r="I11" s="10" t="str">
        <f t="shared" si="1"/>
        <v/>
      </c>
      <c r="J11" s="8"/>
      <c r="K11" s="8"/>
    </row>
    <row r="12" spans="1:11" x14ac:dyDescent="0.2">
      <c r="A12" s="8"/>
      <c r="B12" s="8"/>
      <c r="C12" s="9"/>
      <c r="D12" s="9"/>
      <c r="E12" s="10" t="str">
        <f t="shared" si="0"/>
        <v/>
      </c>
      <c r="F12" s="10" t="str">
        <f>IF(B12="","",IFERROR(VLOOKUP(B12,Settings!$A$4:$B$7,2,FALSE()),""))</f>
        <v/>
      </c>
      <c r="G12" s="8"/>
      <c r="H12" s="10" t="str">
        <f>IF(OR(B12="",G12=""),"",IF(G12="PM Assist",Settings!$B$9,IF(G12="Full PM",IFERROR(VLOOKUP(B12,Settings!$D$4:$E$7,2,FALSE()),""),"")))</f>
        <v/>
      </c>
      <c r="I12" s="10" t="str">
        <f t="shared" si="1"/>
        <v/>
      </c>
      <c r="J12" s="8"/>
      <c r="K12" s="8"/>
    </row>
    <row r="13" spans="1:11" x14ac:dyDescent="0.2">
      <c r="A13" s="8"/>
      <c r="B13" s="8"/>
      <c r="C13" s="9"/>
      <c r="D13" s="9"/>
      <c r="E13" s="10" t="str">
        <f t="shared" si="0"/>
        <v/>
      </c>
      <c r="F13" s="10" t="str">
        <f>IF(B13="","",IFERROR(VLOOKUP(B13,Settings!$A$4:$B$7,2,FALSE()),""))</f>
        <v/>
      </c>
      <c r="G13" s="8"/>
      <c r="H13" s="10" t="str">
        <f>IF(OR(B13="",G13=""),"",IF(G13="PM Assist",Settings!$B$9,IF(G13="Full PM",IFERROR(VLOOKUP(B13,Settings!$D$4:$E$7,2,FALSE()),""),"")))</f>
        <v/>
      </c>
      <c r="I13" s="10" t="str">
        <f t="shared" si="1"/>
        <v/>
      </c>
      <c r="J13" s="8"/>
      <c r="K13" s="8"/>
    </row>
    <row r="14" spans="1:11" x14ac:dyDescent="0.2">
      <c r="A14" s="8"/>
      <c r="B14" s="8"/>
      <c r="C14" s="9"/>
      <c r="D14" s="9"/>
      <c r="E14" s="10" t="str">
        <f t="shared" si="0"/>
        <v/>
      </c>
      <c r="F14" s="10" t="str">
        <f>IF(B14="","",IFERROR(VLOOKUP(B14,Settings!$A$4:$B$7,2,FALSE()),""))</f>
        <v/>
      </c>
      <c r="G14" s="8"/>
      <c r="H14" s="10" t="str">
        <f>IF(OR(B14="",G14=""),"",IF(G14="PM Assist",Settings!$B$9,IF(G14="Full PM",IFERROR(VLOOKUP(B14,Settings!$D$4:$E$7,2,FALSE()),""),"")))</f>
        <v/>
      </c>
      <c r="I14" s="10" t="str">
        <f t="shared" si="1"/>
        <v/>
      </c>
      <c r="J14" s="8"/>
      <c r="K14" s="8"/>
    </row>
    <row r="15" spans="1:11" x14ac:dyDescent="0.2">
      <c r="A15" s="8"/>
      <c r="B15" s="8"/>
      <c r="C15" s="9"/>
      <c r="D15" s="9"/>
      <c r="E15" s="10" t="str">
        <f t="shared" si="0"/>
        <v/>
      </c>
      <c r="F15" s="10" t="str">
        <f>IF(B15="","",IFERROR(VLOOKUP(B15,Settings!$A$4:$B$7,2,FALSE()),""))</f>
        <v/>
      </c>
      <c r="G15" s="8"/>
      <c r="H15" s="10" t="str">
        <f>IF(OR(B15="",G15=""),"",IF(G15="PM Assist",Settings!$B$9,IF(G15="Full PM",IFERROR(VLOOKUP(B15,Settings!$D$4:$E$7,2,FALSE()),""),"")))</f>
        <v/>
      </c>
      <c r="I15" s="10" t="str">
        <f t="shared" si="1"/>
        <v/>
      </c>
      <c r="J15" s="8"/>
      <c r="K15" s="8"/>
    </row>
    <row r="16" spans="1:11" x14ac:dyDescent="0.2">
      <c r="A16" s="8"/>
      <c r="B16" s="8"/>
      <c r="C16" s="9"/>
      <c r="D16" s="9"/>
      <c r="E16" s="10" t="str">
        <f t="shared" si="0"/>
        <v/>
      </c>
      <c r="F16" s="10" t="str">
        <f>IF(B16="","",IFERROR(VLOOKUP(B16,Settings!$A$4:$B$7,2,FALSE()),""))</f>
        <v/>
      </c>
      <c r="G16" s="8"/>
      <c r="H16" s="10" t="str">
        <f>IF(OR(B16="",G16=""),"",IF(G16="PM Assist",Settings!$B$9,IF(G16="Full PM",IFERROR(VLOOKUP(B16,Settings!$D$4:$E$7,2,FALSE()),""),"")))</f>
        <v/>
      </c>
      <c r="I16" s="10" t="str">
        <f t="shared" si="1"/>
        <v/>
      </c>
      <c r="J16" s="8"/>
      <c r="K16" s="8"/>
    </row>
    <row r="17" spans="1:11" x14ac:dyDescent="0.2">
      <c r="A17" s="8"/>
      <c r="B17" s="8"/>
      <c r="C17" s="9"/>
      <c r="D17" s="9"/>
      <c r="E17" s="10" t="str">
        <f t="shared" si="0"/>
        <v/>
      </c>
      <c r="F17" s="10" t="str">
        <f>IF(B17="","",IFERROR(VLOOKUP(B17,Settings!$A$4:$B$7,2,FALSE()),""))</f>
        <v/>
      </c>
      <c r="G17" s="8"/>
      <c r="H17" s="10" t="str">
        <f>IF(OR(B17="",G17=""),"",IF(G17="PM Assist",Settings!$B$9,IF(G17="Full PM",IFERROR(VLOOKUP(B17,Settings!$D$4:$E$7,2,FALSE()),""),"")))</f>
        <v/>
      </c>
      <c r="I17" s="10" t="str">
        <f t="shared" si="1"/>
        <v/>
      </c>
      <c r="J17" s="8"/>
      <c r="K17" s="8"/>
    </row>
    <row r="18" spans="1:11" x14ac:dyDescent="0.2">
      <c r="A18" s="8"/>
      <c r="B18" s="8"/>
      <c r="C18" s="9"/>
      <c r="D18" s="9"/>
      <c r="E18" s="10" t="str">
        <f t="shared" si="0"/>
        <v/>
      </c>
      <c r="F18" s="10" t="str">
        <f>IF(B18="","",IFERROR(VLOOKUP(B18,Settings!$A$4:$B$7,2,FALSE()),""))</f>
        <v/>
      </c>
      <c r="G18" s="8"/>
      <c r="H18" s="10" t="str">
        <f>IF(OR(B18="",G18=""),"",IF(G18="PM Assist",Settings!$B$9,IF(G18="Full PM",IFERROR(VLOOKUP(B18,Settings!$D$4:$E$7,2,FALSE()),""),"")))</f>
        <v/>
      </c>
      <c r="I18" s="10" t="str">
        <f t="shared" si="1"/>
        <v/>
      </c>
      <c r="J18" s="8"/>
      <c r="K18" s="8"/>
    </row>
    <row r="19" spans="1:11" x14ac:dyDescent="0.2">
      <c r="A19" s="8"/>
      <c r="B19" s="8"/>
      <c r="C19" s="9"/>
      <c r="D19" s="9"/>
      <c r="E19" s="10" t="str">
        <f t="shared" si="0"/>
        <v/>
      </c>
      <c r="F19" s="10" t="str">
        <f>IF(B19="","",IFERROR(VLOOKUP(B19,Settings!$A$4:$B$7,2,FALSE()),""))</f>
        <v/>
      </c>
      <c r="G19" s="8"/>
      <c r="H19" s="10" t="str">
        <f>IF(OR(B19="",G19=""),"",IF(G19="PM Assist",Settings!$B$9,IF(G19="Full PM",IFERROR(VLOOKUP(B19,Settings!$D$4:$E$7,2,FALSE()),""),"")))</f>
        <v/>
      </c>
      <c r="I19" s="10" t="str">
        <f t="shared" si="1"/>
        <v/>
      </c>
      <c r="J19" s="8"/>
      <c r="K19" s="8"/>
    </row>
    <row r="20" spans="1:11" x14ac:dyDescent="0.2">
      <c r="A20" s="8"/>
      <c r="B20" s="8"/>
      <c r="C20" s="9"/>
      <c r="D20" s="9"/>
      <c r="E20" s="10" t="str">
        <f t="shared" si="0"/>
        <v/>
      </c>
      <c r="F20" s="10" t="str">
        <f>IF(B20="","",IFERROR(VLOOKUP(B20,Settings!$A$4:$B$7,2,FALSE()),""))</f>
        <v/>
      </c>
      <c r="G20" s="8"/>
      <c r="H20" s="10" t="str">
        <f>IF(OR(B20="",G20=""),"",IF(G20="PM Assist",Settings!$B$9,IF(G20="Full PM",IFERROR(VLOOKUP(B20,Settings!$D$4:$E$7,2,FALSE()),""),"")))</f>
        <v/>
      </c>
      <c r="I20" s="10" t="str">
        <f t="shared" si="1"/>
        <v/>
      </c>
      <c r="J20" s="8"/>
      <c r="K20" s="8"/>
    </row>
    <row r="21" spans="1:11" x14ac:dyDescent="0.2">
      <c r="A21" s="8"/>
      <c r="B21" s="8"/>
      <c r="C21" s="9"/>
      <c r="D21" s="9"/>
      <c r="E21" s="10" t="str">
        <f t="shared" si="0"/>
        <v/>
      </c>
      <c r="F21" s="10" t="str">
        <f>IF(B21="","",IFERROR(VLOOKUP(B21,Settings!$A$4:$B$7,2,FALSE()),""))</f>
        <v/>
      </c>
      <c r="G21" s="8"/>
      <c r="H21" s="10" t="str">
        <f>IF(OR(B21="",G21=""),"",IF(G21="PM Assist",Settings!$B$9,IF(G21="Full PM",IFERROR(VLOOKUP(B21,Settings!$D$4:$E$7,2,FALSE()),""),"")))</f>
        <v/>
      </c>
      <c r="I21" s="10" t="str">
        <f t="shared" si="1"/>
        <v/>
      </c>
      <c r="J21" s="8"/>
      <c r="K21" s="8"/>
    </row>
    <row r="22" spans="1:11" x14ac:dyDescent="0.2">
      <c r="A22" s="8"/>
      <c r="B22" s="8"/>
      <c r="C22" s="9"/>
      <c r="D22" s="9"/>
      <c r="E22" s="10" t="str">
        <f t="shared" si="0"/>
        <v/>
      </c>
      <c r="F22" s="10" t="str">
        <f>IF(B22="","",IFERROR(VLOOKUP(B22,Settings!$A$4:$B$7,2,FALSE()),""))</f>
        <v/>
      </c>
      <c r="G22" s="8"/>
      <c r="H22" s="10" t="str">
        <f>IF(OR(B22="",G22=""),"",IF(G22="PM Assist",Settings!$B$9,IF(G22="Full PM",IFERROR(VLOOKUP(B22,Settings!$D$4:$E$7,2,FALSE()),""),"")))</f>
        <v/>
      </c>
      <c r="I22" s="10" t="str">
        <f t="shared" si="1"/>
        <v/>
      </c>
      <c r="J22" s="8"/>
      <c r="K22" s="8"/>
    </row>
    <row r="23" spans="1:11" x14ac:dyDescent="0.2">
      <c r="A23" s="8"/>
      <c r="B23" s="8"/>
      <c r="C23" s="9"/>
      <c r="D23" s="9"/>
      <c r="E23" s="10" t="str">
        <f t="shared" si="0"/>
        <v/>
      </c>
      <c r="F23" s="10" t="str">
        <f>IF(B23="","",IFERROR(VLOOKUP(B23,Settings!$A$4:$B$7,2,FALSE()),""))</f>
        <v/>
      </c>
      <c r="G23" s="8"/>
      <c r="H23" s="10" t="str">
        <f>IF(OR(B23="",G23=""),"",IF(G23="PM Assist",Settings!$B$9,IF(G23="Full PM",IFERROR(VLOOKUP(B23,Settings!$D$4:$E$7,2,FALSE()),""),"")))</f>
        <v/>
      </c>
      <c r="I23" s="10" t="str">
        <f t="shared" si="1"/>
        <v/>
      </c>
      <c r="J23" s="8"/>
      <c r="K23" s="8"/>
    </row>
    <row r="24" spans="1:11" x14ac:dyDescent="0.2">
      <c r="A24" s="8"/>
      <c r="B24" s="8"/>
      <c r="C24" s="9"/>
      <c r="D24" s="9"/>
      <c r="E24" s="10" t="str">
        <f t="shared" si="0"/>
        <v/>
      </c>
      <c r="F24" s="10" t="str">
        <f>IF(B24="","",IFERROR(VLOOKUP(B24,Settings!$A$4:$B$7,2,FALSE()),""))</f>
        <v/>
      </c>
      <c r="G24" s="8"/>
      <c r="H24" s="10" t="str">
        <f>IF(OR(B24="",G24=""),"",IF(G24="PM Assist",Settings!$B$9,IF(G24="Full PM",IFERROR(VLOOKUP(B24,Settings!$D$4:$E$7,2,FALSE()),""),"")))</f>
        <v/>
      </c>
      <c r="I24" s="10" t="str">
        <f t="shared" si="1"/>
        <v/>
      </c>
      <c r="J24" s="8"/>
      <c r="K24" s="8"/>
    </row>
    <row r="25" spans="1:11" x14ac:dyDescent="0.2">
      <c r="A25" s="8"/>
      <c r="B25" s="8"/>
      <c r="C25" s="9"/>
      <c r="D25" s="9"/>
      <c r="E25" s="10" t="str">
        <f t="shared" si="0"/>
        <v/>
      </c>
      <c r="F25" s="10" t="str">
        <f>IF(B25="","",IFERROR(VLOOKUP(B25,Settings!$A$4:$B$7,2,FALSE()),""))</f>
        <v/>
      </c>
      <c r="G25" s="8"/>
      <c r="H25" s="10" t="str">
        <f>IF(OR(B25="",G25=""),"",IF(G25="PM Assist",Settings!$B$9,IF(G25="Full PM",IFERROR(VLOOKUP(B25,Settings!$D$4:$E$7,2,FALSE()),""),"")))</f>
        <v/>
      </c>
      <c r="I25" s="10" t="str">
        <f t="shared" si="1"/>
        <v/>
      </c>
      <c r="J25" s="8"/>
      <c r="K25" s="8"/>
    </row>
    <row r="26" spans="1:11" x14ac:dyDescent="0.2">
      <c r="A26" s="8"/>
      <c r="B26" s="8"/>
      <c r="C26" s="9"/>
      <c r="D26" s="9"/>
      <c r="E26" s="10" t="str">
        <f t="shared" si="0"/>
        <v/>
      </c>
      <c r="F26" s="10" t="str">
        <f>IF(B26="","",IFERROR(VLOOKUP(B26,Settings!$A$4:$B$7,2,FALSE()),""))</f>
        <v/>
      </c>
      <c r="G26" s="8"/>
      <c r="H26" s="10" t="str">
        <f>IF(OR(B26="",G26=""),"",IF(G26="PM Assist",Settings!$B$9,IF(G26="Full PM",IFERROR(VLOOKUP(B26,Settings!$D$4:$E$7,2,FALSE()),""),"")))</f>
        <v/>
      </c>
      <c r="I26" s="10" t="str">
        <f t="shared" si="1"/>
        <v/>
      </c>
      <c r="J26" s="8"/>
      <c r="K26" s="8"/>
    </row>
    <row r="27" spans="1:11" x14ac:dyDescent="0.2">
      <c r="A27" s="8"/>
      <c r="B27" s="8"/>
      <c r="C27" s="9"/>
      <c r="D27" s="9"/>
      <c r="E27" s="10" t="str">
        <f t="shared" si="0"/>
        <v/>
      </c>
      <c r="F27" s="10" t="str">
        <f>IF(B27="","",IFERROR(VLOOKUP(B27,Settings!$A$4:$B$7,2,FALSE()),""))</f>
        <v/>
      </c>
      <c r="G27" s="8"/>
      <c r="H27" s="10" t="str">
        <f>IF(OR(B27="",G27=""),"",IF(G27="PM Assist",Settings!$B$9,IF(G27="Full PM",IFERROR(VLOOKUP(B27,Settings!$D$4:$E$7,2,FALSE()),""),"")))</f>
        <v/>
      </c>
      <c r="I27" s="10" t="str">
        <f t="shared" si="1"/>
        <v/>
      </c>
      <c r="J27" s="8"/>
      <c r="K27" s="8"/>
    </row>
    <row r="28" spans="1:11" x14ac:dyDescent="0.2">
      <c r="A28" s="8"/>
      <c r="B28" s="8"/>
      <c r="C28" s="9"/>
      <c r="D28" s="9"/>
      <c r="E28" s="10" t="str">
        <f t="shared" si="0"/>
        <v/>
      </c>
      <c r="F28" s="10" t="str">
        <f>IF(B28="","",IFERROR(VLOOKUP(B28,Settings!$A$4:$B$7,2,FALSE()),""))</f>
        <v/>
      </c>
      <c r="G28" s="8"/>
      <c r="H28" s="10" t="str">
        <f>IF(OR(B28="",G28=""),"",IF(G28="PM Assist",Settings!$B$9,IF(G28="Full PM",IFERROR(VLOOKUP(B28,Settings!$D$4:$E$7,2,FALSE()),""),"")))</f>
        <v/>
      </c>
      <c r="I28" s="10" t="str">
        <f t="shared" si="1"/>
        <v/>
      </c>
      <c r="J28" s="8"/>
      <c r="K28" s="8"/>
    </row>
    <row r="29" spans="1:11" x14ac:dyDescent="0.2">
      <c r="A29" s="8"/>
      <c r="B29" s="8"/>
      <c r="C29" s="9"/>
      <c r="D29" s="9"/>
      <c r="E29" s="10" t="str">
        <f t="shared" si="0"/>
        <v/>
      </c>
      <c r="F29" s="10" t="str">
        <f>IF(B29="","",IFERROR(VLOOKUP(B29,Settings!$A$4:$B$7,2,FALSE()),""))</f>
        <v/>
      </c>
      <c r="G29" s="8"/>
      <c r="H29" s="10" t="str">
        <f>IF(OR(B29="",G29=""),"",IF(G29="PM Assist",Settings!$B$9,IF(G29="Full PM",IFERROR(VLOOKUP(B29,Settings!$D$4:$E$7,2,FALSE()),""),"")))</f>
        <v/>
      </c>
      <c r="I29" s="10" t="str">
        <f t="shared" si="1"/>
        <v/>
      </c>
      <c r="J29" s="8"/>
      <c r="K29" s="8"/>
    </row>
    <row r="30" spans="1:11" x14ac:dyDescent="0.2">
      <c r="A30" s="8"/>
      <c r="B30" s="8"/>
      <c r="C30" s="9"/>
      <c r="D30" s="9"/>
      <c r="E30" s="10" t="str">
        <f t="shared" si="0"/>
        <v/>
      </c>
      <c r="F30" s="10" t="str">
        <f>IF(B30="","",IFERROR(VLOOKUP(B30,Settings!$A$4:$B$7,2,FALSE()),""))</f>
        <v/>
      </c>
      <c r="G30" s="8"/>
      <c r="H30" s="10" t="str">
        <f>IF(OR(B30="",G30=""),"",IF(G30="PM Assist",Settings!$B$9,IF(G30="Full PM",IFERROR(VLOOKUP(B30,Settings!$D$4:$E$7,2,FALSE()),""),"")))</f>
        <v/>
      </c>
      <c r="I30" s="10" t="str">
        <f t="shared" si="1"/>
        <v/>
      </c>
      <c r="J30" s="8"/>
      <c r="K30" s="8"/>
    </row>
    <row r="31" spans="1:11" x14ac:dyDescent="0.2">
      <c r="A31" s="8"/>
      <c r="B31" s="8"/>
      <c r="C31" s="9"/>
      <c r="D31" s="9"/>
      <c r="E31" s="10" t="str">
        <f t="shared" si="0"/>
        <v/>
      </c>
      <c r="F31" s="10" t="str">
        <f>IF(B31="","",IFERROR(VLOOKUP(B31,Settings!$A$4:$B$7,2,FALSE()),""))</f>
        <v/>
      </c>
      <c r="G31" s="8"/>
      <c r="H31" s="10" t="str">
        <f>IF(OR(B31="",G31=""),"",IF(G31="PM Assist",Settings!$B$9,IF(G31="Full PM",IFERROR(VLOOKUP(B31,Settings!$D$4:$E$7,2,FALSE()),""),"")))</f>
        <v/>
      </c>
      <c r="I31" s="10" t="str">
        <f t="shared" si="1"/>
        <v/>
      </c>
      <c r="J31" s="8"/>
      <c r="K31" s="8"/>
    </row>
    <row r="32" spans="1:11" x14ac:dyDescent="0.2">
      <c r="A32" s="8"/>
      <c r="B32" s="8"/>
      <c r="C32" s="9"/>
      <c r="D32" s="9"/>
      <c r="E32" s="10" t="str">
        <f t="shared" si="0"/>
        <v/>
      </c>
      <c r="F32" s="10" t="str">
        <f>IF(B32="","",IFERROR(VLOOKUP(B32,Settings!$A$4:$B$7,2,FALSE()),""))</f>
        <v/>
      </c>
      <c r="G32" s="8"/>
      <c r="H32" s="10" t="str">
        <f>IF(OR(B32="",G32=""),"",IF(G32="PM Assist",Settings!$B$9,IF(G32="Full PM",IFERROR(VLOOKUP(B32,Settings!$D$4:$E$7,2,FALSE()),""),"")))</f>
        <v/>
      </c>
      <c r="I32" s="10" t="str">
        <f t="shared" si="1"/>
        <v/>
      </c>
      <c r="J32" s="8"/>
      <c r="K32" s="8"/>
    </row>
    <row r="33" spans="1:11" x14ac:dyDescent="0.2">
      <c r="A33" s="8"/>
      <c r="B33" s="8"/>
      <c r="C33" s="9"/>
      <c r="D33" s="9"/>
      <c r="E33" s="10" t="str">
        <f t="shared" si="0"/>
        <v/>
      </c>
      <c r="F33" s="10" t="str">
        <f>IF(B33="","",IFERROR(VLOOKUP(B33,Settings!$A$4:$B$7,2,FALSE()),""))</f>
        <v/>
      </c>
      <c r="G33" s="8"/>
      <c r="H33" s="10" t="str">
        <f>IF(OR(B33="",G33=""),"",IF(G33="PM Assist",Settings!$B$9,IF(G33="Full PM",IFERROR(VLOOKUP(B33,Settings!$D$4:$E$7,2,FALSE()),""),"")))</f>
        <v/>
      </c>
      <c r="I33" s="10" t="str">
        <f t="shared" si="1"/>
        <v/>
      </c>
      <c r="J33" s="8"/>
      <c r="K33" s="8"/>
    </row>
    <row r="34" spans="1:11" x14ac:dyDescent="0.2">
      <c r="A34" s="8"/>
      <c r="B34" s="8"/>
      <c r="C34" s="9"/>
      <c r="D34" s="9"/>
      <c r="E34" s="10" t="str">
        <f t="shared" si="0"/>
        <v/>
      </c>
      <c r="F34" s="10" t="str">
        <f>IF(B34="","",IFERROR(VLOOKUP(B34,Settings!$A$4:$B$7,2,FALSE()),""))</f>
        <v/>
      </c>
      <c r="G34" s="8"/>
      <c r="H34" s="10" t="str">
        <f>IF(OR(B34="",G34=""),"",IF(G34="PM Assist",Settings!$B$9,IF(G34="Full PM",IFERROR(VLOOKUP(B34,Settings!$D$4:$E$7,2,FALSE()),""),"")))</f>
        <v/>
      </c>
      <c r="I34" s="10" t="str">
        <f t="shared" si="1"/>
        <v/>
      </c>
      <c r="J34" s="8"/>
      <c r="K34" s="8"/>
    </row>
    <row r="35" spans="1:11" x14ac:dyDescent="0.2">
      <c r="A35" s="8"/>
      <c r="B35" s="8"/>
      <c r="C35" s="9"/>
      <c r="D35" s="9"/>
      <c r="E35" s="10" t="str">
        <f t="shared" si="0"/>
        <v/>
      </c>
      <c r="F35" s="10" t="str">
        <f>IF(B35="","",IFERROR(VLOOKUP(B35,Settings!$A$4:$B$7,2,FALSE()),""))</f>
        <v/>
      </c>
      <c r="G35" s="8"/>
      <c r="H35" s="10" t="str">
        <f>IF(OR(B35="",G35=""),"",IF(G35="PM Assist",Settings!$B$9,IF(G35="Full PM",IFERROR(VLOOKUP(B35,Settings!$D$4:$E$7,2,FALSE()),""),"")))</f>
        <v/>
      </c>
      <c r="I35" s="10" t="str">
        <f t="shared" si="1"/>
        <v/>
      </c>
      <c r="J35" s="8"/>
      <c r="K35" s="8"/>
    </row>
    <row r="36" spans="1:11" x14ac:dyDescent="0.2">
      <c r="A36" s="8"/>
      <c r="B36" s="8"/>
      <c r="C36" s="9"/>
      <c r="D36" s="9"/>
      <c r="E36" s="10" t="str">
        <f t="shared" si="0"/>
        <v/>
      </c>
      <c r="F36" s="10" t="str">
        <f>IF(B36="","",IFERROR(VLOOKUP(B36,Settings!$A$4:$B$7,2,FALSE()),""))</f>
        <v/>
      </c>
      <c r="G36" s="8"/>
      <c r="H36" s="10" t="str">
        <f>IF(OR(B36="",G36=""),"",IF(G36="PM Assist",Settings!$B$9,IF(G36="Full PM",IFERROR(VLOOKUP(B36,Settings!$D$4:$E$7,2,FALSE()),""),"")))</f>
        <v/>
      </c>
      <c r="I36" s="10" t="str">
        <f t="shared" si="1"/>
        <v/>
      </c>
      <c r="J36" s="8"/>
      <c r="K36" s="8"/>
    </row>
    <row r="37" spans="1:11" x14ac:dyDescent="0.2">
      <c r="A37" s="8"/>
      <c r="B37" s="8"/>
      <c r="C37" s="9"/>
      <c r="D37" s="9"/>
      <c r="E37" s="10" t="str">
        <f t="shared" si="0"/>
        <v/>
      </c>
      <c r="F37" s="10" t="str">
        <f>IF(B37="","",IFERROR(VLOOKUP(B37,Settings!$A$4:$B$7,2,FALSE()),""))</f>
        <v/>
      </c>
      <c r="G37" s="8"/>
      <c r="H37" s="10" t="str">
        <f>IF(OR(B37="",G37=""),"",IF(G37="PM Assist",Settings!$B$9,IF(G37="Full PM",IFERROR(VLOOKUP(B37,Settings!$D$4:$E$7,2,FALSE()),""),"")))</f>
        <v/>
      </c>
      <c r="I37" s="10" t="str">
        <f t="shared" si="1"/>
        <v/>
      </c>
      <c r="J37" s="8"/>
      <c r="K37" s="8"/>
    </row>
    <row r="38" spans="1:11" x14ac:dyDescent="0.2">
      <c r="A38" s="8"/>
      <c r="B38" s="8"/>
      <c r="C38" s="9"/>
      <c r="D38" s="9"/>
      <c r="E38" s="10" t="str">
        <f t="shared" si="0"/>
        <v/>
      </c>
      <c r="F38" s="10" t="str">
        <f>IF(B38="","",IFERROR(VLOOKUP(B38,Settings!$A$4:$B$7,2,FALSE()),""))</f>
        <v/>
      </c>
      <c r="G38" s="8"/>
      <c r="H38" s="10" t="str">
        <f>IF(OR(B38="",G38=""),"",IF(G38="PM Assist",Settings!$B$9,IF(G38="Full PM",IFERROR(VLOOKUP(B38,Settings!$D$4:$E$7,2,FALSE()),""),"")))</f>
        <v/>
      </c>
      <c r="I38" s="10" t="str">
        <f t="shared" si="1"/>
        <v/>
      </c>
      <c r="J38" s="8"/>
      <c r="K38" s="8"/>
    </row>
  </sheetData>
  <mergeCells count="2">
    <mergeCell ref="A1:K1"/>
    <mergeCell ref="A2:K2"/>
  </mergeCells>
  <dataValidations count="3">
    <dataValidation type="list" allowBlank="1" sqref="J7:J36" xr:uid="{00000000-0002-0000-0000-000000000000}">
      <formula1>"Pending,Paid,Partial,Hold"</formula1>
      <formula2>0</formula2>
    </dataValidation>
    <dataValidation type="list" allowBlank="1" sqref="B7:B38" xr:uid="{00000000-0002-0000-0000-000001000000}">
      <formula1>"Starter Website,Growth Website,Authority Website,Ecommerce Website"</formula1>
      <formula2>0</formula2>
    </dataValidation>
    <dataValidation type="list" allowBlank="1" sqref="G7:G38" xr:uid="{00000000-0002-0000-0000-000002000000}">
      <formula1>"PM Assist,Full PM"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showGridLines="0" zoomScaleNormal="100" workbookViewId="0">
      <selection sqref="A1:B1"/>
    </sheetView>
  </sheetViews>
  <sheetFormatPr defaultColWidth="8.7109375" defaultRowHeight="15" customHeight="1" x14ac:dyDescent="0.2"/>
  <cols>
    <col min="1" max="1" width="24" customWidth="1"/>
    <col min="2" max="2" width="20" customWidth="1"/>
    <col min="4" max="4" width="24" customWidth="1"/>
    <col min="5" max="5" width="16" customWidth="1"/>
  </cols>
  <sheetData>
    <row r="1" spans="1:5" ht="18" x14ac:dyDescent="0.25">
      <c r="A1" s="1" t="s">
        <v>21</v>
      </c>
      <c r="B1" s="1"/>
    </row>
    <row r="3" spans="1:5" ht="14.25" x14ac:dyDescent="0.2">
      <c r="A3" s="4" t="s">
        <v>22</v>
      </c>
      <c r="B3" s="4" t="s">
        <v>23</v>
      </c>
      <c r="D3" s="4" t="s">
        <v>22</v>
      </c>
      <c r="E3" s="4" t="s">
        <v>24</v>
      </c>
    </row>
    <row r="4" spans="1:5" x14ac:dyDescent="0.2">
      <c r="A4" s="8" t="s">
        <v>25</v>
      </c>
      <c r="B4" s="9">
        <v>250</v>
      </c>
      <c r="D4" s="8" t="s">
        <v>25</v>
      </c>
      <c r="E4" s="9">
        <v>150</v>
      </c>
    </row>
    <row r="5" spans="1:5" x14ac:dyDescent="0.2">
      <c r="A5" s="8" t="s">
        <v>17</v>
      </c>
      <c r="B5" s="9">
        <v>450</v>
      </c>
      <c r="D5" s="8" t="s">
        <v>17</v>
      </c>
      <c r="E5" s="9">
        <v>200</v>
      </c>
    </row>
    <row r="6" spans="1:5" x14ac:dyDescent="0.2">
      <c r="A6" s="8" t="s">
        <v>26</v>
      </c>
      <c r="B6" s="9">
        <v>800</v>
      </c>
      <c r="D6" s="8" t="s">
        <v>26</v>
      </c>
      <c r="E6" s="9">
        <v>300</v>
      </c>
    </row>
    <row r="7" spans="1:5" x14ac:dyDescent="0.2">
      <c r="A7" s="8" t="s">
        <v>27</v>
      </c>
      <c r="B7" s="9">
        <v>1000</v>
      </c>
      <c r="D7" s="8" t="s">
        <v>27</v>
      </c>
      <c r="E7" s="9">
        <v>400</v>
      </c>
    </row>
    <row r="8" spans="1:5" ht="14.25" x14ac:dyDescent="0.2">
      <c r="A8" s="4" t="s">
        <v>28</v>
      </c>
      <c r="B8" s="4" t="s">
        <v>29</v>
      </c>
    </row>
    <row r="9" spans="1:5" x14ac:dyDescent="0.2">
      <c r="A9" s="8" t="s">
        <v>30</v>
      </c>
      <c r="B9" s="9">
        <v>100</v>
      </c>
    </row>
    <row r="11" spans="1:5" ht="45" x14ac:dyDescent="0.2">
      <c r="A11" s="4" t="s">
        <v>31</v>
      </c>
      <c r="B11" s="8" t="s">
        <v>32</v>
      </c>
    </row>
    <row r="12" spans="1:5" ht="75" x14ac:dyDescent="0.2">
      <c r="A12" s="4" t="s">
        <v>15</v>
      </c>
      <c r="B12" s="8" t="s">
        <v>33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showGridLines="0" zoomScaleNormal="100" workbookViewId="0">
      <selection sqref="A1:B1"/>
    </sheetView>
  </sheetViews>
  <sheetFormatPr defaultColWidth="8.7109375" defaultRowHeight="15" customHeight="1" x14ac:dyDescent="0.2"/>
  <cols>
    <col min="1" max="1" width="95" customWidth="1"/>
  </cols>
  <sheetData>
    <row r="1" spans="1:2" ht="18" x14ac:dyDescent="0.25">
      <c r="A1" s="1" t="s">
        <v>34</v>
      </c>
      <c r="B1" s="1"/>
    </row>
    <row r="3" spans="1:2" ht="12.75" x14ac:dyDescent="0.2">
      <c r="A3" t="s">
        <v>35</v>
      </c>
    </row>
    <row r="4" spans="1:2" ht="12.75" x14ac:dyDescent="0.2">
      <c r="A4" t="s">
        <v>36</v>
      </c>
    </row>
    <row r="5" spans="1:2" ht="12.75" x14ac:dyDescent="0.2">
      <c r="A5" t="s">
        <v>37</v>
      </c>
    </row>
    <row r="6" spans="1:2" ht="12.75" x14ac:dyDescent="0.2">
      <c r="A6" t="s">
        <v>38</v>
      </c>
    </row>
    <row r="7" spans="1:2" ht="12.75" x14ac:dyDescent="0.2">
      <c r="A7" t="s">
        <v>39</v>
      </c>
    </row>
    <row r="10" spans="1:2" ht="14.25" x14ac:dyDescent="0.2">
      <c r="A10" s="11" t="s">
        <v>40</v>
      </c>
    </row>
    <row r="11" spans="1:2" ht="12.75" x14ac:dyDescent="0.2">
      <c r="A11" t="s">
        <v>41</v>
      </c>
    </row>
    <row r="12" spans="1:2" ht="12.75" x14ac:dyDescent="0.2">
      <c r="A12" t="s">
        <v>42</v>
      </c>
    </row>
    <row r="13" spans="1:2" ht="12.75" x14ac:dyDescent="0.2">
      <c r="A13" t="s">
        <v>43</v>
      </c>
    </row>
    <row r="14" spans="1:2" ht="12.75" x14ac:dyDescent="0.2">
      <c r="A14" t="s">
        <v>44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Settings</vt:lpstr>
      <vt:lpstr>Read 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Sonia Park</cp:lastModifiedBy>
  <dcterms:modified xsi:type="dcterms:W3CDTF">2026-03-19T17:40:57Z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2026-03-19T15:59:00Z</dcterms:created>
  <dc:creator>openpyxl</dc:creator>
  <dc:description/>
  <dc:language>en-US</dc:language>
  <cp:lastModifiedBy/>
  <dcterms:modified xsi:type="dcterms:W3CDTF">2026-03-19T17:33:42Z</dcterms:modified>
  <cp:revision>0</cp:revision>
  <dc:subject/>
  <dc:title/>
</cp:coreProperties>
</file>