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stomer Log" sheetId="1" state="visible" r:id="rId3"/>
    <sheet name="Analysis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<sst xmlns="http://schemas.openxmlformats.org/spreadsheetml/2006/main" count="118" uniqueCount="99">
  <si>
    <t xml:space="preserve">Lead Source Tracker — Customer Log</t>
  </si>
  <si>
    <t xml:space="preserve">Timeframe: Last 3 Months   |   Fill in yellow cells   |   Lead Source summary auto-updates on the 'Analysis' tab</t>
  </si>
  <si>
    <t xml:space="preserve">#</t>
  </si>
  <si>
    <t xml:space="preserve">Customer Name</t>
  </si>
  <si>
    <t xml:space="preserve">Purchase Date</t>
  </si>
  <si>
    <t xml:space="preserve">Email</t>
  </si>
  <si>
    <t xml:space="preserve">Phone</t>
  </si>
  <si>
    <t xml:space="preserve">How Did You Hear About Us?</t>
  </si>
  <si>
    <t xml:space="preserve">Lead Source Category</t>
  </si>
  <si>
    <t xml:space="preserve">Referral Name (if applicable)</t>
  </si>
  <si>
    <t xml:space="preserve">Deal Value ($)</t>
  </si>
  <si>
    <t xml:space="preserve">Notes</t>
  </si>
  <si>
    <t xml:space="preserve">Follow-Up?</t>
  </si>
  <si>
    <t xml:space="preserve">Maria Santos</t>
  </si>
  <si>
    <t xml:space="preserve">2025-01-15</t>
  </si>
  <si>
    <t xml:space="preserve">maria@email.com</t>
  </si>
  <si>
    <t xml:space="preserve">813-555-0101</t>
  </si>
  <si>
    <t xml:space="preserve">Friend told me about you</t>
  </si>
  <si>
    <t xml:space="preserve">Referral – Customer</t>
  </si>
  <si>
    <t xml:space="preserve">John D.</t>
  </si>
  <si>
    <t xml:space="preserve">Repeat likely</t>
  </si>
  <si>
    <t xml:space="preserve">Yes</t>
  </si>
  <si>
    <t xml:space="preserve">Tom Bradley</t>
  </si>
  <si>
    <t xml:space="preserve">2025-01-22</t>
  </si>
  <si>
    <t xml:space="preserve">tbradley@mail.com</t>
  </si>
  <si>
    <t xml:space="preserve">727-555-0182</t>
  </si>
  <si>
    <t xml:space="preserve">Google search</t>
  </si>
  <si>
    <t xml:space="preserve">Google – Organic Search</t>
  </si>
  <si>
    <t xml:space="preserve">No</t>
  </si>
  <si>
    <t xml:space="preserve">Angela White</t>
  </si>
  <si>
    <t xml:space="preserve">2025-02-03</t>
  </si>
  <si>
    <t xml:space="preserve">awhite@web.com</t>
  </si>
  <si>
    <t xml:space="preserve">352-555-0143</t>
  </si>
  <si>
    <t xml:space="preserve">Saw us on Instagram</t>
  </si>
  <si>
    <t xml:space="preserve">Social Media – Instagram</t>
  </si>
  <si>
    <t xml:space="preserve">Asked for referral card</t>
  </si>
  <si>
    <t xml:space="preserve">Done</t>
  </si>
  <si>
    <t xml:space="preserve">Ricardo Lima</t>
  </si>
  <si>
    <t xml:space="preserve">2025-02-14</t>
  </si>
  <si>
    <t xml:space="preserve">rlima@inbox.com</t>
  </si>
  <si>
    <t xml:space="preserve">813-555-0164</t>
  </si>
  <si>
    <t xml:space="preserve">Google ad popped up</t>
  </si>
  <si>
    <t xml:space="preserve">Paid Ads – Google Ads</t>
  </si>
  <si>
    <t xml:space="preserve">Sarah Nguyen</t>
  </si>
  <si>
    <t xml:space="preserve">2025-03-02</t>
  </si>
  <si>
    <t xml:space="preserve">snguyen@net.com</t>
  </si>
  <si>
    <t xml:space="preserve">727-555-0175</t>
  </si>
  <si>
    <t xml:space="preserve">Met at Chamber event</t>
  </si>
  <si>
    <t xml:space="preserve">Event – Networking</t>
  </si>
  <si>
    <t xml:space="preserve">Bring to next event</t>
  </si>
  <si>
    <t xml:space="preserve">Lead Source Analysis — Auto-Summary</t>
  </si>
  <si>
    <t xml:space="preserve">Counts and percentages update automatically as you add customers to the Customer Log tab.</t>
  </si>
  <si>
    <t xml:space="preserve">Customer Count</t>
  </si>
  <si>
    <t xml:space="preserve">% of Total</t>
  </si>
  <si>
    <t xml:space="preserve">Total Deal Value ($)</t>
  </si>
  <si>
    <t xml:space="preserve">Avg Deal Value ($)</t>
  </si>
  <si>
    <t xml:space="preserve">Notes / Actions</t>
  </si>
  <si>
    <t xml:space="preserve">Add notes or action items here…</t>
  </si>
  <si>
    <t xml:space="preserve">Referral – Partner</t>
  </si>
  <si>
    <t xml:space="preserve">Social Media – Facebook</t>
  </si>
  <si>
    <t xml:space="preserve">Social Media – LinkedIn</t>
  </si>
  <si>
    <t xml:space="preserve">Paid Ads – Social Media</t>
  </si>
  <si>
    <t xml:space="preserve">Direct – Typed URL</t>
  </si>
  <si>
    <t xml:space="preserve">Event – Trade Show</t>
  </si>
  <si>
    <t xml:space="preserve">Other</t>
  </si>
  <si>
    <t xml:space="preserve">TOTAL</t>
  </si>
  <si>
    <t xml:space="preserve">📊  Key Performance Indicators</t>
  </si>
  <si>
    <t xml:space="preserve">Total Customers</t>
  </si>
  <si>
    <t xml:space="preserve">Total Revenue</t>
  </si>
  <si>
    <t xml:space="preserve">Avg Revenue / Customer</t>
  </si>
  <si>
    <t xml:space="preserve">Top Lead Source</t>
  </si>
  <si>
    <t xml:space="preserve">How to Use This Template</t>
  </si>
  <si>
    <t xml:space="preserve">STEP 1</t>
  </si>
  <si>
    <t xml:space="preserve">Choose Your Timeframe</t>
  </si>
  <si>
    <t xml:space="preserve">This template is set up for the last 3 months. Update the timeframe label in the Analysis tab banner if you use a different period.</t>
  </si>
  <si>
    <t xml:space="preserve">STEP 2</t>
  </si>
  <si>
    <t xml:space="preserve">Add Your Customers</t>
  </si>
  <si>
    <t xml:space="preserve">Go to the 'Customer Log' tab and enter each customer who made a purchase. Fill in name, date, email, phone, and deal value.</t>
  </si>
  <si>
    <t xml:space="preserve">STEP 3</t>
  </si>
  <si>
    <t xml:space="preserve">Record How They Found You</t>
  </si>
  <si>
    <t xml:space="preserve">In column F, write what the customer told you (e.g., 'saw your Instagram ad', 'friend recommended you'). Be specific — you can refine later.</t>
  </si>
  <si>
    <t xml:space="preserve">STEP 4</t>
  </si>
  <si>
    <t xml:space="preserve">Pick a Lead Source Category</t>
  </si>
  <si>
    <t xml:space="preserve">In column G, use the dropdown to select the best matching category. This is what the Analysis tab uses to count and calculate percentages.</t>
  </si>
  <si>
    <t xml:space="preserve">STEP 5</t>
  </si>
  <si>
    <t xml:space="preserve">Check the Analysis Tab</t>
  </si>
  <si>
    <t xml:space="preserve">The Analysis tab updates automatically. Review which lead sources are driving the most customers AND the most revenue — they may differ!</t>
  </si>
  <si>
    <t xml:space="preserve">STEP 6</t>
  </si>
  <si>
    <t xml:space="preserve">Add Notes &amp; Actions</t>
  </si>
  <si>
    <t xml:space="preserve">In the Analysis tab, use the yellow 'Notes / Actions' column to record next steps for each channel (e.g., 'Ask top referrers for more introductions').</t>
  </si>
  <si>
    <t xml:space="preserve">STEP 7</t>
  </si>
  <si>
    <t xml:space="preserve">Repeat Each Quarter</t>
  </si>
  <si>
    <t xml:space="preserve">Save a new copy of this file each quarter to track trends over time. Compare quarter-over-quarter to see what's working.</t>
  </si>
  <si>
    <t xml:space="preserve">💡  Pro Tips</t>
  </si>
  <si>
    <t xml:space="preserve">  ✔  Ask 'How did you hear about us?' at the point of sale — don't rely on memory later.</t>
  </si>
  <si>
    <t xml:space="preserve">  ✔  Referrals with high average deal value are worth a formal referral rewards program.</t>
  </si>
  <si>
    <t xml:space="preserve">  ✔  If 'Other' becomes a big category, dig in — there may be a hidden channel you're missing.</t>
  </si>
  <si>
    <t xml:space="preserve">  ✔  Paid ads may have high volume but low deal value; organic referrals often convert at higher value.</t>
  </si>
  <si>
    <t xml:space="preserve">  ✔  Run a quarterly email survey to capture customers you couldn't ask in person.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</si>
</sst>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yyyy\-mm\-dd"/>
    <numFmt numFmtId="166" formatCode="\$#,##0"/>
    <numFmt numFmtId="167" formatCode="General"/>
    <numFmt numFmtId="168" formatCode="0"/>
    <numFmt numFmtId="169" formatCode="0.0%"/>
    <numFmt numFmtId="170" formatCode="0%"/>
    <numFmt numFmtId="171" formatCode="@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1F386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"/>
      <color rgb="FF808080"/>
      <name val="Arial"/>
      <family val="0"/>
      <charset val="1"/>
    </font>
    <font>
      <b val="true"/>
      <sz val="14"/>
      <color rgb="FF1F3864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6E4F0"/>
        <bgColor rgb="FFC6EFCE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ED7D31"/>
        <bgColor rgb="FFFF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1"/>
        <color rgb="FF9C0006"/>
      </font>
      <fill>
        <patternFill>
          <bgColor rgb="FFFFC7CE"/>
        </patternFill>
      </fill>
    </dxf>
    <dxf>
      <font>
        <b val="1"/>
        <color rgb="FF375623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ED7D31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K10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26"/>
    <col collapsed="false" customWidth="true" hidden="false" outlineLevel="0" max="5" min="5" style="0" width="16"/>
    <col collapsed="false" customWidth="true" hidden="false" outlineLevel="0" max="6" min="6" style="0" width="32"/>
    <col collapsed="false" customWidth="true" hidden="false" outlineLevel="0" max="8" min="7" style="0" width="24"/>
    <col collapsed="false" customWidth="true" hidden="false" outlineLevel="0" max="9" min="9" style="0" width="14"/>
    <col collapsed="false" customWidth="true" hidden="false" outlineLevel="0" max="10" min="10" style="0" width="28"/>
    <col collapsed="false" customWidth="true" hidden="false" outlineLevel="0" max="11" min="11" style="0" width="1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5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15" hidden="false" customHeight="false" outlineLevel="0" collapsed="false">
      <c r="A5" s="4" t="n">
        <v>1</v>
      </c>
      <c r="B5" s="5" t="s">
        <v>13</v>
      </c>
      <c r="C5" s="6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7" t="n">
        <v>850</v>
      </c>
      <c r="J5" s="5" t="s">
        <v>20</v>
      </c>
      <c r="K5" s="4" t="s">
        <v>21</v>
      </c>
    </row>
    <row r="6" customFormat="false" ht="15" hidden="false" customHeight="false" outlineLevel="0" collapsed="false">
      <c r="A6" s="8" t="n">
        <f aca="false">2</f>
        <v>2</v>
      </c>
      <c r="B6" s="9" t="s">
        <v>22</v>
      </c>
      <c r="C6" s="10" t="s">
        <v>23</v>
      </c>
      <c r="D6" s="9" t="s">
        <v>24</v>
      </c>
      <c r="E6" s="9" t="s">
        <v>25</v>
      </c>
      <c r="F6" s="9" t="s">
        <v>26</v>
      </c>
      <c r="G6" s="9" t="s">
        <v>27</v>
      </c>
      <c r="H6" s="9"/>
      <c r="I6" s="11" t="n">
        <v>1200</v>
      </c>
      <c r="J6" s="9"/>
      <c r="K6" s="12" t="s">
        <v>28</v>
      </c>
    </row>
    <row r="7" customFormat="false" ht="15" hidden="false" customHeight="false" outlineLevel="0" collapsed="false">
      <c r="A7" s="13" t="n">
        <f aca="false">3</f>
        <v>3</v>
      </c>
      <c r="B7" s="14" t="s">
        <v>29</v>
      </c>
      <c r="C7" s="15" t="s">
        <v>30</v>
      </c>
      <c r="D7" s="14" t="s">
        <v>31</v>
      </c>
      <c r="E7" s="14" t="s">
        <v>32</v>
      </c>
      <c r="F7" s="14" t="s">
        <v>33</v>
      </c>
      <c r="G7" s="14" t="s">
        <v>34</v>
      </c>
      <c r="H7" s="14"/>
      <c r="I7" s="16" t="n">
        <v>670</v>
      </c>
      <c r="J7" s="14" t="s">
        <v>35</v>
      </c>
      <c r="K7" s="17" t="s">
        <v>36</v>
      </c>
    </row>
    <row r="8" customFormat="false" ht="15" hidden="false" customHeight="false" outlineLevel="0" collapsed="false">
      <c r="A8" s="8" t="n">
        <f aca="false">4</f>
        <v>4</v>
      </c>
      <c r="B8" s="9" t="s">
        <v>37</v>
      </c>
      <c r="C8" s="10" t="s">
        <v>38</v>
      </c>
      <c r="D8" s="9" t="s">
        <v>39</v>
      </c>
      <c r="E8" s="9" t="s">
        <v>40</v>
      </c>
      <c r="F8" s="9" t="s">
        <v>41</v>
      </c>
      <c r="G8" s="9" t="s">
        <v>42</v>
      </c>
      <c r="H8" s="9"/>
      <c r="I8" s="11" t="n">
        <v>1550</v>
      </c>
      <c r="J8" s="9"/>
      <c r="K8" s="12" t="s">
        <v>28</v>
      </c>
    </row>
    <row r="9" customFormat="false" ht="15" hidden="false" customHeight="false" outlineLevel="0" collapsed="false">
      <c r="A9" s="13" t="n">
        <f aca="false">5</f>
        <v>5</v>
      </c>
      <c r="B9" s="14" t="s">
        <v>43</v>
      </c>
      <c r="C9" s="15" t="s">
        <v>44</v>
      </c>
      <c r="D9" s="14" t="s">
        <v>45</v>
      </c>
      <c r="E9" s="14" t="s">
        <v>46</v>
      </c>
      <c r="F9" s="14" t="s">
        <v>47</v>
      </c>
      <c r="G9" s="14" t="s">
        <v>48</v>
      </c>
      <c r="H9" s="14"/>
      <c r="I9" s="16" t="n">
        <v>980</v>
      </c>
      <c r="J9" s="14" t="s">
        <v>49</v>
      </c>
      <c r="K9" s="17" t="s">
        <v>21</v>
      </c>
    </row>
    <row r="10" customFormat="false" ht="15" hidden="false" customHeight="false" outlineLevel="0" collapsed="false">
      <c r="A10" s="8" t="n">
        <f aca="false">6</f>
        <v>6</v>
      </c>
      <c r="B10" s="9"/>
      <c r="C10" s="10"/>
      <c r="D10" s="9"/>
      <c r="E10" s="9"/>
      <c r="F10" s="9"/>
      <c r="G10" s="9"/>
      <c r="H10" s="9"/>
      <c r="I10" s="11"/>
      <c r="J10" s="9"/>
      <c r="K10" s="12"/>
    </row>
    <row r="11" customFormat="false" ht="15" hidden="false" customHeight="false" outlineLevel="0" collapsed="false">
      <c r="A11" s="13" t="n">
        <f aca="false">7</f>
        <v>7</v>
      </c>
      <c r="B11" s="14"/>
      <c r="C11" s="15"/>
      <c r="D11" s="14"/>
      <c r="E11" s="14"/>
      <c r="F11" s="14"/>
      <c r="G11" s="14"/>
      <c r="H11" s="14"/>
      <c r="I11" s="16"/>
      <c r="J11" s="14"/>
      <c r="K11" s="17"/>
    </row>
    <row r="12" customFormat="false" ht="15" hidden="false" customHeight="false" outlineLevel="0" collapsed="false">
      <c r="A12" s="8" t="n">
        <f aca="false">8</f>
        <v>8</v>
      </c>
      <c r="B12" s="9"/>
      <c r="C12" s="10"/>
      <c r="D12" s="9"/>
      <c r="E12" s="9"/>
      <c r="F12" s="9"/>
      <c r="G12" s="9"/>
      <c r="H12" s="9"/>
      <c r="I12" s="11"/>
      <c r="J12" s="9"/>
      <c r="K12" s="12"/>
    </row>
    <row r="13" customFormat="false" ht="15" hidden="false" customHeight="false" outlineLevel="0" collapsed="false">
      <c r="A13" s="13" t="n">
        <f aca="false">9</f>
        <v>9</v>
      </c>
      <c r="B13" s="14"/>
      <c r="C13" s="15"/>
      <c r="D13" s="14"/>
      <c r="E13" s="14"/>
      <c r="F13" s="14"/>
      <c r="G13" s="14"/>
      <c r="H13" s="14"/>
      <c r="I13" s="16"/>
      <c r="J13" s="14"/>
      <c r="K13" s="17"/>
    </row>
    <row r="14" customFormat="false" ht="15" hidden="false" customHeight="false" outlineLevel="0" collapsed="false">
      <c r="A14" s="8" t="n">
        <f aca="false">10</f>
        <v>10</v>
      </c>
      <c r="B14" s="9"/>
      <c r="C14" s="10"/>
      <c r="D14" s="9"/>
      <c r="E14" s="9"/>
      <c r="F14" s="9"/>
      <c r="G14" s="9"/>
      <c r="H14" s="9"/>
      <c r="I14" s="11"/>
      <c r="J14" s="9"/>
      <c r="K14" s="12"/>
    </row>
    <row r="15" customFormat="false" ht="15" hidden="false" customHeight="false" outlineLevel="0" collapsed="false">
      <c r="A15" s="13" t="n">
        <f aca="false">11</f>
        <v>11</v>
      </c>
      <c r="B15" s="14"/>
      <c r="C15" s="15"/>
      <c r="D15" s="14"/>
      <c r="E15" s="14"/>
      <c r="F15" s="14"/>
      <c r="G15" s="14"/>
      <c r="H15" s="14"/>
      <c r="I15" s="16"/>
      <c r="J15" s="14"/>
      <c r="K15" s="17"/>
    </row>
    <row r="16" customFormat="false" ht="15" hidden="false" customHeight="false" outlineLevel="0" collapsed="false">
      <c r="A16" s="8" t="n">
        <f aca="false">12</f>
        <v>12</v>
      </c>
      <c r="B16" s="9"/>
      <c r="C16" s="10"/>
      <c r="D16" s="9"/>
      <c r="E16" s="9"/>
      <c r="F16" s="9"/>
      <c r="G16" s="9"/>
      <c r="H16" s="9"/>
      <c r="I16" s="11"/>
      <c r="J16" s="9"/>
      <c r="K16" s="12"/>
    </row>
    <row r="17" customFormat="false" ht="15" hidden="false" customHeight="false" outlineLevel="0" collapsed="false">
      <c r="A17" s="13" t="n">
        <f aca="false">13</f>
        <v>13</v>
      </c>
      <c r="B17" s="14"/>
      <c r="C17" s="15"/>
      <c r="D17" s="14"/>
      <c r="E17" s="14"/>
      <c r="F17" s="14"/>
      <c r="G17" s="14"/>
      <c r="H17" s="14"/>
      <c r="I17" s="16"/>
      <c r="J17" s="14"/>
      <c r="K17" s="17"/>
    </row>
    <row r="18" customFormat="false" ht="15" hidden="false" customHeight="false" outlineLevel="0" collapsed="false">
      <c r="A18" s="8" t="n">
        <f aca="false">14</f>
        <v>14</v>
      </c>
      <c r="B18" s="9"/>
      <c r="C18" s="10"/>
      <c r="D18" s="9"/>
      <c r="E18" s="9"/>
      <c r="F18" s="9"/>
      <c r="G18" s="9"/>
      <c r="H18" s="9"/>
      <c r="I18" s="11"/>
      <c r="J18" s="9"/>
      <c r="K18" s="12"/>
    </row>
    <row r="19" customFormat="false" ht="15" hidden="false" customHeight="false" outlineLevel="0" collapsed="false">
      <c r="A19" s="13" t="n">
        <f aca="false">15</f>
        <v>15</v>
      </c>
      <c r="B19" s="14"/>
      <c r="C19" s="15"/>
      <c r="D19" s="14"/>
      <c r="E19" s="14"/>
      <c r="F19" s="14"/>
      <c r="G19" s="14"/>
      <c r="H19" s="14"/>
      <c r="I19" s="16"/>
      <c r="J19" s="14"/>
      <c r="K19" s="17"/>
    </row>
    <row r="20" customFormat="false" ht="15" hidden="false" customHeight="false" outlineLevel="0" collapsed="false">
      <c r="A20" s="8" t="n">
        <f aca="false">16</f>
        <v>16</v>
      </c>
      <c r="B20" s="9"/>
      <c r="C20" s="10"/>
      <c r="D20" s="9"/>
      <c r="E20" s="9"/>
      <c r="F20" s="9"/>
      <c r="G20" s="9"/>
      <c r="H20" s="9"/>
      <c r="I20" s="11"/>
      <c r="J20" s="9"/>
      <c r="K20" s="12"/>
    </row>
    <row r="21" customFormat="false" ht="15" hidden="false" customHeight="false" outlineLevel="0" collapsed="false">
      <c r="A21" s="13" t="n">
        <f aca="false">17</f>
        <v>17</v>
      </c>
      <c r="B21" s="14"/>
      <c r="C21" s="15"/>
      <c r="D21" s="14"/>
      <c r="E21" s="14"/>
      <c r="F21" s="14"/>
      <c r="G21" s="14"/>
      <c r="H21" s="14"/>
      <c r="I21" s="16"/>
      <c r="J21" s="14"/>
      <c r="K21" s="17"/>
    </row>
    <row r="22" customFormat="false" ht="15" hidden="false" customHeight="false" outlineLevel="0" collapsed="false">
      <c r="A22" s="8" t="n">
        <f aca="false">18</f>
        <v>18</v>
      </c>
      <c r="B22" s="9"/>
      <c r="C22" s="10"/>
      <c r="D22" s="9"/>
      <c r="E22" s="9"/>
      <c r="F22" s="9"/>
      <c r="G22" s="9"/>
      <c r="H22" s="9"/>
      <c r="I22" s="11"/>
      <c r="J22" s="9"/>
      <c r="K22" s="12"/>
    </row>
    <row r="23" customFormat="false" ht="15" hidden="false" customHeight="false" outlineLevel="0" collapsed="false">
      <c r="A23" s="13" t="n">
        <f aca="false">19</f>
        <v>19</v>
      </c>
      <c r="B23" s="14"/>
      <c r="C23" s="15"/>
      <c r="D23" s="14"/>
      <c r="E23" s="14"/>
      <c r="F23" s="14"/>
      <c r="G23" s="14"/>
      <c r="H23" s="14"/>
      <c r="I23" s="16"/>
      <c r="J23" s="14"/>
      <c r="K23" s="17"/>
    </row>
    <row r="24" customFormat="false" ht="15" hidden="false" customHeight="false" outlineLevel="0" collapsed="false">
      <c r="A24" s="8" t="n">
        <f aca="false">20</f>
        <v>20</v>
      </c>
      <c r="B24" s="9"/>
      <c r="C24" s="10"/>
      <c r="D24" s="9"/>
      <c r="E24" s="9"/>
      <c r="F24" s="9"/>
      <c r="G24" s="9"/>
      <c r="H24" s="9"/>
      <c r="I24" s="11"/>
      <c r="J24" s="9"/>
      <c r="K24" s="12"/>
    </row>
    <row r="25" customFormat="false" ht="15" hidden="false" customHeight="false" outlineLevel="0" collapsed="false">
      <c r="A25" s="13" t="n">
        <f aca="false">21</f>
        <v>21</v>
      </c>
      <c r="B25" s="14"/>
      <c r="C25" s="15"/>
      <c r="D25" s="14"/>
      <c r="E25" s="14"/>
      <c r="F25" s="14"/>
      <c r="G25" s="14"/>
      <c r="H25" s="14"/>
      <c r="I25" s="16"/>
      <c r="J25" s="14"/>
      <c r="K25" s="17"/>
    </row>
    <row r="26" customFormat="false" ht="15" hidden="false" customHeight="false" outlineLevel="0" collapsed="false">
      <c r="A26" s="8" t="n">
        <f aca="false">22</f>
        <v>22</v>
      </c>
      <c r="B26" s="9"/>
      <c r="C26" s="10"/>
      <c r="D26" s="9"/>
      <c r="E26" s="9"/>
      <c r="F26" s="9"/>
      <c r="G26" s="9"/>
      <c r="H26" s="9"/>
      <c r="I26" s="11"/>
      <c r="J26" s="9"/>
      <c r="K26" s="12"/>
    </row>
    <row r="27" customFormat="false" ht="15" hidden="false" customHeight="false" outlineLevel="0" collapsed="false">
      <c r="A27" s="13" t="n">
        <f aca="false">23</f>
        <v>23</v>
      </c>
      <c r="B27" s="14"/>
      <c r="C27" s="15"/>
      <c r="D27" s="14"/>
      <c r="E27" s="14"/>
      <c r="F27" s="14"/>
      <c r="G27" s="14"/>
      <c r="H27" s="14"/>
      <c r="I27" s="16"/>
      <c r="J27" s="14"/>
      <c r="K27" s="17"/>
    </row>
    <row r="28" customFormat="false" ht="15" hidden="false" customHeight="false" outlineLevel="0" collapsed="false">
      <c r="A28" s="8" t="n">
        <f aca="false">24</f>
        <v>24</v>
      </c>
      <c r="B28" s="9"/>
      <c r="C28" s="10"/>
      <c r="D28" s="9"/>
      <c r="E28" s="9"/>
      <c r="F28" s="9"/>
      <c r="G28" s="9"/>
      <c r="H28" s="9"/>
      <c r="I28" s="11"/>
      <c r="J28" s="9"/>
      <c r="K28" s="12"/>
    </row>
    <row r="29" customFormat="false" ht="15" hidden="false" customHeight="false" outlineLevel="0" collapsed="false">
      <c r="A29" s="13" t="n">
        <f aca="false">25</f>
        <v>25</v>
      </c>
      <c r="B29" s="14"/>
      <c r="C29" s="15"/>
      <c r="D29" s="14"/>
      <c r="E29" s="14"/>
      <c r="F29" s="14"/>
      <c r="G29" s="14"/>
      <c r="H29" s="14"/>
      <c r="I29" s="16"/>
      <c r="J29" s="14"/>
      <c r="K29" s="17"/>
    </row>
    <row r="30" customFormat="false" ht="15" hidden="false" customHeight="false" outlineLevel="0" collapsed="false">
      <c r="A30" s="8" t="n">
        <f aca="false">26</f>
        <v>26</v>
      </c>
      <c r="B30" s="9"/>
      <c r="C30" s="10"/>
      <c r="D30" s="9"/>
      <c r="E30" s="9"/>
      <c r="F30" s="9"/>
      <c r="G30" s="9"/>
      <c r="H30" s="9"/>
      <c r="I30" s="11"/>
      <c r="J30" s="9"/>
      <c r="K30" s="12"/>
    </row>
    <row r="31" customFormat="false" ht="15" hidden="false" customHeight="false" outlineLevel="0" collapsed="false">
      <c r="A31" s="13" t="n">
        <f aca="false">27</f>
        <v>27</v>
      </c>
      <c r="B31" s="14"/>
      <c r="C31" s="15"/>
      <c r="D31" s="14"/>
      <c r="E31" s="14"/>
      <c r="F31" s="14"/>
      <c r="G31" s="14"/>
      <c r="H31" s="14"/>
      <c r="I31" s="16"/>
      <c r="J31" s="14"/>
      <c r="K31" s="17"/>
    </row>
    <row r="32" customFormat="false" ht="15" hidden="false" customHeight="false" outlineLevel="0" collapsed="false">
      <c r="A32" s="8" t="n">
        <f aca="false">28</f>
        <v>28</v>
      </c>
      <c r="B32" s="9"/>
      <c r="C32" s="10"/>
      <c r="D32" s="9"/>
      <c r="E32" s="9"/>
      <c r="F32" s="9"/>
      <c r="G32" s="9"/>
      <c r="H32" s="9"/>
      <c r="I32" s="11"/>
      <c r="J32" s="9"/>
      <c r="K32" s="12"/>
    </row>
    <row r="33" customFormat="false" ht="15" hidden="false" customHeight="false" outlineLevel="0" collapsed="false">
      <c r="A33" s="13" t="n">
        <f aca="false">29</f>
        <v>29</v>
      </c>
      <c r="B33" s="14"/>
      <c r="C33" s="15"/>
      <c r="D33" s="14"/>
      <c r="E33" s="14"/>
      <c r="F33" s="14"/>
      <c r="G33" s="14"/>
      <c r="H33" s="14"/>
      <c r="I33" s="16"/>
      <c r="J33" s="14"/>
      <c r="K33" s="17"/>
    </row>
    <row r="34" customFormat="false" ht="15" hidden="false" customHeight="false" outlineLevel="0" collapsed="false">
      <c r="A34" s="8" t="n">
        <f aca="false">30</f>
        <v>30</v>
      </c>
      <c r="B34" s="9"/>
      <c r="C34" s="10"/>
      <c r="D34" s="9"/>
      <c r="E34" s="9"/>
      <c r="F34" s="9"/>
      <c r="G34" s="9"/>
      <c r="H34" s="9"/>
      <c r="I34" s="11"/>
      <c r="J34" s="9"/>
      <c r="K34" s="12"/>
    </row>
    <row r="35" customFormat="false" ht="15" hidden="false" customHeight="false" outlineLevel="0" collapsed="false">
      <c r="A35" s="13" t="n">
        <f aca="false">31</f>
        <v>31</v>
      </c>
      <c r="B35" s="14"/>
      <c r="C35" s="15"/>
      <c r="D35" s="14"/>
      <c r="E35" s="14"/>
      <c r="F35" s="14"/>
      <c r="G35" s="14"/>
      <c r="H35" s="14"/>
      <c r="I35" s="16"/>
      <c r="J35" s="14"/>
      <c r="K35" s="17"/>
    </row>
    <row r="36" customFormat="false" ht="15" hidden="false" customHeight="false" outlineLevel="0" collapsed="false">
      <c r="A36" s="8" t="n">
        <f aca="false">32</f>
        <v>32</v>
      </c>
      <c r="B36" s="9"/>
      <c r="C36" s="10"/>
      <c r="D36" s="9"/>
      <c r="E36" s="9"/>
      <c r="F36" s="9"/>
      <c r="G36" s="9"/>
      <c r="H36" s="9"/>
      <c r="I36" s="11"/>
      <c r="J36" s="9"/>
      <c r="K36" s="12"/>
    </row>
    <row r="37" customFormat="false" ht="15" hidden="false" customHeight="false" outlineLevel="0" collapsed="false">
      <c r="A37" s="13" t="n">
        <f aca="false">33</f>
        <v>33</v>
      </c>
      <c r="B37" s="14"/>
      <c r="C37" s="15"/>
      <c r="D37" s="14"/>
      <c r="E37" s="14"/>
      <c r="F37" s="14"/>
      <c r="G37" s="14"/>
      <c r="H37" s="14"/>
      <c r="I37" s="16"/>
      <c r="J37" s="14"/>
      <c r="K37" s="17"/>
    </row>
    <row r="38" customFormat="false" ht="15" hidden="false" customHeight="false" outlineLevel="0" collapsed="false">
      <c r="A38" s="8" t="n">
        <f aca="false">34</f>
        <v>34</v>
      </c>
      <c r="B38" s="9"/>
      <c r="C38" s="10"/>
      <c r="D38" s="9"/>
      <c r="E38" s="9"/>
      <c r="F38" s="9"/>
      <c r="G38" s="9"/>
      <c r="H38" s="9"/>
      <c r="I38" s="11"/>
      <c r="J38" s="9"/>
      <c r="K38" s="12"/>
    </row>
    <row r="39" customFormat="false" ht="15" hidden="false" customHeight="false" outlineLevel="0" collapsed="false">
      <c r="A39" s="13" t="n">
        <f aca="false">35</f>
        <v>35</v>
      </c>
      <c r="B39" s="14"/>
      <c r="C39" s="15"/>
      <c r="D39" s="14"/>
      <c r="E39" s="14"/>
      <c r="F39" s="14"/>
      <c r="G39" s="14"/>
      <c r="H39" s="14"/>
      <c r="I39" s="16"/>
      <c r="J39" s="14"/>
      <c r="K39" s="17"/>
    </row>
    <row r="40" customFormat="false" ht="15" hidden="false" customHeight="false" outlineLevel="0" collapsed="false">
      <c r="A40" s="8" t="n">
        <f aca="false">36</f>
        <v>36</v>
      </c>
      <c r="B40" s="9"/>
      <c r="C40" s="10"/>
      <c r="D40" s="9"/>
      <c r="E40" s="9"/>
      <c r="F40" s="9"/>
      <c r="G40" s="9"/>
      <c r="H40" s="9"/>
      <c r="I40" s="11"/>
      <c r="J40" s="9"/>
      <c r="K40" s="12"/>
    </row>
    <row r="41" customFormat="false" ht="15" hidden="false" customHeight="false" outlineLevel="0" collapsed="false">
      <c r="A41" s="13" t="n">
        <f aca="false">37</f>
        <v>37</v>
      </c>
      <c r="B41" s="14"/>
      <c r="C41" s="15"/>
      <c r="D41" s="14"/>
      <c r="E41" s="14"/>
      <c r="F41" s="14"/>
      <c r="G41" s="14"/>
      <c r="H41" s="14"/>
      <c r="I41" s="16"/>
      <c r="J41" s="14"/>
      <c r="K41" s="17"/>
    </row>
    <row r="42" customFormat="false" ht="15" hidden="false" customHeight="false" outlineLevel="0" collapsed="false">
      <c r="A42" s="8" t="n">
        <f aca="false">38</f>
        <v>38</v>
      </c>
      <c r="B42" s="9"/>
      <c r="C42" s="10"/>
      <c r="D42" s="9"/>
      <c r="E42" s="9"/>
      <c r="F42" s="9"/>
      <c r="G42" s="9"/>
      <c r="H42" s="9"/>
      <c r="I42" s="11"/>
      <c r="J42" s="9"/>
      <c r="K42" s="12"/>
    </row>
    <row r="43" customFormat="false" ht="15" hidden="false" customHeight="false" outlineLevel="0" collapsed="false">
      <c r="A43" s="13" t="n">
        <f aca="false">39</f>
        <v>39</v>
      </c>
      <c r="B43" s="14"/>
      <c r="C43" s="15"/>
      <c r="D43" s="14"/>
      <c r="E43" s="14"/>
      <c r="F43" s="14"/>
      <c r="G43" s="14"/>
      <c r="H43" s="14"/>
      <c r="I43" s="16"/>
      <c r="J43" s="14"/>
      <c r="K43" s="17"/>
    </row>
    <row r="44" customFormat="false" ht="15" hidden="false" customHeight="false" outlineLevel="0" collapsed="false">
      <c r="A44" s="8" t="n">
        <f aca="false">40</f>
        <v>40</v>
      </c>
      <c r="B44" s="9"/>
      <c r="C44" s="10"/>
      <c r="D44" s="9"/>
      <c r="E44" s="9"/>
      <c r="F44" s="9"/>
      <c r="G44" s="9"/>
      <c r="H44" s="9"/>
      <c r="I44" s="11"/>
      <c r="J44" s="9"/>
      <c r="K44" s="12"/>
    </row>
    <row r="45" customFormat="false" ht="15" hidden="false" customHeight="false" outlineLevel="0" collapsed="false">
      <c r="A45" s="13" t="n">
        <f aca="false">41</f>
        <v>41</v>
      </c>
      <c r="B45" s="14"/>
      <c r="C45" s="15"/>
      <c r="D45" s="14"/>
      <c r="E45" s="14"/>
      <c r="F45" s="14"/>
      <c r="G45" s="14"/>
      <c r="H45" s="14"/>
      <c r="I45" s="16"/>
      <c r="J45" s="14"/>
      <c r="K45" s="17"/>
    </row>
    <row r="46" customFormat="false" ht="15" hidden="false" customHeight="false" outlineLevel="0" collapsed="false">
      <c r="A46" s="8" t="n">
        <f aca="false">42</f>
        <v>42</v>
      </c>
      <c r="B46" s="9"/>
      <c r="C46" s="10"/>
      <c r="D46" s="9"/>
      <c r="E46" s="9"/>
      <c r="F46" s="9"/>
      <c r="G46" s="9"/>
      <c r="H46" s="9"/>
      <c r="I46" s="11"/>
      <c r="J46" s="9"/>
      <c r="K46" s="12"/>
    </row>
    <row r="47" customFormat="false" ht="15" hidden="false" customHeight="false" outlineLevel="0" collapsed="false">
      <c r="A47" s="13" t="n">
        <f aca="false">43</f>
        <v>43</v>
      </c>
      <c r="B47" s="14"/>
      <c r="C47" s="15"/>
      <c r="D47" s="14"/>
      <c r="E47" s="14"/>
      <c r="F47" s="14"/>
      <c r="G47" s="14"/>
      <c r="H47" s="14"/>
      <c r="I47" s="16"/>
      <c r="J47" s="14"/>
      <c r="K47" s="17"/>
    </row>
    <row r="48" customFormat="false" ht="15" hidden="false" customHeight="false" outlineLevel="0" collapsed="false">
      <c r="A48" s="8" t="n">
        <f aca="false">44</f>
        <v>44</v>
      </c>
      <c r="B48" s="9"/>
      <c r="C48" s="10"/>
      <c r="D48" s="9"/>
      <c r="E48" s="9"/>
      <c r="F48" s="9"/>
      <c r="G48" s="9"/>
      <c r="H48" s="9"/>
      <c r="I48" s="11"/>
      <c r="J48" s="9"/>
      <c r="K48" s="12"/>
    </row>
    <row r="49" customFormat="false" ht="15" hidden="false" customHeight="false" outlineLevel="0" collapsed="false">
      <c r="A49" s="13" t="n">
        <f aca="false">45</f>
        <v>45</v>
      </c>
      <c r="B49" s="14"/>
      <c r="C49" s="15"/>
      <c r="D49" s="14"/>
      <c r="E49" s="14"/>
      <c r="F49" s="14"/>
      <c r="G49" s="14"/>
      <c r="H49" s="14"/>
      <c r="I49" s="16"/>
      <c r="J49" s="14"/>
      <c r="K49" s="17"/>
    </row>
    <row r="50" customFormat="false" ht="15" hidden="false" customHeight="false" outlineLevel="0" collapsed="false">
      <c r="A50" s="8" t="n">
        <f aca="false">46</f>
        <v>46</v>
      </c>
      <c r="B50" s="9"/>
      <c r="C50" s="10"/>
      <c r="D50" s="9"/>
      <c r="E50" s="9"/>
      <c r="F50" s="9"/>
      <c r="G50" s="9"/>
      <c r="H50" s="9"/>
      <c r="I50" s="11"/>
      <c r="J50" s="9"/>
      <c r="K50" s="12"/>
    </row>
    <row r="51" customFormat="false" ht="15" hidden="false" customHeight="false" outlineLevel="0" collapsed="false">
      <c r="A51" s="13" t="n">
        <f aca="false">47</f>
        <v>47</v>
      </c>
      <c r="B51" s="14"/>
      <c r="C51" s="15"/>
      <c r="D51" s="14"/>
      <c r="E51" s="14"/>
      <c r="F51" s="14"/>
      <c r="G51" s="14"/>
      <c r="H51" s="14"/>
      <c r="I51" s="16"/>
      <c r="J51" s="14"/>
      <c r="K51" s="17"/>
    </row>
    <row r="52" customFormat="false" ht="15" hidden="false" customHeight="false" outlineLevel="0" collapsed="false">
      <c r="A52" s="8" t="n">
        <f aca="false">48</f>
        <v>48</v>
      </c>
      <c r="B52" s="9"/>
      <c r="C52" s="10"/>
      <c r="D52" s="9"/>
      <c r="E52" s="9"/>
      <c r="F52" s="9"/>
      <c r="G52" s="9"/>
      <c r="H52" s="9"/>
      <c r="I52" s="11"/>
      <c r="J52" s="9"/>
      <c r="K52" s="12"/>
    </row>
    <row r="53" customFormat="false" ht="15" hidden="false" customHeight="false" outlineLevel="0" collapsed="false">
      <c r="A53" s="13" t="n">
        <f aca="false">49</f>
        <v>49</v>
      </c>
      <c r="B53" s="14"/>
      <c r="C53" s="15"/>
      <c r="D53" s="14"/>
      <c r="E53" s="14"/>
      <c r="F53" s="14"/>
      <c r="G53" s="14"/>
      <c r="H53" s="14"/>
      <c r="I53" s="16"/>
      <c r="J53" s="14"/>
      <c r="K53" s="17"/>
    </row>
    <row r="54" customFormat="false" ht="15" hidden="false" customHeight="false" outlineLevel="0" collapsed="false">
      <c r="A54" s="8" t="n">
        <f aca="false">50</f>
        <v>50</v>
      </c>
      <c r="B54" s="9"/>
      <c r="C54" s="10"/>
      <c r="D54" s="9"/>
      <c r="E54" s="9"/>
      <c r="F54" s="9"/>
      <c r="G54" s="9"/>
      <c r="H54" s="9"/>
      <c r="I54" s="11"/>
      <c r="J54" s="9"/>
      <c r="K54" s="12"/>
    </row>
    <row r="55" customFormat="false" ht="15" hidden="false" customHeight="false" outlineLevel="0" collapsed="false">
      <c r="A55" s="13" t="n">
        <f aca="false">51</f>
        <v>51</v>
      </c>
      <c r="B55" s="14"/>
      <c r="C55" s="15"/>
      <c r="D55" s="14"/>
      <c r="E55" s="14"/>
      <c r="F55" s="14"/>
      <c r="G55" s="14"/>
      <c r="H55" s="14"/>
      <c r="I55" s="16"/>
      <c r="J55" s="14"/>
      <c r="K55" s="17"/>
    </row>
    <row r="56" customFormat="false" ht="15" hidden="false" customHeight="false" outlineLevel="0" collapsed="false">
      <c r="A56" s="8" t="n">
        <f aca="false">52</f>
        <v>52</v>
      </c>
      <c r="B56" s="9"/>
      <c r="C56" s="10"/>
      <c r="D56" s="9"/>
      <c r="E56" s="9"/>
      <c r="F56" s="9"/>
      <c r="G56" s="9"/>
      <c r="H56" s="9"/>
      <c r="I56" s="11"/>
      <c r="J56" s="9"/>
      <c r="K56" s="12"/>
    </row>
    <row r="57" customFormat="false" ht="15" hidden="false" customHeight="false" outlineLevel="0" collapsed="false">
      <c r="A57" s="13" t="n">
        <f aca="false">53</f>
        <v>53</v>
      </c>
      <c r="B57" s="14"/>
      <c r="C57" s="15"/>
      <c r="D57" s="14"/>
      <c r="E57" s="14"/>
      <c r="F57" s="14"/>
      <c r="G57" s="14"/>
      <c r="H57" s="14"/>
      <c r="I57" s="16"/>
      <c r="J57" s="14"/>
      <c r="K57" s="17"/>
    </row>
    <row r="58" customFormat="false" ht="15" hidden="false" customHeight="false" outlineLevel="0" collapsed="false">
      <c r="A58" s="8" t="n">
        <f aca="false">54</f>
        <v>54</v>
      </c>
      <c r="B58" s="9"/>
      <c r="C58" s="10"/>
      <c r="D58" s="9"/>
      <c r="E58" s="9"/>
      <c r="F58" s="9"/>
      <c r="G58" s="9"/>
      <c r="H58" s="9"/>
      <c r="I58" s="11"/>
      <c r="J58" s="9"/>
      <c r="K58" s="12"/>
    </row>
    <row r="59" customFormat="false" ht="15" hidden="false" customHeight="false" outlineLevel="0" collapsed="false">
      <c r="A59" s="13" t="n">
        <f aca="false">55</f>
        <v>55</v>
      </c>
      <c r="B59" s="14"/>
      <c r="C59" s="15"/>
      <c r="D59" s="14"/>
      <c r="E59" s="14"/>
      <c r="F59" s="14"/>
      <c r="G59" s="14"/>
      <c r="H59" s="14"/>
      <c r="I59" s="16"/>
      <c r="J59" s="14"/>
      <c r="K59" s="17"/>
    </row>
    <row r="60" customFormat="false" ht="15" hidden="false" customHeight="false" outlineLevel="0" collapsed="false">
      <c r="A60" s="8" t="n">
        <f aca="false">56</f>
        <v>56</v>
      </c>
      <c r="B60" s="9"/>
      <c r="C60" s="10"/>
      <c r="D60" s="9"/>
      <c r="E60" s="9"/>
      <c r="F60" s="9"/>
      <c r="G60" s="9"/>
      <c r="H60" s="9"/>
      <c r="I60" s="11"/>
      <c r="J60" s="9"/>
      <c r="K60" s="12"/>
    </row>
    <row r="61" customFormat="false" ht="15" hidden="false" customHeight="false" outlineLevel="0" collapsed="false">
      <c r="A61" s="13" t="n">
        <f aca="false">57</f>
        <v>57</v>
      </c>
      <c r="B61" s="14"/>
      <c r="C61" s="15"/>
      <c r="D61" s="14"/>
      <c r="E61" s="14"/>
      <c r="F61" s="14"/>
      <c r="G61" s="14"/>
      <c r="H61" s="14"/>
      <c r="I61" s="16"/>
      <c r="J61" s="14"/>
      <c r="K61" s="17"/>
    </row>
    <row r="62" customFormat="false" ht="15" hidden="false" customHeight="false" outlineLevel="0" collapsed="false">
      <c r="A62" s="8" t="n">
        <f aca="false">58</f>
        <v>58</v>
      </c>
      <c r="B62" s="9"/>
      <c r="C62" s="10"/>
      <c r="D62" s="9"/>
      <c r="E62" s="9"/>
      <c r="F62" s="9"/>
      <c r="G62" s="9"/>
      <c r="H62" s="9"/>
      <c r="I62" s="11"/>
      <c r="J62" s="9"/>
      <c r="K62" s="12"/>
    </row>
    <row r="63" customFormat="false" ht="15" hidden="false" customHeight="false" outlineLevel="0" collapsed="false">
      <c r="A63" s="13" t="n">
        <f aca="false">59</f>
        <v>59</v>
      </c>
      <c r="B63" s="14"/>
      <c r="C63" s="15"/>
      <c r="D63" s="14"/>
      <c r="E63" s="14"/>
      <c r="F63" s="14"/>
      <c r="G63" s="14"/>
      <c r="H63" s="14"/>
      <c r="I63" s="16"/>
      <c r="J63" s="14"/>
      <c r="K63" s="17"/>
    </row>
    <row r="64" customFormat="false" ht="15" hidden="false" customHeight="false" outlineLevel="0" collapsed="false">
      <c r="A64" s="8" t="n">
        <f aca="false">60</f>
        <v>60</v>
      </c>
      <c r="B64" s="9"/>
      <c r="C64" s="10"/>
      <c r="D64" s="9"/>
      <c r="E64" s="9"/>
      <c r="F64" s="9"/>
      <c r="G64" s="9"/>
      <c r="H64" s="9"/>
      <c r="I64" s="11"/>
      <c r="J64" s="9"/>
      <c r="K64" s="12"/>
    </row>
    <row r="65" customFormat="false" ht="15" hidden="false" customHeight="false" outlineLevel="0" collapsed="false">
      <c r="A65" s="13" t="n">
        <f aca="false">61</f>
        <v>61</v>
      </c>
      <c r="B65" s="14"/>
      <c r="C65" s="15"/>
      <c r="D65" s="14"/>
      <c r="E65" s="14"/>
      <c r="F65" s="14"/>
      <c r="G65" s="14"/>
      <c r="H65" s="14"/>
      <c r="I65" s="16"/>
      <c r="J65" s="14"/>
      <c r="K65" s="17"/>
    </row>
    <row r="66" customFormat="false" ht="15" hidden="false" customHeight="false" outlineLevel="0" collapsed="false">
      <c r="A66" s="8" t="n">
        <f aca="false">62</f>
        <v>62</v>
      </c>
      <c r="B66" s="9"/>
      <c r="C66" s="10"/>
      <c r="D66" s="9"/>
      <c r="E66" s="9"/>
      <c r="F66" s="9"/>
      <c r="G66" s="9"/>
      <c r="H66" s="9"/>
      <c r="I66" s="11"/>
      <c r="J66" s="9"/>
      <c r="K66" s="12"/>
    </row>
    <row r="67" customFormat="false" ht="15" hidden="false" customHeight="false" outlineLevel="0" collapsed="false">
      <c r="A67" s="13" t="n">
        <f aca="false">63</f>
        <v>63</v>
      </c>
      <c r="B67" s="14"/>
      <c r="C67" s="15"/>
      <c r="D67" s="14"/>
      <c r="E67" s="14"/>
      <c r="F67" s="14"/>
      <c r="G67" s="14"/>
      <c r="H67" s="14"/>
      <c r="I67" s="16"/>
      <c r="J67" s="14"/>
      <c r="K67" s="17"/>
    </row>
    <row r="68" customFormat="false" ht="15" hidden="false" customHeight="false" outlineLevel="0" collapsed="false">
      <c r="A68" s="8" t="n">
        <f aca="false">64</f>
        <v>64</v>
      </c>
      <c r="B68" s="9"/>
      <c r="C68" s="10"/>
      <c r="D68" s="9"/>
      <c r="E68" s="9"/>
      <c r="F68" s="9"/>
      <c r="G68" s="9"/>
      <c r="H68" s="9"/>
      <c r="I68" s="11"/>
      <c r="J68" s="9"/>
      <c r="K68" s="12"/>
    </row>
    <row r="69" customFormat="false" ht="15" hidden="false" customHeight="false" outlineLevel="0" collapsed="false">
      <c r="A69" s="13" t="n">
        <f aca="false">65</f>
        <v>65</v>
      </c>
      <c r="B69" s="14"/>
      <c r="C69" s="15"/>
      <c r="D69" s="14"/>
      <c r="E69" s="14"/>
      <c r="F69" s="14"/>
      <c r="G69" s="14"/>
      <c r="H69" s="14"/>
      <c r="I69" s="16"/>
      <c r="J69" s="14"/>
      <c r="K69" s="17"/>
    </row>
    <row r="70" customFormat="false" ht="15" hidden="false" customHeight="false" outlineLevel="0" collapsed="false">
      <c r="A70" s="8" t="n">
        <f aca="false">66</f>
        <v>66</v>
      </c>
      <c r="B70" s="9"/>
      <c r="C70" s="10"/>
      <c r="D70" s="9"/>
      <c r="E70" s="9"/>
      <c r="F70" s="9"/>
      <c r="G70" s="9"/>
      <c r="H70" s="9"/>
      <c r="I70" s="11"/>
      <c r="J70" s="9"/>
      <c r="K70" s="12"/>
    </row>
    <row r="71" customFormat="false" ht="15" hidden="false" customHeight="false" outlineLevel="0" collapsed="false">
      <c r="A71" s="13" t="n">
        <f aca="false">67</f>
        <v>67</v>
      </c>
      <c r="B71" s="14"/>
      <c r="C71" s="15"/>
      <c r="D71" s="14"/>
      <c r="E71" s="14"/>
      <c r="F71" s="14"/>
      <c r="G71" s="14"/>
      <c r="H71" s="14"/>
      <c r="I71" s="16"/>
      <c r="J71" s="14"/>
      <c r="K71" s="17"/>
    </row>
    <row r="72" customFormat="false" ht="15" hidden="false" customHeight="false" outlineLevel="0" collapsed="false">
      <c r="A72" s="8" t="n">
        <f aca="false">68</f>
        <v>68</v>
      </c>
      <c r="B72" s="9"/>
      <c r="C72" s="10"/>
      <c r="D72" s="9"/>
      <c r="E72" s="9"/>
      <c r="F72" s="9"/>
      <c r="G72" s="9"/>
      <c r="H72" s="9"/>
      <c r="I72" s="11"/>
      <c r="J72" s="9"/>
      <c r="K72" s="12"/>
    </row>
    <row r="73" customFormat="false" ht="15" hidden="false" customHeight="false" outlineLevel="0" collapsed="false">
      <c r="A73" s="13" t="n">
        <f aca="false">69</f>
        <v>69</v>
      </c>
      <c r="B73" s="14"/>
      <c r="C73" s="15"/>
      <c r="D73" s="14"/>
      <c r="E73" s="14"/>
      <c r="F73" s="14"/>
      <c r="G73" s="14"/>
      <c r="H73" s="14"/>
      <c r="I73" s="16"/>
      <c r="J73" s="14"/>
      <c r="K73" s="17"/>
    </row>
    <row r="74" customFormat="false" ht="15" hidden="false" customHeight="false" outlineLevel="0" collapsed="false">
      <c r="A74" s="8" t="n">
        <f aca="false">70</f>
        <v>70</v>
      </c>
      <c r="B74" s="9"/>
      <c r="C74" s="10"/>
      <c r="D74" s="9"/>
      <c r="E74" s="9"/>
      <c r="F74" s="9"/>
      <c r="G74" s="9"/>
      <c r="H74" s="9"/>
      <c r="I74" s="11"/>
      <c r="J74" s="9"/>
      <c r="K74" s="12"/>
    </row>
    <row r="75" customFormat="false" ht="15" hidden="false" customHeight="false" outlineLevel="0" collapsed="false">
      <c r="A75" s="13" t="n">
        <f aca="false">71</f>
        <v>71</v>
      </c>
      <c r="B75" s="14"/>
      <c r="C75" s="15"/>
      <c r="D75" s="14"/>
      <c r="E75" s="14"/>
      <c r="F75" s="14"/>
      <c r="G75" s="14"/>
      <c r="H75" s="14"/>
      <c r="I75" s="16"/>
      <c r="J75" s="14"/>
      <c r="K75" s="17"/>
    </row>
    <row r="76" customFormat="false" ht="15" hidden="false" customHeight="false" outlineLevel="0" collapsed="false">
      <c r="A76" s="8" t="n">
        <f aca="false">72</f>
        <v>72</v>
      </c>
      <c r="B76" s="9"/>
      <c r="C76" s="10"/>
      <c r="D76" s="9"/>
      <c r="E76" s="9"/>
      <c r="F76" s="9"/>
      <c r="G76" s="9"/>
      <c r="H76" s="9"/>
      <c r="I76" s="11"/>
      <c r="J76" s="9"/>
      <c r="K76" s="12"/>
    </row>
    <row r="77" customFormat="false" ht="15" hidden="false" customHeight="false" outlineLevel="0" collapsed="false">
      <c r="A77" s="13" t="n">
        <f aca="false">73</f>
        <v>73</v>
      </c>
      <c r="B77" s="14"/>
      <c r="C77" s="15"/>
      <c r="D77" s="14"/>
      <c r="E77" s="14"/>
      <c r="F77" s="14"/>
      <c r="G77" s="14"/>
      <c r="H77" s="14"/>
      <c r="I77" s="16"/>
      <c r="J77" s="14"/>
      <c r="K77" s="17"/>
    </row>
    <row r="78" customFormat="false" ht="15" hidden="false" customHeight="false" outlineLevel="0" collapsed="false">
      <c r="A78" s="8" t="n">
        <f aca="false">74</f>
        <v>74</v>
      </c>
      <c r="B78" s="9"/>
      <c r="C78" s="10"/>
      <c r="D78" s="9"/>
      <c r="E78" s="9"/>
      <c r="F78" s="9"/>
      <c r="G78" s="9"/>
      <c r="H78" s="9"/>
      <c r="I78" s="11"/>
      <c r="J78" s="9"/>
      <c r="K78" s="12"/>
    </row>
    <row r="79" customFormat="false" ht="15" hidden="false" customHeight="false" outlineLevel="0" collapsed="false">
      <c r="A79" s="13" t="n">
        <f aca="false">75</f>
        <v>75</v>
      </c>
      <c r="B79" s="14"/>
      <c r="C79" s="15"/>
      <c r="D79" s="14"/>
      <c r="E79" s="14"/>
      <c r="F79" s="14"/>
      <c r="G79" s="14"/>
      <c r="H79" s="14"/>
      <c r="I79" s="16"/>
      <c r="J79" s="14"/>
      <c r="K79" s="17"/>
    </row>
    <row r="80" customFormat="false" ht="15" hidden="false" customHeight="false" outlineLevel="0" collapsed="false">
      <c r="A80" s="8" t="n">
        <f aca="false">76</f>
        <v>76</v>
      </c>
      <c r="B80" s="9"/>
      <c r="C80" s="10"/>
      <c r="D80" s="9"/>
      <c r="E80" s="9"/>
      <c r="F80" s="9"/>
      <c r="G80" s="9"/>
      <c r="H80" s="9"/>
      <c r="I80" s="11"/>
      <c r="J80" s="9"/>
      <c r="K80" s="12"/>
    </row>
    <row r="81" customFormat="false" ht="15" hidden="false" customHeight="false" outlineLevel="0" collapsed="false">
      <c r="A81" s="13" t="n">
        <f aca="false">77</f>
        <v>77</v>
      </c>
      <c r="B81" s="14"/>
      <c r="C81" s="15"/>
      <c r="D81" s="14"/>
      <c r="E81" s="14"/>
      <c r="F81" s="14"/>
      <c r="G81" s="14"/>
      <c r="H81" s="14"/>
      <c r="I81" s="16"/>
      <c r="J81" s="14"/>
      <c r="K81" s="17"/>
    </row>
    <row r="82" customFormat="false" ht="15" hidden="false" customHeight="false" outlineLevel="0" collapsed="false">
      <c r="A82" s="8" t="n">
        <f aca="false">78</f>
        <v>78</v>
      </c>
      <c r="B82" s="9"/>
      <c r="C82" s="10"/>
      <c r="D82" s="9"/>
      <c r="E82" s="9"/>
      <c r="F82" s="9"/>
      <c r="G82" s="9"/>
      <c r="H82" s="9"/>
      <c r="I82" s="11"/>
      <c r="J82" s="9"/>
      <c r="K82" s="12"/>
    </row>
    <row r="83" customFormat="false" ht="15" hidden="false" customHeight="false" outlineLevel="0" collapsed="false">
      <c r="A83" s="13" t="n">
        <f aca="false">79</f>
        <v>79</v>
      </c>
      <c r="B83" s="14"/>
      <c r="C83" s="15"/>
      <c r="D83" s="14"/>
      <c r="E83" s="14"/>
      <c r="F83" s="14"/>
      <c r="G83" s="14"/>
      <c r="H83" s="14"/>
      <c r="I83" s="16"/>
      <c r="J83" s="14"/>
      <c r="K83" s="17"/>
    </row>
    <row r="84" customFormat="false" ht="15" hidden="false" customHeight="false" outlineLevel="0" collapsed="false">
      <c r="A84" s="8" t="n">
        <f aca="false">80</f>
        <v>80</v>
      </c>
      <c r="B84" s="9"/>
      <c r="C84" s="10"/>
      <c r="D84" s="9"/>
      <c r="E84" s="9"/>
      <c r="F84" s="9"/>
      <c r="G84" s="9"/>
      <c r="H84" s="9"/>
      <c r="I84" s="11"/>
      <c r="J84" s="9"/>
      <c r="K84" s="12"/>
    </row>
    <row r="85" customFormat="false" ht="15" hidden="false" customHeight="false" outlineLevel="0" collapsed="false">
      <c r="A85" s="13" t="n">
        <f aca="false">81</f>
        <v>81</v>
      </c>
      <c r="B85" s="14"/>
      <c r="C85" s="15"/>
      <c r="D85" s="14"/>
      <c r="E85" s="14"/>
      <c r="F85" s="14"/>
      <c r="G85" s="14"/>
      <c r="H85" s="14"/>
      <c r="I85" s="16"/>
      <c r="J85" s="14"/>
      <c r="K85" s="17"/>
    </row>
    <row r="86" customFormat="false" ht="15" hidden="false" customHeight="false" outlineLevel="0" collapsed="false">
      <c r="A86" s="8" t="n">
        <f aca="false">82</f>
        <v>82</v>
      </c>
      <c r="B86" s="9"/>
      <c r="C86" s="10"/>
      <c r="D86" s="9"/>
      <c r="E86" s="9"/>
      <c r="F86" s="9"/>
      <c r="G86" s="9"/>
      <c r="H86" s="9"/>
      <c r="I86" s="11"/>
      <c r="J86" s="9"/>
      <c r="K86" s="12"/>
    </row>
    <row r="87" customFormat="false" ht="15" hidden="false" customHeight="false" outlineLevel="0" collapsed="false">
      <c r="A87" s="13" t="n">
        <f aca="false">83</f>
        <v>83</v>
      </c>
      <c r="B87" s="14"/>
      <c r="C87" s="15"/>
      <c r="D87" s="14"/>
      <c r="E87" s="14"/>
      <c r="F87" s="14"/>
      <c r="G87" s="14"/>
      <c r="H87" s="14"/>
      <c r="I87" s="16"/>
      <c r="J87" s="14"/>
      <c r="K87" s="17"/>
    </row>
    <row r="88" customFormat="false" ht="15" hidden="false" customHeight="false" outlineLevel="0" collapsed="false">
      <c r="A88" s="8" t="n">
        <f aca="false">84</f>
        <v>84</v>
      </c>
      <c r="B88" s="9"/>
      <c r="C88" s="10"/>
      <c r="D88" s="9"/>
      <c r="E88" s="9"/>
      <c r="F88" s="9"/>
      <c r="G88" s="9"/>
      <c r="H88" s="9"/>
      <c r="I88" s="11"/>
      <c r="J88" s="9"/>
      <c r="K88" s="12"/>
    </row>
    <row r="89" customFormat="false" ht="15" hidden="false" customHeight="false" outlineLevel="0" collapsed="false">
      <c r="A89" s="13" t="n">
        <f aca="false">85</f>
        <v>85</v>
      </c>
      <c r="B89" s="14"/>
      <c r="C89" s="15"/>
      <c r="D89" s="14"/>
      <c r="E89" s="14"/>
      <c r="F89" s="14"/>
      <c r="G89" s="14"/>
      <c r="H89" s="14"/>
      <c r="I89" s="16"/>
      <c r="J89" s="14"/>
      <c r="K89" s="17"/>
    </row>
    <row r="90" customFormat="false" ht="15" hidden="false" customHeight="false" outlineLevel="0" collapsed="false">
      <c r="A90" s="8" t="n">
        <f aca="false">86</f>
        <v>86</v>
      </c>
      <c r="B90" s="9"/>
      <c r="C90" s="10"/>
      <c r="D90" s="9"/>
      <c r="E90" s="9"/>
      <c r="F90" s="9"/>
      <c r="G90" s="9"/>
      <c r="H90" s="9"/>
      <c r="I90" s="11"/>
      <c r="J90" s="9"/>
      <c r="K90" s="12"/>
    </row>
    <row r="91" customFormat="false" ht="15" hidden="false" customHeight="false" outlineLevel="0" collapsed="false">
      <c r="A91" s="13" t="n">
        <f aca="false">87</f>
        <v>87</v>
      </c>
      <c r="B91" s="14"/>
      <c r="C91" s="15"/>
      <c r="D91" s="14"/>
      <c r="E91" s="14"/>
      <c r="F91" s="14"/>
      <c r="G91" s="14"/>
      <c r="H91" s="14"/>
      <c r="I91" s="16"/>
      <c r="J91" s="14"/>
      <c r="K91" s="17"/>
    </row>
    <row r="92" customFormat="false" ht="15" hidden="false" customHeight="false" outlineLevel="0" collapsed="false">
      <c r="A92" s="8" t="n">
        <f aca="false">88</f>
        <v>88</v>
      </c>
      <c r="B92" s="9"/>
      <c r="C92" s="10"/>
      <c r="D92" s="9"/>
      <c r="E92" s="9"/>
      <c r="F92" s="9"/>
      <c r="G92" s="9"/>
      <c r="H92" s="9"/>
      <c r="I92" s="11"/>
      <c r="J92" s="9"/>
      <c r="K92" s="12"/>
    </row>
    <row r="93" customFormat="false" ht="15" hidden="false" customHeight="false" outlineLevel="0" collapsed="false">
      <c r="A93" s="13" t="n">
        <f aca="false">89</f>
        <v>89</v>
      </c>
      <c r="B93" s="14"/>
      <c r="C93" s="15"/>
      <c r="D93" s="14"/>
      <c r="E93" s="14"/>
      <c r="F93" s="14"/>
      <c r="G93" s="14"/>
      <c r="H93" s="14"/>
      <c r="I93" s="16"/>
      <c r="J93" s="14"/>
      <c r="K93" s="17"/>
    </row>
    <row r="94" customFormat="false" ht="15" hidden="false" customHeight="false" outlineLevel="0" collapsed="false">
      <c r="A94" s="8" t="n">
        <f aca="false">90</f>
        <v>90</v>
      </c>
      <c r="B94" s="9"/>
      <c r="C94" s="10"/>
      <c r="D94" s="9"/>
      <c r="E94" s="9"/>
      <c r="F94" s="9"/>
      <c r="G94" s="9"/>
      <c r="H94" s="9"/>
      <c r="I94" s="11"/>
      <c r="J94" s="9"/>
      <c r="K94" s="12"/>
    </row>
    <row r="95" customFormat="false" ht="15" hidden="false" customHeight="false" outlineLevel="0" collapsed="false">
      <c r="A95" s="13" t="n">
        <f aca="false">91</f>
        <v>91</v>
      </c>
      <c r="B95" s="14"/>
      <c r="C95" s="15"/>
      <c r="D95" s="14"/>
      <c r="E95" s="14"/>
      <c r="F95" s="14"/>
      <c r="G95" s="14"/>
      <c r="H95" s="14"/>
      <c r="I95" s="16"/>
      <c r="J95" s="14"/>
      <c r="K95" s="17"/>
    </row>
    <row r="96" customFormat="false" ht="15" hidden="false" customHeight="false" outlineLevel="0" collapsed="false">
      <c r="A96" s="8" t="n">
        <f aca="false">92</f>
        <v>92</v>
      </c>
      <c r="B96" s="9"/>
      <c r="C96" s="10"/>
      <c r="D96" s="9"/>
      <c r="E96" s="9"/>
      <c r="F96" s="9"/>
      <c r="G96" s="9"/>
      <c r="H96" s="9"/>
      <c r="I96" s="11"/>
      <c r="J96" s="9"/>
      <c r="K96" s="12"/>
    </row>
    <row r="97" customFormat="false" ht="15" hidden="false" customHeight="false" outlineLevel="0" collapsed="false">
      <c r="A97" s="13" t="n">
        <f aca="false">93</f>
        <v>93</v>
      </c>
      <c r="B97" s="14"/>
      <c r="C97" s="15"/>
      <c r="D97" s="14"/>
      <c r="E97" s="14"/>
      <c r="F97" s="14"/>
      <c r="G97" s="14"/>
      <c r="H97" s="14"/>
      <c r="I97" s="16"/>
      <c r="J97" s="14"/>
      <c r="K97" s="17"/>
    </row>
    <row r="98" customFormat="false" ht="15" hidden="false" customHeight="false" outlineLevel="0" collapsed="false">
      <c r="A98" s="8" t="n">
        <f aca="false">94</f>
        <v>94</v>
      </c>
      <c r="B98" s="9"/>
      <c r="C98" s="10"/>
      <c r="D98" s="9"/>
      <c r="E98" s="9"/>
      <c r="F98" s="9"/>
      <c r="G98" s="9"/>
      <c r="H98" s="9"/>
      <c r="I98" s="11"/>
      <c r="J98" s="9"/>
      <c r="K98" s="12"/>
    </row>
    <row r="99" customFormat="false" ht="15" hidden="false" customHeight="false" outlineLevel="0" collapsed="false">
      <c r="A99" s="13" t="n">
        <f aca="false">95</f>
        <v>95</v>
      </c>
      <c r="B99" s="14"/>
      <c r="C99" s="15"/>
      <c r="D99" s="14"/>
      <c r="E99" s="14"/>
      <c r="F99" s="14"/>
      <c r="G99" s="14"/>
      <c r="H99" s="14"/>
      <c r="I99" s="16"/>
      <c r="J99" s="14"/>
      <c r="K99" s="17"/>
    </row>
    <row r="100" customFormat="false" ht="15" hidden="false" customHeight="false" outlineLevel="0" collapsed="false">
      <c r="A100" s="8" t="n">
        <f aca="false">96</f>
        <v>96</v>
      </c>
      <c r="B100" s="9"/>
      <c r="C100" s="10"/>
      <c r="D100" s="9"/>
      <c r="E100" s="9"/>
      <c r="F100" s="9"/>
      <c r="G100" s="9"/>
      <c r="H100" s="9"/>
      <c r="I100" s="11"/>
      <c r="J100" s="9"/>
      <c r="K100" s="12"/>
    </row>
    <row r="101" customFormat="false" ht="15" hidden="false" customHeight="false" outlineLevel="0" collapsed="false">
      <c r="A101" s="13" t="n">
        <f aca="false">97</f>
        <v>97</v>
      </c>
      <c r="B101" s="14"/>
      <c r="C101" s="15"/>
      <c r="D101" s="14"/>
      <c r="E101" s="14"/>
      <c r="F101" s="14"/>
      <c r="G101" s="14"/>
      <c r="H101" s="14"/>
      <c r="I101" s="16"/>
      <c r="J101" s="14"/>
      <c r="K101" s="17"/>
    </row>
    <row r="102" customFormat="false" ht="15" hidden="false" customHeight="false" outlineLevel="0" collapsed="false">
      <c r="A102" s="8" t="n">
        <f aca="false">98</f>
        <v>98</v>
      </c>
      <c r="B102" s="9"/>
      <c r="C102" s="10"/>
      <c r="D102" s="9"/>
      <c r="E102" s="9"/>
      <c r="F102" s="9"/>
      <c r="G102" s="9"/>
      <c r="H102" s="9"/>
      <c r="I102" s="11"/>
      <c r="J102" s="9"/>
      <c r="K102" s="12"/>
    </row>
    <row r="103" customFormat="false" ht="15" hidden="false" customHeight="false" outlineLevel="0" collapsed="false">
      <c r="A103" s="13" t="n">
        <f aca="false">99</f>
        <v>99</v>
      </c>
      <c r="B103" s="14"/>
      <c r="C103" s="15"/>
      <c r="D103" s="14"/>
      <c r="E103" s="14"/>
      <c r="F103" s="14"/>
      <c r="G103" s="14"/>
      <c r="H103" s="14"/>
      <c r="I103" s="16"/>
      <c r="J103" s="14"/>
      <c r="K103" s="17"/>
    </row>
    <row r="104" customFormat="false" ht="15" hidden="false" customHeight="false" outlineLevel="0" collapsed="false">
      <c r="A104" s="8" t="n">
        <f aca="false">100</f>
        <v>100</v>
      </c>
      <c r="B104" s="9"/>
      <c r="C104" s="10"/>
      <c r="D104" s="9"/>
      <c r="E104" s="9"/>
      <c r="F104" s="9"/>
      <c r="G104" s="9"/>
      <c r="H104" s="9"/>
      <c r="I104" s="11"/>
      <c r="J104" s="9"/>
      <c r="K104" s="12"/>
    </row>
  </sheetData>
  <mergeCells count="2">
    <mergeCell ref="A1:K2"/>
    <mergeCell ref="A3:K3"/>
  </mergeCells>
  <conditionalFormatting sqref="K5:K104">
    <cfRule type="cellIs" priority="2" operator="equal" aboveAverage="0" equalAverage="0" bottom="0" percent="0" rank="0" text="" dxfId="0">
      <formula>"Yes"</formula>
    </cfRule>
    <cfRule type="cellIs" priority="3" operator="equal" aboveAverage="0" equalAverage="0" bottom="0" percent="0" rank="0" text="" dxfId="1">
      <formula>"Done"</formula>
    </cfRule>
  </conditionalFormatting>
  <dataValidations count="2">
    <dataValidation allowBlank="true" error="Please choose a category from the list." errorStyle="stop" errorTitle="Invalid Entry" operator="between" prompt="Select a lead source category" promptTitle="Lead Source" showDropDown="false" showErrorMessage="false" showInputMessage="false" sqref="G5:G104" type="list">
      <formula1>"Referral – Customer,Referral – Partner,Google – Organic Search,Social Media – Facebook,Social Media – Instagram,Social Media – LinkedIn,Paid Ads – Google Ads,Paid Ads – Social Media,Direct – Typed URL,Event – Networking,Event – Trade Show,Other"</formula1>
      <formula2>0</formula2>
    </dataValidation>
    <dataValidation allowBlank="true" errorStyle="stop" operator="between" showDropDown="false" showErrorMessage="false" showInputMessage="false" sqref="K5:K104" type="list">
      <formula1>"Yes,No,Done"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H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6" min="6" style="0" width="36"/>
  </cols>
  <sheetData>
    <row r="1" customFormat="false" ht="21.75" hidden="false" customHeight="true" outlineLevel="0" collapsed="false">
      <c r="A1" s="1" t="s">
        <v>50</v>
      </c>
      <c r="B1" s="1"/>
      <c r="C1" s="1"/>
      <c r="D1" s="1"/>
      <c r="E1" s="1"/>
      <c r="F1" s="1"/>
      <c r="G1" s="1"/>
      <c r="H1" s="1"/>
    </row>
    <row r="2" customFormat="false" ht="12" hidden="false" customHeight="tru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5.75" hidden="false" customHeight="true" outlineLevel="0" collapsed="false">
      <c r="A3" s="2" t="s">
        <v>51</v>
      </c>
      <c r="B3" s="2"/>
      <c r="C3" s="2"/>
      <c r="D3" s="2"/>
      <c r="E3" s="2"/>
      <c r="F3" s="2"/>
      <c r="G3" s="2"/>
      <c r="H3" s="2"/>
    </row>
    <row r="5" customFormat="false" ht="24" hidden="false" customHeight="true" outlineLevel="0" collapsed="false">
      <c r="A5" s="3" t="s">
        <v>8</v>
      </c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</row>
    <row r="6" customFormat="false" ht="18" hidden="false" customHeight="true" outlineLevel="0" collapsed="false">
      <c r="A6" s="18" t="s">
        <v>18</v>
      </c>
      <c r="B6" s="19" t="n">
        <f aca="false">COUNTIF('Customer Log'!G$5:G$104,A6)</f>
        <v>1</v>
      </c>
      <c r="C6" s="20" t="n">
        <f aca="false">IFERROR(B6/B$18,0)</f>
        <v>0.2</v>
      </c>
      <c r="D6" s="11" t="n">
        <f aca="false">IFERROR(SUMIF('Customer Log'!G$5:G$104,A6,'Customer Log'!I$5:I$104),0)</f>
        <v>850</v>
      </c>
      <c r="E6" s="11" t="n">
        <f aca="false">IFERROR(D6/B6,0)</f>
        <v>850</v>
      </c>
      <c r="F6" s="21" t="s">
        <v>57</v>
      </c>
    </row>
    <row r="7" customFormat="false" ht="18" hidden="false" customHeight="true" outlineLevel="0" collapsed="false">
      <c r="A7" s="22" t="s">
        <v>58</v>
      </c>
      <c r="B7" s="23" t="n">
        <f aca="false">COUNTIF('Customer Log'!G$5:G$104,A7)</f>
        <v>0</v>
      </c>
      <c r="C7" s="24" t="n">
        <f aca="false">IFERROR(B7/B$18,0)</f>
        <v>0</v>
      </c>
      <c r="D7" s="16" t="n">
        <f aca="false">IFERROR(SUMIF('Customer Log'!G$5:G$104,A7,'Customer Log'!I$5:I$104),0)</f>
        <v>0</v>
      </c>
      <c r="E7" s="16" t="n">
        <f aca="false">IFERROR(D7/B7,0)</f>
        <v>0</v>
      </c>
      <c r="F7" s="21" t="s">
        <v>57</v>
      </c>
    </row>
    <row r="8" customFormat="false" ht="18" hidden="false" customHeight="true" outlineLevel="0" collapsed="false">
      <c r="A8" s="18" t="s">
        <v>27</v>
      </c>
      <c r="B8" s="19" t="n">
        <f aca="false">COUNTIF('Customer Log'!G$5:G$104,A8)</f>
        <v>1</v>
      </c>
      <c r="C8" s="20" t="n">
        <f aca="false">IFERROR(B8/B$18,0)</f>
        <v>0.2</v>
      </c>
      <c r="D8" s="11" t="n">
        <f aca="false">IFERROR(SUMIF('Customer Log'!G$5:G$104,A8,'Customer Log'!I$5:I$104),0)</f>
        <v>1200</v>
      </c>
      <c r="E8" s="11" t="n">
        <f aca="false">IFERROR(D8/B8,0)</f>
        <v>1200</v>
      </c>
      <c r="F8" s="21" t="s">
        <v>57</v>
      </c>
    </row>
    <row r="9" customFormat="false" ht="18" hidden="false" customHeight="true" outlineLevel="0" collapsed="false">
      <c r="A9" s="22" t="s">
        <v>59</v>
      </c>
      <c r="B9" s="23" t="n">
        <f aca="false">COUNTIF('Customer Log'!G$5:G$104,A9)</f>
        <v>0</v>
      </c>
      <c r="C9" s="24" t="n">
        <f aca="false">IFERROR(B9/B$18,0)</f>
        <v>0</v>
      </c>
      <c r="D9" s="16" t="n">
        <f aca="false">IFERROR(SUMIF('Customer Log'!G$5:G$104,A9,'Customer Log'!I$5:I$104),0)</f>
        <v>0</v>
      </c>
      <c r="E9" s="16" t="n">
        <f aca="false">IFERROR(D9/B9,0)</f>
        <v>0</v>
      </c>
      <c r="F9" s="21" t="s">
        <v>57</v>
      </c>
    </row>
    <row r="10" customFormat="false" ht="18" hidden="false" customHeight="true" outlineLevel="0" collapsed="false">
      <c r="A10" s="18" t="s">
        <v>34</v>
      </c>
      <c r="B10" s="19" t="n">
        <f aca="false">COUNTIF('Customer Log'!G$5:G$104,A10)</f>
        <v>1</v>
      </c>
      <c r="C10" s="20" t="n">
        <f aca="false">IFERROR(B10/B$18,0)</f>
        <v>0.2</v>
      </c>
      <c r="D10" s="11" t="n">
        <f aca="false">IFERROR(SUMIF('Customer Log'!G$5:G$104,A10,'Customer Log'!I$5:I$104),0)</f>
        <v>670</v>
      </c>
      <c r="E10" s="11" t="n">
        <f aca="false">IFERROR(D10/B10,0)</f>
        <v>670</v>
      </c>
      <c r="F10" s="21" t="s">
        <v>57</v>
      </c>
    </row>
    <row r="11" customFormat="false" ht="18" hidden="false" customHeight="true" outlineLevel="0" collapsed="false">
      <c r="A11" s="22" t="s">
        <v>60</v>
      </c>
      <c r="B11" s="23" t="n">
        <f aca="false">COUNTIF('Customer Log'!G$5:G$104,A11)</f>
        <v>0</v>
      </c>
      <c r="C11" s="24" t="n">
        <f aca="false">IFERROR(B11/B$18,0)</f>
        <v>0</v>
      </c>
      <c r="D11" s="16" t="n">
        <f aca="false">IFERROR(SUMIF('Customer Log'!G$5:G$104,A11,'Customer Log'!I$5:I$104),0)</f>
        <v>0</v>
      </c>
      <c r="E11" s="16" t="n">
        <f aca="false">IFERROR(D11/B11,0)</f>
        <v>0</v>
      </c>
      <c r="F11" s="21" t="s">
        <v>57</v>
      </c>
    </row>
    <row r="12" customFormat="false" ht="18" hidden="false" customHeight="true" outlineLevel="0" collapsed="false">
      <c r="A12" s="18" t="s">
        <v>42</v>
      </c>
      <c r="B12" s="19" t="n">
        <f aca="false">COUNTIF('Customer Log'!G$5:G$104,A12)</f>
        <v>1</v>
      </c>
      <c r="C12" s="20" t="n">
        <f aca="false">IFERROR(B12/B$18,0)</f>
        <v>0.2</v>
      </c>
      <c r="D12" s="11" t="n">
        <f aca="false">IFERROR(SUMIF('Customer Log'!G$5:G$104,A12,'Customer Log'!I$5:I$104),0)</f>
        <v>1550</v>
      </c>
      <c r="E12" s="11" t="n">
        <f aca="false">IFERROR(D12/B12,0)</f>
        <v>1550</v>
      </c>
      <c r="F12" s="21" t="s">
        <v>57</v>
      </c>
    </row>
    <row r="13" customFormat="false" ht="18" hidden="false" customHeight="true" outlineLevel="0" collapsed="false">
      <c r="A13" s="22" t="s">
        <v>61</v>
      </c>
      <c r="B13" s="23" t="n">
        <f aca="false">COUNTIF('Customer Log'!G$5:G$104,A13)</f>
        <v>0</v>
      </c>
      <c r="C13" s="24" t="n">
        <f aca="false">IFERROR(B13/B$18,0)</f>
        <v>0</v>
      </c>
      <c r="D13" s="16" t="n">
        <f aca="false">IFERROR(SUMIF('Customer Log'!G$5:G$104,A13,'Customer Log'!I$5:I$104),0)</f>
        <v>0</v>
      </c>
      <c r="E13" s="16" t="n">
        <f aca="false">IFERROR(D13/B13,0)</f>
        <v>0</v>
      </c>
      <c r="F13" s="21" t="s">
        <v>57</v>
      </c>
    </row>
    <row r="14" customFormat="false" ht="18" hidden="false" customHeight="true" outlineLevel="0" collapsed="false">
      <c r="A14" s="18" t="s">
        <v>62</v>
      </c>
      <c r="B14" s="19" t="n">
        <f aca="false">COUNTIF('Customer Log'!G$5:G$104,A14)</f>
        <v>0</v>
      </c>
      <c r="C14" s="20" t="n">
        <f aca="false">IFERROR(B14/B$18,0)</f>
        <v>0</v>
      </c>
      <c r="D14" s="11" t="n">
        <f aca="false">IFERROR(SUMIF('Customer Log'!G$5:G$104,A14,'Customer Log'!I$5:I$104),0)</f>
        <v>0</v>
      </c>
      <c r="E14" s="11" t="n">
        <f aca="false">IFERROR(D14/B14,0)</f>
        <v>0</v>
      </c>
      <c r="F14" s="21" t="s">
        <v>57</v>
      </c>
    </row>
    <row r="15" customFormat="false" ht="18" hidden="false" customHeight="true" outlineLevel="0" collapsed="false">
      <c r="A15" s="22" t="s">
        <v>48</v>
      </c>
      <c r="B15" s="23" t="n">
        <f aca="false">COUNTIF('Customer Log'!G$5:G$104,A15)</f>
        <v>1</v>
      </c>
      <c r="C15" s="24" t="n">
        <f aca="false">IFERROR(B15/B$18,0)</f>
        <v>0.2</v>
      </c>
      <c r="D15" s="16" t="n">
        <f aca="false">IFERROR(SUMIF('Customer Log'!G$5:G$104,A15,'Customer Log'!I$5:I$104),0)</f>
        <v>980</v>
      </c>
      <c r="E15" s="16" t="n">
        <f aca="false">IFERROR(D15/B15,0)</f>
        <v>980</v>
      </c>
      <c r="F15" s="21" t="s">
        <v>57</v>
      </c>
    </row>
    <row r="16" customFormat="false" ht="18" hidden="false" customHeight="true" outlineLevel="0" collapsed="false">
      <c r="A16" s="18" t="s">
        <v>63</v>
      </c>
      <c r="B16" s="19" t="n">
        <f aca="false">COUNTIF('Customer Log'!G$5:G$104,A16)</f>
        <v>0</v>
      </c>
      <c r="C16" s="20" t="n">
        <f aca="false">IFERROR(B16/B$18,0)</f>
        <v>0</v>
      </c>
      <c r="D16" s="11" t="n">
        <f aca="false">IFERROR(SUMIF('Customer Log'!G$5:G$104,A16,'Customer Log'!I$5:I$104),0)</f>
        <v>0</v>
      </c>
      <c r="E16" s="11" t="n">
        <f aca="false">IFERROR(D16/B16,0)</f>
        <v>0</v>
      </c>
      <c r="F16" s="21" t="s">
        <v>57</v>
      </c>
    </row>
    <row r="17" customFormat="false" ht="18" hidden="false" customHeight="true" outlineLevel="0" collapsed="false">
      <c r="A17" s="22" t="s">
        <v>64</v>
      </c>
      <c r="B17" s="23" t="n">
        <f aca="false">COUNTIF('Customer Log'!G$5:G$104,A17)</f>
        <v>0</v>
      </c>
      <c r="C17" s="24" t="n">
        <f aca="false">IFERROR(B17/B$18,0)</f>
        <v>0</v>
      </c>
      <c r="D17" s="16" t="n">
        <f aca="false">IFERROR(SUMIF('Customer Log'!G$5:G$104,A17,'Customer Log'!I$5:I$104),0)</f>
        <v>0</v>
      </c>
      <c r="E17" s="16" t="n">
        <f aca="false">IFERROR(D17/B17,0)</f>
        <v>0</v>
      </c>
      <c r="F17" s="21" t="s">
        <v>57</v>
      </c>
    </row>
    <row r="18" customFormat="false" ht="19.5" hidden="false" customHeight="true" outlineLevel="0" collapsed="false">
      <c r="A18" s="25" t="s">
        <v>65</v>
      </c>
      <c r="B18" s="26" t="n">
        <f aca="false">SUM(B6:B17)</f>
        <v>5</v>
      </c>
      <c r="C18" s="27" t="n">
        <f aca="false">IFERROR(B18/B18,1)</f>
        <v>1</v>
      </c>
      <c r="D18" s="28" t="n">
        <f aca="false">SUM(D6:D17)</f>
        <v>5250</v>
      </c>
      <c r="E18" s="28" t="n">
        <f aca="false">IFERROR(D18/B18,0)</f>
        <v>1050</v>
      </c>
      <c r="F18" s="29"/>
    </row>
    <row r="21" customFormat="false" ht="21.75" hidden="false" customHeight="true" outlineLevel="0" collapsed="false">
      <c r="A21" s="30" t="s">
        <v>66</v>
      </c>
      <c r="B21" s="30"/>
      <c r="C21" s="30"/>
      <c r="D21" s="30"/>
      <c r="E21" s="30"/>
      <c r="F21" s="30"/>
      <c r="G21" s="30"/>
      <c r="H21" s="30"/>
    </row>
    <row r="22" customFormat="false" ht="13.5" hidden="false" customHeight="true" outlineLevel="0" collapsed="false">
      <c r="A22" s="31" t="s">
        <v>67</v>
      </c>
      <c r="B22" s="31"/>
      <c r="C22" s="31" t="s">
        <v>68</v>
      </c>
      <c r="D22" s="31"/>
      <c r="E22" s="31" t="s">
        <v>69</v>
      </c>
      <c r="F22" s="31"/>
      <c r="G22" s="31" t="s">
        <v>70</v>
      </c>
      <c r="H22" s="31"/>
    </row>
    <row r="23" customFormat="false" ht="25.5" hidden="false" customHeight="true" outlineLevel="0" collapsed="false">
      <c r="A23" s="32" t="n">
        <f aca="false">B18</f>
        <v>5</v>
      </c>
      <c r="B23" s="32"/>
      <c r="C23" s="33" t="n">
        <f aca="false">D18</f>
        <v>5250</v>
      </c>
      <c r="D23" s="33"/>
      <c r="E23" s="33" t="n">
        <f aca="false">IFERROR(D18/B18,0)</f>
        <v>1050</v>
      </c>
      <c r="F23" s="33"/>
      <c r="G23" s="34" t="str">
        <f aca="false">IFERROR(INDEX(A6:A17,MATCH(MAX(B6:B17),B6:B17,0)),"—")</f>
        <v>Referral – Customer</v>
      </c>
      <c r="H23" s="34"/>
    </row>
  </sheetData>
  <mergeCells count="11">
    <mergeCell ref="A1:H2"/>
    <mergeCell ref="A3:H3"/>
    <mergeCell ref="A21:H21"/>
    <mergeCell ref="A22:B22"/>
    <mergeCell ref="C22:D22"/>
    <mergeCell ref="E22:F22"/>
    <mergeCell ref="G22:H22"/>
    <mergeCell ref="A23:B23"/>
    <mergeCell ref="C23:D23"/>
    <mergeCell ref="E23:F23"/>
    <mergeCell ref="G23:H23"/>
  </mergeCells>
  <conditionalFormatting sqref="C6:C17">
    <cfRule type="dataBar" priority="2">
      <dataBar showValue="1" minLength="10" maxLength="90">
        <cfvo type="num" val="0"/>
        <cfvo type="num" val="1"/>
        <color rgb="FF2E75B6"/>
      </dataBar>
      <extLst>
        <ext xmlns:x14="http://schemas.microsoft.com/office/spreadsheetml/2009/9/main" uri="{B025F937-C7B1-47D3-B67F-A62EFF666E3E}">
          <x14:id>{BDEDC777-8EDC-48DB-B340-7182F81670FB}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EDC777-8EDC-48DB-B340-7182F81670FB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2E75B6"/>
              <x14:axisColor rgb="FF000000"/>
            </x14:dataBar>
          </x14:cfRule>
          <xm:sqref>C6:C17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E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8"/>
    <col collapsed="false" customWidth="true" hidden="false" outlineLevel="0" max="3" min="3" style="0" width="60"/>
    <col collapsed="false" customWidth="true" hidden="false" outlineLevel="0" max="4" min="4" style="0" width="10"/>
  </cols>
  <sheetData>
    <row r="1" customFormat="false" ht="21.75" hidden="false" customHeight="true" outlineLevel="0" collapsed="false">
      <c r="A1" s="1" t="s">
        <v>71</v>
      </c>
      <c r="B1" s="1"/>
      <c r="C1" s="1"/>
      <c r="D1" s="1"/>
      <c r="E1" s="1"/>
    </row>
    <row r="2" customFormat="false" ht="15" hidden="false" customHeight="false" outlineLevel="0" collapsed="false">
      <c r="A2" s="1"/>
      <c r="B2" s="1"/>
      <c r="C2" s="1"/>
      <c r="D2" s="1"/>
      <c r="E2" s="1"/>
    </row>
    <row r="3" customFormat="false" ht="36" hidden="false" customHeight="true" outlineLevel="0" collapsed="false">
      <c r="A3" s="29" t="s">
        <v>72</v>
      </c>
      <c r="B3" s="35" t="s">
        <v>73</v>
      </c>
      <c r="C3" s="5" t="s">
        <v>74</v>
      </c>
    </row>
    <row r="4" customFormat="false" ht="36" hidden="false" customHeight="true" outlineLevel="0" collapsed="false">
      <c r="A4" s="29" t="s">
        <v>75</v>
      </c>
      <c r="B4" s="35" t="s">
        <v>76</v>
      </c>
      <c r="C4" s="36" t="s">
        <v>77</v>
      </c>
    </row>
    <row r="5" customFormat="false" ht="36" hidden="false" customHeight="true" outlineLevel="0" collapsed="false">
      <c r="A5" s="29" t="s">
        <v>78</v>
      </c>
      <c r="B5" s="35" t="s">
        <v>79</v>
      </c>
      <c r="C5" s="5" t="s">
        <v>80</v>
      </c>
    </row>
    <row r="6" customFormat="false" ht="36" hidden="false" customHeight="true" outlineLevel="0" collapsed="false">
      <c r="A6" s="29" t="s">
        <v>81</v>
      </c>
      <c r="B6" s="35" t="s">
        <v>82</v>
      </c>
      <c r="C6" s="36" t="s">
        <v>83</v>
      </c>
    </row>
    <row r="7" customFormat="false" ht="36" hidden="false" customHeight="true" outlineLevel="0" collapsed="false">
      <c r="A7" s="29" t="s">
        <v>84</v>
      </c>
      <c r="B7" s="35" t="s">
        <v>85</v>
      </c>
      <c r="C7" s="5" t="s">
        <v>86</v>
      </c>
    </row>
    <row r="8" customFormat="false" ht="36" hidden="false" customHeight="true" outlineLevel="0" collapsed="false">
      <c r="A8" s="29" t="s">
        <v>87</v>
      </c>
      <c r="B8" s="35" t="s">
        <v>88</v>
      </c>
      <c r="C8" s="36" t="s">
        <v>89</v>
      </c>
    </row>
    <row r="9" customFormat="false" ht="36" hidden="false" customHeight="true" outlineLevel="0" collapsed="false">
      <c r="A9" s="29" t="s">
        <v>90</v>
      </c>
      <c r="B9" s="35" t="s">
        <v>91</v>
      </c>
      <c r="C9" s="5" t="s">
        <v>92</v>
      </c>
    </row>
    <row r="12" customFormat="false" ht="19.5" hidden="false" customHeight="true" outlineLevel="0" collapsed="false">
      <c r="A12" s="37" t="s">
        <v>93</v>
      </c>
      <c r="B12" s="37"/>
      <c r="C12" s="37"/>
    </row>
    <row r="13" customFormat="false" ht="21.75" hidden="false" customHeight="true" outlineLevel="0" collapsed="false">
      <c r="A13" s="38" t="s">
        <v>94</v>
      </c>
      <c r="B13" s="38"/>
      <c r="C13" s="38"/>
    </row>
    <row r="14" customFormat="false" ht="21.75" hidden="false" customHeight="true" outlineLevel="0" collapsed="false">
      <c r="A14" s="5" t="s">
        <v>95</v>
      </c>
      <c r="B14" s="5"/>
      <c r="C14" s="5"/>
    </row>
    <row r="15" customFormat="false" ht="21.75" hidden="false" customHeight="true" outlineLevel="0" collapsed="false">
      <c r="A15" s="38" t="s">
        <v>96</v>
      </c>
      <c r="B15" s="38"/>
      <c r="C15" s="38"/>
    </row>
    <row r="16" customFormat="false" ht="21.75" hidden="false" customHeight="true" outlineLevel="0" collapsed="false">
      <c r="A16" s="5" t="s">
        <v>97</v>
      </c>
      <c r="B16" s="5"/>
      <c r="C16" s="5"/>
    </row>
    <row r="17" customFormat="false" ht="21.75" hidden="false" customHeight="true" outlineLevel="0" collapsed="false">
      <c r="A17" s="38" t="s">
        <v>98</v>
      </c>
      <c r="B17" s="38"/>
      <c r="C17" s="38"/>
    </row>
  </sheetData>
  <mergeCells count="7">
    <mergeCell ref="A1:E2"/>
    <mergeCell ref="A12:C12"/>
    <mergeCell ref="A13:C13"/>
    <mergeCell ref="A14:C14"/>
    <mergeCell ref="A15:C15"/>
    <mergeCell ref="A16:C16"/>
    <mergeCell ref="A17:C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2026-03-19T19:20:42Z</dcterms:created>
  <dc:creator>openpyxl</dc:creator>
  <dc:description/>
  <dc:language>en-US</dc:language>
  <cp:lastModifiedBy/>
  <dcterms:modified xsi:type="dcterms:W3CDTF">2026-03-19T19:20:42Z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