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yefinsv\WorkFiles\BUDGETS\2025-26 Budget Info\"/>
    </mc:Choice>
  </mc:AlternateContent>
  <xr:revisionPtr revIDLastSave="0" documentId="13_ncr:1_{7A8A2583-7014-4FB0-8A9A-C983869B4221}" xr6:coauthVersionLast="47" xr6:coauthVersionMax="47" xr10:uidLastSave="{00000000-0000-0000-0000-000000000000}"/>
  <bookViews>
    <workbookView xWindow="20640" yWindow="0" windowWidth="20640" windowHeight="1668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82" i="1" l="1"/>
  <c r="D82" i="1"/>
  <c r="B82" i="1"/>
  <c r="B85" i="1" s="1"/>
  <c r="C45" i="1" l="1"/>
  <c r="D45" i="1"/>
  <c r="B45" i="1"/>
  <c r="B71" i="1" l="1"/>
  <c r="C70" i="1" s="1"/>
  <c r="C71" i="1" s="1"/>
  <c r="D70" i="1" s="1"/>
  <c r="D71" i="1" s="1"/>
  <c r="D67" i="1"/>
  <c r="C67" i="1"/>
  <c r="B67" i="1"/>
  <c r="D62" i="1"/>
  <c r="C62" i="1"/>
  <c r="B62" i="1"/>
  <c r="B54" i="1"/>
  <c r="C53" i="1" s="1"/>
  <c r="C54" i="1" s="1"/>
  <c r="D53" i="1" s="1"/>
  <c r="D54" i="1" s="1"/>
  <c r="D50" i="1"/>
  <c r="C50" i="1"/>
  <c r="B50" i="1"/>
  <c r="D27" i="1" l="1"/>
  <c r="B36" i="1" l="1"/>
  <c r="B19" i="1"/>
  <c r="C18" i="1" l="1"/>
  <c r="C19" i="1" s="1"/>
  <c r="C35" i="1"/>
  <c r="C36" i="1" s="1"/>
  <c r="C77" i="1"/>
  <c r="D35" i="1" l="1"/>
  <c r="D36" i="1" s="1"/>
  <c r="D18" i="1"/>
  <c r="D19" i="1" s="1"/>
  <c r="C84" i="1"/>
  <c r="C85" i="1" s="1"/>
  <c r="D77" i="1"/>
  <c r="B77" i="1"/>
  <c r="D32" i="1"/>
  <c r="C32" i="1"/>
  <c r="B32" i="1"/>
  <c r="C27" i="1"/>
  <c r="D15" i="1"/>
  <c r="C15" i="1"/>
  <c r="B15" i="1"/>
  <c r="B10" i="1"/>
  <c r="D10" i="1"/>
  <c r="C10" i="1"/>
  <c r="D84" i="1" l="1"/>
  <c r="D85" i="1" s="1"/>
  <c r="B27" i="1"/>
</calcChain>
</file>

<file path=xl/sharedStrings.xml><?xml version="1.0" encoding="utf-8"?>
<sst xmlns="http://schemas.openxmlformats.org/spreadsheetml/2006/main" count="77" uniqueCount="35">
  <si>
    <t>DYER COUNTY BUDGET PUBLICATION</t>
  </si>
  <si>
    <t>Audit</t>
  </si>
  <si>
    <t>Estimated</t>
  </si>
  <si>
    <t>Proposed</t>
  </si>
  <si>
    <t>General Fund</t>
  </si>
  <si>
    <t>Estimated Revenues and Other Sources</t>
  </si>
  <si>
    <t>Local Taxes</t>
  </si>
  <si>
    <t>State Of Tennessee</t>
  </si>
  <si>
    <t>Federal Government</t>
  </si>
  <si>
    <t>Other sources</t>
  </si>
  <si>
    <t>Total Estimated Revenues and Other Sources</t>
  </si>
  <si>
    <t>Estimated Expenditures and Other Uses</t>
  </si>
  <si>
    <t>Salaries</t>
  </si>
  <si>
    <t>Other Cost</t>
  </si>
  <si>
    <t>Total Estimated Expenditures and Other Uses</t>
  </si>
  <si>
    <t>Estimated Beginning Fund Balance - July 1</t>
  </si>
  <si>
    <t>Estimated Ending Fund Balance - June 30</t>
  </si>
  <si>
    <t>Employee Positions</t>
  </si>
  <si>
    <t>Highway/Public Works Fund</t>
  </si>
  <si>
    <t>State of Tennessee</t>
  </si>
  <si>
    <t>Other Sources</t>
  </si>
  <si>
    <t>General Purpose School Fund</t>
  </si>
  <si>
    <t>School Transportation Fund</t>
  </si>
  <si>
    <t>Estimated Expenditures and Other uses</t>
  </si>
  <si>
    <t>Debt Service Fund</t>
  </si>
  <si>
    <t>Debt Service Cost</t>
  </si>
  <si>
    <t xml:space="preserve"> The Certified tax rate for 2015 is 2.491.  </t>
  </si>
  <si>
    <t xml:space="preserve">A Public Hearing to discuss these proposed budgets will be held </t>
  </si>
  <si>
    <t>located at 101 West Court Street, Dyersburg, Tennessee.</t>
  </si>
  <si>
    <t>2023-2024</t>
  </si>
  <si>
    <t>2024-2025</t>
  </si>
  <si>
    <t>2025-2026</t>
  </si>
  <si>
    <t>The proposed budgets are funded by a 1.79 tax rate which exceeds</t>
  </si>
  <si>
    <t>the Certified Tax Rate of 1.7631.</t>
  </si>
  <si>
    <t>on Monday, August 4, 2025 at 11:00 a.m., in the Circuit Courtroom,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</si>
</sst>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SWISS"/>
    </font>
    <font>
      <i/>
      <sz val="10"/>
      <name val="Arial"/>
      <family val="2"/>
    </font>
    <font>
      <b/>
      <sz val="10"/>
      <name val="Arial MT"/>
    </font>
    <font>
      <u/>
      <sz val="10"/>
      <name val="Arial MT"/>
    </font>
    <font>
      <sz val="10"/>
      <name val="Arial MT"/>
    </font>
    <font>
      <i/>
      <sz val="10"/>
      <name val="Arial MT"/>
    </font>
    <font>
      <b/>
      <sz val="14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2" fontId="5" fillId="0" borderId="0"/>
  </cellStyleXfs>
  <cellXfs count="24">
    <xf numFmtId="0" fontId="0" fillId="0" borderId="0" xfId="0"/>
    <xf numFmtId="0" fontId="2" fillId="0" borderId="0" xfId="0" applyFont="1"/>
    <xf numFmtId="3" fontId="3" fillId="0" borderId="0" xfId="1" applyNumberFormat="1" applyFont="1" applyFill="1" applyAlignment="1">
      <alignment horizontal="right"/>
    </xf>
    <xf numFmtId="0" fontId="3" fillId="0" borderId="0" xfId="0" applyFont="1"/>
    <xf numFmtId="0" fontId="4" fillId="0" borderId="0" xfId="0" applyFont="1"/>
    <xf numFmtId="38" fontId="3" fillId="0" borderId="0" xfId="1" applyNumberFormat="1" applyFont="1" applyFill="1" applyBorder="1" applyAlignment="1"/>
    <xf numFmtId="38" fontId="5" fillId="0" borderId="0" xfId="0" applyNumberFormat="1" applyFont="1"/>
    <xf numFmtId="38" fontId="3" fillId="0" borderId="0" xfId="0" applyNumberFormat="1" applyFont="1"/>
    <xf numFmtId="0" fontId="6" fillId="0" borderId="0" xfId="0" applyFont="1"/>
    <xf numFmtId="37" fontId="3" fillId="0" borderId="0" xfId="1" applyNumberFormat="1" applyFont="1" applyFill="1"/>
    <xf numFmtId="3" fontId="3" fillId="0" borderId="1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 applyProtection="1">
      <protection locked="0"/>
    </xf>
    <xf numFmtId="164" fontId="5" fillId="0" borderId="0" xfId="1" applyNumberFormat="1" applyFont="1" applyFill="1" applyBorder="1" applyAlignment="1" applyProtection="1">
      <protection locked="0"/>
    </xf>
    <xf numFmtId="3" fontId="5" fillId="0" borderId="0" xfId="2" applyNumberFormat="1" applyProtection="1">
      <protection locked="0"/>
    </xf>
    <xf numFmtId="0" fontId="7" fillId="0" borderId="0" xfId="0" applyFont="1"/>
    <xf numFmtId="164" fontId="3" fillId="0" borderId="0" xfId="1" applyNumberFormat="1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2" fillId="0" borderId="0" xfId="1" applyNumberFormat="1" applyFont="1" applyFill="1"/>
    <xf numFmtId="3" fontId="3" fillId="0" borderId="0" xfId="1" applyNumberFormat="1" applyFont="1" applyFill="1" applyAlignment="1">
      <alignment horizontal="center"/>
    </xf>
    <xf numFmtId="164" fontId="12" fillId="0" borderId="0" xfId="1" applyNumberFormat="1" applyFont="1" applyFill="1"/>
    <xf numFmtId="164" fontId="12" fillId="0" borderId="1" xfId="1" applyNumberFormat="1" applyFont="1" applyFill="1" applyBorder="1"/>
  </cellXfs>
  <cellStyles count="3">
    <cellStyle name="Comma" xfId="1" builtinId="3"/>
    <cellStyle name="Normal" xfId="0" builtinId="0"/>
    <cellStyle name="Normal_HIGHWA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4.4"/>
  <cols>
    <col min="1" max="1" width="89.6640625" bestFit="1" customWidth="1"/>
    <col min="2" max="2" width="11.5546875" bestFit="1" customWidth="1"/>
    <col min="3" max="3" width="12.44140625" customWidth="1"/>
    <col min="4" max="4" width="11.5546875" bestFit="1" customWidth="1"/>
  </cols>
  <sheetData>
    <row r="1" spans="1:4">
      <c r="A1" s="1" t="s">
        <v>0</v>
      </c>
      <c r="B1" s="2"/>
      <c r="C1" s="2"/>
      <c r="D1" s="2"/>
    </row>
    <row r="2" spans="1:4">
      <c r="A2" s="3"/>
      <c r="B2" s="21" t="s">
        <v>1</v>
      </c>
      <c r="C2" s="21" t="s">
        <v>2</v>
      </c>
      <c r="D2" s="21" t="s">
        <v>3</v>
      </c>
    </row>
    <row r="3" spans="1:4">
      <c r="A3" s="3"/>
      <c r="B3" s="21" t="s">
        <v>29</v>
      </c>
      <c r="C3" s="21" t="s">
        <v>30</v>
      </c>
      <c r="D3" s="21" t="s">
        <v>31</v>
      </c>
    </row>
    <row r="4" spans="1:4">
      <c r="A4" s="3"/>
      <c r="B4" s="2"/>
      <c r="C4" s="2"/>
      <c r="D4" s="2"/>
    </row>
    <row r="5" spans="1:4">
      <c r="A5" s="1" t="s">
        <v>4</v>
      </c>
      <c r="B5" s="2"/>
      <c r="C5" s="2"/>
      <c r="D5" s="2"/>
    </row>
    <row r="6" spans="1:4">
      <c r="A6" s="4" t="s">
        <v>5</v>
      </c>
      <c r="B6" s="2"/>
      <c r="C6" s="2"/>
      <c r="D6" s="2"/>
    </row>
    <row r="7" spans="1:4">
      <c r="A7" s="3" t="s">
        <v>6</v>
      </c>
      <c r="B7" s="5">
        <v>9103396</v>
      </c>
      <c r="C7" s="5">
        <v>9127968</v>
      </c>
      <c r="D7" s="5">
        <v>10039333</v>
      </c>
    </row>
    <row r="8" spans="1:4">
      <c r="A8" s="3" t="s">
        <v>7</v>
      </c>
      <c r="B8" s="6">
        <v>3703370</v>
      </c>
      <c r="C8" s="7">
        <v>3001657</v>
      </c>
      <c r="D8" s="6">
        <v>2792809</v>
      </c>
    </row>
    <row r="9" spans="1:4">
      <c r="A9" s="3" t="s">
        <v>8</v>
      </c>
      <c r="B9" s="6">
        <v>818377</v>
      </c>
      <c r="C9" s="7">
        <v>2002549</v>
      </c>
      <c r="D9" s="6">
        <v>3409025</v>
      </c>
    </row>
    <row r="10" spans="1:4">
      <c r="A10" s="3" t="s">
        <v>9</v>
      </c>
      <c r="B10" s="10">
        <f>B11-B7-B8-B9</f>
        <v>7491053</v>
      </c>
      <c r="C10" s="10">
        <f>C11-C7-C8-C9</f>
        <v>7814689</v>
      </c>
      <c r="D10" s="10">
        <f>D11-D7-D8-D9</f>
        <v>5816340</v>
      </c>
    </row>
    <row r="11" spans="1:4">
      <c r="A11" s="8" t="s">
        <v>10</v>
      </c>
      <c r="B11" s="2">
        <v>21116196</v>
      </c>
      <c r="C11" s="2">
        <v>21946863</v>
      </c>
      <c r="D11" s="2">
        <v>22057507</v>
      </c>
    </row>
    <row r="12" spans="1:4">
      <c r="A12" s="3"/>
      <c r="B12" s="2"/>
      <c r="C12" s="2"/>
      <c r="D12" s="2"/>
    </row>
    <row r="13" spans="1:4">
      <c r="A13" s="4" t="s">
        <v>11</v>
      </c>
      <c r="B13" s="2"/>
      <c r="C13" s="2"/>
      <c r="D13" s="2"/>
    </row>
    <row r="14" spans="1:4">
      <c r="A14" s="3" t="s">
        <v>12</v>
      </c>
      <c r="B14" s="9">
        <v>8830366</v>
      </c>
      <c r="C14" s="9">
        <v>10643606</v>
      </c>
      <c r="D14" s="9">
        <v>12067516</v>
      </c>
    </row>
    <row r="15" spans="1:4">
      <c r="A15" s="3" t="s">
        <v>13</v>
      </c>
      <c r="B15" s="10">
        <f>B16-B14</f>
        <v>9194571</v>
      </c>
      <c r="C15" s="10">
        <f>C16-C14</f>
        <v>12811894</v>
      </c>
      <c r="D15" s="10">
        <f>D16-D14</f>
        <v>11388566</v>
      </c>
    </row>
    <row r="16" spans="1:4">
      <c r="A16" s="8" t="s">
        <v>14</v>
      </c>
      <c r="B16" s="2">
        <v>18024937</v>
      </c>
      <c r="C16" s="2">
        <v>23455500</v>
      </c>
      <c r="D16" s="2">
        <v>23456082</v>
      </c>
    </row>
    <row r="17" spans="1:5">
      <c r="A17" s="3"/>
      <c r="B17" s="2"/>
      <c r="C17" s="2"/>
      <c r="D17" s="2"/>
    </row>
    <row r="18" spans="1:5">
      <c r="A18" s="3" t="s">
        <v>15</v>
      </c>
      <c r="B18" s="2">
        <v>7340375</v>
      </c>
      <c r="C18" s="2">
        <f>+B19</f>
        <v>10431634</v>
      </c>
      <c r="D18" s="2">
        <f>+C19</f>
        <v>8922997</v>
      </c>
    </row>
    <row r="19" spans="1:5">
      <c r="A19" s="3" t="s">
        <v>16</v>
      </c>
      <c r="B19" s="2">
        <f>+B18+B11-B16</f>
        <v>10431634</v>
      </c>
      <c r="C19" s="2">
        <f t="shared" ref="C19" si="0">+C18+C11-C16</f>
        <v>8922997</v>
      </c>
      <c r="D19" s="2">
        <f>+D18+D11-D16</f>
        <v>7524422</v>
      </c>
      <c r="E19" s="2"/>
    </row>
    <row r="20" spans="1:5">
      <c r="A20" s="3" t="s">
        <v>17</v>
      </c>
      <c r="B20" s="2">
        <v>200</v>
      </c>
      <c r="C20" s="2">
        <v>206</v>
      </c>
      <c r="D20" s="2">
        <v>208</v>
      </c>
    </row>
    <row r="21" spans="1:5">
      <c r="A21" s="3"/>
      <c r="B21" s="2"/>
      <c r="C21" s="2"/>
      <c r="D21" s="2"/>
    </row>
    <row r="22" spans="1:5">
      <c r="A22" s="3"/>
      <c r="B22" s="2"/>
      <c r="C22" s="2"/>
      <c r="D22" s="2"/>
    </row>
    <row r="23" spans="1:5">
      <c r="A23" s="1" t="s">
        <v>18</v>
      </c>
      <c r="B23" s="11"/>
      <c r="C23" s="11"/>
      <c r="D23" s="11"/>
    </row>
    <row r="24" spans="1:5">
      <c r="A24" s="4" t="s">
        <v>5</v>
      </c>
      <c r="B24" s="2"/>
      <c r="C24" s="2"/>
      <c r="D24" s="2"/>
    </row>
    <row r="25" spans="1:5">
      <c r="A25" s="3" t="s">
        <v>6</v>
      </c>
      <c r="B25" s="11">
        <v>2145099</v>
      </c>
      <c r="C25" s="11">
        <v>2124376</v>
      </c>
      <c r="D25" s="11">
        <v>2124376</v>
      </c>
    </row>
    <row r="26" spans="1:5">
      <c r="A26" s="3" t="s">
        <v>19</v>
      </c>
      <c r="B26" s="12">
        <v>4731395</v>
      </c>
      <c r="C26" s="12">
        <v>7989890</v>
      </c>
      <c r="D26" s="11">
        <v>2969143</v>
      </c>
    </row>
    <row r="27" spans="1:5">
      <c r="A27" s="3" t="s">
        <v>20</v>
      </c>
      <c r="B27" s="10">
        <f>B28-B26-B25</f>
        <v>342330</v>
      </c>
      <c r="C27" s="10">
        <f>C28-C26-C25</f>
        <v>277999</v>
      </c>
      <c r="D27" s="10">
        <f>+D28-D25-D26</f>
        <v>55000</v>
      </c>
    </row>
    <row r="28" spans="1:5">
      <c r="A28" s="8" t="s">
        <v>10</v>
      </c>
      <c r="B28" s="2">
        <v>7218824</v>
      </c>
      <c r="C28" s="2">
        <v>10392265</v>
      </c>
      <c r="D28" s="2">
        <v>5148519</v>
      </c>
    </row>
    <row r="29" spans="1:5">
      <c r="A29" s="3"/>
      <c r="B29" s="2"/>
      <c r="C29" s="2"/>
      <c r="D29" s="2"/>
    </row>
    <row r="30" spans="1:5">
      <c r="A30" s="4" t="s">
        <v>11</v>
      </c>
      <c r="B30" s="2"/>
      <c r="C30" s="2"/>
      <c r="D30" s="2"/>
    </row>
    <row r="31" spans="1:5">
      <c r="A31" s="3" t="s">
        <v>12</v>
      </c>
      <c r="B31" s="13">
        <v>1227490</v>
      </c>
      <c r="C31" s="13">
        <v>1248859</v>
      </c>
      <c r="D31" s="13">
        <v>1514437</v>
      </c>
    </row>
    <row r="32" spans="1:5">
      <c r="A32" s="3" t="s">
        <v>13</v>
      </c>
      <c r="B32" s="10">
        <f>B33-B31</f>
        <v>5379858</v>
      </c>
      <c r="C32" s="10">
        <f>C33-C31</f>
        <v>11391401</v>
      </c>
      <c r="D32" s="10">
        <f>D33-D31</f>
        <v>5385416</v>
      </c>
    </row>
    <row r="33" spans="1:4">
      <c r="A33" s="8" t="s">
        <v>14</v>
      </c>
      <c r="B33" s="2">
        <v>6607348</v>
      </c>
      <c r="C33" s="2">
        <v>12640260</v>
      </c>
      <c r="D33" s="2">
        <v>6899853</v>
      </c>
    </row>
    <row r="34" spans="1:4">
      <c r="A34" s="3"/>
      <c r="B34" s="2"/>
      <c r="C34" s="2"/>
      <c r="D34" s="2"/>
    </row>
    <row r="35" spans="1:4">
      <c r="A35" s="3" t="s">
        <v>15</v>
      </c>
      <c r="B35" s="2">
        <v>6828283</v>
      </c>
      <c r="C35" s="2">
        <f>+B36</f>
        <v>7439759</v>
      </c>
      <c r="D35" s="2">
        <f>+C36</f>
        <v>5191764</v>
      </c>
    </row>
    <row r="36" spans="1:4">
      <c r="A36" s="3" t="s">
        <v>16</v>
      </c>
      <c r="B36" s="2">
        <f>+B28-B33+B35</f>
        <v>7439759</v>
      </c>
      <c r="C36" s="2">
        <f t="shared" ref="C36" si="1">+C28-C33+C35</f>
        <v>5191764</v>
      </c>
      <c r="D36" s="2">
        <f>+D35+D28-D33</f>
        <v>3440430</v>
      </c>
    </row>
    <row r="37" spans="1:4">
      <c r="A37" s="3" t="s">
        <v>17</v>
      </c>
      <c r="B37" s="2">
        <v>28</v>
      </c>
      <c r="C37" s="2">
        <v>28</v>
      </c>
      <c r="D37" s="2">
        <v>28</v>
      </c>
    </row>
    <row r="38" spans="1:4">
      <c r="A38" s="3"/>
      <c r="B38" s="2"/>
      <c r="C38" s="2"/>
      <c r="D38" s="2"/>
    </row>
    <row r="39" spans="1:4">
      <c r="A39" s="3"/>
      <c r="B39" s="2"/>
      <c r="C39" s="2"/>
      <c r="D39" s="2"/>
    </row>
    <row r="40" spans="1:4">
      <c r="A40" s="14" t="s">
        <v>21</v>
      </c>
      <c r="B40" s="15"/>
      <c r="C40" s="15"/>
      <c r="D40" s="15"/>
    </row>
    <row r="41" spans="1:4">
      <c r="A41" s="16" t="s">
        <v>5</v>
      </c>
      <c r="B41" s="15"/>
      <c r="C41" s="15"/>
      <c r="D41" s="15"/>
    </row>
    <row r="42" spans="1:4">
      <c r="A42" s="17" t="s">
        <v>6</v>
      </c>
      <c r="B42" s="5">
        <v>11953207</v>
      </c>
      <c r="C42" s="5">
        <v>12301059</v>
      </c>
      <c r="D42" s="5">
        <v>12535596</v>
      </c>
    </row>
    <row r="43" spans="1:4">
      <c r="A43" s="17" t="s">
        <v>19</v>
      </c>
      <c r="B43" s="6">
        <v>27651170</v>
      </c>
      <c r="C43" s="7">
        <v>28469700</v>
      </c>
      <c r="D43" s="6">
        <v>29033852</v>
      </c>
    </row>
    <row r="44" spans="1:4">
      <c r="A44" s="17" t="s">
        <v>8</v>
      </c>
      <c r="B44" s="6">
        <v>541663</v>
      </c>
      <c r="C44" s="7">
        <v>140040</v>
      </c>
      <c r="D44" s="6">
        <v>229000</v>
      </c>
    </row>
    <row r="45" spans="1:4">
      <c r="A45" s="17" t="s">
        <v>20</v>
      </c>
      <c r="B45" s="10">
        <f>SUM(B46-B42-B43-B44)</f>
        <v>260955</v>
      </c>
      <c r="C45" s="10">
        <f t="shared" ref="C45:D45" si="2">SUM(C46-C42-C43-C44)</f>
        <v>2305</v>
      </c>
      <c r="D45" s="10">
        <f t="shared" si="2"/>
        <v>32000</v>
      </c>
    </row>
    <row r="46" spans="1:4">
      <c r="A46" s="18" t="s">
        <v>10</v>
      </c>
      <c r="B46" s="22">
        <v>40406995</v>
      </c>
      <c r="C46" s="22">
        <v>40913104</v>
      </c>
      <c r="D46" s="22">
        <v>41830448</v>
      </c>
    </row>
    <row r="47" spans="1:4">
      <c r="A47" s="3"/>
      <c r="B47" s="22"/>
      <c r="C47" s="22"/>
      <c r="D47" s="22"/>
    </row>
    <row r="48" spans="1:4">
      <c r="A48" s="16" t="s">
        <v>11</v>
      </c>
      <c r="B48" s="22"/>
      <c r="C48" s="22"/>
      <c r="D48" s="22"/>
    </row>
    <row r="49" spans="1:4">
      <c r="A49" s="17" t="s">
        <v>12</v>
      </c>
      <c r="B49" s="9">
        <v>23384815</v>
      </c>
      <c r="C49" s="22">
        <v>24951293</v>
      </c>
      <c r="D49" s="22">
        <v>27299340</v>
      </c>
    </row>
    <row r="50" spans="1:4">
      <c r="A50" s="17" t="s">
        <v>13</v>
      </c>
      <c r="B50" s="23">
        <f>+B51-B49</f>
        <v>16323327</v>
      </c>
      <c r="C50" s="23">
        <f>+C51-C49</f>
        <v>15415913</v>
      </c>
      <c r="D50" s="23">
        <f>+D51-D49</f>
        <v>18108746</v>
      </c>
    </row>
    <row r="51" spans="1:4">
      <c r="A51" s="18" t="s">
        <v>14</v>
      </c>
      <c r="B51" s="2">
        <v>39708142</v>
      </c>
      <c r="C51" s="22">
        <v>40367206</v>
      </c>
      <c r="D51" s="22">
        <v>45408086</v>
      </c>
    </row>
    <row r="52" spans="1:4">
      <c r="A52" s="3"/>
      <c r="B52" s="22"/>
      <c r="C52" s="22"/>
      <c r="D52" s="22"/>
    </row>
    <row r="53" spans="1:4">
      <c r="A53" s="17" t="s">
        <v>15</v>
      </c>
      <c r="B53" s="22">
        <v>8217205</v>
      </c>
      <c r="C53" s="22">
        <f>+B54</f>
        <v>8916058</v>
      </c>
      <c r="D53" s="22">
        <f>+C54</f>
        <v>9461956</v>
      </c>
    </row>
    <row r="54" spans="1:4">
      <c r="A54" s="17" t="s">
        <v>16</v>
      </c>
      <c r="B54" s="22">
        <f>+B46-B51+B53</f>
        <v>8916058</v>
      </c>
      <c r="C54" s="22">
        <f t="shared" ref="C54:D54" si="3">+C46-C51+C53</f>
        <v>9461956</v>
      </c>
      <c r="D54" s="22">
        <f t="shared" si="3"/>
        <v>5884318</v>
      </c>
    </row>
    <row r="55" spans="1:4">
      <c r="A55" s="17" t="s">
        <v>17</v>
      </c>
      <c r="B55" s="22">
        <v>423</v>
      </c>
      <c r="C55" s="22">
        <v>431</v>
      </c>
      <c r="D55" s="22">
        <v>431</v>
      </c>
    </row>
    <row r="56" spans="1:4">
      <c r="A56" s="3"/>
      <c r="B56" s="15"/>
      <c r="C56" s="15"/>
      <c r="D56" s="15"/>
    </row>
    <row r="57" spans="1:4">
      <c r="A57" s="3"/>
      <c r="B57" s="15"/>
      <c r="C57" s="15"/>
      <c r="D57" s="15"/>
    </row>
    <row r="58" spans="1:4">
      <c r="A58" s="14" t="s">
        <v>22</v>
      </c>
      <c r="B58" s="15"/>
      <c r="C58" s="15"/>
      <c r="D58" s="15"/>
    </row>
    <row r="59" spans="1:4">
      <c r="A59" s="16" t="s">
        <v>5</v>
      </c>
      <c r="B59" s="15"/>
      <c r="C59" s="15"/>
      <c r="D59" s="15"/>
    </row>
    <row r="60" spans="1:4">
      <c r="A60" s="17" t="s">
        <v>6</v>
      </c>
      <c r="B60" s="22">
        <v>1513584</v>
      </c>
      <c r="C60" s="22">
        <v>2634040</v>
      </c>
      <c r="D60" s="22">
        <v>1487300</v>
      </c>
    </row>
    <row r="61" spans="1:4">
      <c r="A61" s="17" t="s">
        <v>19</v>
      </c>
      <c r="B61" s="22">
        <v>1436613</v>
      </c>
      <c r="C61" s="22">
        <v>1258000</v>
      </c>
      <c r="D61" s="22">
        <v>1282000</v>
      </c>
    </row>
    <row r="62" spans="1:4">
      <c r="A62" s="17" t="s">
        <v>20</v>
      </c>
      <c r="B62" s="23">
        <f>+B63-B60-B61</f>
        <v>965239</v>
      </c>
      <c r="C62" s="23">
        <f t="shared" ref="C62:D62" si="4">+C63-C60-C61</f>
        <v>0</v>
      </c>
      <c r="D62" s="23">
        <f t="shared" si="4"/>
        <v>1000000</v>
      </c>
    </row>
    <row r="63" spans="1:4">
      <c r="A63" s="18" t="s">
        <v>10</v>
      </c>
      <c r="B63" s="22">
        <v>3915436</v>
      </c>
      <c r="C63" s="22">
        <v>3892040</v>
      </c>
      <c r="D63" s="22">
        <v>3769300</v>
      </c>
    </row>
    <row r="64" spans="1:4">
      <c r="A64" s="3"/>
      <c r="B64" s="22"/>
      <c r="C64" s="22"/>
      <c r="D64" s="22"/>
    </row>
    <row r="65" spans="1:4">
      <c r="A65" s="16" t="s">
        <v>23</v>
      </c>
      <c r="B65" s="22"/>
      <c r="C65" s="22"/>
      <c r="D65" s="22"/>
    </row>
    <row r="66" spans="1:4">
      <c r="A66" s="17" t="s">
        <v>12</v>
      </c>
      <c r="B66" s="22">
        <v>1593429</v>
      </c>
      <c r="C66" s="22">
        <v>1684658</v>
      </c>
      <c r="D66" s="22">
        <v>1954790</v>
      </c>
    </row>
    <row r="67" spans="1:4">
      <c r="A67" s="17" t="s">
        <v>13</v>
      </c>
      <c r="B67" s="23">
        <f>+B68-B66</f>
        <v>1921300</v>
      </c>
      <c r="C67" s="23">
        <f>+C68-C66</f>
        <v>2739708</v>
      </c>
      <c r="D67" s="23">
        <f>+D68-D66</f>
        <v>2562651</v>
      </c>
    </row>
    <row r="68" spans="1:4">
      <c r="A68" s="18" t="s">
        <v>14</v>
      </c>
      <c r="B68" s="22">
        <v>3514729</v>
      </c>
      <c r="C68" s="22">
        <v>4424366</v>
      </c>
      <c r="D68" s="22">
        <v>4517441</v>
      </c>
    </row>
    <row r="69" spans="1:4">
      <c r="A69" s="3"/>
      <c r="B69" s="22"/>
      <c r="C69" s="22"/>
      <c r="D69" s="22"/>
    </row>
    <row r="70" spans="1:4">
      <c r="A70" s="17" t="s">
        <v>15</v>
      </c>
      <c r="B70" s="22">
        <v>2563721</v>
      </c>
      <c r="C70" s="22">
        <f>+B71</f>
        <v>2964428</v>
      </c>
      <c r="D70" s="22">
        <f>+C71</f>
        <v>2432102</v>
      </c>
    </row>
    <row r="71" spans="1:4">
      <c r="A71" s="17" t="s">
        <v>16</v>
      </c>
      <c r="B71" s="22">
        <f>+B70+B63-B68</f>
        <v>2964428</v>
      </c>
      <c r="C71" s="22">
        <f t="shared" ref="C71:D71" si="5">+C70+C63-C68</f>
        <v>2432102</v>
      </c>
      <c r="D71" s="22">
        <f t="shared" si="5"/>
        <v>1683961</v>
      </c>
    </row>
    <row r="72" spans="1:4">
      <c r="A72" s="17" t="s">
        <v>17</v>
      </c>
      <c r="B72" s="22">
        <v>75</v>
      </c>
      <c r="C72" s="22">
        <v>72</v>
      </c>
      <c r="D72" s="22">
        <v>70</v>
      </c>
    </row>
    <row r="73" spans="1:4">
      <c r="A73" s="3"/>
      <c r="B73" s="15"/>
      <c r="C73" s="15"/>
      <c r="D73" s="15"/>
    </row>
    <row r="74" spans="1:4">
      <c r="A74" s="1" t="s">
        <v>24</v>
      </c>
      <c r="B74" s="2"/>
      <c r="C74" s="2"/>
      <c r="D74" s="2"/>
    </row>
    <row r="75" spans="1:4">
      <c r="A75" s="4" t="s">
        <v>5</v>
      </c>
      <c r="B75" s="2"/>
      <c r="C75" s="2"/>
      <c r="D75" s="2"/>
    </row>
    <row r="76" spans="1:4">
      <c r="A76" s="3" t="s">
        <v>6</v>
      </c>
      <c r="B76" s="2">
        <v>3071179</v>
      </c>
      <c r="C76" s="2">
        <v>3214990</v>
      </c>
      <c r="D76" s="2">
        <v>3145816</v>
      </c>
    </row>
    <row r="77" spans="1:4">
      <c r="A77" s="3" t="s">
        <v>20</v>
      </c>
      <c r="B77" s="10">
        <f>B78-B76</f>
        <v>922982</v>
      </c>
      <c r="C77" s="10">
        <f>C78-C76</f>
        <v>991136</v>
      </c>
      <c r="D77" s="10">
        <f>D78-D76</f>
        <v>875000</v>
      </c>
    </row>
    <row r="78" spans="1:4">
      <c r="A78" s="8" t="s">
        <v>10</v>
      </c>
      <c r="B78" s="2">
        <v>3994161</v>
      </c>
      <c r="C78" s="2">
        <v>4206126</v>
      </c>
      <c r="D78" s="2">
        <v>4020816</v>
      </c>
    </row>
    <row r="79" spans="1:4">
      <c r="A79" s="3"/>
      <c r="B79" s="2"/>
      <c r="C79" s="2"/>
      <c r="D79" s="2"/>
    </row>
    <row r="80" spans="1:4">
      <c r="A80" s="4" t="s">
        <v>23</v>
      </c>
      <c r="B80" s="2"/>
      <c r="C80" s="2"/>
      <c r="D80" s="2"/>
    </row>
    <row r="81" spans="1:4">
      <c r="A81" s="3" t="s">
        <v>25</v>
      </c>
      <c r="B81" s="10">
        <v>3840448</v>
      </c>
      <c r="C81" s="10">
        <v>3723504</v>
      </c>
      <c r="D81" s="10">
        <v>3796895</v>
      </c>
    </row>
    <row r="82" spans="1:4">
      <c r="A82" s="8" t="s">
        <v>14</v>
      </c>
      <c r="B82" s="2">
        <f>SUM(B81)</f>
        <v>3840448</v>
      </c>
      <c r="C82" s="2">
        <f t="shared" ref="C82:D82" si="6">SUM(C81)</f>
        <v>3723504</v>
      </c>
      <c r="D82" s="2">
        <f t="shared" si="6"/>
        <v>3796895</v>
      </c>
    </row>
    <row r="83" spans="1:4">
      <c r="A83" s="3"/>
      <c r="B83" s="2"/>
      <c r="C83" s="2"/>
      <c r="D83" s="2"/>
    </row>
    <row r="84" spans="1:4">
      <c r="A84" s="3" t="s">
        <v>15</v>
      </c>
      <c r="B84" s="2">
        <v>587128</v>
      </c>
      <c r="C84" s="2">
        <f>+B85</f>
        <v>740841</v>
      </c>
      <c r="D84" s="2">
        <f>+C85</f>
        <v>1223463</v>
      </c>
    </row>
    <row r="85" spans="1:4">
      <c r="A85" s="3" t="s">
        <v>16</v>
      </c>
      <c r="B85" s="2">
        <f>+B84+B78-B82</f>
        <v>740841</v>
      </c>
      <c r="C85" s="2">
        <f t="shared" ref="C85:D85" si="7">+C84+C78-C82</f>
        <v>1223463</v>
      </c>
      <c r="D85" s="2">
        <f t="shared" si="7"/>
        <v>1447384</v>
      </c>
    </row>
    <row r="86" spans="1:4">
      <c r="A86" s="3"/>
      <c r="B86" s="2"/>
      <c r="C86" s="2"/>
      <c r="D86" s="2"/>
    </row>
    <row r="87" spans="1:4" ht="17.399999999999999">
      <c r="A87" s="19" t="s">
        <v>27</v>
      </c>
      <c r="B87" s="20"/>
      <c r="C87" s="20"/>
      <c r="D87" s="20"/>
    </row>
    <row r="88" spans="1:4" ht="17.399999999999999">
      <c r="A88" s="19" t="s">
        <v>34</v>
      </c>
      <c r="B88" s="20"/>
      <c r="C88" s="20"/>
      <c r="D88" s="20"/>
    </row>
    <row r="89" spans="1:4" ht="17.399999999999999">
      <c r="A89" s="19" t="s">
        <v>28</v>
      </c>
      <c r="B89" s="20"/>
      <c r="C89" s="20"/>
      <c r="D89" s="20"/>
    </row>
    <row r="90" spans="1:4" ht="17.399999999999999">
      <c r="A90" s="19" t="s">
        <v>32</v>
      </c>
      <c r="B90" s="2"/>
      <c r="C90" s="2"/>
      <c r="D90" s="2"/>
    </row>
    <row r="91" spans="1:4" ht="17.399999999999999" hidden="1">
      <c r="A91" s="19" t="s">
        <v>26</v>
      </c>
      <c r="B91" s="2"/>
      <c r="C91" s="2"/>
      <c r="D91" s="2"/>
    </row>
    <row r="92" spans="1:4" ht="17.399999999999999">
      <c r="A92" s="19" t="s">
        <v>33</v>
      </c>
    </row>
  </sheetData>
  <pageMargins left="0.7" right="0.2" top="0.25" bottom="0.2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dyerfinance</dc:creator>
  <cp:lastModifiedBy>Dyer Co Finance</cp:lastModifiedBy>
  <cp:lastPrinted>2025-07-21T18:07:54Z</cp:lastPrinted>
  <dcterms:created xsi:type="dcterms:W3CDTF">2014-07-11T20:33:55Z</dcterms:created>
  <dcterms:modified xsi:type="dcterms:W3CDTF">2025-07-28T13:15:11Z</dcterms:modified>
</cp:coreProperties>
</file>