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C:\Users\stjoh\Dropbox\Compliant\1 COMPLIANT TECH Sub Folders\1 CT Gdrive Downloads\CT Quote Templates\"/>
    </mc:Choice>
  </mc:AlternateContent>
  <xr:revisionPtr revIDLastSave="0" documentId="13_ncr:1_{6E3FAEA9-6182-4E7A-B8E3-907A63420DC1}" xr6:coauthVersionLast="47" xr6:coauthVersionMax="47" xr10:uidLastSave="{00000000-0000-0000-0000-000000000000}"/>
  <bookViews>
    <workbookView xWindow="300" yWindow="189" windowWidth="18943" windowHeight="12925" tabRatio="861" xr2:uid="{00000000-000D-0000-FFFF-FFFF00000000}"/>
  </bookViews>
  <sheets>
    <sheet name="CT Quote Temp 2025" sheetId="28" r:id="rId1"/>
    <sheet name="Products Table" sheetId="29" r:id="rId2"/>
    <sheet name="SALE CT Q Temp 2024" sheetId="32" r:id="rId3"/>
    <sheet name="SALE PT" sheetId="31" r:id="rId4"/>
    <sheet name="user guide" sheetId="30" r:id="rId5"/>
    <sheet name="SALE user guide" sheetId="33" r:id="rId6"/>
  </sheets>
  <definedNames>
    <definedName name="ADD_ON___Anti_Bacterial__Odor_and_Moisture_Neutralizing_Stix" localSheetId="2">'SALE CT Q Temp 2024'!#REF!</definedName>
    <definedName name="ADD_ON___Anti_Bacterial__Odor_and_Moisture_Neutralizing_Stix">'CT Quote Temp 2025'!#REF!</definedName>
    <definedName name="ADD_ON___Refill_for_GLOVE_Stix" localSheetId="2">'SALE CT Q Temp 2024'!#REF!</definedName>
    <definedName name="ADD_ON___Refill_for_GLOVE_Stix">'CT Quote Temp 2025'!#REF!</definedName>
    <definedName name="ADD_ON___Soft_Padded_Cover_for_CT_Shield_Models" localSheetId="2">'SALE CT Q Temp 2024'!#REF!</definedName>
    <definedName name="ADD_ON___Soft_Padded_Cover_for_CT_Shield_Models">'CT Quote Temp 2025'!#REF!</definedName>
    <definedName name="Aux_Dropdown">#REF!</definedName>
    <definedName name="CLASS___Level_1_Re_Certification_Course_for_Instructor_Qualifications" localSheetId="2">'SALE CT Q Temp 2024'!#REF!</definedName>
    <definedName name="CLASS___Level_1_Re_Certification_Course_for_Instructor_Qualifications">'CT Quote Temp 2025'!#REF!</definedName>
    <definedName name="CLASS___Level_1_Training_Course_for_Instructor_Certification" localSheetId="2">'SALE CT Q Temp 2024'!#REF!</definedName>
    <definedName name="CLASS___Level_1_Training_Course_for_Instructor_Certification">'CT Quote Temp 2025'!#REF!</definedName>
    <definedName name="code" localSheetId="2">'SALE CT Q Temp 2024'!#REF!</definedName>
    <definedName name="code">'CT Quote Temp 2025'!#REF!</definedName>
    <definedName name="CT_A1" localSheetId="2">'SALE CT Q Temp 2024'!#REF!</definedName>
    <definedName name="CT_A1">'CT Quote Temp 2025'!#REF!</definedName>
    <definedName name="CT_A1_RPL" localSheetId="2">'SALE CT Q Temp 2024'!#REF!</definedName>
    <definedName name="CT_A1_RPL">'CT Quote Temp 2025'!#REF!</definedName>
    <definedName name="CT_A1SD" localSheetId="2">'SALE CT Q Temp 2024'!#REF!</definedName>
    <definedName name="CT_A1SD">'CT Quote Temp 2025'!#REF!</definedName>
    <definedName name="CT_B1" localSheetId="2">'SALE CT Q Temp 2024'!#REF!</definedName>
    <definedName name="CT_B1">'CT Quote Temp 2025'!#REF!</definedName>
    <definedName name="CT_B1_RPL" localSheetId="2">'SALE CT Q Temp 2024'!#REF!</definedName>
    <definedName name="CT_B1_RPL">'CT Quote Temp 2025'!#REF!</definedName>
    <definedName name="CT_B1SD" localSheetId="2">'SALE CT Q Temp 2024'!#REF!</definedName>
    <definedName name="CT_B1SD">'CT Quote Temp 2025'!#REF!</definedName>
    <definedName name="CT_B2CF" localSheetId="2">'SALE CT Q Temp 2024'!#REF!</definedName>
    <definedName name="CT_B2CF">'CT Quote Temp 2025'!#REF!</definedName>
    <definedName name="CT_B2CF_RPL" localSheetId="2">'SALE CT Q Temp 2024'!#REF!</definedName>
    <definedName name="CT_B2CF_RPL">'CT Quote Temp 2025'!#REF!</definedName>
    <definedName name="CT_B2CFKP" localSheetId="2">'SALE CT Q Temp 2024'!#REF!</definedName>
    <definedName name="CT_B2CFKP">'CT Quote Temp 2025'!#REF!</definedName>
    <definedName name="CT_B2CFKP_RPL" localSheetId="2">'SALE CT Q Temp 2024'!#REF!</definedName>
    <definedName name="CT_B2CFKP_RPL">'CT Quote Temp 2025'!#REF!</definedName>
    <definedName name="CT_B2CFKPSD" localSheetId="2">'SALE CT Q Temp 2024'!#REF!</definedName>
    <definedName name="CT_B2CFKPSD">'CT Quote Temp 2025'!#REF!</definedName>
    <definedName name="CT_B2CFSD" localSheetId="2">'SALE CT Q Temp 2024'!#REF!</definedName>
    <definedName name="CT_B2CFSD">'CT Quote Temp 2025'!#REF!</definedName>
    <definedName name="CT_B4KP" localSheetId="2">'SALE CT Q Temp 2024'!#REF!</definedName>
    <definedName name="CT_B4KP">'CT Quote Temp 2025'!#REF!</definedName>
    <definedName name="CT_B4KP_RPL" localSheetId="2">'SALE CT Q Temp 2024'!#REF!</definedName>
    <definedName name="CT_B4KP_RPL">'CT Quote Temp 2025'!#REF!</definedName>
    <definedName name="CT_B4KPSD" localSheetId="2">'SALE CT Q Temp 2024'!#REF!</definedName>
    <definedName name="CT_B4KPSD">'CT Quote Temp 2025'!#REF!</definedName>
    <definedName name="CT_CD3T" localSheetId="2">'SALE CT Q Temp 2024'!#REF!</definedName>
    <definedName name="CT_CD3T">'CT Quote Temp 2025'!#REF!</definedName>
    <definedName name="CT_CD3T_Re_Cert" localSheetId="2">'SALE CT Q Temp 2024'!#REF!</definedName>
    <definedName name="CT_CD3T_Re_Cert">'CT Quote Temp 2025'!#REF!</definedName>
    <definedName name="CT_EBA" localSheetId="2">'SALE CT Q Temp 2024'!#REF!</definedName>
    <definedName name="CT_EBA">'CT Quote Temp 2025'!#REF!</definedName>
    <definedName name="CT_EBAMB5" localSheetId="2">'SALE CT Q Temp 2024'!#REF!</definedName>
    <definedName name="CT_EBAMB5">'CT Quote Temp 2025'!#REF!</definedName>
    <definedName name="CT_EBL" localSheetId="2">'SALE CT Q Temp 2024'!#REF!</definedName>
    <definedName name="CT_EBL">'CT Quote Temp 2025'!#REF!</definedName>
    <definedName name="CT_EBLMB5" localSheetId="2">'SALE CT Q Temp 2024'!#REF!</definedName>
    <definedName name="CT_EBLMB5">'CT Quote Temp 2025'!#REF!</definedName>
    <definedName name="CT_EBV" localSheetId="2">'SALE CT Q Temp 2024'!#REF!</definedName>
    <definedName name="CT_EBV">'CT Quote Temp 2025'!#REF!</definedName>
    <definedName name="CT_ES" localSheetId="2">'SALE CT Q Temp 2024'!#REF!</definedName>
    <definedName name="CT_ES">'CT Quote Temp 2025'!#REF!</definedName>
    <definedName name="CT_F1" localSheetId="2">'SALE CT Q Temp 2024'!#REF!</definedName>
    <definedName name="CT_F1">'CT Quote Temp 2025'!#REF!</definedName>
    <definedName name="CT_F1_RPL" localSheetId="2">'SALE CT Q Temp 2024'!#REF!</definedName>
    <definedName name="CT_F1_RPL">'CT Quote Temp 2025'!#REF!</definedName>
    <definedName name="CT_F1SD" localSheetId="2">'SALE CT Q Temp 2024'!#REF!</definedName>
    <definedName name="CT_F1SD">'CT Quote Temp 2025'!#REF!</definedName>
    <definedName name="CT_F2P" localSheetId="2">'SALE CT Q Temp 2024'!#REF!</definedName>
    <definedName name="CT_F2P">'CT Quote Temp 2025'!#REF!</definedName>
    <definedName name="CT_F2P_RPL" localSheetId="2">'SALE CT Q Temp 2024'!#REF!</definedName>
    <definedName name="CT_F2P_RPL">'CT Quote Temp 2025'!#REF!</definedName>
    <definedName name="CT_F2PSD" localSheetId="2">'SALE CT Q Temp 2024'!#REF!</definedName>
    <definedName name="CT_F2PSD">'CT Quote Temp 2025'!#REF!</definedName>
    <definedName name="CT_F2T" localSheetId="2">'SALE CT Q Temp 2024'!#REF!</definedName>
    <definedName name="CT_F2T">'CT Quote Temp 2025'!#REF!</definedName>
    <definedName name="CT_F2T_RPL" localSheetId="2">'SALE CT Q Temp 2024'!#REF!</definedName>
    <definedName name="CT_F2T_RPL">'CT Quote Temp 2025'!#REF!</definedName>
    <definedName name="CT_GS" localSheetId="2">'SALE CT Q Temp 2024'!#REF!</definedName>
    <definedName name="CT_GS">'CT Quote Temp 2025'!#REF!</definedName>
    <definedName name="CT_GSR" localSheetId="2">'SALE CT Q Temp 2024'!#REF!</definedName>
    <definedName name="CT_GSR">'CT Quote Temp 2025'!#REF!</definedName>
    <definedName name="CT_MCP_RPL" localSheetId="2">'SALE CT Q Temp 2024'!#REF!</definedName>
    <definedName name="CT_MCP_RPL">'CT Quote Temp 2025'!#REF!</definedName>
    <definedName name="CT_SCR" localSheetId="2">'SALE CT Q Temp 2024'!#REF!</definedName>
    <definedName name="CT_SCR">'CT Quote Temp 2025'!#REF!</definedName>
    <definedName name="CT_SDRC" localSheetId="2">'SALE CT Q Temp 2024'!#REF!</definedName>
    <definedName name="CT_SDRC">'CT Quote Temp 2025'!#REF!</definedName>
    <definedName name="CT_SS" localSheetId="2">'SALE CT Q Temp 2024'!#REF!</definedName>
    <definedName name="CT_SS">'CT Quote Temp 2025'!#REF!</definedName>
    <definedName name="E_1003_02__Sanitizing_Hand_Wipes____CASE_of_12__80_count_Tub" localSheetId="2">'SALE CT Q Temp 2024'!#REF!</definedName>
    <definedName name="E_1003_02__Sanitizing_Hand_Wipes____CASE_of_12__80_count_Tub">'CT Quote Temp 2025'!#REF!</definedName>
    <definedName name="E_1003_03__Sanitizing_Hand_Wipes____CASE_of_48__20_count_Packs" localSheetId="2">'SALE CT Q Temp 2024'!#REF!</definedName>
    <definedName name="E_1003_03__Sanitizing_Hand_Wipes____CASE_of_48__20_count_Packs">'CT Quote Temp 2025'!#REF!</definedName>
    <definedName name="E_1005_02__Hand_Sanitizer_Foamer____CASE_of_100__1.7_oz__50ml__Personal_Size_Units" localSheetId="2">'SALE CT Q Temp 2024'!#REF!</definedName>
    <definedName name="E_1005_02__Hand_Sanitizer_Foamer____CASE_of_100__1.7_oz__50ml__Personal_Size_Units">'CT Quote Temp 2025'!#REF!</definedName>
    <definedName name="E_1005_04__Hand_Sanitizer_Foamer____CASE_of_48__7oz__200ml__Tall_Counter_Top_Units" localSheetId="2">'SALE CT Q Temp 2024'!#REF!</definedName>
    <definedName name="E_1005_04__Hand_Sanitizer_Foamer____CASE_of_48__7oz__200ml__Tall_Counter_Top_Units">'CT Quote Temp 2025'!#REF!</definedName>
    <definedName name="E_1005_06__Hand_Sanitizer_Foamer____CASE_of_48__8.25_oz__245ml__Short_Counter_Top_Units" localSheetId="2">'SALE CT Q Temp 2024'!#REF!</definedName>
    <definedName name="E_1005_06__Hand_Sanitizer_Foamer____CASE_of_48__8.25_oz__245ml__Short_Counter_Top_Units">'CT Quote Temp 2025'!#REF!</definedName>
    <definedName name="E_1005_13__Hand_Sanitizer_Foamer____CASE_of_4__1_Gallon_Jug_Units" localSheetId="2">'SALE CT Q Temp 2024'!#REF!</definedName>
    <definedName name="E_1005_13__Hand_Sanitizer_Foamer____CASE_of_4__1_Gallon_Jug_Units">'CT Quote Temp 2025'!#REF!</definedName>
    <definedName name="E_1010_03__Broad_Spectrum_Disinfectant____CASE_of_4__1_Gallon_Jug_Units" localSheetId="2">'SALE CT Q Temp 2024'!#REF!</definedName>
    <definedName name="E_1010_03__Broad_Spectrum_Disinfectant____CASE_of_4__1_Gallon_Jug_Units">'CT Quote Temp 2025'!#REF!</definedName>
    <definedName name="E_1011_10__Laundry_Complete____CASE_of_4__1_Gallon_Jug_Units" localSheetId="2">'SALE CT Q Temp 2024'!#REF!</definedName>
    <definedName name="E_1011_10__Laundry_Complete____CASE_of_4__1_Gallon_Jug_Units">'CT Quote Temp 2025'!#REF!</definedName>
    <definedName name="E_1038_01__Surface_Cleaner____CASE_of_4__1_Gallon_Jug_Units" localSheetId="2">'SALE CT Q Temp 2024'!#REF!</definedName>
    <definedName name="E_1038_01__Surface_Cleaner____CASE_of_4__1_Gallon_Jug_Units">'CT Quote Temp 2025'!#REF!</definedName>
    <definedName name="E_BAND_Restrictor___Arm_Ankle_fit_size_with_magnetic_operation_and_remote_activation." localSheetId="2">'SALE CT Q Temp 2024'!#REF!</definedName>
    <definedName name="E_BAND_Restrictor___Arm_Ankle_fit_size_with_magnetic_operation_and_remote_activation.">'CT Quote Temp 2025'!#REF!</definedName>
    <definedName name="E_BAND_Restrictor___Arm_Ankle_fit_size_with_magnetic_operation_and_remote_activation___MULTI_BAND_5_Freq." localSheetId="2">'SALE CT Q Temp 2024'!#REF!</definedName>
    <definedName name="E_BAND_Restrictor___Arm_Ankle_fit_size_with_magnetic_operation_and_remote_activation___MULTI_BAND_5_Freq.">'CT Quote Temp 2025'!#REF!</definedName>
    <definedName name="E_BAND_Restrictor___Leg_Thigh_fit_size_with_magnetic_operation_and_remote_activation." localSheetId="2">'SALE CT Q Temp 2024'!#REF!</definedName>
    <definedName name="E_BAND_Restrictor___Leg_Thigh_fit_size_with_magnetic_operation_and_remote_activation.">'CT Quote Temp 2025'!#REF!</definedName>
    <definedName name="E_BAND_Restrictor___Leg_Thigh_fit_size_with_magnetic_operation_and_remote_activation___MULTI_BAND_5_Freq." localSheetId="2">'SALE CT Q Temp 2024'!#REF!</definedName>
    <definedName name="E_BAND_Restrictor___Leg_Thigh_fit_size_with_magnetic_operation_and_remote_activation___MULTI_BAND_5_Freq.">'CT Quote Temp 2025'!#REF!</definedName>
    <definedName name="E_VEST___Cross_strapped_vest_with_magnetic_operation_and_remote_activation." localSheetId="2">'SALE CT Q Temp 2024'!#REF!</definedName>
    <definedName name="E_VEST___Cross_strapped_vest_with_magnetic_operation_and_remote_activation.">'CT Quote Temp 2025'!#REF!</definedName>
    <definedName name="G.L.O.V.E_s__Leather___BLACK___Carbon_Fiber_Knuckles" localSheetId="2">'SALE CT Q Temp 2024'!#REF!</definedName>
    <definedName name="G.L.O.V.E_s__Leather___BLACK___Carbon_Fiber_Knuckles">'CT Quote Temp 2025'!#REF!</definedName>
    <definedName name="G.L.O.V.E_s__Leather___BLACK___Carbon_Fiber_Knuckles___Kevlar_Palms" localSheetId="2">'SALE CT Q Temp 2024'!#REF!</definedName>
    <definedName name="G.L.O.V.E_s__Leather___BLACK___Carbon_Fiber_Knuckles___Kevlar_Palms">'CT Quote Temp 2025'!#REF!</definedName>
    <definedName name="G.L.O.V.E_s__Leather___BLACK___Carbon_Fiber_Knuckles___Kevlar_Palms___SD_Version_For_Event_Recording" localSheetId="2">'SALE CT Q Temp 2024'!#REF!</definedName>
    <definedName name="G.L.O.V.E_s__Leather___BLACK___Carbon_Fiber_Knuckles___Kevlar_Palms___SD_Version_For_Event_Recording">'CT Quote Temp 2025'!#REF!</definedName>
    <definedName name="G.L.O.V.E_s__Leather___BLACK___Carbon_Fiber_Knuckles___SD_Version_For_Event_Recording" localSheetId="2">'SALE CT Q Temp 2024'!#REF!</definedName>
    <definedName name="G.L.O.V.E_s__Leather___BLACK___Carbon_Fiber_Knuckles___SD_Version_For_Event_Recording">'CT Quote Temp 2025'!#REF!</definedName>
    <definedName name="G.L.O.V.E_s__Leather___BLACK___no_added_options" localSheetId="2">'SALE CT Q Temp 2024'!#REF!</definedName>
    <definedName name="G.L.O.V.E_s__Leather___BLACK___no_added_options">'CT Quote Temp 2025'!#REF!</definedName>
    <definedName name="G.L.O.V.E_s__Leather___BLACK___Padded_Top" localSheetId="2">'SALE CT Q Temp 2024'!#REF!</definedName>
    <definedName name="G.L.O.V.E_s__Leather___BLACK___Padded_Top">'CT Quote Temp 2025'!#REF!</definedName>
    <definedName name="G.L.O.V.E_s__Leather___BLACK___Padded_Top___Kevlar_Palms" localSheetId="2">'SALE CT Q Temp 2024'!#REF!</definedName>
    <definedName name="G.L.O.V.E_s__Leather___BLACK___Padded_Top___Kevlar_Palms">'CT Quote Temp 2025'!#REF!</definedName>
    <definedName name="G.L.O.V.E_s__Leather___BLACK___Padded_Top___Kevlar_Palms___SD_Version_For_Event_Recording" localSheetId="2">'SALE CT Q Temp 2024'!#REF!</definedName>
    <definedName name="G.L.O.V.E_s__Leather___BLACK___Padded_Top___Kevlar_Palms___SD_Version_For_Event_Recording">'CT Quote Temp 2025'!#REF!</definedName>
    <definedName name="G.L.O.V.E_s__Leather___BLACK___Padded_Top___SD_Version_For_Event_Recording" localSheetId="2">'SALE CT Q Temp 2024'!#REF!</definedName>
    <definedName name="G.L.O.V.E_s__Leather___BLACK___Padded_Top___SD_Version_For_Event_Recording">'CT Quote Temp 2025'!#REF!</definedName>
    <definedName name="G.L.O.V.E_s__Leather___BLACK___SD_Version_For_Event_Recording" localSheetId="2">'SALE CT Q Temp 2024'!#REF!</definedName>
    <definedName name="G.L.O.V.E_s__Leather___BLACK___SD_Version_For_Event_Recording">'CT Quote Temp 2025'!#REF!</definedName>
    <definedName name="G.L.O.V.E_s__Leather_Fingerless___BLACK___Padded_Top" localSheetId="2">'SALE CT Q Temp 2024'!#REF!</definedName>
    <definedName name="G.L.O.V.E_s__Leather_Fingerless___BLACK___Padded_Top">'CT Quote Temp 2025'!#REF!</definedName>
    <definedName name="G.L.O.V.E_s__Leather_Fingerless___BLACK___Padded_Top___SD_Version_For_Event_Recording" localSheetId="2">'SALE CT Q Temp 2024'!#REF!</definedName>
    <definedName name="G.L.O.V.E_s__Leather_Fingerless___BLACK___Padded_Top___SD_Version_For_Event_Recording">'CT Quote Temp 2025'!#REF!</definedName>
    <definedName name="G.L.O.V.E_s__Standard___BLACK___no_added_options" localSheetId="2">'SALE CT Q Temp 2024'!#REF!</definedName>
    <definedName name="G.L.O.V.E_s__Standard___BLACK___no_added_options">'CT Quote Temp 2025'!#REF!</definedName>
    <definedName name="G.L.O.V.E_s__Standard___BLACK___SD_Version_For_Event_Recording" localSheetId="2">'SALE CT Q Temp 2024'!#REF!</definedName>
    <definedName name="G.L.O.V.E_s__Standard___BLACK___SD_Version_For_Event_Recording">'CT Quote Temp 2025'!#REF!</definedName>
    <definedName name="G.L.O.V.E_s__Standard___ORANGE___Training_G.L.O.V.E_s" localSheetId="2">'SALE CT Q Temp 2024'!#REF!</definedName>
    <definedName name="G.L.O.V.E_s__Standard___ORANGE___Training_G.L.O.V.E_s">'CT Quote Temp 2025'!#REF!</definedName>
    <definedName name="G.L.O.V.E_s__Standard___YELLOW___no_added_options" localSheetId="2">'SALE CT Q Temp 2024'!#REF!</definedName>
    <definedName name="G.L.O.V.E_s__Standard___YELLOW___no_added_options">'CT Quote Temp 2025'!#REF!</definedName>
    <definedName name="G.L.O.V.E_s__Standard___YELLOW___SD_Version_For_Event_Recording" localSheetId="2">'SALE CT Q Temp 2024'!#REF!</definedName>
    <definedName name="G.L.O.V.E_s__Standard___YELLOW___SD_Version_For_Event_Recording">'CT Quote Temp 2025'!#REF!</definedName>
    <definedName name="MICRO_PROCESSOR___SD_Version_for_Event_Recording" localSheetId="2">'SALE CT Q Temp 2024'!#REF!</definedName>
    <definedName name="MICRO_PROCESSOR___SD_Version_for_Event_Recording">'CT Quote Temp 2025'!#REF!</definedName>
    <definedName name="MICRO_PROCESSOR___Standard__Non_SD_Version" localSheetId="2">'SALE CT Q Temp 2024'!#REF!</definedName>
    <definedName name="MICRO_PROCESSOR___Standard__Non_SD_Version">'CT Quote Temp 2025'!#REF!</definedName>
    <definedName name="MSP_BSC" localSheetId="2">'SALE CT Q Temp 2024'!#REF!</definedName>
    <definedName name="MSP_BSC">'CT Quote Temp 2025'!#REF!</definedName>
    <definedName name="MSP_HSF_Ds" localSheetId="2">'SALE CT Q Temp 2024'!#REF!</definedName>
    <definedName name="MSP_HSF_Ds">'CT Quote Temp 2025'!#REF!</definedName>
    <definedName name="MSP_HSF_Dt" localSheetId="2">'SALE CT Q Temp 2024'!#REF!</definedName>
    <definedName name="MSP_HSF_Dt">'CT Quote Temp 2025'!#REF!</definedName>
    <definedName name="MSP_HSF_G" localSheetId="2">'SALE CT Q Temp 2024'!#REF!</definedName>
    <definedName name="MSP_HSF_G">'CT Quote Temp 2025'!#REF!</definedName>
    <definedName name="MSP_HSF_pr" localSheetId="2">'SALE CT Q Temp 2024'!#REF!</definedName>
    <definedName name="MSP_HSF_pr">'CT Quote Temp 2025'!#REF!</definedName>
    <definedName name="MSP_LC" localSheetId="2">'SALE CT Q Temp 2024'!#REF!</definedName>
    <definedName name="MSP_LC">'CT Quote Temp 2025'!#REF!</definedName>
    <definedName name="MSP_SC" localSheetId="2">'SALE CT Q Temp 2024'!#REF!</definedName>
    <definedName name="MSP_SC">'CT Quote Temp 2025'!#REF!</definedName>
    <definedName name="MSP_SHW_P" localSheetId="2">'SALE CT Q Temp 2024'!#REF!</definedName>
    <definedName name="MSP_SHW_P">'CT Quote Temp 2025'!#REF!</definedName>
    <definedName name="MSP_SHW_T" localSheetId="2">'SALE CT Q Temp 2024'!#REF!</definedName>
    <definedName name="MSP_SHW_T">'CT Quote Temp 2025'!#REF!</definedName>
    <definedName name="Product_Dropdown" localSheetId="2">Product_Info[Code]</definedName>
    <definedName name="Product_Dropdown" localSheetId="3">SALEpt[Code]</definedName>
    <definedName name="Product_Dropdown" localSheetId="5">Product_Info[Code]</definedName>
    <definedName name="Product_Dropdown">Product_Info[Code]</definedName>
    <definedName name="REMOTE___SD_Card_Programmer" localSheetId="2">'SALE CT Q Temp 2024'!#REF!</definedName>
    <definedName name="REMOTE___SD_Card_Programmer">'CT Quote Temp 2025'!#REF!</definedName>
    <definedName name="SHELL_Only__Leather___BLACK___Carbon_Fiber_Knuckles" localSheetId="2">'SALE CT Q Temp 2024'!#REF!</definedName>
    <definedName name="SHELL_Only__Leather___BLACK___Carbon_Fiber_Knuckles">'CT Quote Temp 2025'!#REF!</definedName>
    <definedName name="SHELL_Only__Leather___BLACK___Carbon_Fiber_Knuckles___Kevlar_Palms" localSheetId="2">'SALE CT Q Temp 2024'!#REF!</definedName>
    <definedName name="SHELL_Only__Leather___BLACK___Carbon_Fiber_Knuckles___Kevlar_Palms">'CT Quote Temp 2025'!#REF!</definedName>
    <definedName name="SHELL_Only__Leather___BLACK___no_added_options" localSheetId="2">'SALE CT Q Temp 2024'!#REF!</definedName>
    <definedName name="SHELL_Only__Leather___BLACK___no_added_options">'CT Quote Temp 2025'!#REF!</definedName>
    <definedName name="SHELL_Only__Leather___BLACK___Padded_Top" localSheetId="2">'SALE CT Q Temp 2024'!#REF!</definedName>
    <definedName name="SHELL_Only__Leather___BLACK___Padded_Top">'CT Quote Temp 2025'!#REF!</definedName>
    <definedName name="SHELL_Only__Leather___BLACK___Padded_Top___Kevlar_Palms" localSheetId="2">'SALE CT Q Temp 2024'!#REF!</definedName>
    <definedName name="SHELL_Only__Leather___BLACK___Padded_Top___Kevlar_Palms">'CT Quote Temp 2025'!#REF!</definedName>
    <definedName name="SHELL_Only__Leather_Fingerless___BLACK___Padded_Top" localSheetId="2">'SALE CT Q Temp 2024'!#REF!</definedName>
    <definedName name="SHELL_Only__Leather_Fingerless___BLACK___Padded_Top">'CT Quote Temp 2025'!#REF!</definedName>
    <definedName name="SHELL_Only__Standard___BLACK___no_added_options" localSheetId="2">'SALE CT Q Temp 2024'!#REF!</definedName>
    <definedName name="SHELL_Only__Standard___BLACK___no_added_options">'CT Quote Temp 2025'!#REF!</definedName>
    <definedName name="SHELL_Only__Standard___ORANGE___Training_G.L.O.V.E_s" localSheetId="2">'SALE CT Q Temp 2024'!#REF!</definedName>
    <definedName name="SHELL_Only__Standard___ORANGE___Training_G.L.O.V.E_s">'CT Quote Temp 2025'!#REF!</definedName>
    <definedName name="SHELL_Only__Standard___YELLOW___no_added_options" localSheetId="2">'SALE CT Q Temp 2024'!#REF!</definedName>
    <definedName name="SHELL_Only__Standard___YELLOW___no_added_options">'CT Quote Temp 2025'!#REF!</definedName>
    <definedName name="SHIELD___E_Tech___Contact_Bands___Center_mount_Strobe_LED" localSheetId="2">'SALE CT Q Temp 2024'!#REF!</definedName>
    <definedName name="SHIELD___E_Tech___Contact_Bands___Center_mount_Strobe_LED">'CT Quote Temp 2025'!#REF!</definedName>
    <definedName name="SHIELD___Sound_Tech___High_Frequency___Loud_Decible___NO_E_Tech" localSheetId="2">'SALE CT Q Temp 2024'!#REF!</definedName>
    <definedName name="SHIELD___Sound_Tech___High_Frequency___Loud_Decible___NO_E_Tech">'CT Quote Temp 2025'!#REF!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33" l="1"/>
  <c r="J55" i="33"/>
  <c r="I41" i="33"/>
  <c r="J41" i="33" s="1"/>
  <c r="F41" i="33"/>
  <c r="D41" i="33"/>
  <c r="I40" i="33"/>
  <c r="J40" i="33" s="1"/>
  <c r="F40" i="33"/>
  <c r="D40" i="33"/>
  <c r="I39" i="33"/>
  <c r="J39" i="33" s="1"/>
  <c r="F39" i="33"/>
  <c r="D39" i="33"/>
  <c r="I38" i="33"/>
  <c r="J38" i="33" s="1"/>
  <c r="F38" i="33"/>
  <c r="D38" i="33"/>
  <c r="I37" i="33"/>
  <c r="J37" i="33" s="1"/>
  <c r="F37" i="33"/>
  <c r="D37" i="33"/>
  <c r="I36" i="33"/>
  <c r="J36" i="33" s="1"/>
  <c r="F36" i="33"/>
  <c r="D36" i="33"/>
  <c r="I31" i="33"/>
  <c r="J31" i="33" s="1"/>
  <c r="F31" i="33"/>
  <c r="D31" i="33"/>
  <c r="I30" i="33"/>
  <c r="J30" i="33" s="1"/>
  <c r="F30" i="33"/>
  <c r="D30" i="33"/>
  <c r="I29" i="33"/>
  <c r="J29" i="33" s="1"/>
  <c r="F29" i="33"/>
  <c r="D29" i="33"/>
  <c r="I28" i="33"/>
  <c r="J28" i="33" s="1"/>
  <c r="F28" i="33"/>
  <c r="D28" i="33"/>
  <c r="I27" i="33"/>
  <c r="J27" i="33" s="1"/>
  <c r="F27" i="33"/>
  <c r="D27" i="33"/>
  <c r="I26" i="33"/>
  <c r="J26" i="33" s="1"/>
  <c r="F26" i="33"/>
  <c r="D26" i="33"/>
  <c r="I25" i="33"/>
  <c r="J25" i="33" s="1"/>
  <c r="F25" i="33"/>
  <c r="D25" i="33"/>
  <c r="I24" i="33"/>
  <c r="J24" i="33" s="1"/>
  <c r="F24" i="33"/>
  <c r="D24" i="33"/>
  <c r="I23" i="33"/>
  <c r="J23" i="33" s="1"/>
  <c r="F23" i="33"/>
  <c r="D23" i="33"/>
  <c r="I22" i="33"/>
  <c r="J22" i="33" s="1"/>
  <c r="F22" i="33"/>
  <c r="D22" i="33"/>
  <c r="M33" i="33"/>
  <c r="M37" i="33" s="1"/>
  <c r="B43" i="33"/>
  <c r="B33" i="33"/>
  <c r="I41" i="30"/>
  <c r="J41" i="30" s="1"/>
  <c r="F41" i="30"/>
  <c r="D41" i="30"/>
  <c r="I40" i="30"/>
  <c r="J40" i="30" s="1"/>
  <c r="F40" i="30"/>
  <c r="D40" i="30"/>
  <c r="I39" i="30"/>
  <c r="J39" i="30" s="1"/>
  <c r="F39" i="30"/>
  <c r="D39" i="30"/>
  <c r="I38" i="30"/>
  <c r="J38" i="30" s="1"/>
  <c r="F38" i="30"/>
  <c r="D38" i="30"/>
  <c r="I37" i="30"/>
  <c r="J37" i="30" s="1"/>
  <c r="F37" i="30"/>
  <c r="D37" i="30"/>
  <c r="I36" i="30"/>
  <c r="J36" i="30" s="1"/>
  <c r="F36" i="30"/>
  <c r="D36" i="30"/>
  <c r="I31" i="30"/>
  <c r="J31" i="30" s="1"/>
  <c r="F31" i="30"/>
  <c r="D31" i="30"/>
  <c r="I30" i="30"/>
  <c r="J30" i="30" s="1"/>
  <c r="F30" i="30"/>
  <c r="D30" i="30"/>
  <c r="I29" i="30"/>
  <c r="J29" i="30" s="1"/>
  <c r="F29" i="30"/>
  <c r="D29" i="30"/>
  <c r="I28" i="30"/>
  <c r="J28" i="30" s="1"/>
  <c r="F28" i="30"/>
  <c r="D28" i="30"/>
  <c r="I27" i="30"/>
  <c r="J27" i="30" s="1"/>
  <c r="F27" i="30"/>
  <c r="D27" i="30"/>
  <c r="I26" i="30"/>
  <c r="J26" i="30" s="1"/>
  <c r="F26" i="30"/>
  <c r="D26" i="30"/>
  <c r="I25" i="30"/>
  <c r="J25" i="30" s="1"/>
  <c r="F25" i="30"/>
  <c r="D25" i="30"/>
  <c r="I24" i="30"/>
  <c r="J24" i="30" s="1"/>
  <c r="F24" i="30"/>
  <c r="D24" i="30"/>
  <c r="I23" i="30"/>
  <c r="J23" i="30" s="1"/>
  <c r="F23" i="30"/>
  <c r="D23" i="30"/>
  <c r="I22" i="30"/>
  <c r="J22" i="30" s="1"/>
  <c r="F22" i="30"/>
  <c r="D22" i="30"/>
  <c r="M33" i="32"/>
  <c r="M37" i="32" s="1"/>
  <c r="J55" i="32" s="1"/>
  <c r="I41" i="32"/>
  <c r="J41" i="32" s="1"/>
  <c r="F41" i="32"/>
  <c r="D41" i="32"/>
  <c r="I40" i="32"/>
  <c r="J40" i="32" s="1"/>
  <c r="F40" i="32"/>
  <c r="D40" i="32"/>
  <c r="I39" i="32"/>
  <c r="J39" i="32" s="1"/>
  <c r="F39" i="32"/>
  <c r="D39" i="32"/>
  <c r="I38" i="32"/>
  <c r="J38" i="32" s="1"/>
  <c r="F38" i="32"/>
  <c r="D38" i="32"/>
  <c r="I37" i="32"/>
  <c r="J37" i="32" s="1"/>
  <c r="F37" i="32"/>
  <c r="D37" i="32"/>
  <c r="I36" i="32"/>
  <c r="J36" i="32" s="1"/>
  <c r="F36" i="32"/>
  <c r="D36" i="32"/>
  <c r="I31" i="32"/>
  <c r="J31" i="32" s="1"/>
  <c r="F31" i="32"/>
  <c r="D31" i="32"/>
  <c r="I30" i="32"/>
  <c r="F30" i="32"/>
  <c r="D30" i="32"/>
  <c r="I29" i="32"/>
  <c r="J29" i="32" s="1"/>
  <c r="F29" i="32"/>
  <c r="D29" i="32"/>
  <c r="I28" i="32"/>
  <c r="J28" i="32" s="1"/>
  <c r="F28" i="32"/>
  <c r="D28" i="32"/>
  <c r="I27" i="32"/>
  <c r="J27" i="32" s="1"/>
  <c r="F27" i="32"/>
  <c r="D27" i="32"/>
  <c r="I26" i="32"/>
  <c r="J26" i="32" s="1"/>
  <c r="F26" i="32"/>
  <c r="D26" i="32"/>
  <c r="I25" i="32"/>
  <c r="J25" i="32" s="1"/>
  <c r="F25" i="32"/>
  <c r="D25" i="32"/>
  <c r="I24" i="32"/>
  <c r="J24" i="32" s="1"/>
  <c r="F24" i="32"/>
  <c r="D24" i="32"/>
  <c r="I23" i="32"/>
  <c r="J23" i="32" s="1"/>
  <c r="F23" i="32"/>
  <c r="D23" i="32"/>
  <c r="I22" i="32"/>
  <c r="J22" i="32" s="1"/>
  <c r="F22" i="32"/>
  <c r="D22" i="32"/>
  <c r="B43" i="32"/>
  <c r="B33" i="32"/>
  <c r="J30" i="32"/>
  <c r="I41" i="28"/>
  <c r="J41" i="28" s="1"/>
  <c r="F41" i="28"/>
  <c r="D41" i="28"/>
  <c r="I40" i="28"/>
  <c r="J40" i="28" s="1"/>
  <c r="F40" i="28"/>
  <c r="D40" i="28"/>
  <c r="I39" i="28"/>
  <c r="J39" i="28" s="1"/>
  <c r="F39" i="28"/>
  <c r="D39" i="28"/>
  <c r="I38" i="28"/>
  <c r="J38" i="28" s="1"/>
  <c r="F38" i="28"/>
  <c r="D38" i="28"/>
  <c r="I37" i="28"/>
  <c r="J37" i="28" s="1"/>
  <c r="F37" i="28"/>
  <c r="D37" i="28"/>
  <c r="I36" i="28"/>
  <c r="J36" i="28" s="1"/>
  <c r="F36" i="28"/>
  <c r="D36" i="28"/>
  <c r="I31" i="28"/>
  <c r="J31" i="28" s="1"/>
  <c r="F31" i="28"/>
  <c r="D31" i="28"/>
  <c r="I30" i="28"/>
  <c r="J30" i="28" s="1"/>
  <c r="F30" i="28"/>
  <c r="D30" i="28"/>
  <c r="I29" i="28"/>
  <c r="J29" i="28" s="1"/>
  <c r="F29" i="28"/>
  <c r="D29" i="28"/>
  <c r="I28" i="28"/>
  <c r="J28" i="28" s="1"/>
  <c r="F28" i="28"/>
  <c r="D28" i="28"/>
  <c r="I27" i="28"/>
  <c r="J27" i="28" s="1"/>
  <c r="F27" i="28"/>
  <c r="D27" i="28"/>
  <c r="I26" i="28"/>
  <c r="J26" i="28" s="1"/>
  <c r="F26" i="28"/>
  <c r="D26" i="28"/>
  <c r="I25" i="28"/>
  <c r="J25" i="28" s="1"/>
  <c r="F25" i="28"/>
  <c r="D25" i="28"/>
  <c r="I24" i="28"/>
  <c r="J24" i="28" s="1"/>
  <c r="F24" i="28"/>
  <c r="D24" i="28"/>
  <c r="I23" i="28"/>
  <c r="J23" i="28" s="1"/>
  <c r="F23" i="28"/>
  <c r="D23" i="28"/>
  <c r="I22" i="28"/>
  <c r="J22" i="28" s="1"/>
  <c r="F22" i="28"/>
  <c r="D22" i="28"/>
  <c r="I43" i="33" l="1"/>
  <c r="I33" i="33"/>
  <c r="M36" i="33"/>
  <c r="M36" i="32"/>
  <c r="J54" i="32" s="1"/>
  <c r="I33" i="32"/>
  <c r="N33" i="32" s="1"/>
  <c r="I43" i="32"/>
  <c r="B43" i="30"/>
  <c r="B33" i="30"/>
  <c r="B43" i="28"/>
  <c r="B33" i="28"/>
  <c r="I46" i="33" l="1"/>
  <c r="I52" i="33" s="1"/>
  <c r="N33" i="33"/>
  <c r="I46" i="32"/>
  <c r="I33" i="30"/>
  <c r="I43" i="30"/>
  <c r="I57" i="33" l="1"/>
  <c r="I57" i="32"/>
  <c r="I52" i="32"/>
  <c r="J55" i="30"/>
  <c r="J54" i="30"/>
  <c r="I46" i="30"/>
  <c r="I57" i="30" l="1"/>
  <c r="I52" i="30"/>
  <c r="I43" i="28"/>
  <c r="I33" i="28" l="1"/>
  <c r="J55" i="28" l="1"/>
  <c r="J54" i="28"/>
  <c r="I46" i="28"/>
  <c r="I52" i="28" s="1"/>
  <c r="I57" i="28" l="1"/>
</calcChain>
</file>

<file path=xl/sharedStrings.xml><?xml version="1.0" encoding="utf-8"?>
<sst xmlns="http://schemas.openxmlformats.org/spreadsheetml/2006/main" count="1093" uniqueCount="333">
  <si>
    <t>TOTAL</t>
  </si>
  <si>
    <t>COMPLIANT TECHNOLOGIES</t>
  </si>
  <si>
    <t>QTY</t>
  </si>
  <si>
    <t>UNIT PRICE</t>
  </si>
  <si>
    <t>TOTAL DUE WHEN RECEIVED</t>
  </si>
  <si>
    <t>Thank you for your business!</t>
  </si>
  <si>
    <t>The Force Multiplier</t>
  </si>
  <si>
    <t>Phn</t>
  </si>
  <si>
    <t>CT-EBA</t>
  </si>
  <si>
    <t>CT-SS</t>
  </si>
  <si>
    <t>CT-SCR</t>
  </si>
  <si>
    <t>NA</t>
  </si>
  <si>
    <t>CT-GS</t>
  </si>
  <si>
    <t>CT-GSR</t>
  </si>
  <si>
    <t xml:space="preserve">E-1003-02, Sanitizing Hand Wipes - (CASE of 12) 80 count Tub </t>
  </si>
  <si>
    <t>E-1003-03, Sanitizing Hand Wipes - (CASE of 48) 20 count Packs</t>
  </si>
  <si>
    <t>E-1011-10, Laundry Complete - (CASE of 4) 1 Gallon Jug Units</t>
  </si>
  <si>
    <t>Description</t>
  </si>
  <si>
    <t>Classification</t>
  </si>
  <si>
    <t>Code</t>
  </si>
  <si>
    <t>Price</t>
  </si>
  <si>
    <t>REMOTE</t>
  </si>
  <si>
    <t>SHIELD</t>
  </si>
  <si>
    <t>SHELL</t>
  </si>
  <si>
    <t>WIPES</t>
  </si>
  <si>
    <t>FOAMER</t>
  </si>
  <si>
    <t>GALLON</t>
  </si>
  <si>
    <t>Soft Padded Cover for CT Shield Models</t>
  </si>
  <si>
    <t>PROCESSOR</t>
  </si>
  <si>
    <t>E-1005-13, Hand Sanitizer Foam - (CASE of 4) 1 Gallon Jug Units</t>
  </si>
  <si>
    <t>E-1005-02, Hand Sanitizer Foam - (CASE of 100) 1.7 oz Personal Size Units</t>
  </si>
  <si>
    <t>E-1005-06, Hand Sanitizer Foam - (CASE of 48) 8.25 oz Short Counter Top Units</t>
  </si>
  <si>
    <t>AUTHORIZED DEALER</t>
  </si>
  <si>
    <t>QUOTE DATE</t>
  </si>
  <si>
    <t>ORDER REF. #</t>
  </si>
  <si>
    <t>POINT OF CONTACT INFORMATION</t>
  </si>
  <si>
    <t>AGENCY or DEPARTMENT</t>
  </si>
  <si>
    <t>AGENCY CONTACT INFO</t>
  </si>
  <si>
    <t>MAIN / DESK</t>
  </si>
  <si>
    <t>ORDER AND PURCHASE REFERENCE INFORMATION</t>
  </si>
  <si>
    <t>BILLING AND SHIPPING REFERENCE INFORMATION</t>
  </si>
  <si>
    <t>BILL TO:</t>
  </si>
  <si>
    <t>Attn</t>
  </si>
  <si>
    <t>SHIP TO:</t>
  </si>
  <si>
    <t>alternate#</t>
  </si>
  <si>
    <t>Dept.</t>
  </si>
  <si>
    <t>Instructions</t>
  </si>
  <si>
    <t>MODEL CODE</t>
  </si>
  <si>
    <t>PRODUCT</t>
  </si>
  <si>
    <t>PRODUCT DESCRIPTION - SPECIFICATIONS</t>
  </si>
  <si>
    <t>Email</t>
  </si>
  <si>
    <t>Compliant Technologies Product Total</t>
  </si>
  <si>
    <t>ADD ON PRODUCT / SERVICE DESCRIPTION - SPECIFICATIONS</t>
  </si>
  <si>
    <t>No Selection</t>
  </si>
  <si>
    <t>SHIPPING &amp; HANDLING</t>
  </si>
  <si>
    <r>
      <rPr>
        <sz val="11"/>
        <color theme="3"/>
        <rFont val="Univers Condensed"/>
        <family val="2"/>
      </rPr>
      <t>PRODUCT &amp; SERVICES -</t>
    </r>
    <r>
      <rPr>
        <b/>
        <sz val="11"/>
        <color theme="3"/>
        <rFont val="Univers Condensed"/>
        <family val="2"/>
      </rPr>
      <t xml:space="preserve"> SUBTOTAL</t>
    </r>
  </si>
  <si>
    <t>Enter Amt</t>
  </si>
  <si>
    <t>Executive Manager,  Stryder St.John</t>
  </si>
  <si>
    <t>Hold for Delivery</t>
  </si>
  <si>
    <t>ACCESSORY</t>
  </si>
  <si>
    <t>CT-F2T  MD</t>
  </si>
  <si>
    <t>MSP-SHW(Tb)</t>
  </si>
  <si>
    <t>MSP-SHW(Pk)</t>
  </si>
  <si>
    <t>MSP-HSF(Ps)</t>
  </si>
  <si>
    <t>MSP-HSF(Sh)</t>
  </si>
  <si>
    <t>MSP-HSF(Gl)</t>
  </si>
  <si>
    <t>Capt. JOE COMPLIANT</t>
  </si>
  <si>
    <t>KENTUCKY WISKEY POLICE</t>
  </si>
  <si>
    <t>KFC VILLE, KENTUCKY</t>
  </si>
  <si>
    <t>100 W. Bourbon Brown Ln</t>
  </si>
  <si>
    <t>Building 1</t>
  </si>
  <si>
    <t>KFC VILLE, KY 40475</t>
  </si>
  <si>
    <t>Front Desk Lady</t>
  </si>
  <si>
    <t>Administration</t>
  </si>
  <si>
    <t>frontdesk@kfcky.gov</t>
  </si>
  <si>
    <t>COMPLIANT TECHNOLOGIES KENTUCKY</t>
  </si>
  <si>
    <t>3000 Compliant Tech Street</t>
  </si>
  <si>
    <t>NICHOLASVILLE, KY 40411</t>
  </si>
  <si>
    <t>BLUE LINE WISKEY Inc</t>
  </si>
  <si>
    <t>3000 Compliant Tech St.</t>
  </si>
  <si>
    <t>Nicholasville, KY 40411</t>
  </si>
  <si>
    <t>KYKWP-Q</t>
  </si>
  <si>
    <t>Prior to Final Quote/Invoice - Sizes and Styles need to be CONFIRMED. Reference the Products and Price List for Variations of Product and Size Availability.</t>
  </si>
  <si>
    <t>Special Instructions - Notes</t>
  </si>
  <si>
    <t>Make all Payments / Transactions payable to Blue Line Wiskey Inc</t>
  </si>
  <si>
    <t xml:space="preserve">Auth. Dealer Billing Contact #   </t>
  </si>
  <si>
    <t>notes for commom use COPY AND PASTE</t>
  </si>
  <si>
    <t>https://www.google.com/search?q=how+to+make+cells+auto+populate+in+excel+based+on+dropdownlist+selection&amp;biw=1542&amp;bih=791&amp;tbm=vid&amp;sxsrf=APwXEdeIF7gXWaBEtyvvE-4PxeAS-fyxUA%3A1679960795425&amp;ei=2yoiZLjJGc6IkPIP07OpqA0&amp;oq=how+to+make+cells+auto+po&amp;gs_lcp=Cg1nd3Mtd2l6LXZpZGVvEAMYATIFCAAQgAQyBQgAEIAEMgYIABAWEB4yBggAEBYQHjIICAAQigUQhgMyCAgAEIoFEIYDMggIABCKBRCGAzIICAAQigUQhgM6BAgjECc6BggAEAcQHjoICAAQigUQkQI6CwgAEIoFELEDEIMBOgsIABCABBCxAxCDAToICAAQgAQQsQM6BwgAEIoFEEM6CAgAEIoFELEDOgoIABCABBCxAxAKOgcIABCABBAKOgoIABCABBAUEIcCUJQOWOhiYIegAWgBcAB4AIABkwGIAe8XkgEFMTUuMTSYAQCgAQHAAQE&amp;sclient=gws-wiz-video#fpstate=ive&amp;vld=cid:68ee73ea,vid:4affV1bjZ3A</t>
  </si>
  <si>
    <t>THIS IS A LINK FOR THE VIDEO ON HOW TO CREATE FORMS LIKE THIS WITH TABLE'S.</t>
  </si>
  <si>
    <t>Put notes here!!</t>
  </si>
  <si>
    <r>
      <t xml:space="preserve">Compliant Tech. Add </t>
    </r>
    <r>
      <rPr>
        <b/>
        <sz val="9"/>
        <color theme="4" tint="-0.249977111117893"/>
        <rFont val="Univers Condensed"/>
        <family val="2"/>
      </rPr>
      <t>2nd</t>
    </r>
    <r>
      <rPr>
        <sz val="9"/>
        <color theme="4" tint="-0.249977111117893"/>
        <rFont val="Univers Condensed"/>
        <family val="2"/>
      </rPr>
      <t xml:space="preserve"> Year </t>
    </r>
    <r>
      <rPr>
        <b/>
        <u/>
        <sz val="9"/>
        <color theme="4" tint="-0.249977111117893"/>
        <rFont val="Univers Condensed"/>
        <family val="2"/>
      </rPr>
      <t>WARRANTY</t>
    </r>
  </si>
  <si>
    <r>
      <t xml:space="preserve">Compliant Tech. Add </t>
    </r>
    <r>
      <rPr>
        <b/>
        <sz val="9"/>
        <color theme="4" tint="-0.249977111117893"/>
        <rFont val="Univers Condensed"/>
        <family val="2"/>
      </rPr>
      <t>3rd</t>
    </r>
    <r>
      <rPr>
        <sz val="9"/>
        <color theme="4" tint="-0.249977111117893"/>
        <rFont val="Univers Condensed"/>
        <family val="2"/>
      </rPr>
      <t xml:space="preserve"> Year </t>
    </r>
    <r>
      <rPr>
        <b/>
        <u/>
        <sz val="9"/>
        <color theme="4" tint="-0.249977111117893"/>
        <rFont val="Univers Condensed"/>
        <family val="2"/>
      </rPr>
      <t>WARRANTY</t>
    </r>
  </si>
  <si>
    <r>
      <t xml:space="preserve">With Additional </t>
    </r>
    <r>
      <rPr>
        <b/>
        <sz val="9"/>
        <color theme="4" tint="-0.249977111117893"/>
        <rFont val="Univers Condensed"/>
        <family val="2"/>
      </rPr>
      <t>WARRANTY(s)</t>
    </r>
    <r>
      <rPr>
        <sz val="9"/>
        <color theme="4" tint="-0.249977111117893"/>
        <rFont val="Univers Condensed"/>
        <family val="2"/>
      </rPr>
      <t xml:space="preserve"> included</t>
    </r>
  </si>
  <si>
    <t>CD3 TRAINING</t>
  </si>
  <si>
    <t>E-1010-04, Broad Spectrum Disinfectant - (CASE of 4) 1 Gallon Jug Units</t>
  </si>
  <si>
    <t>E-1005-12, Hand Sanitizer Foam - Single Unit - 1 Gallon Jug Units</t>
  </si>
  <si>
    <t>Accessory &amp; ADD ON Product Total</t>
  </si>
  <si>
    <t>PRODUCT TAXES &amp; ASSESMENTS</t>
  </si>
  <si>
    <t>DEPOSITS</t>
  </si>
  <si>
    <t>CREDITS</t>
  </si>
  <si>
    <t>ADD ON Fields - CD3 Accessories / MY-SHIELD Products</t>
  </si>
  <si>
    <t>CT-MFEBA</t>
  </si>
  <si>
    <t>CT-SFEBA</t>
  </si>
  <si>
    <t>CT-SFEBL</t>
  </si>
  <si>
    <t>ADD</t>
  </si>
  <si>
    <t>WARRANTY Added</t>
  </si>
  <si>
    <t>E-BAND *CD3*</t>
  </si>
  <si>
    <t>E-VEST *CD3*</t>
  </si>
  <si>
    <t>G.L.O.V.E. *CD3*</t>
  </si>
  <si>
    <t>CT-DMP</t>
  </si>
  <si>
    <t>SOFTWARE</t>
  </si>
  <si>
    <t>Glove Stix - Anti Bacterial, Odor and Moisture Neutralizing Stix</t>
  </si>
  <si>
    <t>Glove Stix Refill Stix</t>
  </si>
  <si>
    <t>tbd</t>
  </si>
  <si>
    <r>
      <t>This Quote is Effective and Approved for</t>
    </r>
    <r>
      <rPr>
        <u/>
        <sz val="9"/>
        <color rgb="FFFF0000"/>
        <rFont val="Univers Condensed"/>
        <family val="2"/>
      </rPr>
      <t xml:space="preserve"> 60 days </t>
    </r>
    <r>
      <rPr>
        <sz val="9"/>
        <color rgb="FFFF0000"/>
        <rFont val="Univers Condensed"/>
        <family val="2"/>
      </rPr>
      <t>from the issue date</t>
    </r>
  </si>
  <si>
    <t>CD3 Technology Devices - Products</t>
  </si>
  <si>
    <r>
      <rPr>
        <b/>
        <u/>
        <sz val="10"/>
        <color theme="10"/>
        <rFont val="Univers Condensed"/>
        <family val="2"/>
      </rPr>
      <t>CLICK HERE</t>
    </r>
    <r>
      <rPr>
        <u/>
        <sz val="11"/>
        <color theme="10"/>
        <rFont val="Calibri"/>
        <family val="2"/>
        <scheme val="minor"/>
      </rPr>
      <t xml:space="preserve"> </t>
    </r>
    <r>
      <rPr>
        <u/>
        <sz val="10"/>
        <color theme="3"/>
        <rFont val="Calibri"/>
        <family val="2"/>
        <scheme val="minor"/>
      </rPr>
      <t>for Compliant Technologies Terms and Conditions</t>
    </r>
  </si>
  <si>
    <t>No Selection 2</t>
  </si>
  <si>
    <t>No Selection 3</t>
  </si>
  <si>
    <t>No Selection 4</t>
  </si>
  <si>
    <t>No Selection 5</t>
  </si>
  <si>
    <t>PEND</t>
  </si>
  <si>
    <t>CT-LSS</t>
  </si>
  <si>
    <t>CT-GP</t>
  </si>
  <si>
    <t>Glove Pouch - Carry Pouch for GLOVE Products</t>
  </si>
  <si>
    <t>Software - Data Management Portal for CD3 Recording - ANNUAL SUBSCRIPTION</t>
  </si>
  <si>
    <t>Contact Name</t>
  </si>
  <si>
    <t>Agency Name</t>
  </si>
  <si>
    <t>Phn#</t>
  </si>
  <si>
    <t>Alt #</t>
  </si>
  <si>
    <t>Agency Location</t>
  </si>
  <si>
    <t>Main #</t>
  </si>
  <si>
    <t>Your phn #</t>
  </si>
  <si>
    <t>Your Title / Name</t>
  </si>
  <si>
    <r>
      <rPr>
        <sz val="11"/>
        <rFont val="Arial Nova Cond"/>
        <family val="2"/>
      </rPr>
      <t>Authorized</t>
    </r>
    <r>
      <rPr>
        <b/>
        <sz val="11"/>
        <color rgb="FF3366FF"/>
        <rFont val="Arial Nova Cond"/>
        <family val="2"/>
      </rPr>
      <t xml:space="preserve"> </t>
    </r>
    <r>
      <rPr>
        <sz val="11"/>
        <rFont val="Arial Nova Cond"/>
        <family val="2"/>
      </rPr>
      <t>Dealer</t>
    </r>
  </si>
  <si>
    <t>Your COMPANY NAME</t>
  </si>
  <si>
    <t>YOUR COMPANY ADDRESS</t>
  </si>
  <si>
    <t>CITY STATE and ZIP</t>
  </si>
  <si>
    <t>Your internal ref</t>
  </si>
  <si>
    <t>MSP-HSF(sinGl)</t>
  </si>
  <si>
    <t>MSP-HSF(RFB)</t>
  </si>
  <si>
    <t>DISPENSER BAG</t>
  </si>
  <si>
    <t>E-1005-08, Hand Sanitizer Foam - (CASE of 4) 40.5 oz Wall Dispenser Refill Bag</t>
  </si>
  <si>
    <t>MSP-MD</t>
  </si>
  <si>
    <t>DISPENSER</t>
  </si>
  <si>
    <t>E‐1021‐02, Hand Sanitizer Foam - (CASE of 12) Manual Wall Dispenser</t>
  </si>
  <si>
    <t>E‐1021‐04, Hand Sanitizer Foam - (CASE of 12) Auto Wall Dispenser</t>
  </si>
  <si>
    <t>MSP-BSD(Gl)</t>
  </si>
  <si>
    <t>MSP-BSD(SB)</t>
  </si>
  <si>
    <t>BOTTLE</t>
  </si>
  <si>
    <t>MSP-LC(Gl)</t>
  </si>
  <si>
    <t>SPRAYER</t>
  </si>
  <si>
    <t>NITRILE</t>
  </si>
  <si>
    <t>EP-VNG-BK XL</t>
  </si>
  <si>
    <t>No Selection 6</t>
  </si>
  <si>
    <t>Reminder - Export PAGE 1 only</t>
  </si>
  <si>
    <t>WARRANTY</t>
  </si>
  <si>
    <t>CALCULATOR</t>
  </si>
  <si>
    <t>&lt; Enter MSRP total</t>
  </si>
  <si>
    <t>in these CELLS</t>
  </si>
  <si>
    <t>SAVINGS</t>
  </si>
  <si>
    <t>MSRP Warranty Amounts</t>
  </si>
  <si>
    <t>2nd year Amount</t>
  </si>
  <si>
    <t>3rd year Amount</t>
  </si>
  <si>
    <t>no</t>
  </si>
  <si>
    <t>E-1010-02, Broad Spectrum Disinfectant - (CASE of 9) 16 oz Spray Bottles</t>
  </si>
  <si>
    <t>SPRAY-06, Electrostatic Sprayer - Hand held Refillable - 1 Unit</t>
  </si>
  <si>
    <t>RD-</t>
  </si>
  <si>
    <t>Man Made Material - ORANGE light - Training G.L.O.V.E. - Extra Small</t>
  </si>
  <si>
    <t>Man Made Material - ORANGE light - Training G.L.O.V.E. - Small</t>
  </si>
  <si>
    <t>Man Made Material - ORANGE light - Training G.L.O.V.E. - Medium</t>
  </si>
  <si>
    <t>Man Made Material - ORANGE light - Training G.L.O.V.E. - Large</t>
  </si>
  <si>
    <t>Man Made Material - ORANGE light - Training G.L.O.V.E. - Extra Large</t>
  </si>
  <si>
    <t>Man Made Material - ORANGE light - Training G.L.O.V.E. - XXL Large</t>
  </si>
  <si>
    <t>Man Made Material - ORANGE light - Training G.L.O.V.E. - XXXL Large</t>
  </si>
  <si>
    <t>G.L.O.V.E. *CD3 TR*</t>
  </si>
  <si>
    <t>CT-G5T  XSM</t>
  </si>
  <si>
    <t>CT-G5T  MD</t>
  </si>
  <si>
    <t>CT-G5T  LG</t>
  </si>
  <si>
    <t>CT-G5T  XL</t>
  </si>
  <si>
    <t>CT-G5T  2XL</t>
  </si>
  <si>
    <t>CT-G5T  3XL</t>
  </si>
  <si>
    <t>CT-G5T  2XSM</t>
  </si>
  <si>
    <t>CT-G5T  SM</t>
  </si>
  <si>
    <t>CT-G5  2XSM</t>
  </si>
  <si>
    <t>CT-G5  XSM</t>
  </si>
  <si>
    <t>CT-G5  SM</t>
  </si>
  <si>
    <t>CT-G5  MD</t>
  </si>
  <si>
    <t>CT-G5  LG</t>
  </si>
  <si>
    <t>CT-G5  XL</t>
  </si>
  <si>
    <t>CT-G5  2XL</t>
  </si>
  <si>
    <t>CT-G5  3XL</t>
  </si>
  <si>
    <t>Man Made Material - ORANGE light - Training G.L.O.V.E. - XXS Small</t>
  </si>
  <si>
    <t>CT-G5T-SR  2XSM</t>
  </si>
  <si>
    <t>CT-G5T-SR  XSM</t>
  </si>
  <si>
    <t>CT-G5T-SR  SM</t>
  </si>
  <si>
    <t>CT-G5T-SR  MD</t>
  </si>
  <si>
    <t>CT-G5T-SR  LG</t>
  </si>
  <si>
    <t>CT-G5T-SR  XL</t>
  </si>
  <si>
    <t>CT-G5T-SR  2XL</t>
  </si>
  <si>
    <t>CT-G5T-SR  3XL</t>
  </si>
  <si>
    <t>CT-G5-SR  2XSM</t>
  </si>
  <si>
    <t>CT-G5-SR  XSM</t>
  </si>
  <si>
    <t>CT-G5-SR  SM</t>
  </si>
  <si>
    <t>CT-G5-SR  MD</t>
  </si>
  <si>
    <t>CT-G5-SR  LG</t>
  </si>
  <si>
    <t>CT-G5-SR  XL</t>
  </si>
  <si>
    <t>CT-G5-SR  2XL</t>
  </si>
  <si>
    <t>CT-G5-SR  3XL</t>
  </si>
  <si>
    <t>CT-SFEBV FIT 1</t>
  </si>
  <si>
    <t>CT-SFEBV FIT 2</t>
  </si>
  <si>
    <t>MSP-AD</t>
  </si>
  <si>
    <t>CT-MPR-G6</t>
  </si>
  <si>
    <t>Sound Tech - High Frequency / Loud Decible - NO E Tech - W/COVER</t>
  </si>
  <si>
    <t>Light &amp; Sound Tech - High Freq / Loud Decible - Pulse Strobe Light - W/COVER</t>
  </si>
  <si>
    <t>MSP-ES(HH)</t>
  </si>
  <si>
    <t>Man Made Material - RECORDING - Smart Tech Finger - XXS Small</t>
  </si>
  <si>
    <t>Man Made Material - RECORDING - Smart Tech Finger - Extra Small</t>
  </si>
  <si>
    <t>Man Made Material - RECORDING - Smart Tech Finger - Small</t>
  </si>
  <si>
    <t>Man Made Material - RECORDING - Smart Tech Finger - Medium</t>
  </si>
  <si>
    <t>Man Made Material - RECORDING - Smart Tech Finger - Large</t>
  </si>
  <si>
    <t>Man Made Material - RECORDING - Smart Tech Finger - Extra Large</t>
  </si>
  <si>
    <t>Man Made Material - RECORDING - Smart Tech Finger - XXL Large</t>
  </si>
  <si>
    <t>Man Made Material - RECORDING - Smart Tech Finger - XXXL Large</t>
  </si>
  <si>
    <t>CT-MPT</t>
  </si>
  <si>
    <t>Micro Processor - TRAINING Model - Standard, Non Recording</t>
  </si>
  <si>
    <t>ADD ON Fields - CD3 Accessories / MITEK Products</t>
  </si>
  <si>
    <t>EMPTY</t>
  </si>
  <si>
    <t>CT-MPR</t>
  </si>
  <si>
    <r>
      <t xml:space="preserve">Quotes are Effective and Approved for </t>
    </r>
    <r>
      <rPr>
        <u/>
        <sz val="9"/>
        <color rgb="FFFF0000"/>
        <rFont val="Univers Condensed"/>
        <family val="2"/>
      </rPr>
      <t>60 days</t>
    </r>
    <r>
      <rPr>
        <sz val="9"/>
        <color rgb="FFFF0000"/>
        <rFont val="Univers Condensed"/>
        <family val="2"/>
      </rPr>
      <t xml:space="preserve"> from the issue date.</t>
    </r>
  </si>
  <si>
    <r>
      <t>EBR - Arm/Ankle - SINGLE FREQ</t>
    </r>
    <r>
      <rPr>
        <sz val="8"/>
        <rFont val="Bahnschrift SemiBold SemiConden"/>
        <family val="2"/>
      </rPr>
      <t xml:space="preserve"> </t>
    </r>
    <r>
      <rPr>
        <sz val="9"/>
        <rFont val="Bahnschrift SemiBold SemiConden"/>
        <family val="2"/>
      </rPr>
      <t>- Event Recording - Remote Deploymen - (1 unit)</t>
    </r>
  </si>
  <si>
    <r>
      <t>EBR - Leg/Thigh -</t>
    </r>
    <r>
      <rPr>
        <sz val="8"/>
        <rFont val="Bahnschrift SemiBold SemiConden"/>
        <family val="2"/>
      </rPr>
      <t xml:space="preserve"> </t>
    </r>
    <r>
      <rPr>
        <sz val="9"/>
        <rFont val="Bahnschrift SemiBold SemiConden"/>
        <family val="2"/>
      </rPr>
      <t>SINGLE FREQ - Event Recording - Remote Deploymen - (1 unit)</t>
    </r>
  </si>
  <si>
    <t>EBR - SINGLE FREQ- Event Recording - Remote Deployment - Size SM to LG</t>
  </si>
  <si>
    <t>EBR - SINGLE FREQ- Event Recording - Remote Deployment - Size LG to 2XL</t>
  </si>
  <si>
    <t>EBR - Arm/Ankle - MULTI FREQ - Event Recording - Remote Dep. - Set of 3 at $1,595</t>
  </si>
  <si>
    <t>OPEN</t>
  </si>
  <si>
    <t>Future Model - not yet in production</t>
  </si>
  <si>
    <t>CT-G5NR  2XSM</t>
  </si>
  <si>
    <t>Man Made Material - NON Recording - Smart Tech Finger - XXS Small</t>
  </si>
  <si>
    <t>CT-G5NR  XSM</t>
  </si>
  <si>
    <t>Man Made Material - NON Recording - Smart Tech Finger - Extra Small</t>
  </si>
  <si>
    <t>CT-G5NR  SM</t>
  </si>
  <si>
    <t>Man Made Material - NON Recording - Smart Tech Finger - Small</t>
  </si>
  <si>
    <t>CT-G5NR  MD</t>
  </si>
  <si>
    <t>Man Made Material - NON Recording - Smart Tech Finger - Medium</t>
  </si>
  <si>
    <t>CT-G5NR  LG</t>
  </si>
  <si>
    <t>Man Made Material - NON Recording - Smart Tech Finger - Large</t>
  </si>
  <si>
    <t>CT-G5NR  XL</t>
  </si>
  <si>
    <t>Man Made Material - NON Recording - Smart Tech Finger - Extra Large</t>
  </si>
  <si>
    <t>CT-G5NR  2XL</t>
  </si>
  <si>
    <t>Man Made Material - NON Recording - Smart Tech Finger - XXL Large</t>
  </si>
  <si>
    <t>CT-G5NR  3XL</t>
  </si>
  <si>
    <t>Man Made Material - NON Recording - Smart Tech Finger - XXXL Large</t>
  </si>
  <si>
    <t>CT-REM</t>
  </si>
  <si>
    <t>EBR Remote - Replacement for SF or MF line EBR devices</t>
  </si>
  <si>
    <t>CT-MPNR</t>
  </si>
  <si>
    <t>Micro Processor - NON Recording Capable for DMP Software - GEN 4</t>
  </si>
  <si>
    <t>Micro Processor - RECORDING Capable for DMP Software - GEN 5</t>
  </si>
  <si>
    <t>Micro Processor - RECORDING Capable for DMP Software - GEN 6</t>
  </si>
  <si>
    <t>SHELL Only - G5 Model - Smart Tech Finger - XXS Small</t>
  </si>
  <si>
    <t>SHELL Only - G5 Model - Smart Tech Finger - Extra Small</t>
  </si>
  <si>
    <t>SHELL Only - G5 Model - Smart Tech Finger - Small</t>
  </si>
  <si>
    <t>SHELL Only - G5 Model - Smart Tech Finger - Medium</t>
  </si>
  <si>
    <t>SHELL Only - G5 Model - Smart Tech Finger - Large</t>
  </si>
  <si>
    <t>SHELL Only - G5 Model - Smart Tech Finger - Extra Large</t>
  </si>
  <si>
    <t>SHELL Only - G5 Model - Smart Tech Finger - XXL Large</t>
  </si>
  <si>
    <t>SHELL Only - G5 Model - Smart Tech Finger - XXXL Large</t>
  </si>
  <si>
    <t>SHELL Only - G5 Training Model - ORANGE light - XXS Small</t>
  </si>
  <si>
    <t>SHELL Only - G5 Training Model - ORANGE light - Extra Small</t>
  </si>
  <si>
    <t>SHELL Only - G5 Training Model - ORANGE light - Small</t>
  </si>
  <si>
    <t>SHELL Only - G5 Training Model - ORANGE light - Medium</t>
  </si>
  <si>
    <t>SHELL Only - G5 Training Model - ORANGE light - Large</t>
  </si>
  <si>
    <t>SHELL Only - G5 Training Model - ORANGE light - Extra Large</t>
  </si>
  <si>
    <t>SHELL Only - G5 Training Model - ORANGE light - XXL Large</t>
  </si>
  <si>
    <t>SHELL Only - G5 Training Model - ORANGE light - XXXL Large</t>
  </si>
  <si>
    <t>No Selection 7</t>
  </si>
  <si>
    <t>MSP-SSK</t>
  </si>
  <si>
    <t>SAMPLE KIT</t>
  </si>
  <si>
    <t>SAMPLE KIT, Variety of the MYSHPproducts in small sizes</t>
  </si>
  <si>
    <t>No Selection 8</t>
  </si>
  <si>
    <t>EP-3D2NG-BK SM</t>
  </si>
  <si>
    <t>Derma2 Nitrile Gloves, 3 Mil - (CASE of 2,000) 200 per Box - BLACK - Small</t>
  </si>
  <si>
    <t>type here</t>
  </si>
  <si>
    <t>EP-3D2NG-BK MD</t>
  </si>
  <si>
    <t>Derma2 Nitrile Gloves, 3 Mil - (CASE of 2,000) 200 per Box - BLACK - Medium</t>
  </si>
  <si>
    <t>EP-3D2NG-BK LG</t>
  </si>
  <si>
    <t>Derma2 Nitrile Gloves, 3 Mil - (CASE of 2,000) 200 per Box - BLACK - Large</t>
  </si>
  <si>
    <t>EP-3D2NG-BK XL</t>
  </si>
  <si>
    <t>Derma2 Nitrile Gloves, 3 Mil - (CASE of 2,000) 200 per Box - BLACK - Extra Large</t>
  </si>
  <si>
    <t>EMPTY 1</t>
  </si>
  <si>
    <t>EP-3D2NG-BL SM</t>
  </si>
  <si>
    <t>Derma2 Nitrile Gloves, 3 Mil - (CASE of 2,000) 200 per Box - BLUE - Small</t>
  </si>
  <si>
    <t>EP-3D2NG-BL MD</t>
  </si>
  <si>
    <t>Derma2 Nitrile Gloves, 3 Mil - (CASE of 2,000) 200 per Box - BLUE - Medium</t>
  </si>
  <si>
    <t>EP-3D2NG-BL LG</t>
  </si>
  <si>
    <t>Derma2 Nitrile Gloves, 3 Mil - (CASE of 2,000) 200 per Box - BLUE - Large</t>
  </si>
  <si>
    <t>EP-3D2NG-BL XL</t>
  </si>
  <si>
    <t>Derma2 Nitrile Gloves, 3 Mil - (CASE of 2,000) 200 per Box - BLUE - Extra Large</t>
  </si>
  <si>
    <t>EMPTY 2</t>
  </si>
  <si>
    <t>EP-4SENG-BL XS</t>
  </si>
  <si>
    <t>Sensitive Nitrile Exam Gloves, 4 Mil - (CASE of 1,000) 100 per Box - BLUE - Extra Small</t>
  </si>
  <si>
    <t>EP-4SENG-BL SM</t>
  </si>
  <si>
    <t>Sensitive Nitrile Exam Gloves, 4 Mil - (CASE of 1,000) 100 per Box - BLUE - Small</t>
  </si>
  <si>
    <t>EP-4SENG-BL MD</t>
  </si>
  <si>
    <t>Sensitive Nitrile Exam Gloves, 4 Mil - (CASE of 1,000) 100 per Box - BLUE - Medium</t>
  </si>
  <si>
    <t>EP-4SENG-BL LG</t>
  </si>
  <si>
    <t>Sensitive Nitrile Exam Gloves, 4 Mil - (CASE of 1,000) 100 per Box - BLUE - Large</t>
  </si>
  <si>
    <t>EP-4SENG-BL XL</t>
  </si>
  <si>
    <t>Sensitive Nitrile Exam Gloves, 4 Mil - (CASE of 1,000) 100 per Box - BLUE - Extra Large</t>
  </si>
  <si>
    <t>EP-4SENG-BL 2X</t>
  </si>
  <si>
    <t>Sensitive Nitrile Exam Gloves, 4 Mil - (CASE of 1,000) 100 per Box - BLUE - XXL Large</t>
  </si>
  <si>
    <t>EP-5B52NG-BL SM</t>
  </si>
  <si>
    <t>Blue52 Nitrile Gloves, 5 Mil - (CASE of 1,000) 100 per Box - BLUE - Small</t>
  </si>
  <si>
    <t>EP-5B52NG-BL MD</t>
  </si>
  <si>
    <t>Blue52 Nitrile Gloves, 5 Mil - (CASE of 1,000) 100 per Box - BLUE - Medium</t>
  </si>
  <si>
    <t>EP-5B52NG-BL LG</t>
  </si>
  <si>
    <t>Blue52 Nitrile Gloves, 5 Mil - (CASE of 1,000) 100 per Box - BLUE - Large</t>
  </si>
  <si>
    <t>EP-5B52NG-BL XL</t>
  </si>
  <si>
    <t>Blue52 Nitrile Gloves, 5 Mil - (CASE of 1,000) 100 per Box - BLUE - Extra Large</t>
  </si>
  <si>
    <t>EP-5B52NG-BL 2X</t>
  </si>
  <si>
    <t>Blue52 Nitrile Gloves, 5 Mil - (CASE of 1,000) 100 per Box - BLUE - XXL Large</t>
  </si>
  <si>
    <t>EP-6VNG-BK SM</t>
  </si>
  <si>
    <t>Visible Nitrile Gloves, 6 Mil - (CASE of 1,000) 100 per Box - BLACK - Small</t>
  </si>
  <si>
    <t>EP-6VNG-BK MD</t>
  </si>
  <si>
    <t>Visible Nitrile Gloves, 6 Mil - (CASE of 1,000) 100 per Box - BLACK - Medium</t>
  </si>
  <si>
    <t>EP-6VNG-BK LG</t>
  </si>
  <si>
    <t>Visible Nitrile Gloves, 6 Mil - (CASE of 1,000) 100 per Box - BLACK - Large</t>
  </si>
  <si>
    <t>EP-6VNG-BK XL</t>
  </si>
  <si>
    <t>Visible Nitrile Gloves, 6 Mil - (CASE of 1,000) 100 per Box - BLACK - Extra Large</t>
  </si>
  <si>
    <t>EP-6VNG-BK 2X</t>
  </si>
  <si>
    <t>Visible Nitrile Gloves, 6 Mil - (CASE of 1,000) 100 per Box - BLACK - XXL Large</t>
  </si>
  <si>
    <t>No Selection 9</t>
  </si>
  <si>
    <t>EMPTY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</si>
</sst>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mmmm\ d\,\ yyyy;@"/>
    <numFmt numFmtId="165" formatCode="&quot;$&quot;#,##0.00"/>
    <numFmt numFmtId="166" formatCode="[&lt;=9999999]###\-####;\(###\)\ ###\-####"/>
  </numFmts>
  <fonts count="127" x14ac:knownFonts="1">
    <font>
      <sz val="11"/>
      <color theme="1"/>
      <name val="Calibri"/>
      <family val="2"/>
      <scheme val="minor"/>
    </font>
    <font>
      <sz val="10"/>
      <color theme="1"/>
      <name val="Calibri"/>
      <family val="2"/>
      <scheme val="minor"/>
    </font>
    <font>
      <u/>
      <sz val="11"/>
      <color theme="10"/>
      <name val="Calibri"/>
      <family val="2"/>
      <scheme val="minor"/>
    </font>
    <font>
      <sz val="11"/>
      <color theme="0"/>
      <name val="Calibri"/>
      <family val="2"/>
      <scheme val="minor"/>
    </font>
    <font>
      <sz val="12"/>
      <color theme="1"/>
      <name val="Calibri"/>
      <family val="2"/>
      <scheme val="minor"/>
    </font>
    <font>
      <sz val="11"/>
      <color theme="1"/>
      <name val="Cambria"/>
      <family val="1"/>
    </font>
    <font>
      <sz val="9"/>
      <color theme="1"/>
      <name val="Cambria"/>
      <family val="1"/>
    </font>
    <font>
      <sz val="11"/>
      <color theme="4" tint="-0.249977111117893"/>
      <name val="Bahnschrift Condensed"/>
      <family val="2"/>
    </font>
    <font>
      <b/>
      <sz val="12"/>
      <color theme="1"/>
      <name val="Calibri"/>
      <family val="2"/>
      <scheme val="minor"/>
    </font>
    <font>
      <b/>
      <sz val="11"/>
      <color theme="3"/>
      <name val="Bahnschrift Light SemiCondensed"/>
      <family val="2"/>
    </font>
    <font>
      <sz val="11"/>
      <color theme="1"/>
      <name val="Bahnschrift SemiBold SemiConden"/>
      <family val="2"/>
    </font>
    <font>
      <sz val="9"/>
      <color theme="1"/>
      <name val="Bahnschrift SemiBold SemiConden"/>
      <family val="2"/>
    </font>
    <font>
      <b/>
      <sz val="10"/>
      <color theme="4" tint="-0.249977111117893"/>
      <name val="Calibri"/>
      <family val="2"/>
    </font>
    <font>
      <b/>
      <sz val="10"/>
      <color theme="4" tint="-0.249977111117893"/>
      <name val="Bahnschrift Condensed"/>
      <family val="2"/>
    </font>
    <font>
      <b/>
      <sz val="12"/>
      <color theme="4" tint="-0.249977111117893"/>
      <name val="Calibri"/>
      <family val="2"/>
    </font>
    <font>
      <sz val="11"/>
      <color theme="3"/>
      <name val="Bahnschrift Light SemiCondensed"/>
      <family val="2"/>
    </font>
    <font>
      <b/>
      <sz val="12"/>
      <color theme="3"/>
      <name val="Bahnschrift SemiBold SemiConden"/>
      <family val="2"/>
    </font>
    <font>
      <b/>
      <sz val="10"/>
      <color theme="3"/>
      <name val="Bahnschrift Light SemiCondensed"/>
      <family val="2"/>
    </font>
    <font>
      <sz val="9"/>
      <color theme="3"/>
      <name val="Bahnschrift SemiBold SemiConden"/>
      <family val="2"/>
    </font>
    <font>
      <sz val="11"/>
      <color theme="4" tint="-0.499984740745262"/>
      <name val="Bahnschrift SemiLight SemiConde"/>
      <family val="2"/>
    </font>
    <font>
      <b/>
      <sz val="11"/>
      <color theme="0"/>
      <name val="Univers Condensed"/>
      <family val="2"/>
    </font>
    <font>
      <u/>
      <sz val="10"/>
      <color theme="10"/>
      <name val="Arial Narrow"/>
      <family val="2"/>
    </font>
    <font>
      <b/>
      <sz val="9"/>
      <color theme="0"/>
      <name val="Univers Condensed"/>
      <family val="2"/>
    </font>
    <font>
      <sz val="8"/>
      <name val="Calibri"/>
      <family val="2"/>
      <scheme val="minor"/>
    </font>
    <font>
      <sz val="9"/>
      <color rgb="FFFF0000"/>
      <name val="Bahnschrift SemiBold SemiConden"/>
      <family val="2"/>
    </font>
    <font>
      <b/>
      <sz val="11"/>
      <color theme="3"/>
      <name val="Univers Condensed"/>
      <family val="2"/>
    </font>
    <font>
      <sz val="11"/>
      <color theme="3"/>
      <name val="Univers Condensed"/>
      <family val="2"/>
    </font>
    <font>
      <sz val="10"/>
      <color theme="3" tint="0.39997558519241921"/>
      <name val="Univers Condensed"/>
      <family val="2"/>
    </font>
    <font>
      <sz val="10"/>
      <color theme="3" tint="0.39997558519241921"/>
      <name val="Arial Narrow"/>
      <family val="2"/>
    </font>
    <font>
      <sz val="13"/>
      <color theme="3"/>
      <name val="Univers Condensed"/>
      <family val="2"/>
    </font>
    <font>
      <b/>
      <sz val="10"/>
      <color theme="3"/>
      <name val="Arial Narrow"/>
      <family val="2"/>
    </font>
    <font>
      <sz val="8"/>
      <color theme="1" tint="0.499984740745262"/>
      <name val="Univers Condensed"/>
      <family val="2"/>
    </font>
    <font>
      <b/>
      <sz val="14"/>
      <color theme="3"/>
      <name val="Univers Condensed"/>
      <family val="2"/>
    </font>
    <font>
      <b/>
      <sz val="10"/>
      <color theme="3"/>
      <name val="Univers Condensed"/>
      <family val="2"/>
    </font>
    <font>
      <sz val="11"/>
      <color theme="3"/>
      <name val="Arial Nova"/>
      <family val="2"/>
    </font>
    <font>
      <sz val="11"/>
      <color theme="3" tint="0.39997558519241921"/>
      <name val="Univers Condensed"/>
      <family val="2"/>
    </font>
    <font>
      <sz val="9"/>
      <color theme="1"/>
      <name val="Arial Narrow"/>
      <family val="2"/>
    </font>
    <font>
      <b/>
      <sz val="11"/>
      <color theme="4" tint="-0.249977111117893"/>
      <name val="Univers Condensed"/>
      <family val="2"/>
    </font>
    <font>
      <b/>
      <sz val="10"/>
      <color theme="4" tint="-0.249977111117893"/>
      <name val="Arial Nova Cond"/>
      <family val="2"/>
    </font>
    <font>
      <sz val="10"/>
      <color theme="4" tint="-0.249977111117893"/>
      <name val="Arial Nova Cond"/>
      <family val="2"/>
    </font>
    <font>
      <b/>
      <sz val="11"/>
      <color theme="3"/>
      <name val="Arial Nova Cond"/>
      <family val="2"/>
    </font>
    <font>
      <sz val="9"/>
      <color theme="4" tint="-0.249977111117893"/>
      <name val="Univers Condensed"/>
      <family val="2"/>
    </font>
    <font>
      <b/>
      <sz val="9"/>
      <color theme="4" tint="-0.249977111117893"/>
      <name val="Univers Condensed"/>
      <family val="2"/>
    </font>
    <font>
      <b/>
      <u/>
      <sz val="9"/>
      <color theme="4" tint="-0.249977111117893"/>
      <name val="Univers Condensed"/>
      <family val="2"/>
    </font>
    <font>
      <b/>
      <sz val="11"/>
      <color theme="1"/>
      <name val="Calibri"/>
      <family val="2"/>
      <scheme val="minor"/>
    </font>
    <font>
      <sz val="10.5"/>
      <color theme="3" tint="0.39997558519241921"/>
      <name val="Univers Condensed"/>
      <family val="2"/>
    </font>
    <font>
      <sz val="13"/>
      <color theme="1"/>
      <name val="Arial Narrow"/>
      <family val="2"/>
    </font>
    <font>
      <sz val="10"/>
      <color theme="1"/>
      <name val="Arial Narrow"/>
      <family val="2"/>
    </font>
    <font>
      <b/>
      <sz val="9"/>
      <color theme="3"/>
      <name val="Arial Narrow"/>
      <family val="2"/>
    </font>
    <font>
      <sz val="9"/>
      <color theme="3"/>
      <name val="Arial Narrow"/>
      <family val="2"/>
    </font>
    <font>
      <b/>
      <sz val="11"/>
      <name val="Univers Condensed"/>
      <family val="2"/>
    </font>
    <font>
      <b/>
      <sz val="9"/>
      <name val="Arial Black"/>
      <family val="2"/>
    </font>
    <font>
      <b/>
      <sz val="11"/>
      <name val="Arial Nova Cond"/>
      <family val="2"/>
    </font>
    <font>
      <b/>
      <sz val="10"/>
      <name val="Univers Condensed"/>
      <family val="2"/>
    </font>
    <font>
      <b/>
      <sz val="10"/>
      <name val="Arial Nova Cond"/>
      <family val="2"/>
    </font>
    <font>
      <b/>
      <sz val="9"/>
      <name val="Arial Nova Cond"/>
      <family val="2"/>
    </font>
    <font>
      <sz val="10"/>
      <name val="Bahnschrift SemiBold SemiConden"/>
      <family val="2"/>
    </font>
    <font>
      <b/>
      <sz val="10.5"/>
      <name val="Univers Condensed"/>
      <family val="2"/>
    </font>
    <font>
      <b/>
      <sz val="10.5"/>
      <name val="Times New Roman"/>
      <family val="1"/>
    </font>
    <font>
      <b/>
      <sz val="11"/>
      <name val="Calibri"/>
      <family val="2"/>
      <scheme val="minor"/>
    </font>
    <font>
      <b/>
      <u/>
      <sz val="9"/>
      <name val="Univers Condensed"/>
      <family val="2"/>
    </font>
    <font>
      <b/>
      <sz val="9"/>
      <name val="Arial Narrow"/>
      <family val="2"/>
    </font>
    <font>
      <b/>
      <sz val="10"/>
      <color rgb="FF3333CC"/>
      <name val="Bahnschrift SemiCondensed"/>
      <family val="2"/>
    </font>
    <font>
      <b/>
      <sz val="14"/>
      <color theme="1"/>
      <name val="Vijaya"/>
      <family val="1"/>
    </font>
    <font>
      <b/>
      <sz val="14"/>
      <color theme="4" tint="-0.249977111117893"/>
      <name val="Arial Nova Cond"/>
      <family val="2"/>
    </font>
    <font>
      <b/>
      <sz val="12"/>
      <color theme="0"/>
      <name val="Univers Condensed"/>
      <family val="2"/>
    </font>
    <font>
      <b/>
      <sz val="12"/>
      <color theme="0"/>
      <name val="Calibri"/>
      <family val="2"/>
      <scheme val="minor"/>
    </font>
    <font>
      <b/>
      <sz val="10"/>
      <color theme="0"/>
      <name val="Univers Condensed"/>
      <family val="2"/>
    </font>
    <font>
      <b/>
      <sz val="10"/>
      <color theme="0"/>
      <name val="Calibri"/>
      <family val="2"/>
      <scheme val="minor"/>
    </font>
    <font>
      <sz val="8"/>
      <color theme="1"/>
      <name val="Univers Condensed"/>
      <family val="2"/>
    </font>
    <font>
      <sz val="8"/>
      <name val="Univers Condensed"/>
      <family val="2"/>
    </font>
    <font>
      <sz val="8"/>
      <color theme="1"/>
      <name val="Calibri"/>
      <family val="2"/>
      <scheme val="minor"/>
    </font>
    <font>
      <b/>
      <sz val="12"/>
      <color rgb="FF3333CC"/>
      <name val="Bahnschrift SemiCondensed"/>
      <family val="2"/>
    </font>
    <font>
      <b/>
      <i/>
      <sz val="9"/>
      <color theme="3"/>
      <name val="Univers Condensed"/>
      <family val="2"/>
    </font>
    <font>
      <b/>
      <sz val="13"/>
      <color theme="3"/>
      <name val="Univers Condensed"/>
      <family val="2"/>
    </font>
    <font>
      <sz val="9"/>
      <color rgb="FFFF0000"/>
      <name val="Univers Condensed"/>
      <family val="2"/>
    </font>
    <font>
      <u/>
      <sz val="9"/>
      <color rgb="FFFF0000"/>
      <name val="Univers Condensed"/>
      <family val="2"/>
    </font>
    <font>
      <b/>
      <sz val="11"/>
      <color theme="0"/>
      <name val="Calibri"/>
      <family val="2"/>
      <scheme val="minor"/>
    </font>
    <font>
      <u/>
      <sz val="8"/>
      <color rgb="FF3366FF"/>
      <name val="Arial Nova Cond"/>
      <family val="2"/>
    </font>
    <font>
      <sz val="8.5"/>
      <color theme="3"/>
      <name val="Arial Narrow"/>
      <family val="2"/>
    </font>
    <font>
      <sz val="9"/>
      <color theme="5" tint="-0.249977111117893"/>
      <name val="Bahnschrift SemiCondensed"/>
      <family val="2"/>
    </font>
    <font>
      <b/>
      <sz val="10"/>
      <color theme="3" tint="0.39997558519241921"/>
      <name val="Arial Nova Cond"/>
      <family val="2"/>
    </font>
    <font>
      <b/>
      <sz val="12"/>
      <color rgb="FFFF66CC"/>
      <name val="Univers Condensed"/>
      <family val="2"/>
    </font>
    <font>
      <b/>
      <sz val="12"/>
      <color rgb="FFFF66CC"/>
      <name val="Calibri"/>
      <family val="2"/>
      <scheme val="minor"/>
    </font>
    <font>
      <b/>
      <sz val="10"/>
      <color rgb="FFFF66CC"/>
      <name val="Univers Condensed"/>
      <family val="2"/>
    </font>
    <font>
      <b/>
      <sz val="10"/>
      <color rgb="FFFF66CC"/>
      <name val="Calibri"/>
      <family val="2"/>
      <scheme val="minor"/>
    </font>
    <font>
      <b/>
      <sz val="14"/>
      <color rgb="FFFF66CC"/>
      <name val="Arial Nova Cond"/>
      <family val="2"/>
    </font>
    <font>
      <b/>
      <sz val="11"/>
      <color rgb="FFFF66CC"/>
      <name val="Arial Nova Cond"/>
      <family val="2"/>
    </font>
    <font>
      <b/>
      <sz val="11"/>
      <color rgb="FFFF66CC"/>
      <name val="Univers Condensed"/>
      <family val="2"/>
    </font>
    <font>
      <b/>
      <sz val="10"/>
      <color rgb="FFFF66CC"/>
      <name val="Arial Nova Cond"/>
      <family val="2"/>
    </font>
    <font>
      <b/>
      <sz val="9"/>
      <color rgb="FFFF66CC"/>
      <name val="Arial Nova Cond"/>
      <family val="2"/>
    </font>
    <font>
      <sz val="9"/>
      <color rgb="FFFF66CC"/>
      <name val="Arial Narrow"/>
      <family val="2"/>
    </font>
    <font>
      <sz val="11"/>
      <color rgb="FFFF66CC"/>
      <name val="Calibri"/>
      <family val="2"/>
      <scheme val="minor"/>
    </font>
    <font>
      <sz val="10"/>
      <color rgb="FFFF66CC"/>
      <name val="Bahnschrift SemiBold SemiConden"/>
      <family val="2"/>
    </font>
    <font>
      <sz val="8"/>
      <color rgb="FFFF66CC"/>
      <name val="Univers Condensed"/>
      <family val="2"/>
    </font>
    <font>
      <b/>
      <sz val="9"/>
      <color rgb="FFFF66CC"/>
      <name val="Arial Narrow"/>
      <family val="2"/>
    </font>
    <font>
      <b/>
      <sz val="12"/>
      <color rgb="FFFF66CC"/>
      <name val="Bahnschrift SemiCondensed"/>
      <family val="2"/>
    </font>
    <font>
      <b/>
      <sz val="10"/>
      <color rgb="FFFF66CC"/>
      <name val="Bahnschrift SemiCondensed"/>
      <family val="2"/>
    </font>
    <font>
      <b/>
      <sz val="11"/>
      <color rgb="FFFF66CC"/>
      <name val="Calibri"/>
      <family val="2"/>
      <scheme val="minor"/>
    </font>
    <font>
      <b/>
      <sz val="10.5"/>
      <color rgb="FFFF66CC"/>
      <name val="Univers Condensed"/>
      <family val="2"/>
    </font>
    <font>
      <b/>
      <sz val="10.5"/>
      <color rgb="FFFF66CC"/>
      <name val="Times New Roman"/>
      <family val="1"/>
    </font>
    <font>
      <b/>
      <u/>
      <sz val="9"/>
      <color rgb="FFFF66CC"/>
      <name val="Univers Condensed"/>
      <family val="2"/>
    </font>
    <font>
      <sz val="9"/>
      <color rgb="FFFF0000"/>
      <name val="Bahnschrift SemiCondensed"/>
      <family val="2"/>
    </font>
    <font>
      <b/>
      <sz val="9"/>
      <color rgb="FFFF0000"/>
      <name val="Arial Narrow"/>
      <family val="2"/>
    </font>
    <font>
      <b/>
      <u/>
      <sz val="10"/>
      <color theme="10"/>
      <name val="Univers Condensed"/>
      <family val="2"/>
    </font>
    <font>
      <u/>
      <sz val="10"/>
      <color theme="3"/>
      <name val="Calibri"/>
      <family val="2"/>
      <scheme val="minor"/>
    </font>
    <font>
      <sz val="11"/>
      <name val="Arial Nova Cond"/>
      <family val="2"/>
    </font>
    <font>
      <b/>
      <sz val="11"/>
      <color rgb="FF3366FF"/>
      <name val="Arial Nova Cond"/>
      <family val="2"/>
    </font>
    <font>
      <b/>
      <sz val="10"/>
      <color rgb="FFFF0000"/>
      <name val="Bahnschrift Light SemiCondensed"/>
      <family val="2"/>
    </font>
    <font>
      <sz val="9"/>
      <color theme="9" tint="-0.499984740745262"/>
      <name val="Bahnschrift SemiBold SemiConden"/>
      <family val="2"/>
    </font>
    <font>
      <b/>
      <sz val="10"/>
      <color theme="9" tint="-0.499984740745262"/>
      <name val="Bahnschrift Light SemiCondensed"/>
      <family val="2"/>
    </font>
    <font>
      <sz val="9"/>
      <color rgb="FF3366FF"/>
      <name val="Bahnschrift SemiBold SemiConden"/>
      <family val="2"/>
    </font>
    <font>
      <b/>
      <sz val="11"/>
      <color theme="3"/>
      <name val="Bahnschrift SemiBold SemiConden"/>
      <family val="2"/>
    </font>
    <font>
      <b/>
      <sz val="10"/>
      <color theme="3"/>
      <name val="Aptos SemiBold"/>
      <family val="2"/>
    </font>
    <font>
      <b/>
      <sz val="10"/>
      <color theme="1"/>
      <name val="Arial Narrow"/>
      <family val="2"/>
    </font>
    <font>
      <b/>
      <sz val="9"/>
      <color theme="1"/>
      <name val="Arial Narrow"/>
      <family val="2"/>
    </font>
    <font>
      <sz val="9"/>
      <color theme="1"/>
      <name val="Calibri"/>
      <family val="2"/>
      <scheme val="minor"/>
    </font>
    <font>
      <sz val="10"/>
      <color rgb="FFC00000"/>
      <name val="Aptos SemiBold"/>
      <family val="2"/>
    </font>
    <font>
      <b/>
      <sz val="10"/>
      <color rgb="FFFF66CC"/>
      <name val="Arial Narrow"/>
      <family val="2"/>
    </font>
    <font>
      <sz val="11"/>
      <color theme="4"/>
      <name val="Agency FB"/>
      <family val="2"/>
    </font>
    <font>
      <b/>
      <sz val="10"/>
      <name val="Bahnschrift Light SemiCondensed"/>
      <family val="2"/>
    </font>
    <font>
      <sz val="9"/>
      <name val="Bahnschrift SemiBold SemiConden"/>
      <family val="2"/>
    </font>
    <font>
      <sz val="11"/>
      <name val="Calibri"/>
      <family val="2"/>
      <scheme val="minor"/>
    </font>
    <font>
      <sz val="9"/>
      <color rgb="FF990033"/>
      <name val="Bahnschrift SemiBold SemiConden"/>
      <family val="2"/>
    </font>
    <font>
      <b/>
      <sz val="10"/>
      <color rgb="FF990033"/>
      <name val="Bahnschrift Light SemiCondensed"/>
      <family val="2"/>
    </font>
    <font>
      <sz val="8"/>
      <name val="Bahnschrift SemiBold SemiConden"/>
      <family val="2"/>
    </font>
    <font>
      <b/>
      <sz val="10"/>
      <color rgb="FF00B050"/>
      <name val="Bahnschrift Light SemiCondensed"/>
      <family val="2"/>
    </font>
  </fonts>
  <fills count="17">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82B0"/>
        <bgColor indexed="64"/>
      </patternFill>
    </fill>
    <fill>
      <patternFill patternType="solid">
        <fgColor theme="9" tint="0.79998168889431442"/>
        <bgColor indexed="64"/>
      </patternFill>
    </fill>
    <fill>
      <patternFill patternType="solid">
        <fgColor theme="3"/>
        <bgColor indexed="64"/>
      </patternFill>
    </fill>
    <fill>
      <patternFill patternType="solid">
        <fgColor rgb="FFFFCCFF"/>
        <bgColor indexed="64"/>
      </patternFill>
    </fill>
    <fill>
      <patternFill patternType="solid">
        <fgColor rgb="FFFFFF00"/>
        <bgColor indexed="64"/>
      </patternFill>
    </fill>
    <fill>
      <patternFill patternType="solid">
        <fgColor theme="1"/>
        <bgColor indexed="64"/>
      </patternFill>
    </fill>
    <fill>
      <patternFill patternType="solid">
        <fgColor theme="0" tint="-0.499984740745262"/>
        <bgColor indexed="64"/>
      </patternFill>
    </fill>
  </fills>
  <borders count="4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right/>
      <top/>
      <bottom style="medium">
        <color theme="0" tint="-0.34998626667073579"/>
      </bottom>
      <diagonal/>
    </border>
    <border>
      <left style="thin">
        <color indexed="64"/>
      </left>
      <right/>
      <top/>
      <bottom style="thin">
        <color indexed="64"/>
      </bottom>
      <diagonal/>
    </border>
    <border>
      <left style="thin">
        <color indexed="64"/>
      </left>
      <right/>
      <top/>
      <bottom/>
      <diagonal/>
    </border>
    <border>
      <left/>
      <right/>
      <top/>
      <bottom style="medium">
        <color indexed="64"/>
      </bottom>
      <diagonal/>
    </border>
    <border>
      <left/>
      <right/>
      <top style="medium">
        <color theme="0" tint="-0.34998626667073579"/>
      </top>
      <bottom/>
      <diagonal/>
    </border>
    <border>
      <left/>
      <right/>
      <top/>
      <bottom style="thin">
        <color theme="0" tint="-0.499984740745262"/>
      </bottom>
      <diagonal/>
    </border>
    <border>
      <left/>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top/>
      <bottom style="thin">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medium">
        <color theme="3"/>
      </left>
      <right style="medium">
        <color theme="3"/>
      </right>
      <top style="medium">
        <color theme="3"/>
      </top>
      <bottom style="medium">
        <color theme="3"/>
      </bottom>
      <diagonal/>
    </border>
    <border>
      <left style="medium">
        <color theme="3"/>
      </left>
      <right/>
      <top style="medium">
        <color theme="3"/>
      </top>
      <bottom style="medium">
        <color theme="3"/>
      </bottom>
      <diagonal/>
    </border>
    <border>
      <left/>
      <right style="medium">
        <color theme="3"/>
      </right>
      <top style="medium">
        <color theme="3"/>
      </top>
      <bottom style="medium">
        <color theme="3"/>
      </bottom>
      <diagonal/>
    </border>
    <border>
      <left/>
      <right/>
      <top/>
      <bottom style="medium">
        <color theme="3"/>
      </bottom>
      <diagonal/>
    </border>
    <border>
      <left style="thin">
        <color indexed="64"/>
      </left>
      <right/>
      <top style="thin">
        <color indexed="64"/>
      </top>
      <bottom style="medium">
        <color theme="3"/>
      </bottom>
      <diagonal/>
    </border>
    <border>
      <left/>
      <right style="thin">
        <color indexed="64"/>
      </right>
      <top style="thin">
        <color indexed="64"/>
      </top>
      <bottom style="medium">
        <color theme="3"/>
      </bottom>
      <diagonal/>
    </border>
    <border>
      <left/>
      <right/>
      <top/>
      <bottom style="double">
        <color theme="3"/>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mediumDashed">
        <color indexed="64"/>
      </left>
      <right/>
      <top style="mediumDashed">
        <color indexed="64"/>
      </top>
      <bottom/>
      <diagonal/>
    </border>
    <border>
      <left style="mediumDashed">
        <color indexed="64"/>
      </left>
      <right/>
      <top/>
      <bottom/>
      <diagonal/>
    </border>
    <border>
      <left style="mediumDashed">
        <color indexed="64"/>
      </left>
      <right style="medium">
        <color indexed="64"/>
      </right>
      <top/>
      <bottom/>
      <diagonal/>
    </border>
    <border>
      <left/>
      <right style="mediumDashed">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dotted">
        <color indexed="64"/>
      </right>
      <top style="dotted">
        <color indexed="64"/>
      </top>
      <bottom style="dotted">
        <color indexed="64"/>
      </bottom>
      <diagonal/>
    </border>
  </borders>
  <cellStyleXfs count="2">
    <xf numFmtId="0" fontId="0" fillId="0" borderId="0"/>
    <xf numFmtId="0" fontId="2" fillId="0" borderId="0" applyNumberFormat="0" applyFill="0" applyBorder="0" applyAlignment="0" applyProtection="0"/>
  </cellStyleXfs>
  <cellXfs count="280">
    <xf numFmtId="0" fontId="0" fillId="0" borderId="0" xfId="0"/>
    <xf numFmtId="0" fontId="11" fillId="0" borderId="0" xfId="0" applyFont="1"/>
    <xf numFmtId="0" fontId="10" fillId="0" borderId="0" xfId="0" applyFont="1"/>
    <xf numFmtId="0" fontId="9" fillId="7" borderId="0" xfId="0" applyFont="1" applyFill="1"/>
    <xf numFmtId="0" fontId="15" fillId="0" borderId="0" xfId="0" applyFont="1"/>
    <xf numFmtId="0" fontId="16" fillId="7" borderId="0" xfId="0" applyFont="1" applyFill="1"/>
    <xf numFmtId="0" fontId="0" fillId="0" borderId="0" xfId="0" applyProtection="1">
      <protection locked="0"/>
    </xf>
    <xf numFmtId="0" fontId="0" fillId="11" borderId="0" xfId="0" applyFill="1" applyProtection="1">
      <protection locked="0"/>
    </xf>
    <xf numFmtId="166" fontId="55" fillId="0" borderId="2" xfId="0" applyNumberFormat="1" applyFont="1" applyBorder="1" applyAlignment="1" applyProtection="1">
      <alignment vertical="center"/>
      <protection locked="0"/>
    </xf>
    <xf numFmtId="0" fontId="62" fillId="0" borderId="0" xfId="0" applyFont="1" applyAlignment="1" applyProtection="1">
      <alignment horizontal="center"/>
      <protection locked="0"/>
    </xf>
    <xf numFmtId="0" fontId="72" fillId="0" borderId="18" xfId="0" applyFont="1" applyBorder="1" applyAlignment="1" applyProtection="1">
      <alignment horizontal="center"/>
      <protection locked="0"/>
    </xf>
    <xf numFmtId="44" fontId="61" fillId="0" borderId="19" xfId="0" applyNumberFormat="1" applyFont="1" applyBorder="1" applyAlignment="1" applyProtection="1">
      <alignment horizontal="right" vertical="center"/>
      <protection locked="0"/>
    </xf>
    <xf numFmtId="166" fontId="57" fillId="0" borderId="21" xfId="0" applyNumberFormat="1" applyFont="1" applyBorder="1" applyAlignment="1" applyProtection="1">
      <alignment horizontal="left"/>
      <protection locked="0"/>
    </xf>
    <xf numFmtId="0" fontId="1" fillId="0" borderId="0" xfId="0" applyFont="1"/>
    <xf numFmtId="0" fontId="14" fillId="0" borderId="0" xfId="0" applyFont="1"/>
    <xf numFmtId="0" fontId="13" fillId="0" borderId="0" xfId="0" applyFont="1"/>
    <xf numFmtId="0" fontId="12" fillId="0" borderId="0" xfId="0" applyFont="1"/>
    <xf numFmtId="0" fontId="0" fillId="3" borderId="0" xfId="0" applyFill="1"/>
    <xf numFmtId="0" fontId="19" fillId="3" borderId="0" xfId="0" applyFont="1" applyFill="1" applyAlignment="1">
      <alignment horizontal="center" vertical="center"/>
    </xf>
    <xf numFmtId="0" fontId="7" fillId="0" borderId="0" xfId="0" applyFont="1"/>
    <xf numFmtId="0" fontId="8" fillId="0" borderId="0" xfId="0" applyFont="1"/>
    <xf numFmtId="0" fontId="4" fillId="0" borderId="0" xfId="0" applyFont="1"/>
    <xf numFmtId="166" fontId="4" fillId="0" borderId="0" xfId="0" applyNumberFormat="1" applyFont="1" applyAlignment="1">
      <alignment horizontal="left"/>
    </xf>
    <xf numFmtId="0" fontId="5" fillId="0" borderId="0" xfId="0" applyFont="1"/>
    <xf numFmtId="0" fontId="36" fillId="2" borderId="1" xfId="0" applyFont="1" applyFill="1" applyBorder="1"/>
    <xf numFmtId="0" fontId="6" fillId="0" borderId="0" xfId="0" applyFont="1"/>
    <xf numFmtId="166" fontId="5" fillId="0" borderId="0" xfId="0" applyNumberFormat="1" applyFont="1" applyAlignment="1">
      <alignment horizontal="center"/>
    </xf>
    <xf numFmtId="166" fontId="0" fillId="0" borderId="0" xfId="0" applyNumberFormat="1" applyAlignment="1">
      <alignment horizontal="center"/>
    </xf>
    <xf numFmtId="0" fontId="0" fillId="0" borderId="0" xfId="0" applyAlignment="1">
      <alignment horizontal="center"/>
    </xf>
    <xf numFmtId="0" fontId="22" fillId="12" borderId="1" xfId="0" applyFont="1" applyFill="1" applyBorder="1" applyAlignment="1">
      <alignment horizontal="center" vertical="center"/>
    </xf>
    <xf numFmtId="0" fontId="22" fillId="12" borderId="8" xfId="0" applyFont="1" applyFill="1" applyBorder="1" applyAlignment="1">
      <alignment horizontal="center" vertical="center"/>
    </xf>
    <xf numFmtId="0" fontId="22" fillId="12" borderId="8" xfId="0" applyFont="1" applyFill="1" applyBorder="1" applyAlignment="1">
      <alignment vertical="center"/>
    </xf>
    <xf numFmtId="0" fontId="22" fillId="12" borderId="2" xfId="0" applyFont="1" applyFill="1" applyBorder="1" applyAlignment="1">
      <alignment horizontal="right" vertical="center"/>
    </xf>
    <xf numFmtId="0" fontId="0" fillId="5" borderId="0" xfId="0" applyFill="1"/>
    <xf numFmtId="0" fontId="21" fillId="5" borderId="0" xfId="1" applyFont="1" applyFill="1" applyProtection="1"/>
    <xf numFmtId="0" fontId="77" fillId="12" borderId="31" xfId="0" applyFont="1" applyFill="1" applyBorder="1" applyAlignment="1">
      <alignment horizontal="center"/>
    </xf>
    <xf numFmtId="0" fontId="47" fillId="0" borderId="27" xfId="0" applyFont="1" applyBorder="1" applyAlignment="1">
      <alignment horizontal="left" vertical="center"/>
    </xf>
    <xf numFmtId="0" fontId="49" fillId="0" borderId="0" xfId="0" applyFont="1" applyAlignment="1">
      <alignment horizontal="center"/>
    </xf>
    <xf numFmtId="0" fontId="22" fillId="10" borderId="1" xfId="0" applyFont="1" applyFill="1" applyBorder="1" applyAlignment="1">
      <alignment horizontal="center" vertical="center"/>
    </xf>
    <xf numFmtId="0" fontId="22" fillId="10" borderId="8" xfId="0" applyFont="1" applyFill="1" applyBorder="1" applyAlignment="1">
      <alignment horizontal="center" vertical="center"/>
    </xf>
    <xf numFmtId="0" fontId="22" fillId="10" borderId="8" xfId="0" applyFont="1" applyFill="1" applyBorder="1" applyAlignment="1">
      <alignment vertical="center"/>
    </xf>
    <xf numFmtId="0" fontId="22" fillId="10" borderId="2" xfId="0" applyFont="1" applyFill="1" applyBorder="1" applyAlignment="1">
      <alignment horizontal="right" vertical="center"/>
    </xf>
    <xf numFmtId="0" fontId="77" fillId="10" borderId="31" xfId="0" applyFont="1" applyFill="1" applyBorder="1" applyAlignment="1">
      <alignment horizontal="center"/>
    </xf>
    <xf numFmtId="0" fontId="47" fillId="0" borderId="27" xfId="0" applyFont="1" applyBorder="1" applyAlignment="1">
      <alignment vertical="center"/>
    </xf>
    <xf numFmtId="0" fontId="34" fillId="0" borderId="0" xfId="0" applyFont="1" applyAlignment="1">
      <alignment horizontal="center"/>
    </xf>
    <xf numFmtId="166" fontId="35" fillId="0" borderId="0" xfId="0" applyNumberFormat="1" applyFont="1" applyAlignment="1">
      <alignment horizontal="left"/>
    </xf>
    <xf numFmtId="0" fontId="25" fillId="0" borderId="27" xfId="0" applyFont="1" applyBorder="1" applyAlignment="1">
      <alignment horizontal="left"/>
    </xf>
    <xf numFmtId="0" fontId="73" fillId="0" borderId="19" xfId="0" applyFont="1" applyBorder="1"/>
    <xf numFmtId="0" fontId="80" fillId="0" borderId="0" xfId="0" applyFont="1" applyAlignment="1">
      <alignment horizontal="center"/>
    </xf>
    <xf numFmtId="0" fontId="27" fillId="0" borderId="19" xfId="0" applyFont="1" applyBorder="1"/>
    <xf numFmtId="0" fontId="60" fillId="0" borderId="0" xfId="0" applyFont="1" applyAlignment="1">
      <alignment horizontal="left"/>
    </xf>
    <xf numFmtId="0" fontId="27" fillId="0" borderId="0" xfId="0" applyFont="1"/>
    <xf numFmtId="0" fontId="42" fillId="9" borderId="17" xfId="0" applyFont="1" applyFill="1" applyBorder="1" applyAlignment="1">
      <alignment horizontal="left" vertical="center"/>
    </xf>
    <xf numFmtId="0" fontId="74" fillId="0" borderId="24" xfId="0" applyFont="1" applyBorder="1" applyAlignment="1">
      <alignment vertical="center"/>
    </xf>
    <xf numFmtId="0" fontId="41" fillId="0" borderId="15" xfId="0" applyFont="1" applyBorder="1" applyAlignment="1">
      <alignment horizontal="left"/>
    </xf>
    <xf numFmtId="44" fontId="28" fillId="0" borderId="19" xfId="0" applyNumberFormat="1" applyFont="1" applyBorder="1"/>
    <xf numFmtId="0" fontId="41" fillId="9" borderId="30" xfId="0" applyFont="1" applyFill="1" applyBorder="1" applyAlignment="1">
      <alignment horizontal="left" vertical="center"/>
    </xf>
    <xf numFmtId="0" fontId="0" fillId="0" borderId="10" xfId="0" applyBorder="1"/>
    <xf numFmtId="166" fontId="90" fillId="13" borderId="2" xfId="0" applyNumberFormat="1" applyFont="1" applyFill="1" applyBorder="1" applyAlignment="1">
      <alignment vertical="center"/>
    </xf>
    <xf numFmtId="166" fontId="99" fillId="0" borderId="21" xfId="0" applyNumberFormat="1" applyFont="1" applyBorder="1" applyAlignment="1">
      <alignment horizontal="left"/>
    </xf>
    <xf numFmtId="44" fontId="95" fillId="13" borderId="19" xfId="0" applyNumberFormat="1" applyFont="1" applyFill="1" applyBorder="1" applyAlignment="1">
      <alignment horizontal="right" vertical="center"/>
    </xf>
    <xf numFmtId="44" fontId="95" fillId="13" borderId="0" xfId="0" applyNumberFormat="1" applyFont="1" applyFill="1" applyAlignment="1">
      <alignment horizontal="right" vertical="center"/>
    </xf>
    <xf numFmtId="0" fontId="96" fillId="13" borderId="18" xfId="0" applyFont="1" applyFill="1" applyBorder="1" applyAlignment="1">
      <alignment horizontal="center"/>
    </xf>
    <xf numFmtId="0" fontId="97" fillId="13" borderId="0" xfId="0" applyFont="1" applyFill="1" applyAlignment="1">
      <alignment horizontal="center"/>
    </xf>
    <xf numFmtId="0" fontId="102" fillId="0" borderId="0" xfId="0" applyFont="1" applyAlignment="1">
      <alignment horizontal="center"/>
    </xf>
    <xf numFmtId="44" fontId="103" fillId="0" borderId="19" xfId="0" applyNumberFormat="1" applyFont="1" applyBorder="1" applyAlignment="1" applyProtection="1">
      <alignment horizontal="right" vertical="center"/>
      <protection locked="0"/>
    </xf>
    <xf numFmtId="44" fontId="103" fillId="0" borderId="0" xfId="0" applyNumberFormat="1" applyFont="1" applyAlignment="1" applyProtection="1">
      <alignment horizontal="right" vertical="center"/>
      <protection locked="0"/>
    </xf>
    <xf numFmtId="0" fontId="74" fillId="8" borderId="24" xfId="0" applyFont="1" applyFill="1" applyBorder="1" applyAlignment="1">
      <alignment vertical="center"/>
    </xf>
    <xf numFmtId="0" fontId="112" fillId="7" borderId="0" xfId="0" applyFont="1" applyFill="1"/>
    <xf numFmtId="0" fontId="0" fillId="0" borderId="0" xfId="0" quotePrefix="1"/>
    <xf numFmtId="0" fontId="22" fillId="12" borderId="4" xfId="0" applyFont="1" applyFill="1" applyBorder="1" applyAlignment="1">
      <alignment horizontal="center" vertical="center"/>
    </xf>
    <xf numFmtId="0" fontId="22" fillId="12" borderId="4" xfId="0" applyFont="1" applyFill="1" applyBorder="1" applyAlignment="1">
      <alignment vertical="center"/>
    </xf>
    <xf numFmtId="0" fontId="22" fillId="12" borderId="6" xfId="0" applyFont="1" applyFill="1" applyBorder="1" applyAlignment="1">
      <alignment horizontal="right" vertical="center"/>
    </xf>
    <xf numFmtId="0" fontId="22" fillId="12" borderId="5" xfId="0" applyFont="1" applyFill="1" applyBorder="1" applyAlignment="1">
      <alignment horizontal="center" vertical="center"/>
    </xf>
    <xf numFmtId="0" fontId="56" fillId="0" borderId="33" xfId="0" applyFont="1" applyBorder="1" applyAlignment="1" applyProtection="1">
      <alignment horizontal="center" vertical="center"/>
      <protection locked="0"/>
    </xf>
    <xf numFmtId="0" fontId="70" fillId="4" borderId="33" xfId="0" applyFont="1" applyFill="1" applyBorder="1" applyAlignment="1" applyProtection="1">
      <alignment vertical="center"/>
      <protection locked="0"/>
    </xf>
    <xf numFmtId="165" fontId="31" fillId="0" borderId="34" xfId="0" applyNumberFormat="1" applyFont="1" applyBorder="1" applyAlignment="1">
      <alignment vertical="center"/>
    </xf>
    <xf numFmtId="165" fontId="31" fillId="0" borderId="35" xfId="0" applyNumberFormat="1" applyFont="1" applyBorder="1" applyAlignment="1">
      <alignment vertical="center"/>
    </xf>
    <xf numFmtId="165" fontId="31" fillId="0" borderId="36" xfId="0" applyNumberFormat="1" applyFont="1" applyBorder="1" applyAlignment="1">
      <alignment vertical="center"/>
    </xf>
    <xf numFmtId="44" fontId="30" fillId="0" borderId="33" xfId="0" applyNumberFormat="1" applyFont="1" applyBorder="1" applyAlignment="1">
      <alignment vertical="center"/>
    </xf>
    <xf numFmtId="0" fontId="22" fillId="10" borderId="4" xfId="0" applyFont="1" applyFill="1" applyBorder="1" applyAlignment="1">
      <alignment vertical="center"/>
    </xf>
    <xf numFmtId="0" fontId="22" fillId="10" borderId="6" xfId="0" applyFont="1" applyFill="1" applyBorder="1" applyAlignment="1">
      <alignment horizontal="right" vertical="center"/>
    </xf>
    <xf numFmtId="0" fontId="22" fillId="10" borderId="5" xfId="0" applyFont="1" applyFill="1" applyBorder="1" applyAlignment="1">
      <alignment horizontal="center" vertical="center"/>
    </xf>
    <xf numFmtId="0" fontId="22" fillId="10" borderId="4" xfId="0" applyFont="1" applyFill="1" applyBorder="1" applyAlignment="1">
      <alignment horizontal="center" vertical="center"/>
    </xf>
    <xf numFmtId="0" fontId="0" fillId="14" borderId="0" xfId="0" applyFill="1"/>
    <xf numFmtId="0" fontId="0" fillId="0" borderId="38" xfId="0" applyBorder="1"/>
    <xf numFmtId="0" fontId="0" fillId="0" borderId="40" xfId="0" applyBorder="1"/>
    <xf numFmtId="0" fontId="113" fillId="2" borderId="0" xfId="0" applyFont="1" applyFill="1" applyAlignment="1">
      <alignment horizontal="center"/>
    </xf>
    <xf numFmtId="44" fontId="114" fillId="0" borderId="41" xfId="0" applyNumberFormat="1" applyFont="1" applyBorder="1" applyProtection="1">
      <protection locked="0"/>
    </xf>
    <xf numFmtId="0" fontId="115" fillId="0" borderId="0" xfId="0" applyFont="1" applyAlignment="1">
      <alignment horizontal="center"/>
    </xf>
    <xf numFmtId="44" fontId="114" fillId="0" borderId="42" xfId="0" applyNumberFormat="1" applyFont="1" applyBorder="1" applyProtection="1">
      <protection locked="0"/>
    </xf>
    <xf numFmtId="0" fontId="36" fillId="0" borderId="0" xfId="0" applyFont="1" applyAlignment="1">
      <alignment horizontal="right"/>
    </xf>
    <xf numFmtId="44" fontId="114" fillId="0" borderId="43" xfId="0" applyNumberFormat="1" applyFont="1" applyBorder="1" applyProtection="1">
      <protection locked="0"/>
    </xf>
    <xf numFmtId="0" fontId="77" fillId="15" borderId="31" xfId="0" applyFont="1" applyFill="1" applyBorder="1" applyAlignment="1">
      <alignment horizontal="center"/>
    </xf>
    <xf numFmtId="44" fontId="116" fillId="8" borderId="0" xfId="0" applyNumberFormat="1" applyFont="1" applyFill="1"/>
    <xf numFmtId="44" fontId="117" fillId="0" borderId="31" xfId="0" applyNumberFormat="1" applyFont="1" applyBorder="1"/>
    <xf numFmtId="44" fontId="30" fillId="9" borderId="31" xfId="0" applyNumberFormat="1" applyFont="1" applyFill="1" applyBorder="1" applyAlignment="1">
      <alignment horizontal="right" vertical="center"/>
    </xf>
    <xf numFmtId="0" fontId="0" fillId="0" borderId="44" xfId="0" applyBorder="1"/>
    <xf numFmtId="0" fontId="94" fillId="4" borderId="33" xfId="0" applyFont="1" applyFill="1" applyBorder="1" applyAlignment="1" applyProtection="1">
      <alignment vertical="center"/>
      <protection locked="0"/>
    </xf>
    <xf numFmtId="0" fontId="93" fillId="13" borderId="33" xfId="0" applyFont="1" applyFill="1" applyBorder="1" applyAlignment="1" applyProtection="1">
      <alignment horizontal="center" vertical="center"/>
      <protection locked="0"/>
    </xf>
    <xf numFmtId="0" fontId="1" fillId="0" borderId="0" xfId="0" applyFont="1" applyProtection="1">
      <protection locked="0"/>
    </xf>
    <xf numFmtId="0" fontId="4" fillId="0" borderId="0" xfId="0" applyFont="1" applyProtection="1">
      <protection locked="0"/>
    </xf>
    <xf numFmtId="0" fontId="0" fillId="0" borderId="38" xfId="0" applyBorder="1" applyProtection="1">
      <protection locked="0"/>
    </xf>
    <xf numFmtId="0" fontId="113" fillId="2" borderId="0" xfId="0" applyFont="1" applyFill="1" applyAlignment="1" applyProtection="1">
      <alignment horizontal="center"/>
      <protection locked="0"/>
    </xf>
    <xf numFmtId="44" fontId="118" fillId="13" borderId="41" xfId="0" applyNumberFormat="1" applyFont="1" applyFill="1" applyBorder="1" applyProtection="1">
      <protection locked="0"/>
    </xf>
    <xf numFmtId="44" fontId="118" fillId="13" borderId="42" xfId="0" applyNumberFormat="1" applyFont="1" applyFill="1" applyBorder="1" applyProtection="1">
      <protection locked="0"/>
    </xf>
    <xf numFmtId="44" fontId="118" fillId="13" borderId="43" xfId="0" applyNumberFormat="1" applyFont="1" applyFill="1" applyBorder="1" applyProtection="1">
      <protection locked="0"/>
    </xf>
    <xf numFmtId="0" fontId="77" fillId="15" borderId="31" xfId="0" applyFont="1" applyFill="1" applyBorder="1" applyAlignment="1" applyProtection="1">
      <alignment horizontal="center"/>
      <protection locked="0"/>
    </xf>
    <xf numFmtId="44" fontId="116" fillId="8" borderId="0" xfId="0" applyNumberFormat="1" applyFont="1" applyFill="1" applyProtection="1">
      <protection locked="0"/>
    </xf>
    <xf numFmtId="44" fontId="117" fillId="0" borderId="31" xfId="0" applyNumberFormat="1" applyFont="1" applyBorder="1" applyProtection="1">
      <protection locked="0"/>
    </xf>
    <xf numFmtId="44" fontId="30" fillId="9" borderId="31" xfId="0" applyNumberFormat="1" applyFont="1" applyFill="1" applyBorder="1" applyAlignment="1" applyProtection="1">
      <alignment horizontal="right" vertical="center"/>
      <protection locked="0"/>
    </xf>
    <xf numFmtId="0" fontId="0" fillId="0" borderId="44" xfId="0" applyBorder="1" applyProtection="1">
      <protection locked="0"/>
    </xf>
    <xf numFmtId="0" fontId="119" fillId="0" borderId="0" xfId="0" applyFont="1" applyAlignment="1">
      <alignment horizontal="right"/>
    </xf>
    <xf numFmtId="44" fontId="103" fillId="13" borderId="19" xfId="0" applyNumberFormat="1" applyFont="1" applyFill="1" applyBorder="1" applyAlignment="1">
      <alignment horizontal="right" vertical="center"/>
    </xf>
    <xf numFmtId="44" fontId="103" fillId="13" borderId="0" xfId="0" applyNumberFormat="1" applyFont="1" applyFill="1" applyAlignment="1">
      <alignment horizontal="right" vertical="center"/>
    </xf>
    <xf numFmtId="0" fontId="122" fillId="0" borderId="0" xfId="0" applyFont="1"/>
    <xf numFmtId="165" fontId="17" fillId="0" borderId="0" xfId="0" applyNumberFormat="1" applyFont="1" applyAlignment="1">
      <alignment vertical="center"/>
    </xf>
    <xf numFmtId="0" fontId="24" fillId="0" borderId="0" xfId="0" applyFont="1" applyAlignment="1">
      <alignment vertical="center"/>
    </xf>
    <xf numFmtId="165" fontId="108" fillId="0" borderId="0" xfId="0" applyNumberFormat="1" applyFont="1" applyAlignment="1">
      <alignment vertical="center"/>
    </xf>
    <xf numFmtId="0" fontId="18" fillId="0" borderId="0" xfId="0" applyFont="1" applyAlignment="1">
      <alignment vertical="center"/>
    </xf>
    <xf numFmtId="0" fontId="121" fillId="0" borderId="0" xfId="0" applyFont="1" applyAlignment="1">
      <alignment vertical="center"/>
    </xf>
    <xf numFmtId="165" fontId="120" fillId="0" borderId="0" xfId="0" applyNumberFormat="1" applyFont="1" applyAlignment="1">
      <alignment vertical="center"/>
    </xf>
    <xf numFmtId="0" fontId="111" fillId="0" borderId="0" xfId="0" applyFont="1" applyAlignment="1">
      <alignment vertical="center"/>
    </xf>
    <xf numFmtId="0" fontId="109" fillId="0" borderId="0" xfId="0" applyFont="1" applyAlignment="1">
      <alignment vertical="center"/>
    </xf>
    <xf numFmtId="165" fontId="110" fillId="0" borderId="0" xfId="0" applyNumberFormat="1" applyFont="1" applyAlignment="1">
      <alignment vertical="center"/>
    </xf>
    <xf numFmtId="0" fontId="123" fillId="0" borderId="0" xfId="0" applyFont="1" applyAlignment="1">
      <alignment vertical="center"/>
    </xf>
    <xf numFmtId="165" fontId="124" fillId="0" borderId="0" xfId="0" applyNumberFormat="1" applyFont="1" applyAlignment="1">
      <alignment vertical="center"/>
    </xf>
    <xf numFmtId="15" fontId="119" fillId="0" borderId="0" xfId="0" applyNumberFormat="1" applyFont="1" applyAlignment="1">
      <alignment horizontal="left"/>
    </xf>
    <xf numFmtId="0" fontId="69" fillId="0" borderId="0" xfId="0" applyFont="1" applyAlignment="1">
      <alignment vertical="center"/>
    </xf>
    <xf numFmtId="0" fontId="0" fillId="0" borderId="0" xfId="0" applyAlignment="1">
      <alignment vertical="center"/>
    </xf>
    <xf numFmtId="0" fontId="71" fillId="0" borderId="0" xfId="0" applyFont="1" applyAlignment="1">
      <alignment vertical="center"/>
    </xf>
    <xf numFmtId="0" fontId="69" fillId="0" borderId="19" xfId="0" applyFont="1" applyBorder="1" applyAlignment="1">
      <alignment vertical="center"/>
    </xf>
    <xf numFmtId="0" fontId="71" fillId="0" borderId="19" xfId="0" applyFont="1" applyBorder="1" applyAlignment="1">
      <alignment vertical="center"/>
    </xf>
    <xf numFmtId="0" fontId="2" fillId="0" borderId="0" xfId="1" applyAlignment="1" applyProtection="1">
      <alignment horizontal="left"/>
    </xf>
    <xf numFmtId="0" fontId="0" fillId="0" borderId="19" xfId="0" applyBorder="1" applyAlignment="1">
      <alignment vertical="center"/>
    </xf>
    <xf numFmtId="0" fontId="45" fillId="0" borderId="20" xfId="0" applyFont="1" applyBorder="1" applyAlignment="1">
      <alignment horizontal="right"/>
    </xf>
    <xf numFmtId="0" fontId="0" fillId="0" borderId="16" xfId="0" applyBorder="1" applyAlignment="1">
      <alignment horizontal="right"/>
    </xf>
    <xf numFmtId="0" fontId="48" fillId="0" borderId="32" xfId="1" applyFont="1" applyFill="1" applyBorder="1" applyAlignment="1" applyProtection="1">
      <alignment horizontal="center" vertical="center"/>
    </xf>
    <xf numFmtId="0" fontId="0" fillId="0" borderId="0" xfId="0" applyAlignment="1">
      <alignment horizontal="center" vertical="center"/>
    </xf>
    <xf numFmtId="0" fontId="81" fillId="0" borderId="14" xfId="0" applyFont="1" applyBorder="1" applyAlignment="1">
      <alignment horizontal="center"/>
    </xf>
    <xf numFmtId="0" fontId="81" fillId="0" borderId="0" xfId="0" applyFont="1" applyAlignment="1">
      <alignment horizontal="center"/>
    </xf>
    <xf numFmtId="44" fontId="33" fillId="6" borderId="28" xfId="0" applyNumberFormat="1" applyFont="1" applyFill="1" applyBorder="1"/>
    <xf numFmtId="44" fontId="33" fillId="6" borderId="29" xfId="0" applyNumberFormat="1" applyFont="1" applyFill="1" applyBorder="1"/>
    <xf numFmtId="44" fontId="29" fillId="0" borderId="27" xfId="0" applyNumberFormat="1" applyFont="1" applyBorder="1" applyAlignment="1">
      <alignment vertical="center"/>
    </xf>
    <xf numFmtId="0" fontId="63" fillId="0" borderId="0" xfId="0" applyFont="1" applyAlignment="1">
      <alignment horizontal="center"/>
    </xf>
    <xf numFmtId="44" fontId="32" fillId="8" borderId="25" xfId="0" applyNumberFormat="1" applyFont="1" applyFill="1" applyBorder="1" applyAlignment="1">
      <alignment vertical="center"/>
    </xf>
    <xf numFmtId="44" fontId="32" fillId="8" borderId="26" xfId="0" applyNumberFormat="1" applyFont="1" applyFill="1" applyBorder="1" applyAlignment="1">
      <alignment vertical="center"/>
    </xf>
    <xf numFmtId="44" fontId="29" fillId="9" borderId="30" xfId="0" applyNumberFormat="1" applyFont="1" applyFill="1" applyBorder="1" applyAlignment="1">
      <alignment vertical="center"/>
    </xf>
    <xf numFmtId="0" fontId="59" fillId="0" borderId="0" xfId="0" applyFont="1" applyAlignment="1" applyProtection="1">
      <alignment horizontal="left" vertical="top" wrapText="1"/>
      <protection locked="0"/>
    </xf>
    <xf numFmtId="0" fontId="75" fillId="0" borderId="0" xfId="0" applyFont="1" applyAlignment="1" applyProtection="1">
      <alignment horizontal="left"/>
      <protection locked="0"/>
    </xf>
    <xf numFmtId="0" fontId="79" fillId="0" borderId="0" xfId="0" applyFont="1"/>
    <xf numFmtId="0" fontId="58" fillId="0" borderId="22" xfId="0" applyFont="1" applyBorder="1" applyAlignment="1" applyProtection="1">
      <alignment horizontal="center" vertical="center"/>
      <protection locked="0"/>
    </xf>
    <xf numFmtId="0" fontId="59" fillId="0" borderId="19" xfId="0" applyFont="1" applyBorder="1" applyAlignment="1" applyProtection="1">
      <alignment horizontal="center" vertical="center"/>
      <protection locked="0"/>
    </xf>
    <xf numFmtId="0" fontId="59" fillId="0" borderId="23" xfId="0" applyFont="1" applyBorder="1" applyAlignment="1" applyProtection="1">
      <alignment horizontal="center" vertical="center"/>
      <protection locked="0"/>
    </xf>
    <xf numFmtId="0" fontId="69" fillId="0" borderId="16" xfId="0" applyFont="1" applyBorder="1" applyAlignment="1">
      <alignment vertical="center"/>
    </xf>
    <xf numFmtId="0" fontId="0" fillId="0" borderId="16" xfId="0" applyBorder="1" applyAlignment="1">
      <alignment vertical="center"/>
    </xf>
    <xf numFmtId="0" fontId="71" fillId="0" borderId="16" xfId="0" applyFont="1" applyBorder="1" applyAlignment="1">
      <alignment vertical="center"/>
    </xf>
    <xf numFmtId="0" fontId="2" fillId="0" borderId="8" xfId="1" applyBorder="1" applyAlignment="1" applyProtection="1">
      <alignment horizontal="center"/>
      <protection locked="0"/>
    </xf>
    <xf numFmtId="0" fontId="0" fillId="0" borderId="8" xfId="0" applyBorder="1" applyAlignment="1" applyProtection="1">
      <alignment horizontal="center"/>
      <protection locked="0"/>
    </xf>
    <xf numFmtId="0" fontId="0" fillId="0" borderId="2" xfId="0" applyBorder="1" applyAlignment="1" applyProtection="1">
      <alignment horizontal="center"/>
      <protection locked="0"/>
    </xf>
    <xf numFmtId="0" fontId="22" fillId="12" borderId="4" xfId="0" applyFont="1" applyFill="1" applyBorder="1" applyAlignment="1">
      <alignment horizontal="center" vertical="center"/>
    </xf>
    <xf numFmtId="0" fontId="0" fillId="12" borderId="4" xfId="0" applyFill="1" applyBorder="1" applyAlignment="1">
      <alignment horizontal="center" vertical="center"/>
    </xf>
    <xf numFmtId="0" fontId="22" fillId="10" borderId="4" xfId="0" applyFont="1" applyFill="1" applyBorder="1" applyAlignment="1">
      <alignment horizontal="center" vertical="center"/>
    </xf>
    <xf numFmtId="0" fontId="3" fillId="10" borderId="4" xfId="0" applyFont="1" applyFill="1" applyBorder="1" applyAlignment="1">
      <alignment horizontal="center" vertical="center"/>
    </xf>
    <xf numFmtId="0" fontId="30" fillId="0" borderId="32" xfId="1" applyFont="1" applyFill="1" applyBorder="1" applyAlignment="1" applyProtection="1">
      <alignment horizontal="center" vertical="center"/>
    </xf>
    <xf numFmtId="0" fontId="47" fillId="0" borderId="0" xfId="0" applyFont="1" applyAlignment="1">
      <alignment horizontal="center" vertical="center"/>
    </xf>
    <xf numFmtId="166" fontId="67" fillId="12" borderId="0" xfId="0" applyNumberFormat="1" applyFont="1" applyFill="1" applyAlignment="1" applyProtection="1">
      <alignment horizontal="left"/>
      <protection locked="0"/>
    </xf>
    <xf numFmtId="0" fontId="54" fillId="0" borderId="5" xfId="0" applyFont="1" applyBorder="1" applyAlignment="1" applyProtection="1">
      <alignment vertical="center"/>
      <protection locked="0"/>
    </xf>
    <xf numFmtId="0" fontId="54" fillId="0" borderId="4" xfId="0" applyFont="1" applyBorder="1" applyAlignment="1" applyProtection="1">
      <alignment vertical="center"/>
      <protection locked="0"/>
    </xf>
    <xf numFmtId="0" fontId="54" fillId="0" borderId="6" xfId="0" applyFont="1" applyBorder="1" applyAlignment="1" applyProtection="1">
      <alignment vertical="center"/>
      <protection locked="0"/>
    </xf>
    <xf numFmtId="0" fontId="54" fillId="0" borderId="12" xfId="0" applyFont="1" applyBorder="1" applyAlignment="1" applyProtection="1">
      <alignment vertical="center"/>
      <protection locked="0"/>
    </xf>
    <xf numFmtId="0" fontId="54" fillId="0" borderId="0" xfId="0" applyFont="1" applyAlignment="1" applyProtection="1">
      <alignment vertical="center"/>
      <protection locked="0"/>
    </xf>
    <xf numFmtId="0" fontId="54" fillId="0" borderId="7" xfId="0" applyFont="1" applyBorder="1" applyAlignment="1" applyProtection="1">
      <alignment vertical="center"/>
      <protection locked="0"/>
    </xf>
    <xf numFmtId="0" fontId="67" fillId="12" borderId="0" xfId="0" applyFont="1" applyFill="1" applyAlignment="1" applyProtection="1">
      <alignment horizontal="left"/>
      <protection locked="0"/>
    </xf>
    <xf numFmtId="0" fontId="68" fillId="12" borderId="0" xfId="0" applyFont="1" applyFill="1" applyAlignment="1" applyProtection="1">
      <alignment horizontal="left"/>
      <protection locked="0"/>
    </xf>
    <xf numFmtId="0" fontId="54" fillId="0" borderId="8" xfId="0" applyFont="1" applyBorder="1" applyProtection="1">
      <protection locked="0"/>
    </xf>
    <xf numFmtId="166" fontId="40" fillId="0" borderId="13" xfId="0" applyNumberFormat="1" applyFont="1" applyBorder="1" applyAlignment="1">
      <alignment horizontal="center" vertical="center"/>
    </xf>
    <xf numFmtId="0" fontId="40" fillId="0" borderId="13" xfId="0" applyFont="1" applyBorder="1" applyAlignment="1">
      <alignment horizontal="center"/>
    </xf>
    <xf numFmtId="0" fontId="78" fillId="0" borderId="13" xfId="0" applyFont="1" applyBorder="1" applyAlignment="1">
      <alignment horizontal="center"/>
    </xf>
    <xf numFmtId="0" fontId="52" fillId="0" borderId="11" xfId="0" applyFont="1" applyBorder="1" applyAlignment="1" applyProtection="1">
      <alignment vertical="center"/>
      <protection locked="0"/>
    </xf>
    <xf numFmtId="0" fontId="52" fillId="0" borderId="9" xfId="0" applyFont="1" applyBorder="1" applyAlignment="1" applyProtection="1">
      <alignment vertical="center"/>
      <protection locked="0"/>
    </xf>
    <xf numFmtId="0" fontId="52" fillId="0" borderId="3" xfId="0" applyFont="1" applyBorder="1" applyAlignment="1" applyProtection="1">
      <alignment vertical="center"/>
      <protection locked="0"/>
    </xf>
    <xf numFmtId="0" fontId="20" fillId="12" borderId="20" xfId="0" applyFont="1" applyFill="1" applyBorder="1" applyAlignment="1" applyProtection="1">
      <alignment horizontal="center"/>
      <protection locked="0"/>
    </xf>
    <xf numFmtId="0" fontId="20" fillId="12" borderId="21" xfId="0" applyFont="1" applyFill="1" applyBorder="1" applyAlignment="1" applyProtection="1">
      <alignment horizontal="center"/>
      <protection locked="0"/>
    </xf>
    <xf numFmtId="164" fontId="53" fillId="0" borderId="22" xfId="0" applyNumberFormat="1" applyFont="1" applyBorder="1" applyAlignment="1" applyProtection="1">
      <alignment horizontal="center"/>
      <protection locked="0"/>
    </xf>
    <xf numFmtId="164" fontId="53" fillId="0" borderId="23" xfId="0" applyNumberFormat="1" applyFont="1" applyBorder="1" applyAlignment="1" applyProtection="1">
      <alignment horizontal="center"/>
      <protection locked="0"/>
    </xf>
    <xf numFmtId="0" fontId="37" fillId="2" borderId="20" xfId="0" applyFont="1" applyFill="1" applyBorder="1" applyAlignment="1" applyProtection="1">
      <alignment horizontal="center"/>
      <protection locked="0"/>
    </xf>
    <xf numFmtId="0" fontId="37" fillId="2" borderId="21" xfId="0" applyFont="1" applyFill="1" applyBorder="1" applyAlignment="1" applyProtection="1">
      <alignment horizontal="center"/>
      <protection locked="0"/>
    </xf>
    <xf numFmtId="0" fontId="50" fillId="0" borderId="22" xfId="0" applyFont="1" applyBorder="1" applyAlignment="1" applyProtection="1">
      <alignment horizontal="center"/>
      <protection locked="0"/>
    </xf>
    <xf numFmtId="0" fontId="50" fillId="0" borderId="23" xfId="0" applyFont="1" applyBorder="1" applyAlignment="1" applyProtection="1">
      <alignment horizontal="center"/>
      <protection locked="0"/>
    </xf>
    <xf numFmtId="0" fontId="38" fillId="2" borderId="0" xfId="0" applyFont="1" applyFill="1" applyAlignment="1">
      <alignment horizontal="left" vertical="center"/>
    </xf>
    <xf numFmtId="0" fontId="39" fillId="0" borderId="0" xfId="0" applyFont="1" applyAlignment="1">
      <alignment horizontal="left"/>
    </xf>
    <xf numFmtId="0" fontId="38" fillId="2" borderId="0" xfId="0" applyFont="1" applyFill="1" applyAlignment="1">
      <alignment horizontal="center" vertical="center"/>
    </xf>
    <xf numFmtId="0" fontId="39" fillId="2" borderId="0" xfId="0" applyFont="1" applyFill="1" applyAlignment="1">
      <alignment horizontal="center"/>
    </xf>
    <xf numFmtId="0" fontId="107" fillId="0" borderId="0" xfId="0" applyFont="1" applyAlignment="1" applyProtection="1">
      <alignment horizontal="center" vertical="center"/>
      <protection locked="0"/>
    </xf>
    <xf numFmtId="0" fontId="107" fillId="0" borderId="7" xfId="0" applyFont="1" applyBorder="1" applyAlignment="1" applyProtection="1">
      <alignment horizontal="center"/>
      <protection locked="0"/>
    </xf>
    <xf numFmtId="0" fontId="64" fillId="0" borderId="0" xfId="0" applyFont="1" applyAlignment="1" applyProtection="1">
      <alignment horizontal="center" vertical="center"/>
      <protection locked="0"/>
    </xf>
    <xf numFmtId="0" fontId="64" fillId="0" borderId="7" xfId="0" applyFont="1" applyBorder="1" applyAlignment="1" applyProtection="1">
      <alignment horizontal="center"/>
      <protection locked="0"/>
    </xf>
    <xf numFmtId="0" fontId="52" fillId="0" borderId="0" xfId="0" applyFont="1" applyAlignment="1" applyProtection="1">
      <alignment horizontal="center" vertical="center"/>
      <protection locked="0"/>
    </xf>
    <xf numFmtId="0" fontId="52" fillId="0" borderId="7" xfId="0" applyFont="1" applyBorder="1" applyAlignment="1" applyProtection="1">
      <alignment horizontal="center"/>
      <protection locked="0"/>
    </xf>
    <xf numFmtId="0" fontId="78" fillId="0" borderId="0" xfId="0" applyFont="1" applyAlignment="1">
      <alignment horizontal="center"/>
    </xf>
    <xf numFmtId="0" fontId="39" fillId="2" borderId="0" xfId="0" applyFont="1" applyFill="1" applyAlignment="1">
      <alignment horizontal="left" vertical="center"/>
    </xf>
    <xf numFmtId="0" fontId="0" fillId="0" borderId="4" xfId="0" applyBorder="1" applyAlignment="1">
      <alignment horizontal="center" vertical="center"/>
    </xf>
    <xf numFmtId="0" fontId="65" fillId="12" borderId="0" xfId="0" applyFont="1" applyFill="1" applyAlignment="1" applyProtection="1">
      <alignment horizontal="center"/>
      <protection locked="0"/>
    </xf>
    <xf numFmtId="166" fontId="67" fillId="12" borderId="0" xfId="0" applyNumberFormat="1" applyFont="1" applyFill="1" applyAlignment="1" applyProtection="1">
      <alignment horizontal="center"/>
      <protection locked="0"/>
    </xf>
    <xf numFmtId="166" fontId="54" fillId="0" borderId="12" xfId="0" applyNumberFormat="1" applyFont="1" applyBorder="1" applyAlignment="1" applyProtection="1">
      <alignment horizontal="left" vertical="center"/>
      <protection locked="0"/>
    </xf>
    <xf numFmtId="166" fontId="54" fillId="0" borderId="0" xfId="0" applyNumberFormat="1" applyFont="1" applyAlignment="1" applyProtection="1">
      <alignment horizontal="left" vertical="center"/>
      <protection locked="0"/>
    </xf>
    <xf numFmtId="0" fontId="54" fillId="0" borderId="0" xfId="0" applyFont="1" applyAlignment="1" applyProtection="1">
      <alignment horizontal="left"/>
      <protection locked="0"/>
    </xf>
    <xf numFmtId="0" fontId="54" fillId="0" borderId="7" xfId="0" applyFont="1" applyBorder="1" applyAlignment="1" applyProtection="1">
      <alignment horizontal="left"/>
      <protection locked="0"/>
    </xf>
    <xf numFmtId="0" fontId="65" fillId="12" borderId="0" xfId="0" applyFont="1" applyFill="1" applyAlignment="1" applyProtection="1">
      <alignment horizontal="left"/>
      <protection locked="0"/>
    </xf>
    <xf numFmtId="0" fontId="66" fillId="12" borderId="0" xfId="0" applyFont="1" applyFill="1" applyAlignment="1" applyProtection="1">
      <alignment horizontal="left"/>
      <protection locked="0"/>
    </xf>
    <xf numFmtId="0" fontId="46"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44" fillId="8" borderId="0" xfId="0" applyFont="1" applyFill="1" applyAlignment="1" applyProtection="1">
      <alignment horizontal="center"/>
      <protection locked="0"/>
    </xf>
    <xf numFmtId="0" fontId="2" fillId="0" borderId="5" xfId="1" applyBorder="1" applyAlignment="1" applyProtection="1">
      <alignment horizontal="left" vertical="top" wrapText="1"/>
      <protection locked="0"/>
    </xf>
    <xf numFmtId="0" fontId="36" fillId="0" borderId="4" xfId="0" applyFont="1" applyBorder="1" applyAlignment="1">
      <alignment horizontal="left" vertical="top"/>
    </xf>
    <xf numFmtId="0" fontId="36" fillId="0" borderId="6" xfId="0" applyFont="1" applyBorder="1" applyAlignment="1">
      <alignment horizontal="left" vertical="top"/>
    </xf>
    <xf numFmtId="0" fontId="36" fillId="0" borderId="12" xfId="0" applyFont="1" applyBorder="1" applyAlignment="1">
      <alignment horizontal="left" vertical="top"/>
    </xf>
    <xf numFmtId="0" fontId="36" fillId="0" borderId="0" xfId="0" applyFont="1" applyAlignment="1">
      <alignment horizontal="left" vertical="top"/>
    </xf>
    <xf numFmtId="0" fontId="36" fillId="0" borderId="7" xfId="0" applyFont="1" applyBorder="1" applyAlignment="1">
      <alignment horizontal="left" vertical="top"/>
    </xf>
    <xf numFmtId="0" fontId="36" fillId="0" borderId="11" xfId="0" applyFont="1" applyBorder="1" applyAlignment="1">
      <alignment horizontal="left" vertical="top"/>
    </xf>
    <xf numFmtId="0" fontId="36" fillId="0" borderId="9" xfId="0" applyFont="1" applyBorder="1" applyAlignment="1">
      <alignment horizontal="left" vertical="top"/>
    </xf>
    <xf numFmtId="0" fontId="36" fillId="0" borderId="3" xfId="0" applyFont="1" applyBorder="1" applyAlignment="1">
      <alignment horizontal="left" vertical="top"/>
    </xf>
    <xf numFmtId="0" fontId="0" fillId="0" borderId="1" xfId="0" applyBorder="1" applyProtection="1">
      <protection locked="0"/>
    </xf>
    <xf numFmtId="0" fontId="0" fillId="0" borderId="8" xfId="0" applyBorder="1"/>
    <xf numFmtId="0" fontId="0" fillId="0" borderId="2" xfId="0" applyBorder="1"/>
    <xf numFmtId="0" fontId="113" fillId="2" borderId="37" xfId="0" applyFont="1" applyFill="1" applyBorder="1" applyAlignment="1">
      <alignment horizontal="center"/>
    </xf>
    <xf numFmtId="0" fontId="113" fillId="2" borderId="39" xfId="0" applyFont="1" applyFill="1" applyBorder="1" applyAlignment="1">
      <alignment horizontal="center"/>
    </xf>
    <xf numFmtId="0" fontId="77" fillId="16" borderId="0" xfId="0" applyFont="1" applyFill="1" applyAlignment="1">
      <alignment horizontal="center"/>
    </xf>
    <xf numFmtId="0" fontId="51" fillId="0" borderId="0" xfId="0" applyFont="1" applyAlignment="1">
      <alignment horizontal="center"/>
    </xf>
    <xf numFmtId="0" fontId="88" fillId="12" borderId="20" xfId="0" applyFont="1" applyFill="1" applyBorder="1" applyAlignment="1">
      <alignment horizontal="center"/>
    </xf>
    <xf numFmtId="0" fontId="88" fillId="12" borderId="21" xfId="0" applyFont="1" applyFill="1" applyBorder="1" applyAlignment="1">
      <alignment horizontal="center"/>
    </xf>
    <xf numFmtId="0" fontId="86" fillId="13" borderId="0" xfId="0" applyFont="1" applyFill="1" applyAlignment="1">
      <alignment horizontal="center" vertical="center"/>
    </xf>
    <xf numFmtId="0" fontId="86" fillId="13" borderId="0" xfId="0" applyFont="1" applyFill="1" applyAlignment="1">
      <alignment horizontal="center"/>
    </xf>
    <xf numFmtId="164" fontId="84" fillId="13" borderId="22" xfId="0" applyNumberFormat="1" applyFont="1" applyFill="1" applyBorder="1" applyAlignment="1">
      <alignment horizontal="center"/>
    </xf>
    <xf numFmtId="164" fontId="84" fillId="13" borderId="23" xfId="0" applyNumberFormat="1" applyFont="1" applyFill="1" applyBorder="1" applyAlignment="1">
      <alignment horizontal="center"/>
    </xf>
    <xf numFmtId="0" fontId="87" fillId="13" borderId="0" xfId="0" applyFont="1" applyFill="1" applyAlignment="1">
      <alignment horizontal="center" vertical="center"/>
    </xf>
    <xf numFmtId="0" fontId="87" fillId="13" borderId="0" xfId="0" applyFont="1" applyFill="1" applyAlignment="1">
      <alignment horizontal="center"/>
    </xf>
    <xf numFmtId="0" fontId="88" fillId="2" borderId="20" xfId="0" applyFont="1" applyFill="1" applyBorder="1" applyAlignment="1">
      <alignment horizontal="center"/>
    </xf>
    <xf numFmtId="0" fontId="88" fillId="2" borderId="21" xfId="0" applyFont="1" applyFill="1" applyBorder="1" applyAlignment="1">
      <alignment horizontal="center"/>
    </xf>
    <xf numFmtId="0" fontId="88" fillId="13" borderId="22" xfId="0" applyFont="1" applyFill="1" applyBorder="1" applyAlignment="1">
      <alignment horizontal="center"/>
    </xf>
    <xf numFmtId="0" fontId="88" fillId="13" borderId="23" xfId="0" applyFont="1" applyFill="1" applyBorder="1" applyAlignment="1">
      <alignment horizontal="center"/>
    </xf>
    <xf numFmtId="166" fontId="89" fillId="13" borderId="12" xfId="0" applyNumberFormat="1" applyFont="1" applyFill="1" applyBorder="1" applyAlignment="1">
      <alignment horizontal="left" vertical="center"/>
    </xf>
    <xf numFmtId="166" fontId="89" fillId="13" borderId="0" xfId="0" applyNumberFormat="1" applyFont="1" applyFill="1" applyAlignment="1">
      <alignment horizontal="left" vertical="center"/>
    </xf>
    <xf numFmtId="0" fontId="89" fillId="13" borderId="0" xfId="0" applyFont="1" applyFill="1" applyAlignment="1">
      <alignment horizontal="left"/>
    </xf>
    <xf numFmtId="0" fontId="89" fillId="13" borderId="7" xfId="0" applyFont="1" applyFill="1" applyBorder="1" applyAlignment="1">
      <alignment horizontal="left"/>
    </xf>
    <xf numFmtId="0" fontId="89" fillId="13" borderId="12" xfId="0" applyFont="1" applyFill="1" applyBorder="1" applyAlignment="1">
      <alignment vertical="center"/>
    </xf>
    <xf numFmtId="0" fontId="89" fillId="13" borderId="0" xfId="0" applyFont="1" applyFill="1" applyAlignment="1">
      <alignment vertical="center"/>
    </xf>
    <xf numFmtId="0" fontId="89" fillId="13" borderId="7" xfId="0" applyFont="1" applyFill="1" applyBorder="1" applyAlignment="1">
      <alignment vertical="center"/>
    </xf>
    <xf numFmtId="0" fontId="82" fillId="12" borderId="0" xfId="0" applyFont="1" applyFill="1" applyAlignment="1">
      <alignment horizontal="left"/>
    </xf>
    <xf numFmtId="0" fontId="83" fillId="12" borderId="0" xfId="0" applyFont="1" applyFill="1" applyAlignment="1">
      <alignment horizontal="left"/>
    </xf>
    <xf numFmtId="0" fontId="82" fillId="12" borderId="0" xfId="0" applyFont="1" applyFill="1" applyAlignment="1">
      <alignment horizontal="center"/>
    </xf>
    <xf numFmtId="166" fontId="84" fillId="12" borderId="0" xfId="0" applyNumberFormat="1" applyFont="1" applyFill="1" applyAlignment="1">
      <alignment horizontal="left"/>
    </xf>
    <xf numFmtId="0" fontId="84" fillId="12" borderId="0" xfId="0" applyFont="1" applyFill="1" applyAlignment="1">
      <alignment horizontal="left"/>
    </xf>
    <xf numFmtId="0" fontId="85" fillId="12" borderId="0" xfId="0" applyFont="1" applyFill="1" applyAlignment="1">
      <alignment horizontal="left"/>
    </xf>
    <xf numFmtId="166" fontId="84" fillId="12" borderId="0" xfId="0" applyNumberFormat="1" applyFont="1" applyFill="1" applyAlignment="1">
      <alignment horizontal="center"/>
    </xf>
    <xf numFmtId="0" fontId="89" fillId="13" borderId="8" xfId="0" applyFont="1" applyFill="1" applyBorder="1"/>
    <xf numFmtId="0" fontId="89" fillId="13" borderId="5" xfId="0" applyFont="1" applyFill="1" applyBorder="1" applyAlignment="1">
      <alignment vertical="center"/>
    </xf>
    <xf numFmtId="0" fontId="89" fillId="13" borderId="4" xfId="0" applyFont="1" applyFill="1" applyBorder="1" applyAlignment="1">
      <alignment vertical="center"/>
    </xf>
    <xf numFmtId="0" fontId="89" fillId="13" borderId="6" xfId="0" applyFont="1" applyFill="1" applyBorder="1" applyAlignment="1">
      <alignment vertical="center"/>
    </xf>
    <xf numFmtId="0" fontId="91" fillId="13" borderId="8" xfId="0" applyFont="1" applyFill="1" applyBorder="1" applyAlignment="1">
      <alignment horizontal="center"/>
    </xf>
    <xf numFmtId="0" fontId="92" fillId="13" borderId="8" xfId="0" applyFont="1" applyFill="1" applyBorder="1" applyAlignment="1">
      <alignment horizontal="center"/>
    </xf>
    <xf numFmtId="0" fontId="92" fillId="13" borderId="2" xfId="0" applyFont="1" applyFill="1" applyBorder="1" applyAlignment="1">
      <alignment horizontal="center"/>
    </xf>
    <xf numFmtId="0" fontId="87" fillId="13" borderId="11" xfId="0" applyFont="1" applyFill="1" applyBorder="1" applyAlignment="1">
      <alignment vertical="center"/>
    </xf>
    <xf numFmtId="0" fontId="87" fillId="13" borderId="9" xfId="0" applyFont="1" applyFill="1" applyBorder="1" applyAlignment="1">
      <alignment vertical="center"/>
    </xf>
    <xf numFmtId="0" fontId="87" fillId="13" borderId="3" xfId="0" applyFont="1" applyFill="1" applyBorder="1" applyAlignment="1">
      <alignment vertical="center"/>
    </xf>
    <xf numFmtId="0" fontId="22" fillId="12" borderId="8" xfId="0" applyFont="1" applyFill="1" applyBorder="1" applyAlignment="1">
      <alignment horizontal="center" vertical="center"/>
    </xf>
    <xf numFmtId="0" fontId="0" fillId="12" borderId="8" xfId="0" applyFill="1" applyBorder="1" applyAlignment="1">
      <alignment horizontal="center" vertical="center"/>
    </xf>
    <xf numFmtId="0" fontId="22" fillId="10" borderId="8" xfId="0" applyFont="1" applyFill="1" applyBorder="1" applyAlignment="1">
      <alignment horizontal="center" vertical="center"/>
    </xf>
    <xf numFmtId="0" fontId="3" fillId="10" borderId="8" xfId="0" applyFont="1" applyFill="1" applyBorder="1" applyAlignment="1">
      <alignment horizontal="center" vertical="center"/>
    </xf>
    <xf numFmtId="0" fontId="100" fillId="0" borderId="22" xfId="0" applyFont="1" applyBorder="1" applyAlignment="1">
      <alignment horizontal="center" vertical="center"/>
    </xf>
    <xf numFmtId="0" fontId="98" fillId="0" borderId="19" xfId="0" applyFont="1" applyBorder="1" applyAlignment="1">
      <alignment horizontal="center" vertical="center"/>
    </xf>
    <xf numFmtId="0" fontId="98" fillId="0" borderId="23" xfId="0" applyFont="1" applyBorder="1" applyAlignment="1">
      <alignment horizontal="center" vertical="center"/>
    </xf>
    <xf numFmtId="0" fontId="101" fillId="0" borderId="0" xfId="0" applyFont="1" applyAlignment="1">
      <alignment horizontal="left"/>
    </xf>
    <xf numFmtId="0" fontId="75" fillId="0" borderId="0" xfId="0" applyFont="1" applyAlignment="1">
      <alignment horizontal="left"/>
    </xf>
    <xf numFmtId="0" fontId="98" fillId="13" borderId="0" xfId="0" applyFont="1" applyFill="1" applyAlignment="1">
      <alignment horizontal="left" vertical="top" wrapText="1"/>
    </xf>
    <xf numFmtId="0" fontId="113" fillId="2" borderId="37" xfId="0" applyFont="1" applyFill="1" applyBorder="1" applyAlignment="1" applyProtection="1">
      <alignment horizontal="center"/>
      <protection locked="0"/>
    </xf>
    <xf numFmtId="0" fontId="113" fillId="2" borderId="39" xfId="0" applyFont="1" applyFill="1" applyBorder="1" applyAlignment="1" applyProtection="1">
      <alignment horizontal="center"/>
      <protection locked="0"/>
    </xf>
    <xf numFmtId="0" fontId="77" fillId="16" borderId="0" xfId="0" applyFont="1" applyFill="1" applyAlignment="1" applyProtection="1">
      <alignment horizontal="center"/>
      <protection locked="0"/>
    </xf>
    <xf numFmtId="165" fontId="126" fillId="0" borderId="0" xfId="0" applyNumberFormat="1" applyFont="1" applyAlignment="1" applyProtection="1">
      <alignment vertical="center"/>
      <protection locked="0"/>
    </xf>
  </cellXfs>
  <cellStyles count="2">
    <cellStyle name="Hyperlink" xfId="1" builtinId="8"/>
    <cellStyle name="Normal" xfId="0" builtinId="0"/>
  </cellStyles>
  <dxfs count="86">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4" tint="0.39994506668294322"/>
      </font>
    </dxf>
    <dxf>
      <font>
        <color theme="4" tint="0.39994506668294322"/>
      </font>
    </dxf>
    <dxf>
      <font>
        <color theme="4" tint="0.39994506668294322"/>
      </font>
    </dxf>
    <dxf>
      <font>
        <color theme="4" tint="0.39994506668294322"/>
      </font>
    </dxf>
    <dxf>
      <font>
        <color theme="4" tint="0.39994506668294322"/>
      </font>
    </dxf>
    <dxf>
      <font>
        <color theme="4" tint="0.39994506668294322"/>
      </font>
    </dxf>
    <dxf>
      <font>
        <color theme="3" tint="0.59996337778862885"/>
      </font>
    </dxf>
    <dxf>
      <font>
        <color theme="3" tint="0.59996337778862885"/>
      </font>
    </dxf>
    <dxf>
      <font>
        <color theme="3" tint="0.59996337778862885"/>
      </font>
    </dxf>
    <dxf>
      <font>
        <color theme="3" tint="0.59996337778862885"/>
      </font>
    </dxf>
    <dxf>
      <font>
        <color theme="3" tint="0.59996337778862885"/>
      </font>
    </dxf>
    <dxf>
      <font>
        <color theme="3" tint="0.59996337778862885"/>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4" tint="0.39994506668294322"/>
      </font>
    </dxf>
    <dxf>
      <font>
        <color theme="4" tint="0.39994506668294322"/>
      </font>
    </dxf>
    <dxf>
      <font>
        <color theme="4" tint="0.39994506668294322"/>
      </font>
    </dxf>
    <dxf>
      <font>
        <color theme="4" tint="0.39994506668294322"/>
      </font>
    </dxf>
    <dxf>
      <font>
        <color theme="4" tint="0.39994506668294322"/>
      </font>
    </dxf>
    <dxf>
      <font>
        <color theme="4" tint="0.39994506668294322"/>
      </font>
    </dxf>
    <dxf>
      <font>
        <color theme="3" tint="0.59996337778862885"/>
      </font>
    </dxf>
    <dxf>
      <font>
        <color theme="3" tint="0.59996337778862885"/>
      </font>
    </dxf>
    <dxf>
      <font>
        <color theme="3" tint="0.59996337778862885"/>
      </font>
    </dxf>
    <dxf>
      <font>
        <color theme="3" tint="0.59996337778862885"/>
      </font>
    </dxf>
    <dxf>
      <font>
        <color theme="3" tint="0.59996337778862885"/>
      </font>
    </dxf>
    <dxf>
      <font>
        <color theme="3" tint="0.59996337778862885"/>
      </font>
    </dxf>
    <dxf>
      <font>
        <b/>
        <i val="0"/>
        <color theme="0" tint="-4.9989318521683403E-2"/>
      </font>
      <fill>
        <patternFill>
          <bgColor rgb="FF0066FF"/>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4" tint="0.39994506668294322"/>
      </font>
    </dxf>
    <dxf>
      <font>
        <color theme="4" tint="0.39994506668294322"/>
      </font>
    </dxf>
    <dxf>
      <font>
        <color theme="4" tint="0.39994506668294322"/>
      </font>
    </dxf>
    <dxf>
      <font>
        <color theme="4" tint="0.39994506668294322"/>
      </font>
    </dxf>
    <dxf>
      <font>
        <color theme="4" tint="0.39994506668294322"/>
      </font>
    </dxf>
    <dxf>
      <font>
        <color theme="4" tint="0.39994506668294322"/>
      </font>
    </dxf>
    <dxf>
      <font>
        <color theme="3" tint="0.59996337778862885"/>
      </font>
    </dxf>
    <dxf>
      <font>
        <color theme="3" tint="0.59996337778862885"/>
      </font>
    </dxf>
    <dxf>
      <font>
        <color theme="3" tint="0.59996337778862885"/>
      </font>
    </dxf>
    <dxf>
      <font>
        <color theme="3" tint="0.59996337778862885"/>
      </font>
    </dxf>
    <dxf>
      <font>
        <color theme="3" tint="0.59996337778862885"/>
      </font>
    </dxf>
    <dxf>
      <font>
        <color theme="3" tint="0.59996337778862885"/>
      </font>
    </dxf>
    <dxf>
      <font>
        <b/>
        <i val="0"/>
        <color theme="0" tint="-4.9989318521683403E-2"/>
      </font>
      <fill>
        <patternFill>
          <bgColor rgb="FF0066FF"/>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4" tint="0.39994506668294322"/>
      </font>
    </dxf>
    <dxf>
      <font>
        <color theme="4" tint="0.39994506668294322"/>
      </font>
    </dxf>
    <dxf>
      <font>
        <color theme="4" tint="0.39994506668294322"/>
      </font>
    </dxf>
    <dxf>
      <font>
        <color theme="4" tint="0.39994506668294322"/>
      </font>
    </dxf>
    <dxf>
      <font>
        <color theme="4" tint="0.39994506668294322"/>
      </font>
    </dxf>
    <dxf>
      <font>
        <color theme="4" tint="0.39994506668294322"/>
      </font>
    </dxf>
    <dxf>
      <font>
        <color theme="3" tint="0.59996337778862885"/>
      </font>
    </dxf>
    <dxf>
      <font>
        <color theme="3" tint="0.59996337778862885"/>
      </font>
    </dxf>
    <dxf>
      <font>
        <color theme="3" tint="0.59996337778862885"/>
      </font>
    </dxf>
    <dxf>
      <font>
        <color theme="3" tint="0.59996337778862885"/>
      </font>
    </dxf>
    <dxf>
      <font>
        <color theme="3" tint="0.59996337778862885"/>
      </font>
    </dxf>
    <dxf>
      <font>
        <color theme="3" tint="0.59996337778862885"/>
      </font>
    </dxf>
    <dxf>
      <font>
        <b/>
        <i val="0"/>
        <strike val="0"/>
        <condense val="0"/>
        <extend val="0"/>
        <outline val="0"/>
        <shadow val="0"/>
        <u val="none"/>
        <vertAlign val="baseline"/>
        <sz val="10"/>
        <color theme="3"/>
        <name val="Bahnschrift Light SemiCondensed"/>
        <family val="2"/>
        <scheme val="none"/>
      </font>
      <numFmt numFmtId="165" formatCode="&quot;$&quot;#,##0.00"/>
      <alignment horizontal="general" vertical="center" textRotation="0" wrapText="0" indent="0" justifyLastLine="0" shrinkToFit="0" readingOrder="0"/>
    </dxf>
    <dxf>
      <font>
        <b val="0"/>
        <i val="0"/>
        <strike val="0"/>
        <condense val="0"/>
        <extend val="0"/>
        <outline val="0"/>
        <shadow val="0"/>
        <u val="none"/>
        <vertAlign val="baseline"/>
        <sz val="9"/>
        <color theme="3"/>
        <name val="Bahnschrift SemiBold SemiConden"/>
        <family val="2"/>
        <scheme val="none"/>
      </font>
      <fill>
        <patternFill patternType="solid">
          <fgColor indexed="64"/>
          <bgColor theme="8"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9"/>
        <color theme="3"/>
        <name val="Bahnschrift SemiBold SemiConden"/>
        <family val="2"/>
        <scheme val="none"/>
      </font>
      <fill>
        <patternFill patternType="solid">
          <fgColor indexed="64"/>
          <bgColor theme="8"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9"/>
        <color theme="3"/>
        <name val="Bahnschrift SemiBold SemiConden"/>
        <family val="2"/>
        <scheme val="none"/>
      </font>
      <fill>
        <patternFill patternType="solid">
          <fgColor indexed="64"/>
          <bgColor theme="8" tint="0.79998168889431442"/>
        </patternFill>
      </fill>
      <alignment horizontal="general" vertical="center" textRotation="0" wrapText="0" indent="0" justifyLastLine="0" shrinkToFit="0" readingOrder="0"/>
    </dxf>
    <dxf>
      <border outline="0">
        <bottom style="thin">
          <color rgb="FFA6A6A6"/>
        </bottom>
      </border>
    </dxf>
    <dxf>
      <font>
        <b val="0"/>
        <i val="0"/>
        <strike val="0"/>
        <condense val="0"/>
        <extend val="0"/>
        <outline val="0"/>
        <shadow val="0"/>
        <u val="none"/>
        <vertAlign val="baseline"/>
        <sz val="9"/>
        <color theme="3"/>
        <name val="Bahnschrift SemiBold SemiConden"/>
        <family val="2"/>
        <scheme val="none"/>
      </font>
      <fill>
        <patternFill patternType="solid">
          <fgColor indexed="64"/>
          <bgColor theme="8" tint="0.79998168889431442"/>
        </patternFill>
      </fill>
      <alignment horizontal="general" vertical="center" textRotation="0" wrapText="0" indent="0" justifyLastLine="0" shrinkToFit="0" readingOrder="0"/>
    </dxf>
    <dxf>
      <font>
        <b/>
        <i val="0"/>
        <strike val="0"/>
        <condense val="0"/>
        <extend val="0"/>
        <outline val="0"/>
        <shadow val="0"/>
        <u val="none"/>
        <vertAlign val="baseline"/>
        <sz val="10"/>
        <color theme="3"/>
        <name val="Bahnschrift Light SemiCondensed"/>
        <family val="2"/>
        <scheme val="none"/>
      </font>
      <numFmt numFmtId="165" formatCode="&quot;$&quot;#,##0.00"/>
      <alignment horizontal="general" vertical="center" textRotation="0" wrapText="0" indent="0" justifyLastLine="0" shrinkToFit="0" readingOrder="0"/>
    </dxf>
    <dxf>
      <font>
        <b val="0"/>
        <i val="0"/>
        <strike val="0"/>
        <condense val="0"/>
        <extend val="0"/>
        <outline val="0"/>
        <shadow val="0"/>
        <u val="none"/>
        <vertAlign val="baseline"/>
        <sz val="9"/>
        <color theme="3"/>
        <name val="Bahnschrift SemiBold SemiConden"/>
        <family val="2"/>
        <scheme val="none"/>
      </font>
      <fill>
        <patternFill patternType="solid">
          <fgColor indexed="64"/>
          <bgColor theme="8"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9"/>
        <color theme="3"/>
        <name val="Bahnschrift SemiBold SemiConden"/>
        <family val="2"/>
        <scheme val="none"/>
      </font>
      <fill>
        <patternFill patternType="solid">
          <fgColor indexed="64"/>
          <bgColor theme="8"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9"/>
        <color theme="3"/>
        <name val="Bahnschrift SemiBold SemiConden"/>
        <family val="2"/>
        <scheme val="none"/>
      </font>
      <fill>
        <patternFill patternType="solid">
          <fgColor indexed="64"/>
          <bgColor theme="8" tint="0.79998168889431442"/>
        </patternFill>
      </fill>
      <alignment horizontal="general" vertical="center" textRotation="0" wrapText="0" indent="0" justifyLastLine="0" shrinkToFit="0" readingOrder="0"/>
    </dxf>
    <dxf>
      <border outline="0">
        <bottom style="thin">
          <color theme="0" tint="-0.34998626667073579"/>
        </bottom>
      </border>
    </dxf>
    <dxf>
      <font>
        <b val="0"/>
        <i val="0"/>
        <strike val="0"/>
        <condense val="0"/>
        <extend val="0"/>
        <outline val="0"/>
        <shadow val="0"/>
        <u val="none"/>
        <vertAlign val="baseline"/>
        <sz val="9"/>
        <color theme="3"/>
        <name val="Bahnschrift SemiBold SemiConden"/>
        <family val="2"/>
        <scheme val="none"/>
      </font>
      <fill>
        <patternFill patternType="solid">
          <fgColor indexed="64"/>
          <bgColor theme="8" tint="0.79998168889431442"/>
        </patternFill>
      </fill>
      <alignment horizontal="general" vertical="center" textRotation="0" wrapText="0" indent="0" justifyLastLine="0" shrinkToFit="0" readingOrder="0"/>
    </dxf>
  </dxfs>
  <tableStyles count="0" defaultTableStyle="TableStyleMedium9" defaultPivotStyle="PivotStyleLight16"/>
  <colors>
    <mruColors>
      <color rgb="FF0066FF"/>
      <color rgb="FFFFFFCC"/>
      <color rgb="FF990033"/>
      <color rgb="FF3366FF"/>
      <color rgb="FF3333CC"/>
      <color rgb="FFFF66CC"/>
      <color rgb="FFFFD5D5"/>
      <color rgb="FFFFEBFF"/>
      <color rgb="FFFFCC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742950</xdr:colOff>
      <xdr:row>1</xdr:row>
      <xdr:rowOff>9525</xdr:rowOff>
    </xdr:from>
    <xdr:to>
      <xdr:col>5</xdr:col>
      <xdr:colOff>860373</xdr:colOff>
      <xdr:row>4</xdr:row>
      <xdr:rowOff>137159</xdr:rowOff>
    </xdr:to>
    <xdr:pic>
      <xdr:nvPicPr>
        <xdr:cNvPr id="3" name="Picture 2" descr="A blue and black logo&#10;&#10;Description automatically generated">
          <a:extLst>
            <a:ext uri="{FF2B5EF4-FFF2-40B4-BE49-F238E27FC236}">
              <a16:creationId xmlns:a16="http://schemas.microsoft.com/office/drawing/2014/main" id="{1BDB0CDE-0AF1-485E-A6DA-2C4DB47D50E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6893" b="11611"/>
        <a:stretch/>
      </xdr:blipFill>
      <xdr:spPr>
        <a:xfrm>
          <a:off x="1076325" y="104775"/>
          <a:ext cx="1694763" cy="706754"/>
        </a:xfrm>
        <a:prstGeom prst="rect">
          <a:avLst/>
        </a:prstGeom>
      </xdr:spPr>
    </xdr:pic>
    <xdr:clientData/>
  </xdr:twoCellAnchor>
  <xdr:twoCellAnchor editAs="oneCell">
    <xdr:from>
      <xdr:col>2</xdr:col>
      <xdr:colOff>0</xdr:colOff>
      <xdr:row>1</xdr:row>
      <xdr:rowOff>0</xdr:rowOff>
    </xdr:from>
    <xdr:to>
      <xdr:col>2</xdr:col>
      <xdr:colOff>739140</xdr:colOff>
      <xdr:row>4</xdr:row>
      <xdr:rowOff>173355</xdr:rowOff>
    </xdr:to>
    <xdr:pic>
      <xdr:nvPicPr>
        <xdr:cNvPr id="4" name="Picture 3" descr="A blue and black logo&#10;&#10;Description automatically generated">
          <a:extLst>
            <a:ext uri="{FF2B5EF4-FFF2-40B4-BE49-F238E27FC236}">
              <a16:creationId xmlns:a16="http://schemas.microsoft.com/office/drawing/2014/main" id="{7ED2B031-7B84-4E11-978F-5DB334EA836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7118" r="27119" b="54237"/>
        <a:stretch/>
      </xdr:blipFill>
      <xdr:spPr>
        <a:xfrm>
          <a:off x="333375" y="95250"/>
          <a:ext cx="742950" cy="741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742950</xdr:colOff>
      <xdr:row>1</xdr:row>
      <xdr:rowOff>9525</xdr:rowOff>
    </xdr:from>
    <xdr:to>
      <xdr:col>5</xdr:col>
      <xdr:colOff>856563</xdr:colOff>
      <xdr:row>4</xdr:row>
      <xdr:rowOff>140969</xdr:rowOff>
    </xdr:to>
    <xdr:pic>
      <xdr:nvPicPr>
        <xdr:cNvPr id="2" name="Picture 1" descr="A blue and black logo&#10;&#10;Description automatically generated">
          <a:extLst>
            <a:ext uri="{FF2B5EF4-FFF2-40B4-BE49-F238E27FC236}">
              <a16:creationId xmlns:a16="http://schemas.microsoft.com/office/drawing/2014/main" id="{E8E6C051-8CD7-473C-9DCB-BE5D24F4785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6893" b="11611"/>
        <a:stretch/>
      </xdr:blipFill>
      <xdr:spPr>
        <a:xfrm>
          <a:off x="1076325" y="104775"/>
          <a:ext cx="1694763" cy="706754"/>
        </a:xfrm>
        <a:prstGeom prst="rect">
          <a:avLst/>
        </a:prstGeom>
      </xdr:spPr>
    </xdr:pic>
    <xdr:clientData/>
  </xdr:twoCellAnchor>
  <xdr:twoCellAnchor editAs="oneCell">
    <xdr:from>
      <xdr:col>2</xdr:col>
      <xdr:colOff>0</xdr:colOff>
      <xdr:row>1</xdr:row>
      <xdr:rowOff>0</xdr:rowOff>
    </xdr:from>
    <xdr:to>
      <xdr:col>2</xdr:col>
      <xdr:colOff>742950</xdr:colOff>
      <xdr:row>4</xdr:row>
      <xdr:rowOff>169545</xdr:rowOff>
    </xdr:to>
    <xdr:pic>
      <xdr:nvPicPr>
        <xdr:cNvPr id="3" name="Picture 2" descr="A blue and black logo&#10;&#10;Description automatically generated">
          <a:extLst>
            <a:ext uri="{FF2B5EF4-FFF2-40B4-BE49-F238E27FC236}">
              <a16:creationId xmlns:a16="http://schemas.microsoft.com/office/drawing/2014/main" id="{C264591D-ABBC-44FC-8FD8-2B3D2FCBBA7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7118" r="27119" b="54237"/>
        <a:stretch/>
      </xdr:blipFill>
      <xdr:spPr>
        <a:xfrm>
          <a:off x="333375" y="95250"/>
          <a:ext cx="742950" cy="7410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14</xdr:col>
      <xdr:colOff>103414</xdr:colOff>
      <xdr:row>1</xdr:row>
      <xdr:rowOff>146956</xdr:rowOff>
    </xdr:from>
    <xdr:ext cx="330263" cy="5259103"/>
    <xdr:sp macro="" textlink="">
      <xdr:nvSpPr>
        <xdr:cNvPr id="2" name="Rectangle 1">
          <a:extLst>
            <a:ext uri="{FF2B5EF4-FFF2-40B4-BE49-F238E27FC236}">
              <a16:creationId xmlns:a16="http://schemas.microsoft.com/office/drawing/2014/main" id="{B4DE9DC6-47CE-0E24-86C4-3F98E6A78F50}"/>
            </a:ext>
          </a:extLst>
        </xdr:cNvPr>
        <xdr:cNvSpPr/>
      </xdr:nvSpPr>
      <xdr:spPr>
        <a:xfrm>
          <a:off x="10885714" y="342899"/>
          <a:ext cx="330263" cy="5259103"/>
        </a:xfrm>
        <a:prstGeom prst="rect">
          <a:avLst/>
        </a:prstGeom>
        <a:solidFill>
          <a:srgbClr val="FFFFCC"/>
        </a:solidFill>
        <a:ln>
          <a:solidFill>
            <a:srgbClr val="C00000"/>
          </a:solidFill>
        </a:ln>
      </xdr:spPr>
      <xdr:txBody>
        <a:bodyPr vert="wordArtVert" wrap="square" lIns="91440" tIns="45720" rIns="91440" bIns="45720">
          <a:noAutofit/>
        </a:bodyPr>
        <a:lstStyle/>
        <a:p>
          <a:pPr algn="ctr"/>
          <a:r>
            <a:rPr lang="en-US" sz="1000" b="1" cap="none" spc="0">
              <a:ln w="0"/>
              <a:solidFill>
                <a:srgbClr val="C00000"/>
              </a:solidFill>
              <a:effectLst>
                <a:outerShdw blurRad="38100" dist="19050" dir="2700000" algn="tl" rotWithShape="0">
                  <a:schemeClr val="dk1">
                    <a:alpha val="40000"/>
                  </a:schemeClr>
                </a:outerShdw>
              </a:effectLst>
            </a:rPr>
            <a:t>SALE INCLUDES FREE SHIPPING</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104775</xdr:colOff>
      <xdr:row>24</xdr:row>
      <xdr:rowOff>104775</xdr:rowOff>
    </xdr:from>
    <xdr:ext cx="3629025" cy="781240"/>
    <xdr:sp macro="" textlink="">
      <xdr:nvSpPr>
        <xdr:cNvPr id="4" name="TextBox 3">
          <a:extLst>
            <a:ext uri="{FF2B5EF4-FFF2-40B4-BE49-F238E27FC236}">
              <a16:creationId xmlns:a16="http://schemas.microsoft.com/office/drawing/2014/main" id="{0FB18124-0D77-5042-09C4-64A17624739D}"/>
            </a:ext>
          </a:extLst>
        </xdr:cNvPr>
        <xdr:cNvSpPr txBox="1"/>
      </xdr:nvSpPr>
      <xdr:spPr>
        <a:xfrm>
          <a:off x="1685925" y="3924300"/>
          <a:ext cx="3629025" cy="781240"/>
        </a:xfrm>
        <a:prstGeom prst="rect">
          <a:avLst/>
        </a:prstGeom>
        <a:solidFill>
          <a:srgbClr val="FFEBFF"/>
        </a:solidFill>
        <a:ln>
          <a:solidFill>
            <a:srgbClr val="FF66CC"/>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a:t>Everything</a:t>
          </a:r>
          <a:r>
            <a:rPr lang="en-US" sz="1100" baseline="0"/>
            <a:t> </a:t>
          </a:r>
          <a:r>
            <a:rPr lang="en-US" sz="1100" b="1" baseline="0">
              <a:solidFill>
                <a:srgbClr val="FF66CC"/>
              </a:solidFill>
            </a:rPr>
            <a:t>highlighted IN PINK</a:t>
          </a:r>
          <a:r>
            <a:rPr lang="en-US" sz="1100" baseline="0"/>
            <a:t> or in </a:t>
          </a:r>
          <a:r>
            <a:rPr lang="en-US" sz="1100" b="1" baseline="0">
              <a:solidFill>
                <a:srgbClr val="FF66CC"/>
              </a:solidFill>
            </a:rPr>
            <a:t>PINK LETTERING </a:t>
          </a:r>
          <a:r>
            <a:rPr lang="en-US" sz="1100" baseline="0"/>
            <a:t>represents a cell or field you can Select or Edit. All other areas are locked and unusable to prevent errors in the TABLE and FORMULAS contained in the work sheet.</a:t>
          </a:r>
          <a:endParaRPr lang="en-US" sz="1100"/>
        </a:p>
      </xdr:txBody>
    </xdr:sp>
    <xdr:clientData/>
  </xdr:oneCellAnchor>
  <xdr:twoCellAnchor editAs="oneCell">
    <xdr:from>
      <xdr:col>2</xdr:col>
      <xdr:colOff>742950</xdr:colOff>
      <xdr:row>1</xdr:row>
      <xdr:rowOff>9525</xdr:rowOff>
    </xdr:from>
    <xdr:to>
      <xdr:col>5</xdr:col>
      <xdr:colOff>856563</xdr:colOff>
      <xdr:row>4</xdr:row>
      <xdr:rowOff>142874</xdr:rowOff>
    </xdr:to>
    <xdr:pic>
      <xdr:nvPicPr>
        <xdr:cNvPr id="5" name="Picture 4">
          <a:extLst>
            <a:ext uri="{FF2B5EF4-FFF2-40B4-BE49-F238E27FC236}">
              <a16:creationId xmlns:a16="http://schemas.microsoft.com/office/drawing/2014/main" id="{E99D8C6F-66E6-4E30-BED5-433063A2BD2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6893" b="11611"/>
        <a:stretch/>
      </xdr:blipFill>
      <xdr:spPr>
        <a:xfrm>
          <a:off x="1076325" y="104775"/>
          <a:ext cx="1694763" cy="706754"/>
        </a:xfrm>
        <a:prstGeom prst="rect">
          <a:avLst/>
        </a:prstGeom>
      </xdr:spPr>
    </xdr:pic>
    <xdr:clientData/>
  </xdr:twoCellAnchor>
  <xdr:twoCellAnchor editAs="oneCell">
    <xdr:from>
      <xdr:col>2</xdr:col>
      <xdr:colOff>0</xdr:colOff>
      <xdr:row>1</xdr:row>
      <xdr:rowOff>0</xdr:rowOff>
    </xdr:from>
    <xdr:to>
      <xdr:col>2</xdr:col>
      <xdr:colOff>742950</xdr:colOff>
      <xdr:row>4</xdr:row>
      <xdr:rowOff>169545</xdr:rowOff>
    </xdr:to>
    <xdr:pic>
      <xdr:nvPicPr>
        <xdr:cNvPr id="6" name="Picture 5">
          <a:extLst>
            <a:ext uri="{FF2B5EF4-FFF2-40B4-BE49-F238E27FC236}">
              <a16:creationId xmlns:a16="http://schemas.microsoft.com/office/drawing/2014/main" id="{51F9E254-181F-46BC-99E5-FD286E2274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7118" r="27119" b="54237"/>
        <a:stretch/>
      </xdr:blipFill>
      <xdr:spPr>
        <a:xfrm>
          <a:off x="333375" y="95250"/>
          <a:ext cx="742950" cy="741045"/>
        </a:xfrm>
        <a:prstGeom prst="rect">
          <a:avLst/>
        </a:prstGeom>
      </xdr:spPr>
    </xdr:pic>
    <xdr:clientData/>
  </xdr:twoCellAnchor>
  <xdr:oneCellAnchor>
    <xdr:from>
      <xdr:col>11</xdr:col>
      <xdr:colOff>209551</xdr:colOff>
      <xdr:row>49</xdr:row>
      <xdr:rowOff>0</xdr:rowOff>
    </xdr:from>
    <xdr:ext cx="1924049" cy="781050"/>
    <xdr:sp macro="" textlink="">
      <xdr:nvSpPr>
        <xdr:cNvPr id="2" name="TextBox 1">
          <a:extLst>
            <a:ext uri="{FF2B5EF4-FFF2-40B4-BE49-F238E27FC236}">
              <a16:creationId xmlns:a16="http://schemas.microsoft.com/office/drawing/2014/main" id="{DE0BD046-9090-4520-906B-DCE0E55154DF}"/>
            </a:ext>
          </a:extLst>
        </xdr:cNvPr>
        <xdr:cNvSpPr txBox="1"/>
      </xdr:nvSpPr>
      <xdr:spPr>
        <a:xfrm>
          <a:off x="7134226" y="7781925"/>
          <a:ext cx="1924049" cy="781050"/>
        </a:xfrm>
        <a:prstGeom prst="rect">
          <a:avLst/>
        </a:prstGeom>
        <a:solidFill>
          <a:srgbClr val="FFEBFF"/>
        </a:solidFill>
        <a:ln>
          <a:solidFill>
            <a:srgbClr val="FF66CC"/>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100">
              <a:latin typeface="Bahnschrift Condensed" panose="020B0502040204020203" pitchFamily="34" charset="0"/>
            </a:rPr>
            <a:t>Any discounts on EP Nitril Glove prices need to be entered</a:t>
          </a:r>
          <a:r>
            <a:rPr lang="en-US" sz="1100" baseline="0">
              <a:latin typeface="Bahnschrift Condensed" panose="020B0502040204020203" pitchFamily="34" charset="0"/>
            </a:rPr>
            <a:t> here. Calculate the TOTAL $ discount and enter it to achieve the final price</a:t>
          </a:r>
          <a:endParaRPr lang="en-US" sz="1100">
            <a:latin typeface="Bahnschrift Condensed" panose="020B0502040204020203" pitchFamily="34" charset="0"/>
          </a:endParaRPr>
        </a:p>
      </xdr:txBody>
    </xdr:sp>
    <xdr:clientData/>
  </xdr:oneCellAnchor>
  <xdr:twoCellAnchor>
    <xdr:from>
      <xdr:col>9</xdr:col>
      <xdr:colOff>381000</xdr:colOff>
      <xdr:row>50</xdr:row>
      <xdr:rowOff>104775</xdr:rowOff>
    </xdr:from>
    <xdr:to>
      <xdr:col>11</xdr:col>
      <xdr:colOff>123825</xdr:colOff>
      <xdr:row>50</xdr:row>
      <xdr:rowOff>104775</xdr:rowOff>
    </xdr:to>
    <xdr:cxnSp macro="">
      <xdr:nvCxnSpPr>
        <xdr:cNvPr id="7" name="Straight Arrow Connector 6">
          <a:extLst>
            <a:ext uri="{FF2B5EF4-FFF2-40B4-BE49-F238E27FC236}">
              <a16:creationId xmlns:a16="http://schemas.microsoft.com/office/drawing/2014/main" id="{C45FA5B8-E0A0-DF11-3FFF-C737AE485B06}"/>
            </a:ext>
          </a:extLst>
        </xdr:cNvPr>
        <xdr:cNvCxnSpPr/>
      </xdr:nvCxnSpPr>
      <xdr:spPr>
        <a:xfrm flipH="1">
          <a:off x="6524625" y="8077200"/>
          <a:ext cx="523875" cy="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104775</xdr:colOff>
      <xdr:row>24</xdr:row>
      <xdr:rowOff>104775</xdr:rowOff>
    </xdr:from>
    <xdr:ext cx="3629025" cy="781240"/>
    <xdr:sp macro="" textlink="">
      <xdr:nvSpPr>
        <xdr:cNvPr id="2" name="TextBox 1">
          <a:extLst>
            <a:ext uri="{FF2B5EF4-FFF2-40B4-BE49-F238E27FC236}">
              <a16:creationId xmlns:a16="http://schemas.microsoft.com/office/drawing/2014/main" id="{2BC2EC65-010B-4C55-943F-E4CAEB1AC001}"/>
            </a:ext>
          </a:extLst>
        </xdr:cNvPr>
        <xdr:cNvSpPr txBox="1"/>
      </xdr:nvSpPr>
      <xdr:spPr>
        <a:xfrm>
          <a:off x="1685925" y="3924300"/>
          <a:ext cx="3629025" cy="781240"/>
        </a:xfrm>
        <a:prstGeom prst="rect">
          <a:avLst/>
        </a:prstGeom>
        <a:solidFill>
          <a:srgbClr val="FFEBFF"/>
        </a:solidFill>
        <a:ln>
          <a:solidFill>
            <a:srgbClr val="FF66CC"/>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a:t>Everything</a:t>
          </a:r>
          <a:r>
            <a:rPr lang="en-US" sz="1100" baseline="0"/>
            <a:t> </a:t>
          </a:r>
          <a:r>
            <a:rPr lang="en-US" sz="1100" b="1" baseline="0">
              <a:solidFill>
                <a:srgbClr val="FF66CC"/>
              </a:solidFill>
            </a:rPr>
            <a:t>highlighted IN PINK</a:t>
          </a:r>
          <a:r>
            <a:rPr lang="en-US" sz="1100" baseline="0"/>
            <a:t> or in </a:t>
          </a:r>
          <a:r>
            <a:rPr lang="en-US" sz="1100" b="1" baseline="0">
              <a:solidFill>
                <a:srgbClr val="FF66CC"/>
              </a:solidFill>
            </a:rPr>
            <a:t>PINK LETTERING </a:t>
          </a:r>
          <a:r>
            <a:rPr lang="en-US" sz="1100" baseline="0"/>
            <a:t>represents a cell or field you can Select or Edit. All other areas are locked and unusable to prevent errors in the TABLE and FORMULAS contained in the work sheet.</a:t>
          </a:r>
          <a:endParaRPr lang="en-US" sz="1100"/>
        </a:p>
      </xdr:txBody>
    </xdr:sp>
    <xdr:clientData/>
  </xdr:oneCellAnchor>
  <xdr:twoCellAnchor editAs="oneCell">
    <xdr:from>
      <xdr:col>2</xdr:col>
      <xdr:colOff>742950</xdr:colOff>
      <xdr:row>1</xdr:row>
      <xdr:rowOff>9525</xdr:rowOff>
    </xdr:from>
    <xdr:to>
      <xdr:col>5</xdr:col>
      <xdr:colOff>856563</xdr:colOff>
      <xdr:row>4</xdr:row>
      <xdr:rowOff>142874</xdr:rowOff>
    </xdr:to>
    <xdr:pic>
      <xdr:nvPicPr>
        <xdr:cNvPr id="3" name="Picture 2">
          <a:extLst>
            <a:ext uri="{FF2B5EF4-FFF2-40B4-BE49-F238E27FC236}">
              <a16:creationId xmlns:a16="http://schemas.microsoft.com/office/drawing/2014/main" id="{D89FB663-1980-478F-9710-47E7DEB9401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6893" b="11611"/>
        <a:stretch/>
      </xdr:blipFill>
      <xdr:spPr>
        <a:xfrm>
          <a:off x="1076325" y="104775"/>
          <a:ext cx="1694763" cy="704849"/>
        </a:xfrm>
        <a:prstGeom prst="rect">
          <a:avLst/>
        </a:prstGeom>
      </xdr:spPr>
    </xdr:pic>
    <xdr:clientData/>
  </xdr:twoCellAnchor>
  <xdr:twoCellAnchor editAs="oneCell">
    <xdr:from>
      <xdr:col>2</xdr:col>
      <xdr:colOff>0</xdr:colOff>
      <xdr:row>1</xdr:row>
      <xdr:rowOff>0</xdr:rowOff>
    </xdr:from>
    <xdr:to>
      <xdr:col>2</xdr:col>
      <xdr:colOff>742950</xdr:colOff>
      <xdr:row>4</xdr:row>
      <xdr:rowOff>169545</xdr:rowOff>
    </xdr:to>
    <xdr:pic>
      <xdr:nvPicPr>
        <xdr:cNvPr id="4" name="Picture 3">
          <a:extLst>
            <a:ext uri="{FF2B5EF4-FFF2-40B4-BE49-F238E27FC236}">
              <a16:creationId xmlns:a16="http://schemas.microsoft.com/office/drawing/2014/main" id="{795D74F5-BA37-44CC-ADAC-98D1EAB409F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7118" r="27119" b="54237"/>
        <a:stretch/>
      </xdr:blipFill>
      <xdr:spPr>
        <a:xfrm>
          <a:off x="333375" y="95250"/>
          <a:ext cx="742950" cy="741045"/>
        </a:xfrm>
        <a:prstGeom prst="rect">
          <a:avLst/>
        </a:prstGeom>
      </xdr:spPr>
    </xdr:pic>
    <xdr:clientData/>
  </xdr:twoCellAnchor>
  <xdr:oneCellAnchor>
    <xdr:from>
      <xdr:col>12</xdr:col>
      <xdr:colOff>9526</xdr:colOff>
      <xdr:row>37</xdr:row>
      <xdr:rowOff>85724</xdr:rowOff>
    </xdr:from>
    <xdr:ext cx="2676524" cy="1562101"/>
    <xdr:sp macro="" textlink="">
      <xdr:nvSpPr>
        <xdr:cNvPr id="5" name="TextBox 4">
          <a:extLst>
            <a:ext uri="{FF2B5EF4-FFF2-40B4-BE49-F238E27FC236}">
              <a16:creationId xmlns:a16="http://schemas.microsoft.com/office/drawing/2014/main" id="{20AA36B5-DE18-4E5A-A524-B8886DD6D16D}"/>
            </a:ext>
          </a:extLst>
        </xdr:cNvPr>
        <xdr:cNvSpPr txBox="1"/>
      </xdr:nvSpPr>
      <xdr:spPr>
        <a:xfrm>
          <a:off x="7077076" y="6010274"/>
          <a:ext cx="2676524" cy="1562101"/>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100" b="1">
              <a:solidFill>
                <a:schemeClr val="tx2"/>
              </a:solidFill>
            </a:rPr>
            <a:t>WARRANTY CALCULATOR instructions</a:t>
          </a:r>
          <a:r>
            <a:rPr lang="en-US" sz="1100" baseline="0"/>
            <a:t>.</a:t>
          </a:r>
        </a:p>
        <a:p>
          <a:pPr algn="ctr"/>
          <a:r>
            <a:rPr lang="en-US" sz="1100" baseline="0"/>
            <a:t>You must type in the total </a:t>
          </a:r>
          <a:r>
            <a:rPr lang="en-US" sz="1100" b="1" u="sng" baseline="0">
              <a:solidFill>
                <a:srgbClr val="FF0000"/>
              </a:solidFill>
            </a:rPr>
            <a:t>MSRP</a:t>
          </a:r>
          <a:r>
            <a:rPr lang="en-US" sz="1100" baseline="0"/>
            <a:t> value of each line item so that the warranty can be properly tabulated. The warranty value display cells are modified to reflect cells M36 and M37 so that your Quote can display any SALE pricing while still displaying the proper warranty amount. </a:t>
          </a:r>
          <a:endParaRPr lang="en-US" sz="1100"/>
        </a:p>
      </xdr:txBody>
    </xdr:sp>
    <xdr:clientData/>
  </xdr:oneCellAnchor>
  <xdr:twoCellAnchor>
    <xdr:from>
      <xdr:col>13</xdr:col>
      <xdr:colOff>295274</xdr:colOff>
      <xdr:row>23</xdr:row>
      <xdr:rowOff>76200</xdr:rowOff>
    </xdr:from>
    <xdr:to>
      <xdr:col>14</xdr:col>
      <xdr:colOff>428624</xdr:colOff>
      <xdr:row>37</xdr:row>
      <xdr:rowOff>19050</xdr:rowOff>
    </xdr:to>
    <xdr:cxnSp macro="">
      <xdr:nvCxnSpPr>
        <xdr:cNvPr id="6" name="Connector: Elbow 5">
          <a:extLst>
            <a:ext uri="{FF2B5EF4-FFF2-40B4-BE49-F238E27FC236}">
              <a16:creationId xmlns:a16="http://schemas.microsoft.com/office/drawing/2014/main" id="{D17609B0-8EB1-40B4-BCDD-D4D8E1294BD6}"/>
            </a:ext>
          </a:extLst>
        </xdr:cNvPr>
        <xdr:cNvCxnSpPr/>
      </xdr:nvCxnSpPr>
      <xdr:spPr>
        <a:xfrm rot="16200000" flipH="1">
          <a:off x="7710487" y="4224337"/>
          <a:ext cx="2228850" cy="1209675"/>
        </a:xfrm>
        <a:prstGeom prst="bentConnector3">
          <a:avLst>
            <a:gd name="adj1" fmla="val 50000"/>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76200</xdr:colOff>
      <xdr:row>21</xdr:row>
      <xdr:rowOff>133350</xdr:rowOff>
    </xdr:from>
    <xdr:to>
      <xdr:col>13</xdr:col>
      <xdr:colOff>247650</xdr:colOff>
      <xdr:row>23</xdr:row>
      <xdr:rowOff>28575</xdr:rowOff>
    </xdr:to>
    <xdr:cxnSp macro="">
      <xdr:nvCxnSpPr>
        <xdr:cNvPr id="7" name="Straight Arrow Connector 6">
          <a:extLst>
            <a:ext uri="{FF2B5EF4-FFF2-40B4-BE49-F238E27FC236}">
              <a16:creationId xmlns:a16="http://schemas.microsoft.com/office/drawing/2014/main" id="{6BB2D616-CF80-4C71-8B58-8BFFB6C4607D}"/>
            </a:ext>
          </a:extLst>
        </xdr:cNvPr>
        <xdr:cNvCxnSpPr/>
      </xdr:nvCxnSpPr>
      <xdr:spPr>
        <a:xfrm flipH="1" flipV="1">
          <a:off x="8001000" y="3409950"/>
          <a:ext cx="171450" cy="257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47625</xdr:colOff>
      <xdr:row>23</xdr:row>
      <xdr:rowOff>114300</xdr:rowOff>
    </xdr:from>
    <xdr:to>
      <xdr:col>13</xdr:col>
      <xdr:colOff>228600</xdr:colOff>
      <xdr:row>23</xdr:row>
      <xdr:rowOff>114300</xdr:rowOff>
    </xdr:to>
    <xdr:cxnSp macro="">
      <xdr:nvCxnSpPr>
        <xdr:cNvPr id="8" name="Straight Arrow Connector 7">
          <a:extLst>
            <a:ext uri="{FF2B5EF4-FFF2-40B4-BE49-F238E27FC236}">
              <a16:creationId xmlns:a16="http://schemas.microsoft.com/office/drawing/2014/main" id="{6F89B2FD-FD93-4A33-BB6D-4CA6D94914F7}"/>
            </a:ext>
          </a:extLst>
        </xdr:cNvPr>
        <xdr:cNvCxnSpPr/>
      </xdr:nvCxnSpPr>
      <xdr:spPr>
        <a:xfrm flipH="1">
          <a:off x="7972425" y="3752850"/>
          <a:ext cx="180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57150</xdr:colOff>
      <xdr:row>24</xdr:row>
      <xdr:rowOff>66675</xdr:rowOff>
    </xdr:from>
    <xdr:to>
      <xdr:col>13</xdr:col>
      <xdr:colOff>219075</xdr:colOff>
      <xdr:row>25</xdr:row>
      <xdr:rowOff>0</xdr:rowOff>
    </xdr:to>
    <xdr:cxnSp macro="">
      <xdr:nvCxnSpPr>
        <xdr:cNvPr id="9" name="Straight Arrow Connector 8">
          <a:extLst>
            <a:ext uri="{FF2B5EF4-FFF2-40B4-BE49-F238E27FC236}">
              <a16:creationId xmlns:a16="http://schemas.microsoft.com/office/drawing/2014/main" id="{14F27A29-1913-4910-9EA9-C9565BBC1DF9}"/>
            </a:ext>
          </a:extLst>
        </xdr:cNvPr>
        <xdr:cNvCxnSpPr/>
      </xdr:nvCxnSpPr>
      <xdr:spPr>
        <a:xfrm flipH="1">
          <a:off x="7981950" y="3886200"/>
          <a:ext cx="161925" cy="114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133351</xdr:colOff>
      <xdr:row>49</xdr:row>
      <xdr:rowOff>0</xdr:rowOff>
    </xdr:from>
    <xdr:ext cx="1924049" cy="781050"/>
    <xdr:sp macro="" textlink="">
      <xdr:nvSpPr>
        <xdr:cNvPr id="10" name="TextBox 9">
          <a:extLst>
            <a:ext uri="{FF2B5EF4-FFF2-40B4-BE49-F238E27FC236}">
              <a16:creationId xmlns:a16="http://schemas.microsoft.com/office/drawing/2014/main" id="{2EC47AD0-E563-4A1D-9697-63B5B7ADA066}"/>
            </a:ext>
          </a:extLst>
        </xdr:cNvPr>
        <xdr:cNvSpPr txBox="1"/>
      </xdr:nvSpPr>
      <xdr:spPr>
        <a:xfrm>
          <a:off x="7210426" y="7781925"/>
          <a:ext cx="1924049" cy="781050"/>
        </a:xfrm>
        <a:prstGeom prst="rect">
          <a:avLst/>
        </a:prstGeom>
        <a:solidFill>
          <a:srgbClr val="FFEBFF"/>
        </a:solidFill>
        <a:ln>
          <a:solidFill>
            <a:srgbClr val="FF66CC"/>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100">
              <a:latin typeface="Bahnschrift Condensed" panose="020B0502040204020203" pitchFamily="34" charset="0"/>
            </a:rPr>
            <a:t>Any discounts on EP Nitril Glove prices need to be entered</a:t>
          </a:r>
          <a:r>
            <a:rPr lang="en-US" sz="1100" baseline="0">
              <a:latin typeface="Bahnschrift Condensed" panose="020B0502040204020203" pitchFamily="34" charset="0"/>
            </a:rPr>
            <a:t> here. Calculate the TOTAL $ discount and enter it to achieve the final price</a:t>
          </a:r>
          <a:endParaRPr lang="en-US" sz="1100">
            <a:latin typeface="Bahnschrift Condensed" panose="020B0502040204020203" pitchFamily="34" charset="0"/>
          </a:endParaRPr>
        </a:p>
      </xdr:txBody>
    </xdr:sp>
    <xdr:clientData/>
  </xdr:oneCellAnchor>
  <xdr:twoCellAnchor>
    <xdr:from>
      <xdr:col>9</xdr:col>
      <xdr:colOff>457200</xdr:colOff>
      <xdr:row>50</xdr:row>
      <xdr:rowOff>104775</xdr:rowOff>
    </xdr:from>
    <xdr:to>
      <xdr:col>12</xdr:col>
      <xdr:colOff>47625</xdr:colOff>
      <xdr:row>50</xdr:row>
      <xdr:rowOff>104775</xdr:rowOff>
    </xdr:to>
    <xdr:cxnSp macro="">
      <xdr:nvCxnSpPr>
        <xdr:cNvPr id="11" name="Straight Arrow Connector 10">
          <a:extLst>
            <a:ext uri="{FF2B5EF4-FFF2-40B4-BE49-F238E27FC236}">
              <a16:creationId xmlns:a16="http://schemas.microsoft.com/office/drawing/2014/main" id="{CF1E47A9-CF9B-4785-9384-FFC52F37B0C0}"/>
            </a:ext>
          </a:extLst>
        </xdr:cNvPr>
        <xdr:cNvCxnSpPr/>
      </xdr:nvCxnSpPr>
      <xdr:spPr>
        <a:xfrm flipH="1">
          <a:off x="6600825" y="8077200"/>
          <a:ext cx="523875" cy="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979DD2B-80E4-420E-BA84-AB10F96D76E8}" name="Product_Info" displayName="Product_Info" ref="A1:D109" totalsRowShown="0" dataDxfId="85" tableBorderDxfId="84">
  <tableColumns count="4">
    <tableColumn id="1" xr3:uid="{C745B0C6-940B-4F16-A214-6C8ADB897E3C}" name="Code" dataDxfId="83"/>
    <tableColumn id="2" xr3:uid="{67FA1C87-E3A5-4935-B114-CD72DD28A5BB}" name="Classification" dataDxfId="82"/>
    <tableColumn id="3" xr3:uid="{83EAC6C2-5915-475E-8CDF-356B74349778}" name="Description" dataDxfId="81"/>
    <tableColumn id="4" xr3:uid="{390B3C40-4F5F-48E4-BB36-996F26FE28E7}" name="Price" dataDxfId="8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2B8319C-88B0-45CD-86A9-BD9093C2BB5F}" name="SALEpt" displayName="SALEpt" ref="A1:D109" totalsRowShown="0" dataDxfId="79" tableBorderDxfId="78">
  <tableColumns count="4">
    <tableColumn id="1" xr3:uid="{09578926-C37E-446C-AB16-CA9B1C060AE6}" name="Code" dataDxfId="77"/>
    <tableColumn id="2" xr3:uid="{00B1E88A-9A10-43A8-BB51-F414083FCE66}" name="Classification" dataDxfId="76"/>
    <tableColumn id="3" xr3:uid="{98596A65-BD0E-45E1-A1E6-9B3C3A5F8258}" name="Description" dataDxfId="75"/>
    <tableColumn id="4" xr3:uid="{971AF0BC-F5F1-4ACD-8C40-FEC33E892A20}" name="Price" dataDxfId="74"/>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mplianttechnologies.net/terms-and-conditions"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www.google.com/search?q=how+to+make+cells+auto+populate+in+excel+based+on+dropdownlist+selection&amp;biw=1542&amp;bih=791&amp;tbm=vid&amp;sxsrf=APwXEdeIF7gXWaBEtyvvE-4PxeAS-fyxUA%3A1679960795425&amp;ei=2yoiZLjJGc6IkPIP07OpqA0&amp;oq=how+to+make+cells+auto+po&amp;gs_lcp=Cg1nd3Mtd2l6LXZpZGVvEAMYATIFCAAQgAQyBQgAEIAEMgYIABAWEB4yBggAEBYQHjIICAAQigUQhgMyCAgAEIoFEIYDMggIABCKBRCGAzIICAAQigUQhgM6BAgjECc6BggAEAcQHjoICAAQigUQkQI6CwgAEIoFELEDEIMBOgsIABCABBCxAxCDAToICAAQgAQQsQM6BwgAEIoFEEM6CAgAEIoFELEDOgoIABCABBCxAxAKOgcIABCABBAKOgoIABCABBAUEIcCUJQOWOhiYIegAWgBcAB4AIABkwGIAe8XkgEFMTUuMTSYAQCgAQHAAQE&amp;sclient=gws-wiz-video"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complianttechnologies.net/terms-and-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complianttechnologies.net/terms-and-conditions" TargetMode="External"/><Relationship Id="rId1" Type="http://schemas.openxmlformats.org/officeDocument/2006/relationships/hyperlink" Target="mailto:frontdesk@kfcky.gov"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complianttechnologies.net/terms-and-conditions" TargetMode="External"/><Relationship Id="rId1" Type="http://schemas.openxmlformats.org/officeDocument/2006/relationships/hyperlink" Target="mailto:frontdesk@kfcky.gov"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74019-08F1-49F8-AFF7-33FA1629F03E}">
  <sheetPr codeName="Sheet2">
    <tabColor rgb="FF00CCFF"/>
  </sheetPr>
  <dimension ref="B1:P64"/>
  <sheetViews>
    <sheetView tabSelected="1" zoomScale="120" zoomScaleNormal="120" workbookViewId="0">
      <selection activeCell="I2" sqref="I2:J2"/>
    </sheetView>
  </sheetViews>
  <sheetFormatPr defaultColWidth="9.15234375" defaultRowHeight="14.6" x14ac:dyDescent="0.4"/>
  <cols>
    <col min="1" max="1" width="0.69140625" customWidth="1"/>
    <col min="2" max="2" width="4.3046875" customWidth="1"/>
    <col min="3" max="3" width="12.3828125" customWidth="1"/>
    <col min="4" max="4" width="6.3046875" customWidth="1"/>
    <col min="5" max="5" width="5" customWidth="1"/>
    <col min="6" max="6" width="14.3046875" customWidth="1"/>
    <col min="7" max="7" width="9.3828125" customWidth="1"/>
    <col min="8" max="8" width="31.53515625" customWidth="1"/>
    <col min="9" max="9" width="8.84375" customWidth="1"/>
    <col min="10" max="10" width="10.84375" customWidth="1"/>
    <col min="11" max="11" width="0.84375" customWidth="1"/>
    <col min="12" max="12" width="4.3046875" customWidth="1"/>
    <col min="13" max="13" width="11.53515625" customWidth="1"/>
  </cols>
  <sheetData>
    <row r="1" spans="2:11" ht="7.5" customHeight="1" x14ac:dyDescent="0.4"/>
    <row r="2" spans="2:11" s="13" customFormat="1" ht="15" customHeight="1" x14ac:dyDescent="0.45">
      <c r="C2" s="14"/>
      <c r="D2" s="15"/>
      <c r="G2" s="194" t="s">
        <v>134</v>
      </c>
      <c r="H2" s="195"/>
      <c r="I2" s="182" t="s">
        <v>33</v>
      </c>
      <c r="J2" s="183"/>
    </row>
    <row r="3" spans="2:11" s="13" customFormat="1" ht="15" customHeight="1" x14ac:dyDescent="0.45">
      <c r="C3" s="16"/>
      <c r="D3" s="15"/>
      <c r="G3" s="196" t="s">
        <v>135</v>
      </c>
      <c r="H3" s="197"/>
      <c r="I3" s="184">
        <v>45901</v>
      </c>
      <c r="J3" s="185"/>
    </row>
    <row r="4" spans="2:11" s="13" customFormat="1" ht="15" customHeight="1" x14ac:dyDescent="0.4">
      <c r="C4" s="16"/>
      <c r="D4" s="15"/>
      <c r="G4" s="198" t="s">
        <v>136</v>
      </c>
      <c r="H4" s="199"/>
      <c r="I4" s="186" t="s">
        <v>34</v>
      </c>
      <c r="J4" s="187"/>
    </row>
    <row r="5" spans="2:11" s="13" customFormat="1" ht="15" customHeight="1" x14ac:dyDescent="0.4">
      <c r="C5" s="16"/>
      <c r="D5" s="15"/>
      <c r="G5" s="198" t="s">
        <v>137</v>
      </c>
      <c r="H5" s="199"/>
      <c r="I5" s="188" t="s">
        <v>138</v>
      </c>
      <c r="J5" s="189"/>
    </row>
    <row r="6" spans="2:11" ht="3" customHeight="1" x14ac:dyDescent="0.4">
      <c r="B6" s="17"/>
      <c r="C6" s="17"/>
      <c r="D6" s="17"/>
      <c r="E6" s="17"/>
      <c r="F6" s="17"/>
      <c r="G6" s="17"/>
      <c r="H6" s="18"/>
      <c r="I6" s="17"/>
      <c r="J6" s="17"/>
    </row>
    <row r="7" spans="2:11" ht="4.5" customHeight="1" x14ac:dyDescent="0.4">
      <c r="C7" s="19"/>
    </row>
    <row r="8" spans="2:11" ht="13.2" customHeight="1" x14ac:dyDescent="0.4">
      <c r="B8" s="112" t="s">
        <v>167</v>
      </c>
      <c r="C8" s="127">
        <v>45901</v>
      </c>
      <c r="D8" s="200" t="s">
        <v>39</v>
      </c>
      <c r="E8" s="200"/>
      <c r="F8" s="200"/>
      <c r="G8" s="200"/>
      <c r="H8" s="200"/>
    </row>
    <row r="9" spans="2:11" ht="12.75" customHeight="1" x14ac:dyDescent="0.4">
      <c r="B9" s="190" t="s">
        <v>35</v>
      </c>
      <c r="C9" s="201"/>
      <c r="D9" s="201"/>
      <c r="E9" s="201"/>
      <c r="F9" s="201"/>
      <c r="G9" s="190" t="s">
        <v>36</v>
      </c>
      <c r="H9" s="191"/>
      <c r="I9" s="192" t="s">
        <v>37</v>
      </c>
      <c r="J9" s="193"/>
    </row>
    <row r="10" spans="2:11" s="21" customFormat="1" ht="15.75" customHeight="1" x14ac:dyDescent="0.45">
      <c r="B10" s="209" t="s">
        <v>126</v>
      </c>
      <c r="C10" s="209"/>
      <c r="D10" s="209"/>
      <c r="E10" s="209"/>
      <c r="F10" s="209"/>
      <c r="G10" s="209" t="s">
        <v>127</v>
      </c>
      <c r="H10" s="210"/>
      <c r="I10" s="203" t="s">
        <v>38</v>
      </c>
      <c r="J10" s="203"/>
      <c r="K10" s="20"/>
    </row>
    <row r="11" spans="2:11" ht="15.75" customHeight="1" x14ac:dyDescent="0.45">
      <c r="B11" s="166" t="s">
        <v>128</v>
      </c>
      <c r="C11" s="166"/>
      <c r="D11" s="166" t="s">
        <v>129</v>
      </c>
      <c r="E11" s="166"/>
      <c r="F11" s="166"/>
      <c r="G11" s="173" t="s">
        <v>130</v>
      </c>
      <c r="H11" s="174"/>
      <c r="I11" s="204" t="s">
        <v>131</v>
      </c>
      <c r="J11" s="204"/>
      <c r="K11" s="22"/>
    </row>
    <row r="12" spans="2:11" ht="13.2" customHeight="1" thickBot="1" x14ac:dyDescent="0.45">
      <c r="B12" s="176" t="s">
        <v>41</v>
      </c>
      <c r="C12" s="177"/>
      <c r="D12" s="178" t="s">
        <v>40</v>
      </c>
      <c r="E12" s="178"/>
      <c r="F12" s="178"/>
      <c r="G12" s="178"/>
      <c r="H12" s="178"/>
      <c r="I12" s="176" t="s">
        <v>43</v>
      </c>
      <c r="J12" s="177"/>
    </row>
    <row r="13" spans="2:11" ht="13.5" customHeight="1" x14ac:dyDescent="0.4">
      <c r="B13" s="205"/>
      <c r="C13" s="206"/>
      <c r="D13" s="207"/>
      <c r="E13" s="207"/>
      <c r="F13" s="207"/>
      <c r="G13" s="208"/>
      <c r="H13" s="170"/>
      <c r="I13" s="171"/>
      <c r="J13" s="172"/>
    </row>
    <row r="14" spans="2:11" ht="13.5" customHeight="1" x14ac:dyDescent="0.4">
      <c r="B14" s="205"/>
      <c r="C14" s="206"/>
      <c r="D14" s="207"/>
      <c r="E14" s="207"/>
      <c r="F14" s="207"/>
      <c r="G14" s="208"/>
      <c r="H14" s="170"/>
      <c r="I14" s="171"/>
      <c r="J14" s="172"/>
      <c r="K14" s="23"/>
    </row>
    <row r="15" spans="2:11" ht="13.5" customHeight="1" x14ac:dyDescent="0.4">
      <c r="B15" s="205"/>
      <c r="C15" s="206"/>
      <c r="D15" s="207"/>
      <c r="E15" s="207"/>
      <c r="F15" s="207"/>
      <c r="G15" s="208"/>
      <c r="H15" s="170"/>
      <c r="I15" s="171"/>
      <c r="J15" s="172"/>
      <c r="K15" s="23"/>
    </row>
    <row r="16" spans="2:11" ht="13.5" customHeight="1" x14ac:dyDescent="0.4">
      <c r="B16" s="205"/>
      <c r="C16" s="206"/>
      <c r="D16" s="207"/>
      <c r="E16" s="207"/>
      <c r="F16" s="207"/>
      <c r="G16" s="208"/>
      <c r="H16" s="170"/>
      <c r="I16" s="171"/>
      <c r="J16" s="172"/>
      <c r="K16" s="23"/>
    </row>
    <row r="17" spans="2:16" ht="13.5" customHeight="1" x14ac:dyDescent="0.4">
      <c r="B17" s="24" t="s">
        <v>42</v>
      </c>
      <c r="C17" s="175"/>
      <c r="D17" s="175"/>
      <c r="E17" s="175"/>
      <c r="F17" s="175"/>
      <c r="G17" s="175"/>
      <c r="H17" s="167" t="s">
        <v>46</v>
      </c>
      <c r="I17" s="168"/>
      <c r="J17" s="169"/>
      <c r="K17" s="23"/>
    </row>
    <row r="18" spans="2:16" ht="13.5" customHeight="1" x14ac:dyDescent="0.4">
      <c r="B18" s="24" t="s">
        <v>45</v>
      </c>
      <c r="C18" s="175"/>
      <c r="D18" s="175"/>
      <c r="E18" s="175"/>
      <c r="F18" s="175"/>
      <c r="G18" s="175"/>
      <c r="H18" s="170"/>
      <c r="I18" s="171"/>
      <c r="J18" s="172"/>
      <c r="K18" s="23"/>
    </row>
    <row r="19" spans="2:16" ht="13.5" customHeight="1" x14ac:dyDescent="0.4">
      <c r="B19" s="24" t="s">
        <v>7</v>
      </c>
      <c r="C19" s="8"/>
      <c r="D19" s="24" t="s">
        <v>50</v>
      </c>
      <c r="E19" s="157"/>
      <c r="F19" s="158"/>
      <c r="G19" s="159"/>
      <c r="H19" s="179"/>
      <c r="I19" s="180"/>
      <c r="J19" s="181"/>
      <c r="K19" s="23"/>
    </row>
    <row r="20" spans="2:16" ht="3.75" customHeight="1" x14ac:dyDescent="0.4">
      <c r="C20" s="25"/>
      <c r="D20" s="26"/>
      <c r="E20" s="26"/>
      <c r="F20" s="27"/>
      <c r="G20" s="27"/>
      <c r="H20" s="28"/>
      <c r="I20" s="23"/>
      <c r="J20" s="23"/>
      <c r="K20" s="23"/>
    </row>
    <row r="21" spans="2:16" ht="15" customHeight="1" x14ac:dyDescent="0.4">
      <c r="B21" s="73" t="s">
        <v>2</v>
      </c>
      <c r="C21" s="70" t="s">
        <v>47</v>
      </c>
      <c r="D21" s="160" t="s">
        <v>48</v>
      </c>
      <c r="E21" s="202"/>
      <c r="F21" s="160" t="s">
        <v>49</v>
      </c>
      <c r="G21" s="161"/>
      <c r="H21" s="161"/>
      <c r="I21" s="71" t="s">
        <v>3</v>
      </c>
      <c r="J21" s="72" t="s">
        <v>0</v>
      </c>
      <c r="K21" s="23"/>
    </row>
    <row r="22" spans="2:16" ht="14.25" customHeight="1" x14ac:dyDescent="0.4">
      <c r="B22" s="74">
        <v>0</v>
      </c>
      <c r="C22" s="75" t="s">
        <v>53</v>
      </c>
      <c r="D22" s="154" t="str">
        <f>VLOOKUP(C22,Product_Info[],2,0)</f>
        <v>NA</v>
      </c>
      <c r="E22" s="155"/>
      <c r="F22" s="154" t="str">
        <f>VLOOKUP(C22,Product_Info[],3,0)</f>
        <v>NA</v>
      </c>
      <c r="G22" s="154"/>
      <c r="H22" s="156"/>
      <c r="I22" s="76">
        <f>VLOOKUP(C22,Product_Info[],4,0)</f>
        <v>0</v>
      </c>
      <c r="J22" s="79">
        <f t="shared" ref="J22:J31" si="0">I22*B22</f>
        <v>0</v>
      </c>
      <c r="K22" s="23"/>
      <c r="P22" s="69"/>
    </row>
    <row r="23" spans="2:16" ht="14.25" customHeight="1" x14ac:dyDescent="0.4">
      <c r="B23" s="74">
        <v>0</v>
      </c>
      <c r="C23" s="75" t="s">
        <v>53</v>
      </c>
      <c r="D23" s="128" t="str">
        <f>VLOOKUP(C23,Product_Info[],2,0)</f>
        <v>NA</v>
      </c>
      <c r="E23" s="129"/>
      <c r="F23" s="128" t="str">
        <f>VLOOKUP(C23,Product_Info[],3,0)</f>
        <v>NA</v>
      </c>
      <c r="G23" s="128"/>
      <c r="H23" s="130"/>
      <c r="I23" s="77">
        <f>VLOOKUP(C23,Product_Info[],4,0)</f>
        <v>0</v>
      </c>
      <c r="J23" s="79">
        <f t="shared" si="0"/>
        <v>0</v>
      </c>
      <c r="K23" s="23"/>
    </row>
    <row r="24" spans="2:16" ht="14.25" customHeight="1" x14ac:dyDescent="0.4">
      <c r="B24" s="74">
        <v>0</v>
      </c>
      <c r="C24" s="75" t="s">
        <v>53</v>
      </c>
      <c r="D24" s="128" t="str">
        <f>VLOOKUP(C24,Product_Info[],2,0)</f>
        <v>NA</v>
      </c>
      <c r="E24" s="129"/>
      <c r="F24" s="128" t="str">
        <f>VLOOKUP(C24,Product_Info[],3,0)</f>
        <v>NA</v>
      </c>
      <c r="G24" s="128"/>
      <c r="H24" s="130"/>
      <c r="I24" s="77">
        <f>VLOOKUP(C24,Product_Info[],4,0)</f>
        <v>0</v>
      </c>
      <c r="J24" s="79">
        <f t="shared" si="0"/>
        <v>0</v>
      </c>
      <c r="K24" s="23"/>
    </row>
    <row r="25" spans="2:16" ht="14.25" customHeight="1" x14ac:dyDescent="0.4">
      <c r="B25" s="74">
        <v>0</v>
      </c>
      <c r="C25" s="75" t="s">
        <v>118</v>
      </c>
      <c r="D25" s="128" t="str">
        <f>VLOOKUP(C25,Product_Info[],2,0)</f>
        <v>NA</v>
      </c>
      <c r="E25" s="129"/>
      <c r="F25" s="128" t="str">
        <f>VLOOKUP(C25,Product_Info[],3,0)</f>
        <v>NA</v>
      </c>
      <c r="G25" s="128"/>
      <c r="H25" s="130"/>
      <c r="I25" s="77">
        <f>VLOOKUP(C25,Product_Info[],4,0)</f>
        <v>0</v>
      </c>
      <c r="J25" s="79">
        <f t="shared" si="0"/>
        <v>0</v>
      </c>
      <c r="K25" s="23"/>
    </row>
    <row r="26" spans="2:16" ht="14.25" customHeight="1" x14ac:dyDescent="0.4">
      <c r="B26" s="74">
        <v>0</v>
      </c>
      <c r="C26" s="75" t="s">
        <v>53</v>
      </c>
      <c r="D26" s="128" t="str">
        <f>VLOOKUP(C26,Product_Info[],2,0)</f>
        <v>NA</v>
      </c>
      <c r="E26" s="129"/>
      <c r="F26" s="128" t="str">
        <f>VLOOKUP(C26,Product_Info[],3,0)</f>
        <v>NA</v>
      </c>
      <c r="G26" s="128"/>
      <c r="H26" s="130"/>
      <c r="I26" s="77">
        <f>VLOOKUP(C26,Product_Info[],4,0)</f>
        <v>0</v>
      </c>
      <c r="J26" s="79">
        <f t="shared" si="0"/>
        <v>0</v>
      </c>
      <c r="K26" s="23"/>
    </row>
    <row r="27" spans="2:16" ht="14.25" customHeight="1" x14ac:dyDescent="0.4">
      <c r="B27" s="74">
        <v>0</v>
      </c>
      <c r="C27" s="75" t="s">
        <v>53</v>
      </c>
      <c r="D27" s="128" t="str">
        <f>VLOOKUP(C27,Product_Info[],2,0)</f>
        <v>NA</v>
      </c>
      <c r="E27" s="129"/>
      <c r="F27" s="128" t="str">
        <f>VLOOKUP(C27,Product_Info[],3,0)</f>
        <v>NA</v>
      </c>
      <c r="G27" s="128"/>
      <c r="H27" s="130"/>
      <c r="I27" s="77">
        <f>VLOOKUP(C27,Product_Info[],4,0)</f>
        <v>0</v>
      </c>
      <c r="J27" s="79">
        <f t="shared" si="0"/>
        <v>0</v>
      </c>
      <c r="K27" s="23"/>
    </row>
    <row r="28" spans="2:16" ht="14.25" customHeight="1" x14ac:dyDescent="0.4">
      <c r="B28" s="74">
        <v>0</v>
      </c>
      <c r="C28" s="75" t="s">
        <v>53</v>
      </c>
      <c r="D28" s="128" t="str">
        <f>VLOOKUP(C28,Product_Info[],2,0)</f>
        <v>NA</v>
      </c>
      <c r="E28" s="129"/>
      <c r="F28" s="128" t="str">
        <f>VLOOKUP(C28,Product_Info[],3,0)</f>
        <v>NA</v>
      </c>
      <c r="G28" s="128"/>
      <c r="H28" s="130"/>
      <c r="I28" s="77">
        <f>VLOOKUP(C28,Product_Info[],4,0)</f>
        <v>0</v>
      </c>
      <c r="J28" s="79">
        <f t="shared" si="0"/>
        <v>0</v>
      </c>
      <c r="K28" s="23"/>
    </row>
    <row r="29" spans="2:16" ht="14.25" customHeight="1" x14ac:dyDescent="0.4">
      <c r="B29" s="74">
        <v>0</v>
      </c>
      <c r="C29" s="75" t="s">
        <v>53</v>
      </c>
      <c r="D29" s="128" t="str">
        <f>VLOOKUP(C29,Product_Info[],2,0)</f>
        <v>NA</v>
      </c>
      <c r="E29" s="129"/>
      <c r="F29" s="128" t="str">
        <f>VLOOKUP(C29,Product_Info[],3,0)</f>
        <v>NA</v>
      </c>
      <c r="G29" s="128"/>
      <c r="H29" s="130"/>
      <c r="I29" s="77">
        <f>VLOOKUP(C29,Product_Info[],4,0)</f>
        <v>0</v>
      </c>
      <c r="J29" s="79">
        <f t="shared" si="0"/>
        <v>0</v>
      </c>
      <c r="K29" s="23"/>
    </row>
    <row r="30" spans="2:16" ht="14.25" customHeight="1" x14ac:dyDescent="0.4">
      <c r="B30" s="74">
        <v>0</v>
      </c>
      <c r="C30" s="75" t="s">
        <v>53</v>
      </c>
      <c r="D30" s="128" t="str">
        <f>VLOOKUP(C30,Product_Info[],2,0)</f>
        <v>NA</v>
      </c>
      <c r="E30" s="129"/>
      <c r="F30" s="128" t="str">
        <f>VLOOKUP(C30,Product_Info[],3,0)</f>
        <v>NA</v>
      </c>
      <c r="G30" s="128"/>
      <c r="H30" s="130"/>
      <c r="I30" s="77">
        <f>VLOOKUP(C30,Product_Info[],4,0)</f>
        <v>0</v>
      </c>
      <c r="J30" s="79">
        <f t="shared" si="0"/>
        <v>0</v>
      </c>
      <c r="K30" s="23"/>
    </row>
    <row r="31" spans="2:16" ht="14.25" customHeight="1" x14ac:dyDescent="0.4">
      <c r="B31" s="74">
        <v>0</v>
      </c>
      <c r="C31" s="75" t="s">
        <v>53</v>
      </c>
      <c r="D31" s="131" t="str">
        <f>VLOOKUP(C31,Product_Info[],2,0)</f>
        <v>NA</v>
      </c>
      <c r="E31" s="134"/>
      <c r="F31" s="131" t="str">
        <f>VLOOKUP(C31,Product_Info[],3,0)</f>
        <v>NA</v>
      </c>
      <c r="G31" s="131"/>
      <c r="H31" s="132"/>
      <c r="I31" s="78">
        <f>VLOOKUP(C31,Product_Info[],4,0)</f>
        <v>0</v>
      </c>
      <c r="J31" s="79">
        <f t="shared" si="0"/>
        <v>0</v>
      </c>
      <c r="K31" s="23"/>
    </row>
    <row r="32" spans="2:16" ht="4.5" customHeight="1" thickBot="1" x14ac:dyDescent="0.45">
      <c r="B32" s="33"/>
      <c r="C32" s="34"/>
      <c r="D32" s="33"/>
      <c r="E32" s="33"/>
      <c r="F32" s="33"/>
      <c r="G32" s="33"/>
      <c r="H32" s="33"/>
      <c r="I32" s="33"/>
      <c r="J32" s="33"/>
    </row>
    <row r="33" spans="2:11" ht="14.25" customHeight="1" thickBot="1" x14ac:dyDescent="0.45">
      <c r="B33" s="35">
        <f>SUM(B22:B31)</f>
        <v>0</v>
      </c>
      <c r="C33" s="164" t="s">
        <v>115</v>
      </c>
      <c r="D33" s="165"/>
      <c r="E33" s="165"/>
      <c r="F33" s="165"/>
      <c r="G33" s="165"/>
      <c r="H33" s="36" t="s">
        <v>51</v>
      </c>
      <c r="I33" s="141">
        <f>SUM(J22:J31)</f>
        <v>0</v>
      </c>
      <c r="J33" s="142"/>
    </row>
    <row r="34" spans="2:11" ht="3.75" customHeight="1" x14ac:dyDescent="0.4">
      <c r="C34" s="37"/>
      <c r="D34" s="37"/>
      <c r="E34" s="37"/>
      <c r="F34" s="37"/>
      <c r="G34" s="37"/>
    </row>
    <row r="35" spans="2:11" ht="15" customHeight="1" x14ac:dyDescent="0.4">
      <c r="B35" s="82" t="s">
        <v>2</v>
      </c>
      <c r="C35" s="83" t="s">
        <v>47</v>
      </c>
      <c r="D35" s="162" t="s">
        <v>48</v>
      </c>
      <c r="E35" s="202"/>
      <c r="F35" s="162" t="s">
        <v>52</v>
      </c>
      <c r="G35" s="163"/>
      <c r="H35" s="163"/>
      <c r="I35" s="80" t="s">
        <v>3</v>
      </c>
      <c r="J35" s="81" t="s">
        <v>0</v>
      </c>
      <c r="K35" s="23"/>
    </row>
    <row r="36" spans="2:11" ht="14.25" customHeight="1" x14ac:dyDescent="0.4">
      <c r="B36" s="74">
        <v>0</v>
      </c>
      <c r="C36" s="75" t="s">
        <v>117</v>
      </c>
      <c r="D36" s="154" t="str">
        <f>VLOOKUP(C36,Product_Info[],2,0)</f>
        <v>NA</v>
      </c>
      <c r="E36" s="155"/>
      <c r="F36" s="154" t="str">
        <f>VLOOKUP(C36,Product_Info[],3,0)</f>
        <v>NA</v>
      </c>
      <c r="G36" s="154"/>
      <c r="H36" s="156"/>
      <c r="I36" s="76">
        <f>VLOOKUP(C36,Product_Info[],4,0)</f>
        <v>0</v>
      </c>
      <c r="J36" s="79">
        <f t="shared" ref="J36:J41" si="1">I36*B36</f>
        <v>0</v>
      </c>
      <c r="K36" s="23"/>
    </row>
    <row r="37" spans="2:11" ht="14.25" customHeight="1" x14ac:dyDescent="0.4">
      <c r="B37" s="74">
        <v>0</v>
      </c>
      <c r="C37" s="75" t="s">
        <v>117</v>
      </c>
      <c r="D37" s="128" t="str">
        <f>VLOOKUP(C37,Product_Info[],2,0)</f>
        <v>NA</v>
      </c>
      <c r="E37" s="129"/>
      <c r="F37" s="128" t="str">
        <f>VLOOKUP(C37,Product_Info[],3,0)</f>
        <v>NA</v>
      </c>
      <c r="G37" s="128"/>
      <c r="H37" s="130"/>
      <c r="I37" s="77">
        <f>VLOOKUP(C37,Product_Info[],4,0)</f>
        <v>0</v>
      </c>
      <c r="J37" s="79">
        <f t="shared" si="1"/>
        <v>0</v>
      </c>
      <c r="K37" s="23"/>
    </row>
    <row r="38" spans="2:11" ht="14.25" customHeight="1" x14ac:dyDescent="0.4">
      <c r="B38" s="74">
        <v>0</v>
      </c>
      <c r="C38" s="75" t="s">
        <v>117</v>
      </c>
      <c r="D38" s="128" t="str">
        <f>VLOOKUP(C38,Product_Info[],2,0)</f>
        <v>NA</v>
      </c>
      <c r="E38" s="129"/>
      <c r="F38" s="128" t="str">
        <f>VLOOKUP(C38,Product_Info[],3,0)</f>
        <v>NA</v>
      </c>
      <c r="G38" s="128"/>
      <c r="H38" s="130"/>
      <c r="I38" s="77">
        <f>VLOOKUP(C38,Product_Info[],4,0)</f>
        <v>0</v>
      </c>
      <c r="J38" s="79">
        <f t="shared" si="1"/>
        <v>0</v>
      </c>
      <c r="K38" s="23"/>
    </row>
    <row r="39" spans="2:11" ht="14.25" customHeight="1" x14ac:dyDescent="0.4">
      <c r="B39" s="74">
        <v>0</v>
      </c>
      <c r="C39" s="75" t="s">
        <v>117</v>
      </c>
      <c r="D39" s="128" t="str">
        <f>VLOOKUP(C39,Product_Info[],2,0)</f>
        <v>NA</v>
      </c>
      <c r="E39" s="129"/>
      <c r="F39" s="128" t="str">
        <f>VLOOKUP(C39,Product_Info[],3,0)</f>
        <v>NA</v>
      </c>
      <c r="G39" s="128"/>
      <c r="H39" s="130"/>
      <c r="I39" s="77">
        <f>VLOOKUP(C39,Product_Info[],4,0)</f>
        <v>0</v>
      </c>
      <c r="J39" s="79">
        <f t="shared" si="1"/>
        <v>0</v>
      </c>
      <c r="K39" s="23"/>
    </row>
    <row r="40" spans="2:11" ht="14.25" customHeight="1" x14ac:dyDescent="0.4">
      <c r="B40" s="74">
        <v>0</v>
      </c>
      <c r="C40" s="75" t="s">
        <v>53</v>
      </c>
      <c r="D40" s="128" t="str">
        <f>VLOOKUP(C40,Product_Info[],2,0)</f>
        <v>NA</v>
      </c>
      <c r="E40" s="129"/>
      <c r="F40" s="128" t="str">
        <f>VLOOKUP(C40,Product_Info[],3,0)</f>
        <v>NA</v>
      </c>
      <c r="G40" s="128"/>
      <c r="H40" s="130"/>
      <c r="I40" s="77">
        <f>VLOOKUP(C40,Product_Info[],4,0)</f>
        <v>0</v>
      </c>
      <c r="J40" s="79">
        <f t="shared" si="1"/>
        <v>0</v>
      </c>
      <c r="K40" s="23"/>
    </row>
    <row r="41" spans="2:11" ht="14.25" customHeight="1" x14ac:dyDescent="0.4">
      <c r="B41" s="74">
        <v>0</v>
      </c>
      <c r="C41" s="75" t="s">
        <v>154</v>
      </c>
      <c r="D41" s="131" t="str">
        <f>VLOOKUP(C41,Product_Info[],2,0)</f>
        <v>NA</v>
      </c>
      <c r="E41" s="134"/>
      <c r="F41" s="131" t="str">
        <f>VLOOKUP(C41,Product_Info[],3,0)</f>
        <v>NA</v>
      </c>
      <c r="G41" s="131"/>
      <c r="H41" s="132"/>
      <c r="I41" s="78">
        <f>VLOOKUP(C41,Product_Info[],4,0)</f>
        <v>0</v>
      </c>
      <c r="J41" s="79">
        <f t="shared" si="1"/>
        <v>0</v>
      </c>
      <c r="K41" s="23"/>
    </row>
    <row r="42" spans="2:11" ht="4.5" customHeight="1" thickBot="1" x14ac:dyDescent="0.45">
      <c r="B42" s="33"/>
      <c r="C42" s="34"/>
      <c r="D42" s="33"/>
      <c r="E42" s="33"/>
      <c r="F42" s="33"/>
      <c r="G42" s="33"/>
      <c r="H42" s="33"/>
      <c r="I42" s="33"/>
      <c r="J42" s="33"/>
    </row>
    <row r="43" spans="2:11" ht="14.25" customHeight="1" thickBot="1" x14ac:dyDescent="0.45">
      <c r="B43" s="42">
        <f>SUM(B36:B41)</f>
        <v>0</v>
      </c>
      <c r="C43" s="137" t="s">
        <v>226</v>
      </c>
      <c r="D43" s="138"/>
      <c r="E43" s="138"/>
      <c r="F43" s="138"/>
      <c r="G43" s="138"/>
      <c r="H43" s="43" t="s">
        <v>96</v>
      </c>
      <c r="I43" s="141">
        <f>SUM(J36:J41)</f>
        <v>0</v>
      </c>
      <c r="J43" s="142"/>
    </row>
    <row r="44" spans="2:11" ht="3.75" customHeight="1" x14ac:dyDescent="0.4">
      <c r="B44" s="44"/>
      <c r="C44" s="28"/>
      <c r="D44" s="28"/>
      <c r="E44" s="28"/>
      <c r="G44" s="45"/>
    </row>
    <row r="45" spans="2:11" ht="3.75" customHeight="1" x14ac:dyDescent="0.4">
      <c r="B45" s="44"/>
      <c r="C45" s="28"/>
      <c r="D45" s="28"/>
      <c r="E45" s="28"/>
      <c r="G45" s="45"/>
    </row>
    <row r="46" spans="2:11" ht="18" customHeight="1" thickBot="1" x14ac:dyDescent="0.45">
      <c r="B46" s="135" t="s">
        <v>85</v>
      </c>
      <c r="C46" s="136"/>
      <c r="D46" s="136"/>
      <c r="E46" s="136"/>
      <c r="F46" s="12" t="s">
        <v>132</v>
      </c>
      <c r="H46" s="46" t="s">
        <v>55</v>
      </c>
      <c r="I46" s="143">
        <f>I33+I43</f>
        <v>0</v>
      </c>
      <c r="J46" s="143"/>
    </row>
    <row r="47" spans="2:11" x14ac:dyDescent="0.4">
      <c r="B47" s="151" t="s">
        <v>133</v>
      </c>
      <c r="C47" s="152"/>
      <c r="D47" s="152"/>
      <c r="E47" s="152"/>
      <c r="F47" s="153"/>
      <c r="H47" s="47" t="s">
        <v>97</v>
      </c>
      <c r="I47" s="48" t="s">
        <v>56</v>
      </c>
      <c r="J47" s="11">
        <v>0</v>
      </c>
    </row>
    <row r="48" spans="2:11" x14ac:dyDescent="0.4">
      <c r="B48" s="149" t="s">
        <v>229</v>
      </c>
      <c r="C48" s="149"/>
      <c r="D48" s="149"/>
      <c r="E48" s="149"/>
      <c r="F48" s="149"/>
      <c r="G48" s="149"/>
      <c r="H48" s="49" t="s">
        <v>93</v>
      </c>
      <c r="I48" s="48" t="s">
        <v>56</v>
      </c>
      <c r="J48" s="11">
        <v>0</v>
      </c>
    </row>
    <row r="49" spans="2:10" x14ac:dyDescent="0.4">
      <c r="B49" s="149"/>
      <c r="C49" s="149"/>
      <c r="D49" s="149"/>
      <c r="E49" s="149"/>
      <c r="F49" s="149"/>
      <c r="G49" s="149"/>
      <c r="H49" s="49" t="s">
        <v>54</v>
      </c>
      <c r="I49" s="48" t="s">
        <v>56</v>
      </c>
      <c r="J49" s="11">
        <v>0</v>
      </c>
    </row>
    <row r="50" spans="2:10" x14ac:dyDescent="0.4">
      <c r="B50" s="50"/>
      <c r="C50" s="50"/>
      <c r="D50" s="50"/>
      <c r="E50" s="50"/>
      <c r="F50" s="50"/>
      <c r="G50" s="50"/>
      <c r="H50" s="49" t="s">
        <v>98</v>
      </c>
      <c r="I50" s="64" t="s">
        <v>56</v>
      </c>
      <c r="J50" s="65">
        <v>0</v>
      </c>
    </row>
    <row r="51" spans="2:10" ht="15" thickBot="1" x14ac:dyDescent="0.45">
      <c r="H51" s="51" t="s">
        <v>99</v>
      </c>
      <c r="I51" s="64" t="s">
        <v>56</v>
      </c>
      <c r="J51" s="66">
        <v>0</v>
      </c>
    </row>
    <row r="52" spans="2:10" ht="17.7" customHeight="1" thickBot="1" x14ac:dyDescent="0.45">
      <c r="B52" s="150" t="s">
        <v>83</v>
      </c>
      <c r="C52" s="150"/>
      <c r="F52" s="52" t="s">
        <v>105</v>
      </c>
      <c r="G52" s="10" t="s">
        <v>121</v>
      </c>
      <c r="H52" s="67" t="s">
        <v>4</v>
      </c>
      <c r="I52" s="145">
        <f>IF(G52="YES",(I46+SUM(J47:J49)-SUM(J50+J51)+SUM(J54:J55)),(I46+SUM(J47:J49)-SUM(J50+J51)))</f>
        <v>0</v>
      </c>
      <c r="J52" s="146"/>
    </row>
    <row r="53" spans="2:10" ht="3.75" customHeight="1" x14ac:dyDescent="0.4"/>
    <row r="54" spans="2:10" ht="15" customHeight="1" x14ac:dyDescent="0.4">
      <c r="B54" s="148" t="s">
        <v>89</v>
      </c>
      <c r="C54" s="148"/>
      <c r="D54" s="148"/>
      <c r="E54" s="148"/>
      <c r="F54" s="148"/>
      <c r="G54" s="148"/>
      <c r="H54" s="54" t="s">
        <v>90</v>
      </c>
      <c r="I54" s="9" t="s">
        <v>164</v>
      </c>
      <c r="J54" s="55">
        <f>IF(I54="ADD",(I33*25%),0)</f>
        <v>0</v>
      </c>
    </row>
    <row r="55" spans="2:10" ht="15" customHeight="1" x14ac:dyDescent="0.4">
      <c r="B55" s="148"/>
      <c r="C55" s="148"/>
      <c r="D55" s="148"/>
      <c r="E55" s="148"/>
      <c r="F55" s="148"/>
      <c r="G55" s="148"/>
      <c r="H55" s="54" t="s">
        <v>91</v>
      </c>
      <c r="I55" s="9" t="s">
        <v>164</v>
      </c>
      <c r="J55" s="55">
        <f>IF(I55="ADD",(I33*30%),0)</f>
        <v>0</v>
      </c>
    </row>
    <row r="56" spans="2:10" ht="5.25" customHeight="1" x14ac:dyDescent="0.4">
      <c r="B56" s="148"/>
      <c r="C56" s="148"/>
      <c r="D56" s="148"/>
      <c r="E56" s="148"/>
      <c r="F56" s="148"/>
      <c r="G56" s="148"/>
    </row>
    <row r="57" spans="2:10" ht="15" customHeight="1" thickBot="1" x14ac:dyDescent="0.45">
      <c r="B57" s="148"/>
      <c r="C57" s="148"/>
      <c r="D57" s="148"/>
      <c r="E57" s="148"/>
      <c r="F57" s="148"/>
      <c r="G57" s="148"/>
      <c r="H57" s="56" t="s">
        <v>92</v>
      </c>
      <c r="I57" s="147">
        <f>I46+SUM(J47:J49)-SUM(J50:J51)+SUM(J54:J55)</f>
        <v>0</v>
      </c>
      <c r="J57" s="147"/>
    </row>
    <row r="58" spans="2:10" ht="18.45" customHeight="1" thickTop="1" x14ac:dyDescent="0.65">
      <c r="B58" s="148"/>
      <c r="C58" s="148"/>
      <c r="D58" s="148"/>
      <c r="E58" s="148"/>
      <c r="F58" s="148"/>
      <c r="G58" s="148"/>
      <c r="H58" s="144" t="s">
        <v>5</v>
      </c>
      <c r="I58" s="144"/>
      <c r="J58" s="144"/>
    </row>
    <row r="59" spans="2:10" ht="14.7" customHeight="1" x14ac:dyDescent="0.4">
      <c r="B59" s="133" t="s">
        <v>116</v>
      </c>
      <c r="C59" s="133"/>
      <c r="D59" s="133"/>
      <c r="E59" s="133"/>
      <c r="F59" s="133"/>
      <c r="G59" s="133"/>
      <c r="H59" s="133"/>
      <c r="I59" s="133"/>
      <c r="J59" s="133"/>
    </row>
    <row r="60" spans="2:10" ht="3" customHeight="1" thickBot="1" x14ac:dyDescent="0.45">
      <c r="B60" s="57"/>
      <c r="C60" s="57"/>
      <c r="D60" s="57"/>
      <c r="E60" s="57"/>
      <c r="F60" s="57"/>
      <c r="G60" s="57"/>
      <c r="H60" s="57"/>
      <c r="I60" s="57"/>
      <c r="J60" s="57"/>
    </row>
    <row r="61" spans="2:10" ht="14.7" customHeight="1" x14ac:dyDescent="0.4">
      <c r="B61" s="139" t="s">
        <v>1</v>
      </c>
      <c r="C61" s="139"/>
      <c r="D61" s="139"/>
      <c r="E61" s="139"/>
      <c r="F61" s="139"/>
      <c r="G61" s="139"/>
      <c r="H61" s="139"/>
      <c r="I61" s="139"/>
      <c r="J61" s="139"/>
    </row>
    <row r="62" spans="2:10" ht="14.7" customHeight="1" x14ac:dyDescent="0.4">
      <c r="B62" s="140" t="s">
        <v>6</v>
      </c>
      <c r="C62" s="140"/>
      <c r="D62" s="140"/>
      <c r="E62" s="140"/>
      <c r="F62" s="140"/>
      <c r="G62" s="140"/>
      <c r="H62" s="140"/>
      <c r="I62" s="140"/>
      <c r="J62" s="140"/>
    </row>
    <row r="63" spans="2:10" ht="3.75" customHeight="1" x14ac:dyDescent="0.4"/>
    <row r="64" spans="2:10" ht="13.5" customHeight="1" x14ac:dyDescent="0.4"/>
  </sheetData>
  <sheetProtection algorithmName="SHA-512" hashValue="jTWp6hGQl42N508B9GnnXZWMBzzMRx1YoXQL9Vh2dMa/jhB6f048XmgzEdw5w46RwhNt6v09GlqfgimWZq5SgQ==" saltValue="aYvjYjPoPgAprWG0mTGQxA==" spinCount="100000" sheet="1" selectLockedCells="1"/>
  <mergeCells count="89">
    <mergeCell ref="D21:E21"/>
    <mergeCell ref="D35:E35"/>
    <mergeCell ref="I10:J10"/>
    <mergeCell ref="I11:J11"/>
    <mergeCell ref="B15:G15"/>
    <mergeCell ref="B16:G16"/>
    <mergeCell ref="H14:J14"/>
    <mergeCell ref="B14:G14"/>
    <mergeCell ref="H15:J15"/>
    <mergeCell ref="H16:J16"/>
    <mergeCell ref="F22:H22"/>
    <mergeCell ref="F23:H23"/>
    <mergeCell ref="F24:H24"/>
    <mergeCell ref="G10:H10"/>
    <mergeCell ref="B13:G13"/>
    <mergeCell ref="B10:F10"/>
    <mergeCell ref="I2:J2"/>
    <mergeCell ref="I3:J3"/>
    <mergeCell ref="I4:J4"/>
    <mergeCell ref="I5:J5"/>
    <mergeCell ref="G9:H9"/>
    <mergeCell ref="I9:J9"/>
    <mergeCell ref="G2:H2"/>
    <mergeCell ref="G3:H3"/>
    <mergeCell ref="G4:H4"/>
    <mergeCell ref="G5:H5"/>
    <mergeCell ref="D8:H8"/>
    <mergeCell ref="B9:F9"/>
    <mergeCell ref="B11:C11"/>
    <mergeCell ref="D11:F11"/>
    <mergeCell ref="H17:J17"/>
    <mergeCell ref="H18:J18"/>
    <mergeCell ref="F38:H38"/>
    <mergeCell ref="G11:H11"/>
    <mergeCell ref="C17:G17"/>
    <mergeCell ref="C18:G18"/>
    <mergeCell ref="H13:J13"/>
    <mergeCell ref="B12:C12"/>
    <mergeCell ref="I12:J12"/>
    <mergeCell ref="D12:H12"/>
    <mergeCell ref="H19:J19"/>
    <mergeCell ref="F25:H25"/>
    <mergeCell ref="D22:E22"/>
    <mergeCell ref="D23:E23"/>
    <mergeCell ref="D24:E24"/>
    <mergeCell ref="D25:E25"/>
    <mergeCell ref="E19:G19"/>
    <mergeCell ref="F21:H21"/>
    <mergeCell ref="D38:E38"/>
    <mergeCell ref="F30:H30"/>
    <mergeCell ref="F35:H35"/>
    <mergeCell ref="C33:G33"/>
    <mergeCell ref="D37:E37"/>
    <mergeCell ref="F29:H29"/>
    <mergeCell ref="F26:H26"/>
    <mergeCell ref="D30:E30"/>
    <mergeCell ref="D31:E31"/>
    <mergeCell ref="D26:E26"/>
    <mergeCell ref="D27:E27"/>
    <mergeCell ref="D28:E28"/>
    <mergeCell ref="B61:J61"/>
    <mergeCell ref="B62:J62"/>
    <mergeCell ref="I43:J43"/>
    <mergeCell ref="I33:J33"/>
    <mergeCell ref="I46:J46"/>
    <mergeCell ref="H58:J58"/>
    <mergeCell ref="I52:J52"/>
    <mergeCell ref="I57:J57"/>
    <mergeCell ref="B54:G58"/>
    <mergeCell ref="B48:G48"/>
    <mergeCell ref="B52:C52"/>
    <mergeCell ref="B47:F47"/>
    <mergeCell ref="B49:G49"/>
    <mergeCell ref="D36:E36"/>
    <mergeCell ref="F37:H37"/>
    <mergeCell ref="F36:H36"/>
    <mergeCell ref="D29:E29"/>
    <mergeCell ref="F27:H27"/>
    <mergeCell ref="F28:H28"/>
    <mergeCell ref="F31:H31"/>
    <mergeCell ref="B59:J59"/>
    <mergeCell ref="D40:E40"/>
    <mergeCell ref="D41:E41"/>
    <mergeCell ref="F39:H39"/>
    <mergeCell ref="B46:E46"/>
    <mergeCell ref="C43:G43"/>
    <mergeCell ref="F40:H40"/>
    <mergeCell ref="F41:H41"/>
    <mergeCell ref="D39:E39"/>
  </mergeCells>
  <conditionalFormatting sqref="C22:C31">
    <cfRule type="cellIs" dxfId="73" priority="19" operator="equal">
      <formula>"No Selection 6"</formula>
    </cfRule>
    <cfRule type="cellIs" dxfId="72" priority="20" operator="equal">
      <formula>"No Selection 5"</formula>
    </cfRule>
    <cfRule type="cellIs" dxfId="71" priority="21" operator="equal">
      <formula>"No Selection 4"</formula>
    </cfRule>
    <cfRule type="cellIs" dxfId="70" priority="22" operator="equal">
      <formula>"No Selection 3"</formula>
    </cfRule>
    <cfRule type="cellIs" dxfId="69" priority="23" operator="equal">
      <formula>"No Selection 2"</formula>
    </cfRule>
    <cfRule type="cellIs" dxfId="68" priority="24" operator="equal">
      <formula>"No Selection"</formula>
    </cfRule>
  </conditionalFormatting>
  <conditionalFormatting sqref="C36:C41">
    <cfRule type="cellIs" dxfId="67" priority="11" operator="equal">
      <formula>"No Selection 6"</formula>
    </cfRule>
    <cfRule type="cellIs" dxfId="66" priority="12" operator="equal">
      <formula>"No Selection 5"</formula>
    </cfRule>
    <cfRule type="cellIs" dxfId="65" priority="13" operator="equal">
      <formula>"No Selection 4"</formula>
    </cfRule>
    <cfRule type="cellIs" dxfId="64" priority="14" operator="equal">
      <formula>"No Selection 3"</formula>
    </cfRule>
    <cfRule type="cellIs" dxfId="63" priority="15" operator="equal">
      <formula>"No Selection 2"</formula>
    </cfRule>
    <cfRule type="cellIs" dxfId="62" priority="16" operator="equal">
      <formula>"No Selection"</formula>
    </cfRule>
  </conditionalFormatting>
  <conditionalFormatting sqref="D22:D31">
    <cfRule type="cellIs" dxfId="61" priority="10" operator="equal">
      <formula>"NA"</formula>
    </cfRule>
  </conditionalFormatting>
  <conditionalFormatting sqref="D36:D41">
    <cfRule type="cellIs" dxfId="60" priority="7" operator="equal">
      <formula>"NA"</formula>
    </cfRule>
  </conditionalFormatting>
  <conditionalFormatting sqref="F22:H31">
    <cfRule type="cellIs" dxfId="59" priority="26" operator="equal">
      <formula>"NA"</formula>
    </cfRule>
  </conditionalFormatting>
  <conditionalFormatting sqref="F36:H41">
    <cfRule type="cellIs" dxfId="58" priority="2" operator="equal">
      <formula>"NA"</formula>
    </cfRule>
  </conditionalFormatting>
  <conditionalFormatting sqref="I22:I31">
    <cfRule type="cellIs" dxfId="57" priority="25" operator="equal">
      <formula>0</formula>
    </cfRule>
  </conditionalFormatting>
  <conditionalFormatting sqref="I36:I41">
    <cfRule type="cellIs" dxfId="56" priority="8" operator="equal">
      <formula>0</formula>
    </cfRule>
  </conditionalFormatting>
  <conditionalFormatting sqref="I2:J2">
    <cfRule type="containsText" dxfId="55" priority="1" operator="containsText" text="INVOICE">
      <formula>NOT(ISERROR(SEARCH("INVOICE",I2)))</formula>
    </cfRule>
  </conditionalFormatting>
  <dataValidations count="1">
    <dataValidation type="list" allowBlank="1" showInputMessage="1" showErrorMessage="1" sqref="C22:C31 C36:C41" xr:uid="{05CA4597-C747-4FA5-A931-90B816F1DBBA}">
      <formula1>Product_Dropdown</formula1>
    </dataValidation>
  </dataValidations>
  <hyperlinks>
    <hyperlink ref="B59:J59" r:id="rId1" display="CLICK HERE for Compliant Technologies Terms and Conditions" xr:uid="{A3B1FA69-0C09-4D3A-AE48-EE0647181AFB}"/>
  </hyperlinks>
  <pageMargins left="0.05" right="0.05" top="0.1" bottom="0.1" header="0" footer="0"/>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A7195-F84A-41F9-B35F-3C468910D2F9}">
  <sheetPr codeName="Sheet3">
    <tabColor theme="1"/>
  </sheetPr>
  <dimension ref="A1:Z109"/>
  <sheetViews>
    <sheetView zoomScale="120" zoomScaleNormal="120" workbookViewId="0">
      <pane ySplit="1" topLeftCell="A32" activePane="bottomLeft" state="frozen"/>
      <selection activeCell="F64" sqref="F64"/>
      <selection pane="bottomLeft" activeCell="I87" sqref="I87"/>
    </sheetView>
  </sheetViews>
  <sheetFormatPr defaultRowHeight="14.6" x14ac:dyDescent="0.4"/>
  <cols>
    <col min="1" max="1" width="13.53515625" style="2" customWidth="1"/>
    <col min="2" max="2" width="13.15234375" style="2" bestFit="1" customWidth="1"/>
    <col min="3" max="3" width="59.3046875" style="1" customWidth="1"/>
    <col min="4" max="4" width="12.69140625" style="4" customWidth="1"/>
    <col min="5" max="5" width="0.84375" customWidth="1"/>
    <col min="6" max="6" width="1.3046875" customWidth="1"/>
    <col min="7" max="7" width="1.3046875" style="6" customWidth="1"/>
    <col min="8" max="8" width="4.3046875" style="6" customWidth="1"/>
    <col min="9" max="9" width="12.3828125" style="6" customWidth="1"/>
    <col min="10" max="10" width="6.3046875" style="6" customWidth="1"/>
    <col min="11" max="11" width="5" style="6" customWidth="1"/>
    <col min="12" max="12" width="14.3046875" style="6" customWidth="1"/>
    <col min="13" max="13" width="9.3828125" style="6" customWidth="1"/>
    <col min="14" max="15" width="1.53515625" style="6" customWidth="1"/>
    <col min="16" max="17" width="8.3828125" style="6" customWidth="1"/>
    <col min="18" max="21" width="9" style="6"/>
    <col min="26" max="26" width="11.3828125" customWidth="1"/>
  </cols>
  <sheetData>
    <row r="1" spans="1:26" ht="15.45" x14ac:dyDescent="0.4">
      <c r="A1" s="5" t="s">
        <v>19</v>
      </c>
      <c r="B1" s="68" t="s">
        <v>18</v>
      </c>
      <c r="C1" s="5" t="s">
        <v>17</v>
      </c>
      <c r="D1" s="3" t="s">
        <v>20</v>
      </c>
      <c r="G1" s="7"/>
      <c r="H1" s="213" t="s">
        <v>86</v>
      </c>
      <c r="I1" s="213"/>
      <c r="J1" s="213"/>
      <c r="K1" s="213"/>
      <c r="L1" s="213"/>
      <c r="M1" s="213"/>
      <c r="N1" s="7"/>
      <c r="Q1"/>
      <c r="R1"/>
      <c r="S1"/>
      <c r="T1"/>
      <c r="U1"/>
    </row>
    <row r="2" spans="1:26" x14ac:dyDescent="0.4">
      <c r="A2" s="117" t="s">
        <v>53</v>
      </c>
      <c r="B2" s="117" t="s">
        <v>11</v>
      </c>
      <c r="C2" s="117" t="s">
        <v>11</v>
      </c>
      <c r="D2" s="118">
        <v>0</v>
      </c>
      <c r="G2" s="7"/>
      <c r="H2" s="7"/>
      <c r="I2" s="7"/>
      <c r="J2" s="7"/>
      <c r="K2" s="7"/>
      <c r="L2" s="7"/>
      <c r="M2" s="7"/>
      <c r="N2" s="7"/>
      <c r="P2" s="214" t="s">
        <v>87</v>
      </c>
      <c r="Q2" s="215"/>
      <c r="R2" s="215"/>
      <c r="S2" s="215"/>
      <c r="T2" s="215"/>
      <c r="U2" s="215"/>
      <c r="V2" s="215"/>
      <c r="W2" s="215"/>
      <c r="X2" s="215"/>
      <c r="Y2" s="215"/>
      <c r="Z2" s="216"/>
    </row>
    <row r="3" spans="1:26" x14ac:dyDescent="0.4">
      <c r="A3" s="120" t="s">
        <v>102</v>
      </c>
      <c r="B3" s="120" t="s">
        <v>106</v>
      </c>
      <c r="C3" s="120" t="s">
        <v>230</v>
      </c>
      <c r="D3" s="121">
        <v>1595</v>
      </c>
      <c r="G3" s="7"/>
      <c r="H3" s="211" t="s">
        <v>82</v>
      </c>
      <c r="I3" s="212"/>
      <c r="J3" s="212"/>
      <c r="K3" s="212"/>
      <c r="L3" s="212"/>
      <c r="M3" s="212"/>
      <c r="N3" s="7"/>
      <c r="P3" s="217"/>
      <c r="Q3" s="218"/>
      <c r="R3" s="218"/>
      <c r="S3" s="218"/>
      <c r="T3" s="218"/>
      <c r="U3" s="218"/>
      <c r="V3" s="218"/>
      <c r="W3" s="218"/>
      <c r="X3" s="218"/>
      <c r="Y3" s="218"/>
      <c r="Z3" s="219"/>
    </row>
    <row r="4" spans="1:26" x14ac:dyDescent="0.4">
      <c r="A4" s="120" t="s">
        <v>103</v>
      </c>
      <c r="B4" s="120" t="s">
        <v>106</v>
      </c>
      <c r="C4" s="120" t="s">
        <v>231</v>
      </c>
      <c r="D4" s="121">
        <v>1595</v>
      </c>
      <c r="G4" s="7"/>
      <c r="H4" s="211"/>
      <c r="I4" s="212"/>
      <c r="J4" s="212"/>
      <c r="K4" s="212"/>
      <c r="L4" s="212"/>
      <c r="M4" s="212"/>
      <c r="N4" s="7"/>
      <c r="P4" s="217"/>
      <c r="Q4" s="218"/>
      <c r="R4" s="218"/>
      <c r="S4" s="218"/>
      <c r="T4" s="218"/>
      <c r="U4" s="218"/>
      <c r="V4" s="218"/>
      <c r="W4" s="218"/>
      <c r="X4" s="218"/>
      <c r="Y4" s="218"/>
      <c r="Z4" s="219"/>
    </row>
    <row r="5" spans="1:26" x14ac:dyDescent="0.4">
      <c r="A5" s="119" t="s">
        <v>209</v>
      </c>
      <c r="B5" s="119" t="s">
        <v>107</v>
      </c>
      <c r="C5" s="119" t="s">
        <v>232</v>
      </c>
      <c r="D5" s="116">
        <v>1895</v>
      </c>
      <c r="G5" s="7"/>
      <c r="H5" s="211"/>
      <c r="I5" s="212"/>
      <c r="J5" s="212"/>
      <c r="K5" s="212"/>
      <c r="L5" s="212"/>
      <c r="M5" s="212"/>
      <c r="N5" s="7"/>
      <c r="P5" s="217"/>
      <c r="Q5" s="218"/>
      <c r="R5" s="218"/>
      <c r="S5" s="218"/>
      <c r="T5" s="218"/>
      <c r="U5" s="218"/>
      <c r="V5" s="218"/>
      <c r="W5" s="218"/>
      <c r="X5" s="218"/>
      <c r="Y5" s="218"/>
      <c r="Z5" s="219"/>
    </row>
    <row r="6" spans="1:26" x14ac:dyDescent="0.4">
      <c r="A6" s="119" t="s">
        <v>210</v>
      </c>
      <c r="B6" s="119" t="s">
        <v>107</v>
      </c>
      <c r="C6" s="119" t="s">
        <v>233</v>
      </c>
      <c r="D6" s="116">
        <v>1895</v>
      </c>
      <c r="G6" s="7"/>
      <c r="H6" s="211"/>
      <c r="I6" s="212"/>
      <c r="J6" s="212"/>
      <c r="K6" s="212"/>
      <c r="L6" s="212"/>
      <c r="M6" s="212"/>
      <c r="N6" s="7"/>
      <c r="P6" s="217"/>
      <c r="Q6" s="218"/>
      <c r="R6" s="218"/>
      <c r="S6" s="218"/>
      <c r="T6" s="218"/>
      <c r="U6" s="218"/>
      <c r="V6" s="218"/>
      <c r="W6" s="218"/>
      <c r="X6" s="218"/>
      <c r="Y6" s="218"/>
      <c r="Z6" s="219"/>
    </row>
    <row r="7" spans="1:26" ht="14.7" customHeight="1" x14ac:dyDescent="0.4">
      <c r="A7" s="120" t="s">
        <v>101</v>
      </c>
      <c r="B7" s="120" t="s">
        <v>106</v>
      </c>
      <c r="C7" s="120" t="s">
        <v>234</v>
      </c>
      <c r="D7" s="121">
        <v>4785</v>
      </c>
      <c r="G7" s="7"/>
      <c r="H7" s="212"/>
      <c r="I7" s="212"/>
      <c r="J7" s="212"/>
      <c r="K7" s="212"/>
      <c r="L7" s="212"/>
      <c r="M7" s="212"/>
      <c r="N7" s="7"/>
      <c r="P7" s="217"/>
      <c r="Q7" s="218"/>
      <c r="R7" s="218"/>
      <c r="S7" s="218"/>
      <c r="T7" s="218"/>
      <c r="U7" s="218"/>
      <c r="V7" s="218"/>
      <c r="W7" s="218"/>
      <c r="X7" s="218"/>
      <c r="Y7" s="218"/>
      <c r="Z7" s="219"/>
    </row>
    <row r="8" spans="1:26" ht="14.7" customHeight="1" x14ac:dyDescent="0.4">
      <c r="A8" s="119" t="s">
        <v>235</v>
      </c>
      <c r="B8" s="119" t="s">
        <v>11</v>
      </c>
      <c r="C8" s="119" t="s">
        <v>236</v>
      </c>
      <c r="D8" s="116">
        <v>0</v>
      </c>
      <c r="G8" s="7"/>
      <c r="H8" s="7"/>
      <c r="I8" s="7"/>
      <c r="J8" s="7"/>
      <c r="K8" s="7"/>
      <c r="L8" s="7"/>
      <c r="M8" s="7"/>
      <c r="N8" s="7"/>
      <c r="P8" s="217"/>
      <c r="Q8" s="218"/>
      <c r="R8" s="218"/>
      <c r="S8" s="218"/>
      <c r="T8" s="218"/>
      <c r="U8" s="218"/>
      <c r="V8" s="218"/>
      <c r="W8" s="218"/>
      <c r="X8" s="218"/>
      <c r="Y8" s="218"/>
      <c r="Z8" s="219"/>
    </row>
    <row r="9" spans="1:26" ht="14.7" customHeight="1" x14ac:dyDescent="0.4">
      <c r="A9" s="117" t="s">
        <v>117</v>
      </c>
      <c r="B9" s="117" t="s">
        <v>11</v>
      </c>
      <c r="C9" s="117" t="s">
        <v>11</v>
      </c>
      <c r="D9" s="118">
        <v>0</v>
      </c>
      <c r="G9" s="7"/>
      <c r="H9" s="211"/>
      <c r="I9" s="212"/>
      <c r="J9" s="212"/>
      <c r="K9" s="212"/>
      <c r="L9" s="212"/>
      <c r="M9" s="212"/>
      <c r="N9" s="7"/>
      <c r="P9" s="217"/>
      <c r="Q9" s="218"/>
      <c r="R9" s="218"/>
      <c r="S9" s="218"/>
      <c r="T9" s="218"/>
      <c r="U9" s="218"/>
      <c r="V9" s="218"/>
      <c r="W9" s="218"/>
      <c r="X9" s="218"/>
      <c r="Y9" s="218"/>
      <c r="Z9" s="219"/>
    </row>
    <row r="10" spans="1:26" ht="14.7" customHeight="1" x14ac:dyDescent="0.4">
      <c r="A10" s="119" t="s">
        <v>184</v>
      </c>
      <c r="B10" s="119" t="s">
        <v>108</v>
      </c>
      <c r="C10" s="119" t="s">
        <v>216</v>
      </c>
      <c r="D10" s="116">
        <v>1595</v>
      </c>
      <c r="G10" s="7"/>
      <c r="H10" s="211"/>
      <c r="I10" s="212"/>
      <c r="J10" s="212"/>
      <c r="K10" s="212"/>
      <c r="L10" s="212"/>
      <c r="M10" s="212"/>
      <c r="N10" s="7"/>
      <c r="P10" s="217"/>
      <c r="Q10" s="218"/>
      <c r="R10" s="218"/>
      <c r="S10" s="218"/>
      <c r="T10" s="218"/>
      <c r="U10" s="218"/>
      <c r="V10" s="218"/>
      <c r="W10" s="218"/>
      <c r="X10" s="218"/>
      <c r="Y10" s="218"/>
      <c r="Z10" s="219"/>
    </row>
    <row r="11" spans="1:26" x14ac:dyDescent="0.4">
      <c r="A11" s="119" t="s">
        <v>185</v>
      </c>
      <c r="B11" s="119" t="s">
        <v>108</v>
      </c>
      <c r="C11" s="119" t="s">
        <v>217</v>
      </c>
      <c r="D11" s="116">
        <v>1595</v>
      </c>
      <c r="G11" s="7"/>
      <c r="H11" s="211"/>
      <c r="I11" s="212"/>
      <c r="J11" s="212"/>
      <c r="K11" s="212"/>
      <c r="L11" s="212"/>
      <c r="M11" s="212"/>
      <c r="N11" s="7"/>
      <c r="P11" s="220"/>
      <c r="Q11" s="221"/>
      <c r="R11" s="221"/>
      <c r="S11" s="221"/>
      <c r="T11" s="221"/>
      <c r="U11" s="221"/>
      <c r="V11" s="221"/>
      <c r="W11" s="221"/>
      <c r="X11" s="221"/>
      <c r="Y11" s="221"/>
      <c r="Z11" s="222"/>
    </row>
    <row r="12" spans="1:26" x14ac:dyDescent="0.4">
      <c r="A12" s="119" t="s">
        <v>186</v>
      </c>
      <c r="B12" s="119" t="s">
        <v>108</v>
      </c>
      <c r="C12" s="119" t="s">
        <v>218</v>
      </c>
      <c r="D12" s="116">
        <v>1595</v>
      </c>
      <c r="G12" s="7"/>
      <c r="H12" s="211"/>
      <c r="I12" s="212"/>
      <c r="J12" s="212"/>
      <c r="K12" s="212"/>
      <c r="L12" s="212"/>
      <c r="M12" s="212"/>
      <c r="N12" s="7"/>
      <c r="P12" s="223" t="s">
        <v>88</v>
      </c>
      <c r="Q12" s="224"/>
      <c r="R12" s="224"/>
      <c r="S12" s="224"/>
      <c r="T12" s="224"/>
      <c r="U12" s="224"/>
      <c r="V12" s="224"/>
      <c r="W12" s="224"/>
      <c r="X12" s="224"/>
      <c r="Y12" s="224"/>
      <c r="Z12" s="225"/>
    </row>
    <row r="13" spans="1:26" x14ac:dyDescent="0.4">
      <c r="A13" s="119" t="s">
        <v>187</v>
      </c>
      <c r="B13" s="119" t="s">
        <v>108</v>
      </c>
      <c r="C13" s="119" t="s">
        <v>219</v>
      </c>
      <c r="D13" s="116">
        <v>1595</v>
      </c>
      <c r="G13" s="7"/>
      <c r="H13" s="212"/>
      <c r="I13" s="212"/>
      <c r="J13" s="212"/>
      <c r="K13" s="212"/>
      <c r="L13" s="212"/>
      <c r="M13" s="212"/>
      <c r="N13" s="7"/>
      <c r="U13"/>
    </row>
    <row r="14" spans="1:26" x14ac:dyDescent="0.4">
      <c r="A14" s="119" t="s">
        <v>188</v>
      </c>
      <c r="B14" s="119" t="s">
        <v>108</v>
      </c>
      <c r="C14" s="119" t="s">
        <v>220</v>
      </c>
      <c r="D14" s="116">
        <v>1595</v>
      </c>
      <c r="G14" s="7"/>
      <c r="H14" s="7"/>
      <c r="I14" s="7"/>
      <c r="J14" s="7"/>
      <c r="K14" s="7"/>
      <c r="L14" s="7"/>
      <c r="M14" s="7"/>
      <c r="N14" s="7"/>
      <c r="U14"/>
    </row>
    <row r="15" spans="1:26" x14ac:dyDescent="0.4">
      <c r="A15" s="119" t="s">
        <v>189</v>
      </c>
      <c r="B15" s="119" t="s">
        <v>108</v>
      </c>
      <c r="C15" s="119" t="s">
        <v>221</v>
      </c>
      <c r="D15" s="116">
        <v>1595</v>
      </c>
      <c r="G15" s="7"/>
      <c r="H15" s="211"/>
      <c r="I15" s="212"/>
      <c r="J15" s="212"/>
      <c r="K15" s="212"/>
      <c r="L15" s="212"/>
      <c r="M15" s="212"/>
      <c r="N15" s="7"/>
      <c r="U15"/>
    </row>
    <row r="16" spans="1:26" x14ac:dyDescent="0.4">
      <c r="A16" s="119" t="s">
        <v>190</v>
      </c>
      <c r="B16" s="119" t="s">
        <v>108</v>
      </c>
      <c r="C16" s="119" t="s">
        <v>222</v>
      </c>
      <c r="D16" s="116">
        <v>1595</v>
      </c>
      <c r="G16" s="7"/>
      <c r="H16" s="211"/>
      <c r="I16" s="212"/>
      <c r="J16" s="212"/>
      <c r="K16" s="212"/>
      <c r="L16" s="212"/>
      <c r="M16" s="212"/>
      <c r="N16" s="7"/>
      <c r="U16"/>
    </row>
    <row r="17" spans="1:21" x14ac:dyDescent="0.4">
      <c r="A17" s="119" t="s">
        <v>191</v>
      </c>
      <c r="B17" s="119" t="s">
        <v>108</v>
      </c>
      <c r="C17" s="119" t="s">
        <v>223</v>
      </c>
      <c r="D17" s="116">
        <v>1595</v>
      </c>
      <c r="G17" s="7"/>
      <c r="H17" s="211"/>
      <c r="I17" s="212"/>
      <c r="J17" s="212"/>
      <c r="K17" s="212"/>
      <c r="L17" s="212"/>
      <c r="M17" s="212"/>
      <c r="N17" s="7"/>
      <c r="U17"/>
    </row>
    <row r="18" spans="1:21" x14ac:dyDescent="0.4">
      <c r="A18" s="120" t="s">
        <v>182</v>
      </c>
      <c r="B18" s="120" t="s">
        <v>175</v>
      </c>
      <c r="C18" s="120" t="s">
        <v>192</v>
      </c>
      <c r="D18" s="121">
        <v>1345</v>
      </c>
      <c r="G18" s="7"/>
      <c r="H18" s="211"/>
      <c r="I18" s="212"/>
      <c r="J18" s="212"/>
      <c r="K18" s="212"/>
      <c r="L18" s="212"/>
      <c r="M18" s="212"/>
      <c r="N18" s="7"/>
    </row>
    <row r="19" spans="1:21" x14ac:dyDescent="0.4">
      <c r="A19" s="120" t="s">
        <v>176</v>
      </c>
      <c r="B19" s="120" t="s">
        <v>175</v>
      </c>
      <c r="C19" s="120" t="s">
        <v>168</v>
      </c>
      <c r="D19" s="121">
        <v>1345</v>
      </c>
      <c r="G19" s="7"/>
      <c r="H19" s="212"/>
      <c r="I19" s="212"/>
      <c r="J19" s="212"/>
      <c r="K19" s="212"/>
      <c r="L19" s="212"/>
      <c r="M19" s="212"/>
      <c r="N19" s="7"/>
    </row>
    <row r="20" spans="1:21" x14ac:dyDescent="0.4">
      <c r="A20" s="120" t="s">
        <v>183</v>
      </c>
      <c r="B20" s="120" t="s">
        <v>175</v>
      </c>
      <c r="C20" s="120" t="s">
        <v>169</v>
      </c>
      <c r="D20" s="121">
        <v>1345</v>
      </c>
      <c r="G20" s="7"/>
      <c r="H20" s="7"/>
      <c r="I20" s="7"/>
      <c r="J20" s="7"/>
      <c r="K20" s="7"/>
      <c r="L20" s="7"/>
      <c r="M20" s="7"/>
      <c r="N20" s="7"/>
    </row>
    <row r="21" spans="1:21" x14ac:dyDescent="0.4">
      <c r="A21" s="120" t="s">
        <v>177</v>
      </c>
      <c r="B21" s="120" t="s">
        <v>175</v>
      </c>
      <c r="C21" s="120" t="s">
        <v>170</v>
      </c>
      <c r="D21" s="121">
        <v>1345</v>
      </c>
      <c r="G21" s="7"/>
      <c r="H21" s="211"/>
      <c r="I21" s="212"/>
      <c r="J21" s="212"/>
      <c r="K21" s="212"/>
      <c r="L21" s="212"/>
      <c r="M21" s="212"/>
      <c r="N21" s="7"/>
    </row>
    <row r="22" spans="1:21" x14ac:dyDescent="0.4">
      <c r="A22" s="120" t="s">
        <v>178</v>
      </c>
      <c r="B22" s="120" t="s">
        <v>175</v>
      </c>
      <c r="C22" s="120" t="s">
        <v>171</v>
      </c>
      <c r="D22" s="121">
        <v>1345</v>
      </c>
      <c r="G22" s="7"/>
      <c r="H22" s="211"/>
      <c r="I22" s="212"/>
      <c r="J22" s="212"/>
      <c r="K22" s="212"/>
      <c r="L22" s="212"/>
      <c r="M22" s="212"/>
      <c r="N22" s="7"/>
    </row>
    <row r="23" spans="1:21" x14ac:dyDescent="0.4">
      <c r="A23" s="120" t="s">
        <v>179</v>
      </c>
      <c r="B23" s="120" t="s">
        <v>175</v>
      </c>
      <c r="C23" s="120" t="s">
        <v>172</v>
      </c>
      <c r="D23" s="121">
        <v>1345</v>
      </c>
      <c r="G23" s="7"/>
      <c r="H23" s="211"/>
      <c r="I23" s="212"/>
      <c r="J23" s="212"/>
      <c r="K23" s="212"/>
      <c r="L23" s="212"/>
      <c r="M23" s="212"/>
      <c r="N23" s="7"/>
    </row>
    <row r="24" spans="1:21" x14ac:dyDescent="0.4">
      <c r="A24" s="120" t="s">
        <v>180</v>
      </c>
      <c r="B24" s="120" t="s">
        <v>175</v>
      </c>
      <c r="C24" s="120" t="s">
        <v>173</v>
      </c>
      <c r="D24" s="121">
        <v>1345</v>
      </c>
      <c r="G24" s="7"/>
      <c r="H24" s="211"/>
      <c r="I24" s="212"/>
      <c r="J24" s="212"/>
      <c r="K24" s="212"/>
      <c r="L24" s="212"/>
      <c r="M24" s="212"/>
      <c r="N24" s="7"/>
    </row>
    <row r="25" spans="1:21" x14ac:dyDescent="0.4">
      <c r="A25" s="120" t="s">
        <v>181</v>
      </c>
      <c r="B25" s="120" t="s">
        <v>175</v>
      </c>
      <c r="C25" s="120" t="s">
        <v>174</v>
      </c>
      <c r="D25" s="121">
        <v>1345</v>
      </c>
      <c r="G25" s="7"/>
      <c r="H25" s="212"/>
      <c r="I25" s="212"/>
      <c r="J25" s="212"/>
      <c r="K25" s="212"/>
      <c r="L25" s="212"/>
      <c r="M25" s="212"/>
      <c r="N25" s="7"/>
    </row>
    <row r="26" spans="1:21" x14ac:dyDescent="0.4">
      <c r="A26" s="119" t="s">
        <v>237</v>
      </c>
      <c r="B26" s="119" t="s">
        <v>108</v>
      </c>
      <c r="C26" s="119" t="s">
        <v>238</v>
      </c>
      <c r="D26" s="116">
        <v>1595</v>
      </c>
      <c r="G26" s="7"/>
      <c r="H26" s="7"/>
      <c r="I26" s="7"/>
      <c r="J26" s="7"/>
      <c r="K26" s="7"/>
      <c r="L26" s="7"/>
      <c r="M26" s="7"/>
      <c r="N26" s="7"/>
    </row>
    <row r="27" spans="1:21" x14ac:dyDescent="0.4">
      <c r="A27" s="119" t="s">
        <v>239</v>
      </c>
      <c r="B27" s="119" t="s">
        <v>108</v>
      </c>
      <c r="C27" s="119" t="s">
        <v>240</v>
      </c>
      <c r="D27" s="116">
        <v>1595</v>
      </c>
      <c r="G27" s="7"/>
      <c r="H27" s="211"/>
      <c r="I27" s="212"/>
      <c r="J27" s="212"/>
      <c r="K27" s="212"/>
      <c r="L27" s="212"/>
      <c r="M27" s="212"/>
      <c r="N27" s="7"/>
    </row>
    <row r="28" spans="1:21" x14ac:dyDescent="0.4">
      <c r="A28" s="119" t="s">
        <v>241</v>
      </c>
      <c r="B28" s="119" t="s">
        <v>108</v>
      </c>
      <c r="C28" s="119" t="s">
        <v>242</v>
      </c>
      <c r="D28" s="116">
        <v>1595</v>
      </c>
      <c r="G28" s="7"/>
      <c r="H28" s="211"/>
      <c r="I28" s="212"/>
      <c r="J28" s="212"/>
      <c r="K28" s="212"/>
      <c r="L28" s="212"/>
      <c r="M28" s="212"/>
      <c r="N28" s="7"/>
    </row>
    <row r="29" spans="1:21" x14ac:dyDescent="0.4">
      <c r="A29" s="119" t="s">
        <v>243</v>
      </c>
      <c r="B29" s="119" t="s">
        <v>108</v>
      </c>
      <c r="C29" s="119" t="s">
        <v>244</v>
      </c>
      <c r="D29" s="116">
        <v>1595</v>
      </c>
      <c r="G29" s="7"/>
      <c r="H29" s="211"/>
      <c r="I29" s="212"/>
      <c r="J29" s="212"/>
      <c r="K29" s="212"/>
      <c r="L29" s="212"/>
      <c r="M29" s="212"/>
      <c r="N29" s="7"/>
    </row>
    <row r="30" spans="1:21" x14ac:dyDescent="0.4">
      <c r="A30" s="119" t="s">
        <v>245</v>
      </c>
      <c r="B30" s="119" t="s">
        <v>108</v>
      </c>
      <c r="C30" s="119" t="s">
        <v>246</v>
      </c>
      <c r="D30" s="116">
        <v>1595</v>
      </c>
      <c r="G30" s="7"/>
      <c r="H30" s="211"/>
      <c r="I30" s="212"/>
      <c r="J30" s="212"/>
      <c r="K30" s="212"/>
      <c r="L30" s="212"/>
      <c r="M30" s="212"/>
      <c r="N30" s="7"/>
    </row>
    <row r="31" spans="1:21" x14ac:dyDescent="0.4">
      <c r="A31" s="119" t="s">
        <v>247</v>
      </c>
      <c r="B31" s="119" t="s">
        <v>108</v>
      </c>
      <c r="C31" s="119" t="s">
        <v>248</v>
      </c>
      <c r="D31" s="116">
        <v>1595</v>
      </c>
      <c r="G31" s="7"/>
      <c r="H31" s="212"/>
      <c r="I31" s="212"/>
      <c r="J31" s="212"/>
      <c r="K31" s="212"/>
      <c r="L31" s="212"/>
      <c r="M31" s="212"/>
      <c r="N31" s="7"/>
    </row>
    <row r="32" spans="1:21" x14ac:dyDescent="0.4">
      <c r="A32" s="119" t="s">
        <v>249</v>
      </c>
      <c r="B32" s="119" t="s">
        <v>108</v>
      </c>
      <c r="C32" s="119" t="s">
        <v>250</v>
      </c>
      <c r="D32" s="116">
        <v>1595</v>
      </c>
      <c r="G32" s="7"/>
      <c r="H32" s="7"/>
      <c r="I32" s="7"/>
      <c r="J32" s="7"/>
      <c r="K32" s="7"/>
      <c r="L32" s="7"/>
      <c r="M32" s="7"/>
      <c r="N32" s="7"/>
    </row>
    <row r="33" spans="1:14" x14ac:dyDescent="0.4">
      <c r="A33" s="119" t="s">
        <v>251</v>
      </c>
      <c r="B33" s="119" t="s">
        <v>108</v>
      </c>
      <c r="C33" s="119" t="s">
        <v>252</v>
      </c>
      <c r="D33" s="116">
        <v>1595</v>
      </c>
      <c r="G33" s="7"/>
      <c r="H33" s="7"/>
      <c r="I33" s="7"/>
      <c r="J33" s="7"/>
      <c r="K33" s="7"/>
      <c r="L33" s="7"/>
      <c r="M33" s="7"/>
      <c r="N33" s="7"/>
    </row>
    <row r="34" spans="1:14" x14ac:dyDescent="0.4">
      <c r="A34" s="117" t="s">
        <v>118</v>
      </c>
      <c r="B34" s="117" t="s">
        <v>11</v>
      </c>
      <c r="C34" s="117" t="s">
        <v>11</v>
      </c>
      <c r="D34" s="118">
        <v>0</v>
      </c>
      <c r="G34" s="7"/>
      <c r="H34" s="7"/>
      <c r="I34" s="7"/>
      <c r="J34" s="7"/>
      <c r="K34" s="7"/>
      <c r="L34" s="7"/>
      <c r="M34" s="7"/>
      <c r="N34" s="7"/>
    </row>
    <row r="35" spans="1:14" x14ac:dyDescent="0.4">
      <c r="A35" s="119" t="s">
        <v>9</v>
      </c>
      <c r="B35" s="119" t="s">
        <v>22</v>
      </c>
      <c r="C35" s="119" t="s">
        <v>213</v>
      </c>
      <c r="D35" s="116">
        <v>1695</v>
      </c>
      <c r="G35" s="7"/>
      <c r="H35" s="7"/>
      <c r="I35" s="7"/>
      <c r="J35" s="7"/>
      <c r="K35" s="7"/>
      <c r="L35" s="7"/>
      <c r="M35" s="7"/>
      <c r="N35" s="7"/>
    </row>
    <row r="36" spans="1:14" x14ac:dyDescent="0.4">
      <c r="A36" s="119" t="s">
        <v>122</v>
      </c>
      <c r="B36" s="119" t="s">
        <v>22</v>
      </c>
      <c r="C36" s="119" t="s">
        <v>214</v>
      </c>
      <c r="D36" s="116">
        <v>1895</v>
      </c>
      <c r="G36" s="7"/>
      <c r="H36" s="7"/>
      <c r="I36" s="7"/>
      <c r="J36" s="7"/>
      <c r="K36" s="7"/>
      <c r="L36" s="7"/>
      <c r="M36" s="7"/>
      <c r="N36" s="7"/>
    </row>
    <row r="37" spans="1:14" x14ac:dyDescent="0.4">
      <c r="A37" s="117" t="s">
        <v>119</v>
      </c>
      <c r="B37" s="117" t="s">
        <v>11</v>
      </c>
      <c r="C37" s="117" t="s">
        <v>11</v>
      </c>
      <c r="D37" s="118">
        <v>0</v>
      </c>
      <c r="G37" s="7"/>
      <c r="H37" s="7"/>
      <c r="I37" s="7"/>
      <c r="J37" s="7"/>
      <c r="K37" s="7"/>
      <c r="L37" s="7"/>
      <c r="M37" s="7"/>
      <c r="N37" s="7"/>
    </row>
    <row r="38" spans="1:14" x14ac:dyDescent="0.4">
      <c r="A38" s="119" t="s">
        <v>109</v>
      </c>
      <c r="B38" s="119" t="s">
        <v>110</v>
      </c>
      <c r="C38" s="119" t="s">
        <v>125</v>
      </c>
      <c r="D38" s="116">
        <v>299</v>
      </c>
      <c r="G38" s="7"/>
      <c r="H38" s="7"/>
      <c r="I38" s="7"/>
      <c r="J38" s="7"/>
      <c r="K38" s="7"/>
      <c r="L38" s="7"/>
      <c r="M38" s="7"/>
      <c r="N38" s="7"/>
    </row>
    <row r="39" spans="1:14" x14ac:dyDescent="0.4">
      <c r="A39" s="119" t="s">
        <v>253</v>
      </c>
      <c r="B39" s="119" t="s">
        <v>21</v>
      </c>
      <c r="C39" s="119" t="s">
        <v>254</v>
      </c>
      <c r="D39" s="116">
        <v>299</v>
      </c>
      <c r="G39" s="7"/>
      <c r="H39" s="7"/>
      <c r="I39" s="7"/>
      <c r="J39" s="7"/>
      <c r="K39" s="7"/>
      <c r="L39" s="7"/>
      <c r="M39" s="7"/>
      <c r="N39" s="7"/>
    </row>
    <row r="40" spans="1:14" x14ac:dyDescent="0.4">
      <c r="A40" s="119" t="s">
        <v>10</v>
      </c>
      <c r="B40" s="119" t="s">
        <v>59</v>
      </c>
      <c r="C40" s="119" t="s">
        <v>27</v>
      </c>
      <c r="D40" s="116">
        <v>100</v>
      </c>
      <c r="G40" s="7"/>
      <c r="H40" s="7"/>
      <c r="I40" s="7"/>
      <c r="J40" s="7"/>
      <c r="K40" s="7"/>
      <c r="L40" s="7"/>
      <c r="M40" s="7"/>
      <c r="N40" s="7"/>
    </row>
    <row r="41" spans="1:14" x14ac:dyDescent="0.4">
      <c r="A41" s="119" t="s">
        <v>12</v>
      </c>
      <c r="B41" s="119" t="s">
        <v>59</v>
      </c>
      <c r="C41" s="119" t="s">
        <v>111</v>
      </c>
      <c r="D41" s="116">
        <v>30</v>
      </c>
      <c r="G41" s="7"/>
      <c r="H41" s="7"/>
      <c r="I41" s="7"/>
      <c r="J41" s="7"/>
      <c r="K41" s="7"/>
      <c r="L41" s="7"/>
      <c r="M41" s="7"/>
      <c r="N41" s="7"/>
    </row>
    <row r="42" spans="1:14" x14ac:dyDescent="0.4">
      <c r="A42" s="119" t="s">
        <v>13</v>
      </c>
      <c r="B42" s="119" t="s">
        <v>59</v>
      </c>
      <c r="C42" s="119" t="s">
        <v>112</v>
      </c>
      <c r="D42" s="116">
        <v>15</v>
      </c>
    </row>
    <row r="43" spans="1:14" x14ac:dyDescent="0.4">
      <c r="A43" s="119" t="s">
        <v>123</v>
      </c>
      <c r="B43" s="119" t="s">
        <v>59</v>
      </c>
      <c r="C43" s="119" t="s">
        <v>124</v>
      </c>
      <c r="D43" s="116">
        <v>30</v>
      </c>
    </row>
    <row r="44" spans="1:14" x14ac:dyDescent="0.4">
      <c r="A44" s="117" t="s">
        <v>120</v>
      </c>
      <c r="B44" s="117" t="s">
        <v>11</v>
      </c>
      <c r="C44" s="117" t="s">
        <v>11</v>
      </c>
      <c r="D44" s="118">
        <v>0</v>
      </c>
    </row>
    <row r="45" spans="1:14" x14ac:dyDescent="0.4">
      <c r="A45" s="119" t="s">
        <v>224</v>
      </c>
      <c r="B45" s="119" t="s">
        <v>28</v>
      </c>
      <c r="C45" s="119" t="s">
        <v>225</v>
      </c>
      <c r="D45" s="116">
        <v>695</v>
      </c>
    </row>
    <row r="46" spans="1:14" x14ac:dyDescent="0.4">
      <c r="A46" s="119" t="s">
        <v>255</v>
      </c>
      <c r="B46" s="119" t="s">
        <v>28</v>
      </c>
      <c r="C46" s="119" t="s">
        <v>256</v>
      </c>
      <c r="D46" s="116">
        <v>995</v>
      </c>
    </row>
    <row r="47" spans="1:14" x14ac:dyDescent="0.4">
      <c r="A47" s="119" t="s">
        <v>228</v>
      </c>
      <c r="B47" s="119" t="s">
        <v>28</v>
      </c>
      <c r="C47" s="119" t="s">
        <v>257</v>
      </c>
      <c r="D47" s="116">
        <v>995</v>
      </c>
    </row>
    <row r="48" spans="1:14" x14ac:dyDescent="0.4">
      <c r="A48" s="119" t="s">
        <v>212</v>
      </c>
      <c r="B48" s="119" t="s">
        <v>28</v>
      </c>
      <c r="C48" s="119" t="s">
        <v>258</v>
      </c>
      <c r="D48" s="116">
        <v>0</v>
      </c>
    </row>
    <row r="49" spans="1:4" x14ac:dyDescent="0.4">
      <c r="A49" s="117" t="s">
        <v>154</v>
      </c>
      <c r="B49" s="117" t="s">
        <v>11</v>
      </c>
      <c r="C49" s="117" t="s">
        <v>11</v>
      </c>
      <c r="D49" s="118">
        <v>0</v>
      </c>
    </row>
    <row r="50" spans="1:4" x14ac:dyDescent="0.4">
      <c r="A50" s="123" t="s">
        <v>201</v>
      </c>
      <c r="B50" s="123" t="s">
        <v>23</v>
      </c>
      <c r="C50" s="123" t="s">
        <v>259</v>
      </c>
      <c r="D50" s="124">
        <v>945</v>
      </c>
    </row>
    <row r="51" spans="1:4" x14ac:dyDescent="0.4">
      <c r="A51" s="123" t="s">
        <v>202</v>
      </c>
      <c r="B51" s="123" t="s">
        <v>23</v>
      </c>
      <c r="C51" s="123" t="s">
        <v>260</v>
      </c>
      <c r="D51" s="124">
        <v>945</v>
      </c>
    </row>
    <row r="52" spans="1:4" x14ac:dyDescent="0.4">
      <c r="A52" s="123" t="s">
        <v>203</v>
      </c>
      <c r="B52" s="123" t="s">
        <v>23</v>
      </c>
      <c r="C52" s="123" t="s">
        <v>261</v>
      </c>
      <c r="D52" s="124">
        <v>945</v>
      </c>
    </row>
    <row r="53" spans="1:4" x14ac:dyDescent="0.4">
      <c r="A53" s="123" t="s">
        <v>204</v>
      </c>
      <c r="B53" s="123" t="s">
        <v>23</v>
      </c>
      <c r="C53" s="123" t="s">
        <v>262</v>
      </c>
      <c r="D53" s="124">
        <v>945</v>
      </c>
    </row>
    <row r="54" spans="1:4" x14ac:dyDescent="0.4">
      <c r="A54" s="123" t="s">
        <v>205</v>
      </c>
      <c r="B54" s="123" t="s">
        <v>23</v>
      </c>
      <c r="C54" s="123" t="s">
        <v>263</v>
      </c>
      <c r="D54" s="124">
        <v>945</v>
      </c>
    </row>
    <row r="55" spans="1:4" x14ac:dyDescent="0.4">
      <c r="A55" s="123" t="s">
        <v>206</v>
      </c>
      <c r="B55" s="123" t="s">
        <v>23</v>
      </c>
      <c r="C55" s="123" t="s">
        <v>264</v>
      </c>
      <c r="D55" s="124">
        <v>945</v>
      </c>
    </row>
    <row r="56" spans="1:4" x14ac:dyDescent="0.4">
      <c r="A56" s="123" t="s">
        <v>207</v>
      </c>
      <c r="B56" s="123" t="s">
        <v>23</v>
      </c>
      <c r="C56" s="123" t="s">
        <v>265</v>
      </c>
      <c r="D56" s="124">
        <v>945</v>
      </c>
    </row>
    <row r="57" spans="1:4" x14ac:dyDescent="0.4">
      <c r="A57" s="123" t="s">
        <v>208</v>
      </c>
      <c r="B57" s="123" t="s">
        <v>23</v>
      </c>
      <c r="C57" s="123" t="s">
        <v>266</v>
      </c>
      <c r="D57" s="124">
        <v>945</v>
      </c>
    </row>
    <row r="58" spans="1:4" x14ac:dyDescent="0.4">
      <c r="A58" s="125" t="s">
        <v>193</v>
      </c>
      <c r="B58" s="125" t="s">
        <v>23</v>
      </c>
      <c r="C58" s="125" t="s">
        <v>267</v>
      </c>
      <c r="D58" s="126">
        <v>845</v>
      </c>
    </row>
    <row r="59" spans="1:4" x14ac:dyDescent="0.4">
      <c r="A59" s="125" t="s">
        <v>194</v>
      </c>
      <c r="B59" s="125" t="s">
        <v>23</v>
      </c>
      <c r="C59" s="125" t="s">
        <v>268</v>
      </c>
      <c r="D59" s="126">
        <v>845</v>
      </c>
    </row>
    <row r="60" spans="1:4" x14ac:dyDescent="0.4">
      <c r="A60" s="125" t="s">
        <v>195</v>
      </c>
      <c r="B60" s="125" t="s">
        <v>23</v>
      </c>
      <c r="C60" s="125" t="s">
        <v>269</v>
      </c>
      <c r="D60" s="126">
        <v>845</v>
      </c>
    </row>
    <row r="61" spans="1:4" x14ac:dyDescent="0.4">
      <c r="A61" s="125" t="s">
        <v>196</v>
      </c>
      <c r="B61" s="125" t="s">
        <v>23</v>
      </c>
      <c r="C61" s="125" t="s">
        <v>270</v>
      </c>
      <c r="D61" s="126">
        <v>845</v>
      </c>
    </row>
    <row r="62" spans="1:4" x14ac:dyDescent="0.4">
      <c r="A62" s="125" t="s">
        <v>197</v>
      </c>
      <c r="B62" s="125" t="s">
        <v>23</v>
      </c>
      <c r="C62" s="125" t="s">
        <v>271</v>
      </c>
      <c r="D62" s="126">
        <v>845</v>
      </c>
    </row>
    <row r="63" spans="1:4" x14ac:dyDescent="0.4">
      <c r="A63" s="125" t="s">
        <v>198</v>
      </c>
      <c r="B63" s="125" t="s">
        <v>23</v>
      </c>
      <c r="C63" s="125" t="s">
        <v>272</v>
      </c>
      <c r="D63" s="126">
        <v>845</v>
      </c>
    </row>
    <row r="64" spans="1:4" x14ac:dyDescent="0.4">
      <c r="A64" s="125" t="s">
        <v>199</v>
      </c>
      <c r="B64" s="125" t="s">
        <v>23</v>
      </c>
      <c r="C64" s="125" t="s">
        <v>273</v>
      </c>
      <c r="D64" s="126">
        <v>845</v>
      </c>
    </row>
    <row r="65" spans="1:5" x14ac:dyDescent="0.4">
      <c r="A65" s="125" t="s">
        <v>200</v>
      </c>
      <c r="B65" s="125" t="s">
        <v>23</v>
      </c>
      <c r="C65" s="125" t="s">
        <v>274</v>
      </c>
      <c r="D65" s="126">
        <v>845</v>
      </c>
    </row>
    <row r="66" spans="1:5" x14ac:dyDescent="0.4">
      <c r="A66" s="117" t="s">
        <v>275</v>
      </c>
      <c r="B66" s="117" t="s">
        <v>11</v>
      </c>
      <c r="C66" s="117" t="s">
        <v>11</v>
      </c>
      <c r="D66" s="118">
        <v>0</v>
      </c>
      <c r="E66" s="115"/>
    </row>
    <row r="67" spans="1:5" x14ac:dyDescent="0.4">
      <c r="A67" s="119" t="s">
        <v>61</v>
      </c>
      <c r="B67" s="119" t="s">
        <v>24</v>
      </c>
      <c r="C67" s="119" t="s">
        <v>14</v>
      </c>
      <c r="D67" s="116">
        <v>82.5</v>
      </c>
      <c r="E67" s="115"/>
    </row>
    <row r="68" spans="1:5" x14ac:dyDescent="0.4">
      <c r="A68" s="119" t="s">
        <v>62</v>
      </c>
      <c r="B68" s="119" t="s">
        <v>24</v>
      </c>
      <c r="C68" s="119" t="s">
        <v>15</v>
      </c>
      <c r="D68" s="116">
        <v>82.5</v>
      </c>
      <c r="E68" s="115"/>
    </row>
    <row r="69" spans="1:5" x14ac:dyDescent="0.4">
      <c r="A69" s="119" t="s">
        <v>63</v>
      </c>
      <c r="B69" s="119" t="s">
        <v>25</v>
      </c>
      <c r="C69" s="119" t="s">
        <v>30</v>
      </c>
      <c r="D69" s="116">
        <v>240.25</v>
      </c>
      <c r="E69" s="115"/>
    </row>
    <row r="70" spans="1:5" x14ac:dyDescent="0.4">
      <c r="A70" s="119" t="s">
        <v>64</v>
      </c>
      <c r="B70" s="119" t="s">
        <v>25</v>
      </c>
      <c r="C70" s="119" t="s">
        <v>31</v>
      </c>
      <c r="D70" s="116">
        <v>305.60000000000002</v>
      </c>
      <c r="E70" s="115"/>
    </row>
    <row r="71" spans="1:5" x14ac:dyDescent="0.4">
      <c r="A71" s="119" t="s">
        <v>140</v>
      </c>
      <c r="B71" s="119" t="s">
        <v>141</v>
      </c>
      <c r="C71" s="119" t="s">
        <v>142</v>
      </c>
      <c r="D71" s="116">
        <v>109.96</v>
      </c>
      <c r="E71" s="115"/>
    </row>
    <row r="72" spans="1:5" x14ac:dyDescent="0.4">
      <c r="A72" s="119" t="s">
        <v>143</v>
      </c>
      <c r="B72" s="119" t="s">
        <v>144</v>
      </c>
      <c r="C72" s="119" t="s">
        <v>145</v>
      </c>
      <c r="D72" s="116">
        <v>392.79</v>
      </c>
      <c r="E72" s="115"/>
    </row>
    <row r="73" spans="1:5" x14ac:dyDescent="0.4">
      <c r="A73" s="119" t="s">
        <v>211</v>
      </c>
      <c r="B73" s="119" t="s">
        <v>144</v>
      </c>
      <c r="C73" s="119" t="s">
        <v>146</v>
      </c>
      <c r="D73" s="116">
        <v>589.79999999999995</v>
      </c>
      <c r="E73" s="115"/>
    </row>
    <row r="74" spans="1:5" x14ac:dyDescent="0.4">
      <c r="A74" s="119" t="s">
        <v>65</v>
      </c>
      <c r="B74" s="119" t="s">
        <v>26</v>
      </c>
      <c r="C74" s="119" t="s">
        <v>29</v>
      </c>
      <c r="D74" s="116">
        <v>277.72000000000003</v>
      </c>
    </row>
    <row r="75" spans="1:5" x14ac:dyDescent="0.4">
      <c r="A75" s="119" t="s">
        <v>139</v>
      </c>
      <c r="B75" s="119" t="s">
        <v>26</v>
      </c>
      <c r="C75" s="119" t="s">
        <v>95</v>
      </c>
      <c r="D75" s="116">
        <v>69.430000000000007</v>
      </c>
    </row>
    <row r="76" spans="1:5" x14ac:dyDescent="0.4">
      <c r="A76" s="119" t="s">
        <v>147</v>
      </c>
      <c r="B76" s="119" t="s">
        <v>26</v>
      </c>
      <c r="C76" s="119" t="s">
        <v>94</v>
      </c>
      <c r="D76" s="116">
        <v>118.5</v>
      </c>
    </row>
    <row r="77" spans="1:5" x14ac:dyDescent="0.4">
      <c r="A77" s="119" t="s">
        <v>150</v>
      </c>
      <c r="B77" s="119" t="s">
        <v>26</v>
      </c>
      <c r="C77" s="119" t="s">
        <v>16</v>
      </c>
      <c r="D77" s="116">
        <v>120.55</v>
      </c>
    </row>
    <row r="78" spans="1:5" x14ac:dyDescent="0.4">
      <c r="A78" s="119" t="s">
        <v>148</v>
      </c>
      <c r="B78" s="119" t="s">
        <v>149</v>
      </c>
      <c r="C78" s="119" t="s">
        <v>165</v>
      </c>
      <c r="D78" s="116">
        <v>69.75</v>
      </c>
    </row>
    <row r="79" spans="1:5" x14ac:dyDescent="0.4">
      <c r="A79" s="119" t="s">
        <v>215</v>
      </c>
      <c r="B79" s="119" t="s">
        <v>151</v>
      </c>
      <c r="C79" s="119" t="s">
        <v>166</v>
      </c>
      <c r="D79" s="116">
        <v>699</v>
      </c>
    </row>
    <row r="80" spans="1:5" x14ac:dyDescent="0.4">
      <c r="A80" s="119" t="s">
        <v>276</v>
      </c>
      <c r="B80" s="119" t="s">
        <v>277</v>
      </c>
      <c r="C80" s="119" t="s">
        <v>278</v>
      </c>
      <c r="D80" s="116">
        <v>40</v>
      </c>
    </row>
    <row r="81" spans="1:4" x14ac:dyDescent="0.4">
      <c r="A81" s="117" t="s">
        <v>279</v>
      </c>
      <c r="B81" s="117" t="s">
        <v>11</v>
      </c>
      <c r="C81" s="117" t="s">
        <v>11</v>
      </c>
      <c r="D81" s="118">
        <v>0</v>
      </c>
    </row>
    <row r="82" spans="1:4" x14ac:dyDescent="0.4">
      <c r="A82" s="119" t="s">
        <v>280</v>
      </c>
      <c r="B82" s="119" t="s">
        <v>152</v>
      </c>
      <c r="C82" s="119" t="s">
        <v>281</v>
      </c>
      <c r="D82" s="279" t="s">
        <v>282</v>
      </c>
    </row>
    <row r="83" spans="1:4" x14ac:dyDescent="0.4">
      <c r="A83" s="119" t="s">
        <v>283</v>
      </c>
      <c r="B83" s="119" t="s">
        <v>152</v>
      </c>
      <c r="C83" s="119" t="s">
        <v>284</v>
      </c>
      <c r="D83" s="279" t="s">
        <v>282</v>
      </c>
    </row>
    <row r="84" spans="1:4" x14ac:dyDescent="0.4">
      <c r="A84" s="119" t="s">
        <v>285</v>
      </c>
      <c r="B84" s="119" t="s">
        <v>152</v>
      </c>
      <c r="C84" s="119" t="s">
        <v>286</v>
      </c>
      <c r="D84" s="279" t="s">
        <v>282</v>
      </c>
    </row>
    <row r="85" spans="1:4" x14ac:dyDescent="0.4">
      <c r="A85" s="119" t="s">
        <v>287</v>
      </c>
      <c r="B85" s="119" t="s">
        <v>152</v>
      </c>
      <c r="C85" s="119" t="s">
        <v>288</v>
      </c>
      <c r="D85" s="279" t="s">
        <v>282</v>
      </c>
    </row>
    <row r="86" spans="1:4" x14ac:dyDescent="0.4">
      <c r="A86" s="117" t="s">
        <v>289</v>
      </c>
      <c r="B86" s="117" t="s">
        <v>227</v>
      </c>
      <c r="C86" s="117" t="s">
        <v>227</v>
      </c>
      <c r="D86" s="118">
        <v>0</v>
      </c>
    </row>
    <row r="87" spans="1:4" x14ac:dyDescent="0.4">
      <c r="A87" s="122" t="s">
        <v>290</v>
      </c>
      <c r="B87" s="122" t="s">
        <v>152</v>
      </c>
      <c r="C87" s="122" t="s">
        <v>291</v>
      </c>
      <c r="D87" s="279" t="s">
        <v>282</v>
      </c>
    </row>
    <row r="88" spans="1:4" x14ac:dyDescent="0.4">
      <c r="A88" s="122" t="s">
        <v>292</v>
      </c>
      <c r="B88" s="122" t="s">
        <v>152</v>
      </c>
      <c r="C88" s="122" t="s">
        <v>293</v>
      </c>
      <c r="D88" s="279" t="s">
        <v>282</v>
      </c>
    </row>
    <row r="89" spans="1:4" x14ac:dyDescent="0.4">
      <c r="A89" s="122" t="s">
        <v>294</v>
      </c>
      <c r="B89" s="122" t="s">
        <v>152</v>
      </c>
      <c r="C89" s="122" t="s">
        <v>295</v>
      </c>
      <c r="D89" s="279" t="s">
        <v>282</v>
      </c>
    </row>
    <row r="90" spans="1:4" x14ac:dyDescent="0.4">
      <c r="A90" s="122" t="s">
        <v>296</v>
      </c>
      <c r="B90" s="122" t="s">
        <v>152</v>
      </c>
      <c r="C90" s="122" t="s">
        <v>297</v>
      </c>
      <c r="D90" s="279" t="s">
        <v>282</v>
      </c>
    </row>
    <row r="91" spans="1:4" x14ac:dyDescent="0.4">
      <c r="A91" s="117" t="s">
        <v>298</v>
      </c>
      <c r="B91" s="117" t="s">
        <v>227</v>
      </c>
      <c r="C91" s="117" t="s">
        <v>227</v>
      </c>
      <c r="D91" s="118">
        <v>0</v>
      </c>
    </row>
    <row r="92" spans="1:4" x14ac:dyDescent="0.4">
      <c r="A92" s="119" t="s">
        <v>299</v>
      </c>
      <c r="B92" s="119" t="s">
        <v>152</v>
      </c>
      <c r="C92" s="119" t="s">
        <v>300</v>
      </c>
      <c r="D92" s="279" t="s">
        <v>282</v>
      </c>
    </row>
    <row r="93" spans="1:4" x14ac:dyDescent="0.4">
      <c r="A93" s="119" t="s">
        <v>301</v>
      </c>
      <c r="B93" s="119" t="s">
        <v>152</v>
      </c>
      <c r="C93" s="119" t="s">
        <v>302</v>
      </c>
      <c r="D93" s="279" t="s">
        <v>282</v>
      </c>
    </row>
    <row r="94" spans="1:4" x14ac:dyDescent="0.4">
      <c r="A94" s="119" t="s">
        <v>303</v>
      </c>
      <c r="B94" s="119" t="s">
        <v>152</v>
      </c>
      <c r="C94" s="119" t="s">
        <v>304</v>
      </c>
      <c r="D94" s="279" t="s">
        <v>282</v>
      </c>
    </row>
    <row r="95" spans="1:4" x14ac:dyDescent="0.4">
      <c r="A95" s="119" t="s">
        <v>305</v>
      </c>
      <c r="B95" s="119" t="s">
        <v>152</v>
      </c>
      <c r="C95" s="119" t="s">
        <v>306</v>
      </c>
      <c r="D95" s="279" t="s">
        <v>282</v>
      </c>
    </row>
    <row r="96" spans="1:4" x14ac:dyDescent="0.4">
      <c r="A96" s="119" t="s">
        <v>307</v>
      </c>
      <c r="B96" s="119" t="s">
        <v>152</v>
      </c>
      <c r="C96" s="119" t="s">
        <v>308</v>
      </c>
      <c r="D96" s="279" t="s">
        <v>282</v>
      </c>
    </row>
    <row r="97" spans="1:4" x14ac:dyDescent="0.4">
      <c r="A97" s="119" t="s">
        <v>309</v>
      </c>
      <c r="B97" s="119" t="s">
        <v>152</v>
      </c>
      <c r="C97" s="119" t="s">
        <v>310</v>
      </c>
      <c r="D97" s="279" t="s">
        <v>282</v>
      </c>
    </row>
    <row r="98" spans="1:4" x14ac:dyDescent="0.4">
      <c r="A98" s="122" t="s">
        <v>311</v>
      </c>
      <c r="B98" s="122" t="s">
        <v>152</v>
      </c>
      <c r="C98" s="122" t="s">
        <v>312</v>
      </c>
      <c r="D98" s="279" t="s">
        <v>282</v>
      </c>
    </row>
    <row r="99" spans="1:4" x14ac:dyDescent="0.4">
      <c r="A99" s="122" t="s">
        <v>313</v>
      </c>
      <c r="B99" s="122" t="s">
        <v>152</v>
      </c>
      <c r="C99" s="122" t="s">
        <v>314</v>
      </c>
      <c r="D99" s="279" t="s">
        <v>282</v>
      </c>
    </row>
    <row r="100" spans="1:4" x14ac:dyDescent="0.4">
      <c r="A100" s="122" t="s">
        <v>315</v>
      </c>
      <c r="B100" s="122" t="s">
        <v>152</v>
      </c>
      <c r="C100" s="122" t="s">
        <v>316</v>
      </c>
      <c r="D100" s="279" t="s">
        <v>282</v>
      </c>
    </row>
    <row r="101" spans="1:4" x14ac:dyDescent="0.4">
      <c r="A101" s="122" t="s">
        <v>317</v>
      </c>
      <c r="B101" s="122" t="s">
        <v>152</v>
      </c>
      <c r="C101" s="122" t="s">
        <v>318</v>
      </c>
      <c r="D101" s="279" t="s">
        <v>282</v>
      </c>
    </row>
    <row r="102" spans="1:4" x14ac:dyDescent="0.4">
      <c r="A102" s="122" t="s">
        <v>319</v>
      </c>
      <c r="B102" s="122" t="s">
        <v>152</v>
      </c>
      <c r="C102" s="122" t="s">
        <v>320</v>
      </c>
      <c r="D102" s="279" t="s">
        <v>282</v>
      </c>
    </row>
    <row r="103" spans="1:4" x14ac:dyDescent="0.4">
      <c r="A103" s="119" t="s">
        <v>321</v>
      </c>
      <c r="B103" s="119" t="s">
        <v>152</v>
      </c>
      <c r="C103" s="119" t="s">
        <v>322</v>
      </c>
      <c r="D103" s="279" t="s">
        <v>282</v>
      </c>
    </row>
    <row r="104" spans="1:4" x14ac:dyDescent="0.4">
      <c r="A104" s="119" t="s">
        <v>323</v>
      </c>
      <c r="B104" s="119" t="s">
        <v>152</v>
      </c>
      <c r="C104" s="119" t="s">
        <v>324</v>
      </c>
      <c r="D104" s="279" t="s">
        <v>282</v>
      </c>
    </row>
    <row r="105" spans="1:4" x14ac:dyDescent="0.4">
      <c r="A105" s="119" t="s">
        <v>325</v>
      </c>
      <c r="B105" s="119" t="s">
        <v>152</v>
      </c>
      <c r="C105" s="119" t="s">
        <v>326</v>
      </c>
      <c r="D105" s="279" t="s">
        <v>282</v>
      </c>
    </row>
    <row r="106" spans="1:4" x14ac:dyDescent="0.4">
      <c r="A106" s="119" t="s">
        <v>327</v>
      </c>
      <c r="B106" s="119" t="s">
        <v>152</v>
      </c>
      <c r="C106" s="119" t="s">
        <v>328</v>
      </c>
      <c r="D106" s="279" t="s">
        <v>282</v>
      </c>
    </row>
    <row r="107" spans="1:4" x14ac:dyDescent="0.4">
      <c r="A107" s="119" t="s">
        <v>329</v>
      </c>
      <c r="B107" s="119" t="s">
        <v>152</v>
      </c>
      <c r="C107" s="119" t="s">
        <v>330</v>
      </c>
      <c r="D107" s="279" t="s">
        <v>282</v>
      </c>
    </row>
    <row r="108" spans="1:4" x14ac:dyDescent="0.4">
      <c r="A108" s="117" t="s">
        <v>331</v>
      </c>
      <c r="B108" s="117" t="s">
        <v>11</v>
      </c>
      <c r="C108" s="117" t="s">
        <v>11</v>
      </c>
      <c r="D108" s="118">
        <v>0</v>
      </c>
    </row>
    <row r="109" spans="1:4" x14ac:dyDescent="0.4">
      <c r="A109" s="117" t="s">
        <v>332</v>
      </c>
      <c r="B109" s="117" t="s">
        <v>227</v>
      </c>
      <c r="C109" s="117" t="s">
        <v>227</v>
      </c>
      <c r="D109" s="118">
        <v>0</v>
      </c>
    </row>
  </sheetData>
  <sheetProtection algorithmName="SHA-512" hashValue="+pafCjR6YVAXCX4ZDxaP7QqejFcmqzV+qVuVXvpKyDMgNI9t1XpgHN4qzWlM+RkW5Yut0yp8vDvxA7pcWiy1xA==" saltValue="lcjmJwrrfpxWEA3IakSTvg==" spinCount="100000" sheet="1" selectLockedCells="1"/>
  <mergeCells count="8">
    <mergeCell ref="H21:M25"/>
    <mergeCell ref="H27:M31"/>
    <mergeCell ref="H1:M1"/>
    <mergeCell ref="H3:M7"/>
    <mergeCell ref="P2:Z11"/>
    <mergeCell ref="P12:Z12"/>
    <mergeCell ref="H9:M13"/>
    <mergeCell ref="H15:M19"/>
  </mergeCells>
  <phoneticPr fontId="23" type="noConversion"/>
  <hyperlinks>
    <hyperlink ref="P2" r:id="rId1" location="fpstate=ive&amp;vld=cid:68ee73ea,vid:4affV1bjZ3A" display="https://www.google.com/search?q=how+to+make+cells+auto+populate+in+excel+based+on+dropdownlist+selection&amp;biw=1542&amp;bih=791&amp;tbm=vid&amp;sxsrf=APwXEdeIF7gXWaBEtyvvE-4PxeAS-fyxUA%3A1679960795425&amp;ei=2yoiZLjJGc6IkPIP07OpqA0&amp;oq=how+to+make+cells+auto+po&amp;gs_lcp=Cg1nd3Mtd2l6LXZpZGVvEAMYATIFCAAQgAQyBQgAEIAEMgYIABAWEB4yBggAEBYQHjIICAAQigUQhgMyCAgAEIoFEIYDMggIABCKBRCGAzIICAAQigUQhgM6BAgjECc6BggAEAcQHjoICAAQigUQkQI6CwgAEIoFELEDEIMBOgsIABCABBCxAxCDAToICAAQgAQQsQM6BwgAEIoFEEM6CAgAEIoFELEDOgoIABCABBCxAxAKOgcIABCABBAKOgoIABCABBAUEIcCUJQOWOhiYIegAWgBcAB4AIABkwGIAe8XkgEFMTUuMTSYAQCgAQHAAQE&amp;sclient=gws-wiz-video#fpstate=ive&amp;vld=cid:68ee73ea,vid:4affV1bjZ3A" xr:uid="{A886B57C-EC28-42EC-823B-C3A0B28D9A28}"/>
  </hyperlinks>
  <pageMargins left="0.7" right="0.7" top="0.75" bottom="0.75" header="0.3" footer="0.3"/>
  <pageSetup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B5C12-E6E8-4592-A6D9-E7491A69FFE7}">
  <sheetPr codeName="Sheet1">
    <tabColor rgb="FFFF0000"/>
  </sheetPr>
  <dimension ref="B1:P64"/>
  <sheetViews>
    <sheetView zoomScaleNormal="100" workbookViewId="0">
      <selection activeCell="B11" sqref="B11:C11"/>
    </sheetView>
  </sheetViews>
  <sheetFormatPr defaultColWidth="9.15234375" defaultRowHeight="14.6" x14ac:dyDescent="0.4"/>
  <cols>
    <col min="1" max="1" width="0.69140625" customWidth="1"/>
    <col min="2" max="2" width="4.3046875" customWidth="1"/>
    <col min="3" max="3" width="12.3828125" customWidth="1"/>
    <col min="4" max="4" width="6.3046875" customWidth="1"/>
    <col min="5" max="5" width="5" customWidth="1"/>
    <col min="6" max="6" width="14.3046875" customWidth="1"/>
    <col min="7" max="7" width="9.3828125" customWidth="1"/>
    <col min="8" max="8" width="31.53515625" customWidth="1"/>
    <col min="9" max="9" width="8.84375" customWidth="1"/>
    <col min="10" max="10" width="10.84375" customWidth="1"/>
    <col min="11" max="11" width="0.84375" customWidth="1"/>
    <col min="12" max="12" width="1.84375" customWidth="1"/>
    <col min="13" max="13" width="12.84375" customWidth="1"/>
    <col min="14" max="14" width="16.15234375" customWidth="1"/>
  </cols>
  <sheetData>
    <row r="1" spans="2:11" ht="7.5" customHeight="1" x14ac:dyDescent="0.4"/>
    <row r="2" spans="2:11" s="13" customFormat="1" ht="15" customHeight="1" x14ac:dyDescent="0.45">
      <c r="C2" s="14"/>
      <c r="D2" s="15"/>
      <c r="G2" s="194" t="s">
        <v>134</v>
      </c>
      <c r="H2" s="195"/>
      <c r="I2" s="182" t="s">
        <v>33</v>
      </c>
      <c r="J2" s="183"/>
    </row>
    <row r="3" spans="2:11" s="13" customFormat="1" ht="15" customHeight="1" x14ac:dyDescent="0.45">
      <c r="C3" s="16"/>
      <c r="D3" s="15"/>
      <c r="G3" s="196" t="s">
        <v>135</v>
      </c>
      <c r="H3" s="197"/>
      <c r="I3" s="184">
        <v>45901</v>
      </c>
      <c r="J3" s="185"/>
    </row>
    <row r="4" spans="2:11" s="13" customFormat="1" ht="15" customHeight="1" x14ac:dyDescent="0.4">
      <c r="C4" s="16"/>
      <c r="D4" s="15"/>
      <c r="G4" s="198" t="s">
        <v>136</v>
      </c>
      <c r="H4" s="199"/>
      <c r="I4" s="186" t="s">
        <v>34</v>
      </c>
      <c r="J4" s="187"/>
    </row>
    <row r="5" spans="2:11" s="13" customFormat="1" ht="15" customHeight="1" x14ac:dyDescent="0.4">
      <c r="C5" s="16"/>
      <c r="D5" s="15"/>
      <c r="G5" s="198" t="s">
        <v>137</v>
      </c>
      <c r="H5" s="199"/>
      <c r="I5" s="188" t="s">
        <v>138</v>
      </c>
      <c r="J5" s="189"/>
    </row>
    <row r="6" spans="2:11" ht="3" customHeight="1" x14ac:dyDescent="0.4">
      <c r="B6" s="17"/>
      <c r="C6" s="17"/>
      <c r="D6" s="17"/>
      <c r="E6" s="17"/>
      <c r="F6" s="17"/>
      <c r="G6" s="17"/>
      <c r="H6" s="18"/>
      <c r="I6" s="17"/>
      <c r="J6" s="17"/>
    </row>
    <row r="7" spans="2:11" ht="4.5" customHeight="1" x14ac:dyDescent="0.4">
      <c r="C7" s="19"/>
    </row>
    <row r="8" spans="2:11" ht="13.2" customHeight="1" x14ac:dyDescent="0.4">
      <c r="B8" s="112" t="s">
        <v>167</v>
      </c>
      <c r="C8" s="127">
        <v>45901</v>
      </c>
      <c r="D8" s="200" t="s">
        <v>39</v>
      </c>
      <c r="E8" s="200"/>
      <c r="F8" s="200"/>
      <c r="G8" s="200"/>
      <c r="H8" s="200"/>
    </row>
    <row r="9" spans="2:11" ht="12.75" customHeight="1" x14ac:dyDescent="0.4">
      <c r="B9" s="190" t="s">
        <v>35</v>
      </c>
      <c r="C9" s="201"/>
      <c r="D9" s="201"/>
      <c r="E9" s="201"/>
      <c r="F9" s="201"/>
      <c r="G9" s="190" t="s">
        <v>36</v>
      </c>
      <c r="H9" s="191"/>
      <c r="I9" s="192" t="s">
        <v>37</v>
      </c>
      <c r="J9" s="193"/>
    </row>
    <row r="10" spans="2:11" s="21" customFormat="1" ht="15.75" customHeight="1" x14ac:dyDescent="0.45">
      <c r="B10" s="209" t="s">
        <v>126</v>
      </c>
      <c r="C10" s="209"/>
      <c r="D10" s="209"/>
      <c r="E10" s="209"/>
      <c r="F10" s="209"/>
      <c r="G10" s="209" t="s">
        <v>127</v>
      </c>
      <c r="H10" s="210"/>
      <c r="I10" s="203" t="s">
        <v>38</v>
      </c>
      <c r="J10" s="203"/>
      <c r="K10" s="20"/>
    </row>
    <row r="11" spans="2:11" ht="15.75" customHeight="1" x14ac:dyDescent="0.45">
      <c r="B11" s="166" t="s">
        <v>128</v>
      </c>
      <c r="C11" s="166"/>
      <c r="D11" s="166" t="s">
        <v>129</v>
      </c>
      <c r="E11" s="166"/>
      <c r="F11" s="166"/>
      <c r="G11" s="173" t="s">
        <v>130</v>
      </c>
      <c r="H11" s="174"/>
      <c r="I11" s="204" t="s">
        <v>131</v>
      </c>
      <c r="J11" s="204"/>
      <c r="K11" s="22"/>
    </row>
    <row r="12" spans="2:11" ht="13.2" customHeight="1" thickBot="1" x14ac:dyDescent="0.45">
      <c r="B12" s="176" t="s">
        <v>41</v>
      </c>
      <c r="C12" s="177"/>
      <c r="D12" s="178" t="s">
        <v>40</v>
      </c>
      <c r="E12" s="178"/>
      <c r="F12" s="178"/>
      <c r="G12" s="178"/>
      <c r="H12" s="178"/>
      <c r="I12" s="176" t="s">
        <v>43</v>
      </c>
      <c r="J12" s="177"/>
    </row>
    <row r="13" spans="2:11" ht="13.5" customHeight="1" x14ac:dyDescent="0.4">
      <c r="B13" s="205"/>
      <c r="C13" s="206"/>
      <c r="D13" s="207"/>
      <c r="E13" s="207"/>
      <c r="F13" s="207"/>
      <c r="G13" s="208"/>
      <c r="H13" s="170"/>
      <c r="I13" s="171"/>
      <c r="J13" s="172"/>
    </row>
    <row r="14" spans="2:11" ht="13.5" customHeight="1" x14ac:dyDescent="0.4">
      <c r="B14" s="205"/>
      <c r="C14" s="206"/>
      <c r="D14" s="207"/>
      <c r="E14" s="207"/>
      <c r="F14" s="207"/>
      <c r="G14" s="208"/>
      <c r="H14" s="170"/>
      <c r="I14" s="171"/>
      <c r="J14" s="172"/>
      <c r="K14" s="23"/>
    </row>
    <row r="15" spans="2:11" ht="13.5" customHeight="1" x14ac:dyDescent="0.4">
      <c r="B15" s="205"/>
      <c r="C15" s="206"/>
      <c r="D15" s="207"/>
      <c r="E15" s="207"/>
      <c r="F15" s="207"/>
      <c r="G15" s="208"/>
      <c r="H15" s="170"/>
      <c r="I15" s="171"/>
      <c r="J15" s="172"/>
      <c r="K15" s="23"/>
    </row>
    <row r="16" spans="2:11" ht="13.5" customHeight="1" x14ac:dyDescent="0.4">
      <c r="B16" s="205"/>
      <c r="C16" s="206"/>
      <c r="D16" s="207"/>
      <c r="E16" s="207"/>
      <c r="F16" s="207"/>
      <c r="G16" s="208"/>
      <c r="H16" s="170"/>
      <c r="I16" s="171"/>
      <c r="J16" s="172"/>
      <c r="K16" s="23"/>
    </row>
    <row r="17" spans="2:16" ht="13.5" customHeight="1" x14ac:dyDescent="0.4">
      <c r="B17" s="24" t="s">
        <v>42</v>
      </c>
      <c r="C17" s="175"/>
      <c r="D17" s="175"/>
      <c r="E17" s="175"/>
      <c r="F17" s="175"/>
      <c r="G17" s="175"/>
      <c r="H17" s="167" t="s">
        <v>46</v>
      </c>
      <c r="I17" s="168"/>
      <c r="J17" s="169"/>
      <c r="K17" s="23"/>
      <c r="M17" s="84" t="s">
        <v>155</v>
      </c>
      <c r="N17" s="84"/>
    </row>
    <row r="18" spans="2:16" ht="13.5" customHeight="1" thickBot="1" x14ac:dyDescent="0.45">
      <c r="B18" s="24" t="s">
        <v>45</v>
      </c>
      <c r="C18" s="175"/>
      <c r="D18" s="175"/>
      <c r="E18" s="175"/>
      <c r="F18" s="175"/>
      <c r="G18" s="175"/>
      <c r="H18" s="170"/>
      <c r="I18" s="171"/>
      <c r="J18" s="172"/>
      <c r="K18" s="23"/>
    </row>
    <row r="19" spans="2:16" ht="13.5" customHeight="1" x14ac:dyDescent="0.4">
      <c r="B19" s="24" t="s">
        <v>7</v>
      </c>
      <c r="C19" s="8"/>
      <c r="D19" s="24" t="s">
        <v>50</v>
      </c>
      <c r="E19" s="157"/>
      <c r="F19" s="158"/>
      <c r="G19" s="159"/>
      <c r="H19" s="179"/>
      <c r="I19" s="180"/>
      <c r="J19" s="181"/>
      <c r="K19" s="23"/>
      <c r="M19" s="226" t="s">
        <v>156</v>
      </c>
      <c r="N19" s="85"/>
    </row>
    <row r="20" spans="2:16" ht="3.75" customHeight="1" x14ac:dyDescent="0.4">
      <c r="C20" s="25"/>
      <c r="D20" s="26"/>
      <c r="E20" s="26"/>
      <c r="F20" s="27"/>
      <c r="G20" s="27"/>
      <c r="H20" s="28"/>
      <c r="I20" s="23"/>
      <c r="J20" s="23"/>
      <c r="K20" s="23"/>
      <c r="M20" s="227"/>
    </row>
    <row r="21" spans="2:16" ht="15" customHeight="1" thickBot="1" x14ac:dyDescent="0.45">
      <c r="B21" s="73" t="s">
        <v>2</v>
      </c>
      <c r="C21" s="70" t="s">
        <v>47</v>
      </c>
      <c r="D21" s="160" t="s">
        <v>48</v>
      </c>
      <c r="E21" s="202"/>
      <c r="F21" s="160" t="s">
        <v>49</v>
      </c>
      <c r="G21" s="161"/>
      <c r="H21" s="161"/>
      <c r="I21" s="71" t="s">
        <v>3</v>
      </c>
      <c r="J21" s="72" t="s">
        <v>0</v>
      </c>
      <c r="K21" s="23"/>
      <c r="L21" s="86"/>
      <c r="M21" s="87" t="s">
        <v>157</v>
      </c>
      <c r="N21" s="85"/>
    </row>
    <row r="22" spans="2:16" ht="14.25" customHeight="1" x14ac:dyDescent="0.4">
      <c r="B22" s="74">
        <v>0</v>
      </c>
      <c r="C22" s="75" t="s">
        <v>53</v>
      </c>
      <c r="D22" s="154" t="str">
        <f>VLOOKUP(C22,SALEpt[],2,0)</f>
        <v>NA</v>
      </c>
      <c r="E22" s="155"/>
      <c r="F22" s="154" t="str">
        <f>VLOOKUP(C22,SALEpt[],3,0)</f>
        <v>NA</v>
      </c>
      <c r="G22" s="154"/>
      <c r="H22" s="156"/>
      <c r="I22" s="76">
        <f>VLOOKUP(C22,SALEpt[],4,0)</f>
        <v>0</v>
      </c>
      <c r="J22" s="79">
        <f t="shared" ref="J22:J31" si="0">I22*B22</f>
        <v>0</v>
      </c>
      <c r="K22" s="23"/>
      <c r="M22" s="88">
        <v>0</v>
      </c>
      <c r="N22" s="89" t="s">
        <v>158</v>
      </c>
      <c r="P22" s="69"/>
    </row>
    <row r="23" spans="2:16" ht="14.25" customHeight="1" x14ac:dyDescent="0.4">
      <c r="B23" s="74">
        <v>0</v>
      </c>
      <c r="C23" s="75" t="s">
        <v>53</v>
      </c>
      <c r="D23" s="128" t="str">
        <f>VLOOKUP(C23,SALEpt[],2,0)</f>
        <v>NA</v>
      </c>
      <c r="E23" s="129"/>
      <c r="F23" s="128" t="str">
        <f>VLOOKUP(C23,SALEpt[],3,0)</f>
        <v>NA</v>
      </c>
      <c r="G23" s="128"/>
      <c r="H23" s="130"/>
      <c r="I23" s="77">
        <f>VLOOKUP(C23,SALEpt[],4,0)</f>
        <v>0</v>
      </c>
      <c r="J23" s="79">
        <f t="shared" si="0"/>
        <v>0</v>
      </c>
      <c r="K23" s="23"/>
      <c r="M23" s="90">
        <v>0</v>
      </c>
      <c r="N23" s="89" t="s">
        <v>159</v>
      </c>
    </row>
    <row r="24" spans="2:16" ht="14.25" customHeight="1" x14ac:dyDescent="0.4">
      <c r="B24" s="74">
        <v>0</v>
      </c>
      <c r="C24" s="75" t="s">
        <v>53</v>
      </c>
      <c r="D24" s="128" t="str">
        <f>VLOOKUP(C24,SALEpt[],2,0)</f>
        <v>NA</v>
      </c>
      <c r="E24" s="129"/>
      <c r="F24" s="128" t="str">
        <f>VLOOKUP(C24,SALEpt[],3,0)</f>
        <v>NA</v>
      </c>
      <c r="G24" s="128"/>
      <c r="H24" s="130"/>
      <c r="I24" s="77">
        <f>VLOOKUP(C24,SALEpt[],4,0)</f>
        <v>0</v>
      </c>
      <c r="J24" s="79">
        <f t="shared" si="0"/>
        <v>0</v>
      </c>
      <c r="K24" s="23"/>
      <c r="M24" s="90">
        <v>0</v>
      </c>
      <c r="N24" s="91"/>
    </row>
    <row r="25" spans="2:16" ht="14.25" customHeight="1" x14ac:dyDescent="0.4">
      <c r="B25" s="74">
        <v>0</v>
      </c>
      <c r="C25" s="75" t="s">
        <v>118</v>
      </c>
      <c r="D25" s="128" t="str">
        <f>VLOOKUP(C25,SALEpt[],2,0)</f>
        <v>NA</v>
      </c>
      <c r="E25" s="129"/>
      <c r="F25" s="128" t="str">
        <f>VLOOKUP(C25,SALEpt[],3,0)</f>
        <v>NA</v>
      </c>
      <c r="G25" s="128"/>
      <c r="H25" s="130"/>
      <c r="I25" s="77">
        <f>VLOOKUP(C25,SALEpt[],4,0)</f>
        <v>0</v>
      </c>
      <c r="J25" s="79">
        <f t="shared" si="0"/>
        <v>0</v>
      </c>
      <c r="K25" s="23"/>
      <c r="M25" s="90">
        <v>0</v>
      </c>
      <c r="N25" s="91"/>
    </row>
    <row r="26" spans="2:16" ht="14.25" customHeight="1" x14ac:dyDescent="0.4">
      <c r="B26" s="74">
        <v>0</v>
      </c>
      <c r="C26" s="75" t="s">
        <v>53</v>
      </c>
      <c r="D26" s="128" t="str">
        <f>VLOOKUP(C26,SALEpt[],2,0)</f>
        <v>NA</v>
      </c>
      <c r="E26" s="129"/>
      <c r="F26" s="128" t="str">
        <f>VLOOKUP(C26,SALEpt[],3,0)</f>
        <v>NA</v>
      </c>
      <c r="G26" s="128"/>
      <c r="H26" s="130"/>
      <c r="I26" s="77">
        <f>VLOOKUP(C26,SALEpt[],4,0)</f>
        <v>0</v>
      </c>
      <c r="J26" s="79">
        <f t="shared" si="0"/>
        <v>0</v>
      </c>
      <c r="K26" s="23"/>
      <c r="M26" s="90">
        <v>0</v>
      </c>
      <c r="N26" s="91"/>
    </row>
    <row r="27" spans="2:16" ht="14.25" customHeight="1" x14ac:dyDescent="0.4">
      <c r="B27" s="74">
        <v>0</v>
      </c>
      <c r="C27" s="75" t="s">
        <v>53</v>
      </c>
      <c r="D27" s="128" t="str">
        <f>VLOOKUP(C27,SALEpt[],2,0)</f>
        <v>NA</v>
      </c>
      <c r="E27" s="129"/>
      <c r="F27" s="128" t="str">
        <f>VLOOKUP(C27,SALEpt[],3,0)</f>
        <v>NA</v>
      </c>
      <c r="G27" s="128"/>
      <c r="H27" s="130"/>
      <c r="I27" s="77">
        <f>VLOOKUP(C27,SALEpt[],4,0)</f>
        <v>0</v>
      </c>
      <c r="J27" s="79">
        <f t="shared" si="0"/>
        <v>0</v>
      </c>
      <c r="K27" s="23"/>
      <c r="M27" s="90">
        <v>0</v>
      </c>
      <c r="N27" s="91"/>
    </row>
    <row r="28" spans="2:16" ht="14.25" customHeight="1" x14ac:dyDescent="0.4">
      <c r="B28" s="74">
        <v>0</v>
      </c>
      <c r="C28" s="75" t="s">
        <v>53</v>
      </c>
      <c r="D28" s="128" t="str">
        <f>VLOOKUP(C28,SALEpt[],2,0)</f>
        <v>NA</v>
      </c>
      <c r="E28" s="129"/>
      <c r="F28" s="128" t="str">
        <f>VLOOKUP(C28,SALEpt[],3,0)</f>
        <v>NA</v>
      </c>
      <c r="G28" s="128"/>
      <c r="H28" s="130"/>
      <c r="I28" s="77">
        <f>VLOOKUP(C28,SALEpt[],4,0)</f>
        <v>0</v>
      </c>
      <c r="J28" s="79">
        <f t="shared" si="0"/>
        <v>0</v>
      </c>
      <c r="K28" s="23"/>
      <c r="M28" s="90">
        <v>0</v>
      </c>
      <c r="N28" s="91"/>
    </row>
    <row r="29" spans="2:16" ht="14.25" customHeight="1" x14ac:dyDescent="0.4">
      <c r="B29" s="74">
        <v>0</v>
      </c>
      <c r="C29" s="75" t="s">
        <v>53</v>
      </c>
      <c r="D29" s="128" t="str">
        <f>VLOOKUP(C29,SALEpt[],2,0)</f>
        <v>NA</v>
      </c>
      <c r="E29" s="129"/>
      <c r="F29" s="128" t="str">
        <f>VLOOKUP(C29,SALEpt[],3,0)</f>
        <v>NA</v>
      </c>
      <c r="G29" s="128"/>
      <c r="H29" s="130"/>
      <c r="I29" s="77">
        <f>VLOOKUP(C29,SALEpt[],4,0)</f>
        <v>0</v>
      </c>
      <c r="J29" s="79">
        <f t="shared" si="0"/>
        <v>0</v>
      </c>
      <c r="K29" s="23"/>
      <c r="M29" s="90">
        <v>0</v>
      </c>
      <c r="N29" s="91"/>
    </row>
    <row r="30" spans="2:16" ht="14.25" customHeight="1" thickBot="1" x14ac:dyDescent="0.45">
      <c r="B30" s="74">
        <v>0</v>
      </c>
      <c r="C30" s="75" t="s">
        <v>53</v>
      </c>
      <c r="D30" s="128" t="str">
        <f>VLOOKUP(C30,SALEpt[],2,0)</f>
        <v>NA</v>
      </c>
      <c r="E30" s="129"/>
      <c r="F30" s="128" t="str">
        <f>VLOOKUP(C30,SALEpt[],3,0)</f>
        <v>NA</v>
      </c>
      <c r="G30" s="128"/>
      <c r="H30" s="130"/>
      <c r="I30" s="77">
        <f>VLOOKUP(C30,SALEpt[],4,0)</f>
        <v>0</v>
      </c>
      <c r="J30" s="79">
        <f t="shared" si="0"/>
        <v>0</v>
      </c>
      <c r="K30" s="23"/>
      <c r="M30" s="90">
        <v>0</v>
      </c>
      <c r="N30" s="91"/>
    </row>
    <row r="31" spans="2:16" ht="14.25" customHeight="1" thickBot="1" x14ac:dyDescent="0.45">
      <c r="B31" s="74">
        <v>0</v>
      </c>
      <c r="C31" s="75" t="s">
        <v>53</v>
      </c>
      <c r="D31" s="131" t="str">
        <f>VLOOKUP(C31,SALEpt[],2,0)</f>
        <v>NA</v>
      </c>
      <c r="E31" s="134"/>
      <c r="F31" s="131" t="str">
        <f>VLOOKUP(C31,SALEpt[],3,0)</f>
        <v>NA</v>
      </c>
      <c r="G31" s="131"/>
      <c r="H31" s="132"/>
      <c r="I31" s="78">
        <f>VLOOKUP(C31,SALEpt[],4,0)</f>
        <v>0</v>
      </c>
      <c r="J31" s="79">
        <f t="shared" si="0"/>
        <v>0</v>
      </c>
      <c r="K31" s="23"/>
      <c r="M31" s="92">
        <v>0</v>
      </c>
      <c r="N31" s="93" t="s">
        <v>160</v>
      </c>
    </row>
    <row r="32" spans="2:16" ht="4.5" customHeight="1" thickBot="1" x14ac:dyDescent="0.45">
      <c r="B32" s="33"/>
      <c r="C32" s="34"/>
      <c r="D32" s="33"/>
      <c r="E32" s="33"/>
      <c r="F32" s="33"/>
      <c r="G32" s="33"/>
      <c r="H32" s="33"/>
      <c r="I32" s="33"/>
      <c r="J32" s="33"/>
    </row>
    <row r="33" spans="2:14" ht="14.25" customHeight="1" thickBot="1" x14ac:dyDescent="0.45">
      <c r="B33" s="35">
        <f>SUM(B22:B31)</f>
        <v>0</v>
      </c>
      <c r="C33" s="164" t="s">
        <v>115</v>
      </c>
      <c r="D33" s="165"/>
      <c r="E33" s="165"/>
      <c r="F33" s="165"/>
      <c r="G33" s="165"/>
      <c r="H33" s="36" t="s">
        <v>51</v>
      </c>
      <c r="I33" s="141">
        <f>SUM(J22:J31)</f>
        <v>0</v>
      </c>
      <c r="J33" s="142"/>
      <c r="M33" s="94">
        <f>SUM(M22:M32)</f>
        <v>0</v>
      </c>
      <c r="N33" s="95">
        <f>M33-I33</f>
        <v>0</v>
      </c>
    </row>
    <row r="34" spans="2:14" ht="3.75" customHeight="1" x14ac:dyDescent="0.4">
      <c r="C34" s="37"/>
      <c r="D34" s="37"/>
      <c r="E34" s="37"/>
      <c r="F34" s="37"/>
      <c r="G34" s="37"/>
    </row>
    <row r="35" spans="2:14" ht="15" customHeight="1" thickBot="1" x14ac:dyDescent="0.45">
      <c r="B35" s="82" t="s">
        <v>2</v>
      </c>
      <c r="C35" s="83" t="s">
        <v>47</v>
      </c>
      <c r="D35" s="162" t="s">
        <v>48</v>
      </c>
      <c r="E35" s="202"/>
      <c r="F35" s="162" t="s">
        <v>52</v>
      </c>
      <c r="G35" s="163"/>
      <c r="H35" s="163"/>
      <c r="I35" s="80" t="s">
        <v>3</v>
      </c>
      <c r="J35" s="81" t="s">
        <v>0</v>
      </c>
      <c r="K35" s="23"/>
      <c r="M35" s="228" t="s">
        <v>161</v>
      </c>
      <c r="N35" s="228"/>
    </row>
    <row r="36" spans="2:14" ht="14.25" customHeight="1" thickBot="1" x14ac:dyDescent="0.45">
      <c r="B36" s="74">
        <v>0</v>
      </c>
      <c r="C36" s="75" t="s">
        <v>117</v>
      </c>
      <c r="D36" s="154" t="str">
        <f>VLOOKUP(C36,SALEpt[],2,0)</f>
        <v>NA</v>
      </c>
      <c r="E36" s="155"/>
      <c r="F36" s="154" t="str">
        <f>VLOOKUP(C36,SALEpt[],3,0)</f>
        <v>NA</v>
      </c>
      <c r="G36" s="154"/>
      <c r="H36" s="156"/>
      <c r="I36" s="76">
        <f>VLOOKUP(C36,SALEpt[],4,0)</f>
        <v>0</v>
      </c>
      <c r="J36" s="79">
        <f t="shared" ref="J36:J41" si="1">I36*B36</f>
        <v>0</v>
      </c>
      <c r="K36" s="23"/>
      <c r="M36" s="96">
        <f>M33*25%</f>
        <v>0</v>
      </c>
      <c r="N36" s="97" t="s">
        <v>162</v>
      </c>
    </row>
    <row r="37" spans="2:14" ht="14.25" customHeight="1" thickBot="1" x14ac:dyDescent="0.45">
      <c r="B37" s="74">
        <v>0</v>
      </c>
      <c r="C37" s="75" t="s">
        <v>117</v>
      </c>
      <c r="D37" s="128" t="str">
        <f>VLOOKUP(C37,SALEpt[],2,0)</f>
        <v>NA</v>
      </c>
      <c r="E37" s="129"/>
      <c r="F37" s="128" t="str">
        <f>VLOOKUP(C37,SALEpt[],3,0)</f>
        <v>NA</v>
      </c>
      <c r="G37" s="128"/>
      <c r="H37" s="130"/>
      <c r="I37" s="77">
        <f>VLOOKUP(C37,SALEpt[],4,0)</f>
        <v>0</v>
      </c>
      <c r="J37" s="79">
        <f t="shared" si="1"/>
        <v>0</v>
      </c>
      <c r="K37" s="23"/>
      <c r="M37" s="96">
        <f>M33*30%</f>
        <v>0</v>
      </c>
      <c r="N37" s="97" t="s">
        <v>163</v>
      </c>
    </row>
    <row r="38" spans="2:14" ht="14.25" customHeight="1" x14ac:dyDescent="0.4">
      <c r="B38" s="74">
        <v>0</v>
      </c>
      <c r="C38" s="75" t="s">
        <v>119</v>
      </c>
      <c r="D38" s="128" t="str">
        <f>VLOOKUP(C38,SALEpt[],2,0)</f>
        <v>NA</v>
      </c>
      <c r="E38" s="129"/>
      <c r="F38" s="128" t="str">
        <f>VLOOKUP(C38,SALEpt[],3,0)</f>
        <v>NA</v>
      </c>
      <c r="G38" s="128"/>
      <c r="H38" s="130"/>
      <c r="I38" s="77">
        <f>VLOOKUP(C38,SALEpt[],4,0)</f>
        <v>0</v>
      </c>
      <c r="J38" s="79">
        <f t="shared" si="1"/>
        <v>0</v>
      </c>
      <c r="K38" s="23"/>
    </row>
    <row r="39" spans="2:14" ht="14.25" customHeight="1" x14ac:dyDescent="0.4">
      <c r="B39" s="74">
        <v>0</v>
      </c>
      <c r="C39" s="75" t="s">
        <v>120</v>
      </c>
      <c r="D39" s="128" t="str">
        <f>VLOOKUP(C39,SALEpt[],2,0)</f>
        <v>NA</v>
      </c>
      <c r="E39" s="129"/>
      <c r="F39" s="128" t="str">
        <f>VLOOKUP(C39,SALEpt[],3,0)</f>
        <v>NA</v>
      </c>
      <c r="G39" s="128"/>
      <c r="H39" s="130"/>
      <c r="I39" s="77">
        <f>VLOOKUP(C39,SALEpt[],4,0)</f>
        <v>0</v>
      </c>
      <c r="J39" s="79">
        <f t="shared" si="1"/>
        <v>0</v>
      </c>
      <c r="K39" s="23"/>
    </row>
    <row r="40" spans="2:14" ht="14.25" customHeight="1" x14ac:dyDescent="0.4">
      <c r="B40" s="74">
        <v>0</v>
      </c>
      <c r="C40" s="75" t="s">
        <v>53</v>
      </c>
      <c r="D40" s="128" t="str">
        <f>VLOOKUP(C40,SALEpt[],2,0)</f>
        <v>NA</v>
      </c>
      <c r="E40" s="129"/>
      <c r="F40" s="128" t="str">
        <f>VLOOKUP(C40,SALEpt[],3,0)</f>
        <v>NA</v>
      </c>
      <c r="G40" s="128"/>
      <c r="H40" s="130"/>
      <c r="I40" s="77">
        <f>VLOOKUP(C40,SALEpt[],4,0)</f>
        <v>0</v>
      </c>
      <c r="J40" s="79">
        <f t="shared" si="1"/>
        <v>0</v>
      </c>
      <c r="K40" s="23"/>
    </row>
    <row r="41" spans="2:14" ht="14.25" customHeight="1" x14ac:dyDescent="0.4">
      <c r="B41" s="74">
        <v>0</v>
      </c>
      <c r="C41" s="75" t="s">
        <v>154</v>
      </c>
      <c r="D41" s="131" t="str">
        <f>VLOOKUP(C41,SALEpt[],2,0)</f>
        <v>NA</v>
      </c>
      <c r="E41" s="134"/>
      <c r="F41" s="131" t="str">
        <f>VLOOKUP(C41,SALEpt[],3,0)</f>
        <v>NA</v>
      </c>
      <c r="G41" s="131"/>
      <c r="H41" s="132"/>
      <c r="I41" s="78">
        <f>VLOOKUP(C41,SALEpt[],4,0)</f>
        <v>0</v>
      </c>
      <c r="J41" s="79">
        <f t="shared" si="1"/>
        <v>0</v>
      </c>
      <c r="K41" s="23"/>
    </row>
    <row r="42" spans="2:14" ht="4.5" customHeight="1" thickBot="1" x14ac:dyDescent="0.45">
      <c r="B42" s="33"/>
      <c r="C42" s="34"/>
      <c r="D42" s="33"/>
      <c r="E42" s="33"/>
      <c r="F42" s="33"/>
      <c r="G42" s="33"/>
      <c r="H42" s="33"/>
      <c r="I42" s="33"/>
      <c r="J42" s="33"/>
    </row>
    <row r="43" spans="2:14" ht="14.25" customHeight="1" thickBot="1" x14ac:dyDescent="0.45">
      <c r="B43" s="42">
        <f>SUM(B36:B41)</f>
        <v>0</v>
      </c>
      <c r="C43" s="137" t="s">
        <v>226</v>
      </c>
      <c r="D43" s="138"/>
      <c r="E43" s="138"/>
      <c r="F43" s="138"/>
      <c r="G43" s="138"/>
      <c r="H43" s="43" t="s">
        <v>96</v>
      </c>
      <c r="I43" s="141">
        <f>SUM(J36:J41)</f>
        <v>0</v>
      </c>
      <c r="J43" s="142"/>
    </row>
    <row r="44" spans="2:14" ht="3.75" customHeight="1" x14ac:dyDescent="0.4">
      <c r="B44" s="44"/>
      <c r="C44" s="28"/>
      <c r="D44" s="28"/>
      <c r="E44" s="28"/>
      <c r="G44" s="45"/>
    </row>
    <row r="45" spans="2:14" ht="3.75" customHeight="1" x14ac:dyDescent="0.4">
      <c r="B45" s="44"/>
      <c r="C45" s="28"/>
      <c r="D45" s="28"/>
      <c r="E45" s="28"/>
      <c r="G45" s="45"/>
    </row>
    <row r="46" spans="2:14" ht="18" customHeight="1" thickBot="1" x14ac:dyDescent="0.45">
      <c r="B46" s="135" t="s">
        <v>85</v>
      </c>
      <c r="C46" s="136"/>
      <c r="D46" s="136"/>
      <c r="E46" s="136"/>
      <c r="F46" s="12" t="s">
        <v>132</v>
      </c>
      <c r="H46" s="46" t="s">
        <v>55</v>
      </c>
      <c r="I46" s="143">
        <f>I33+I43</f>
        <v>0</v>
      </c>
      <c r="J46" s="143"/>
    </row>
    <row r="47" spans="2:14" x14ac:dyDescent="0.4">
      <c r="B47" s="151" t="s">
        <v>133</v>
      </c>
      <c r="C47" s="152"/>
      <c r="D47" s="152"/>
      <c r="E47" s="152"/>
      <c r="F47" s="153"/>
      <c r="H47" s="47" t="s">
        <v>97</v>
      </c>
      <c r="I47" s="48" t="s">
        <v>56</v>
      </c>
      <c r="J47" s="11">
        <v>0</v>
      </c>
    </row>
    <row r="48" spans="2:14" x14ac:dyDescent="0.4">
      <c r="B48" s="149" t="s">
        <v>229</v>
      </c>
      <c r="C48" s="149"/>
      <c r="D48" s="149"/>
      <c r="E48" s="149"/>
      <c r="F48" s="149"/>
      <c r="G48" s="149"/>
      <c r="H48" s="49" t="s">
        <v>93</v>
      </c>
      <c r="I48" s="48" t="s">
        <v>56</v>
      </c>
      <c r="J48" s="11">
        <v>0</v>
      </c>
    </row>
    <row r="49" spans="2:10" x14ac:dyDescent="0.4">
      <c r="B49" s="149"/>
      <c r="C49" s="149"/>
      <c r="D49" s="149"/>
      <c r="E49" s="149"/>
      <c r="F49" s="149"/>
      <c r="G49" s="149"/>
      <c r="H49" s="49" t="s">
        <v>54</v>
      </c>
      <c r="I49" s="48" t="s">
        <v>56</v>
      </c>
      <c r="J49" s="11">
        <v>0</v>
      </c>
    </row>
    <row r="50" spans="2:10" x14ac:dyDescent="0.4">
      <c r="B50" s="50"/>
      <c r="C50" s="50"/>
      <c r="D50" s="50"/>
      <c r="E50" s="50"/>
      <c r="F50" s="50"/>
      <c r="G50" s="50"/>
      <c r="H50" s="49" t="s">
        <v>98</v>
      </c>
      <c r="I50" s="64" t="s">
        <v>56</v>
      </c>
      <c r="J50" s="65">
        <v>0</v>
      </c>
    </row>
    <row r="51" spans="2:10" ht="15" thickBot="1" x14ac:dyDescent="0.45">
      <c r="H51" s="51" t="s">
        <v>99</v>
      </c>
      <c r="I51" s="64" t="s">
        <v>56</v>
      </c>
      <c r="J51" s="66">
        <v>0</v>
      </c>
    </row>
    <row r="52" spans="2:10" ht="17.7" customHeight="1" thickBot="1" x14ac:dyDescent="0.45">
      <c r="B52" s="150" t="s">
        <v>83</v>
      </c>
      <c r="C52" s="150"/>
      <c r="F52" s="52" t="s">
        <v>105</v>
      </c>
      <c r="G52" s="10" t="s">
        <v>121</v>
      </c>
      <c r="H52" s="67" t="s">
        <v>4</v>
      </c>
      <c r="I52" s="145">
        <f>IF(G52="YES",(I46+SUM(J47:J49)-SUM(J50+J51)+SUM(J54:J55)),(I46+SUM(J47:J49)-SUM(J50+J51)))</f>
        <v>0</v>
      </c>
      <c r="J52" s="146"/>
    </row>
    <row r="53" spans="2:10" ht="3.75" customHeight="1" x14ac:dyDescent="0.4"/>
    <row r="54" spans="2:10" ht="15" customHeight="1" x14ac:dyDescent="0.4">
      <c r="B54" s="148" t="s">
        <v>89</v>
      </c>
      <c r="C54" s="148"/>
      <c r="D54" s="148"/>
      <c r="E54" s="148"/>
      <c r="F54" s="148"/>
      <c r="G54" s="148"/>
      <c r="H54" s="54" t="s">
        <v>90</v>
      </c>
      <c r="I54" s="9" t="s">
        <v>104</v>
      </c>
      <c r="J54" s="55">
        <f>IF(I54="ADD",(M36),0)</f>
        <v>0</v>
      </c>
    </row>
    <row r="55" spans="2:10" ht="15" customHeight="1" x14ac:dyDescent="0.4">
      <c r="B55" s="148"/>
      <c r="C55" s="148"/>
      <c r="D55" s="148"/>
      <c r="E55" s="148"/>
      <c r="F55" s="148"/>
      <c r="G55" s="148"/>
      <c r="H55" s="54" t="s">
        <v>91</v>
      </c>
      <c r="I55" s="9" t="s">
        <v>104</v>
      </c>
      <c r="J55" s="55">
        <f>IF(I55="ADD",(M37),0)</f>
        <v>0</v>
      </c>
    </row>
    <row r="56" spans="2:10" ht="5.25" customHeight="1" x14ac:dyDescent="0.4">
      <c r="B56" s="148"/>
      <c r="C56" s="148"/>
      <c r="D56" s="148"/>
      <c r="E56" s="148"/>
      <c r="F56" s="148"/>
      <c r="G56" s="148"/>
    </row>
    <row r="57" spans="2:10" ht="15" customHeight="1" thickBot="1" x14ac:dyDescent="0.45">
      <c r="B57" s="148"/>
      <c r="C57" s="148"/>
      <c r="D57" s="148"/>
      <c r="E57" s="148"/>
      <c r="F57" s="148"/>
      <c r="G57" s="148"/>
      <c r="H57" s="56" t="s">
        <v>92</v>
      </c>
      <c r="I57" s="147">
        <f>I46+SUM(J47:J49)-SUM(J50:J51)+SUM(J54:J55)</f>
        <v>0</v>
      </c>
      <c r="J57" s="147"/>
    </row>
    <row r="58" spans="2:10" ht="18.45" customHeight="1" thickTop="1" x14ac:dyDescent="0.65">
      <c r="B58" s="148"/>
      <c r="C58" s="148"/>
      <c r="D58" s="148"/>
      <c r="E58" s="148"/>
      <c r="F58" s="148"/>
      <c r="G58" s="148"/>
      <c r="H58" s="144" t="s">
        <v>5</v>
      </c>
      <c r="I58" s="144"/>
      <c r="J58" s="144"/>
    </row>
    <row r="59" spans="2:10" ht="14.7" customHeight="1" x14ac:dyDescent="0.4">
      <c r="B59" s="133" t="s">
        <v>116</v>
      </c>
      <c r="C59" s="133"/>
      <c r="D59" s="133"/>
      <c r="E59" s="133"/>
      <c r="F59" s="133"/>
      <c r="G59" s="133"/>
      <c r="H59" s="133"/>
      <c r="I59" s="133"/>
      <c r="J59" s="133"/>
    </row>
    <row r="60" spans="2:10" ht="3" customHeight="1" thickBot="1" x14ac:dyDescent="0.45">
      <c r="B60" s="57"/>
      <c r="C60" s="57"/>
      <c r="D60" s="57"/>
      <c r="E60" s="57"/>
      <c r="F60" s="57"/>
      <c r="G60" s="57"/>
      <c r="H60" s="57"/>
      <c r="I60" s="57"/>
      <c r="J60" s="57"/>
    </row>
    <row r="61" spans="2:10" ht="14.7" customHeight="1" x14ac:dyDescent="0.4">
      <c r="B61" s="139" t="s">
        <v>1</v>
      </c>
      <c r="C61" s="139"/>
      <c r="D61" s="139"/>
      <c r="E61" s="139"/>
      <c r="F61" s="139"/>
      <c r="G61" s="139"/>
      <c r="H61" s="139"/>
      <c r="I61" s="139"/>
      <c r="J61" s="139"/>
    </row>
    <row r="62" spans="2:10" ht="14.7" customHeight="1" x14ac:dyDescent="0.4">
      <c r="B62" s="140" t="s">
        <v>6</v>
      </c>
      <c r="C62" s="140"/>
      <c r="D62" s="140"/>
      <c r="E62" s="140"/>
      <c r="F62" s="140"/>
      <c r="G62" s="140"/>
      <c r="H62" s="140"/>
      <c r="I62" s="140"/>
      <c r="J62" s="140"/>
    </row>
    <row r="63" spans="2:10" ht="3.75" customHeight="1" x14ac:dyDescent="0.4"/>
    <row r="64" spans="2:10" ht="13.5" customHeight="1" x14ac:dyDescent="0.4"/>
  </sheetData>
  <sheetProtection algorithmName="SHA-512" hashValue="KOUQ9S0OoysPNGI3uXtr7A2stYIqfrvdA3Ob4GOB2QdkgvFcWjF1Ss4xAENTBYbxSI7pSiuOqqUV1Epxh6pmeA==" saltValue="kxXXd1giUurE4lg6tF1MIA==" spinCount="100000" sheet="1" selectLockedCells="1"/>
  <mergeCells count="91">
    <mergeCell ref="B59:J59"/>
    <mergeCell ref="B61:J61"/>
    <mergeCell ref="B62:J62"/>
    <mergeCell ref="M19:M20"/>
    <mergeCell ref="M35:N35"/>
    <mergeCell ref="B49:G49"/>
    <mergeCell ref="B52:C52"/>
    <mergeCell ref="I52:J52"/>
    <mergeCell ref="B54:G58"/>
    <mergeCell ref="I57:J57"/>
    <mergeCell ref="H58:J58"/>
    <mergeCell ref="C43:G43"/>
    <mergeCell ref="I43:J43"/>
    <mergeCell ref="B46:E46"/>
    <mergeCell ref="I46:J46"/>
    <mergeCell ref="B47:F47"/>
    <mergeCell ref="B48:G48"/>
    <mergeCell ref="D39:E39"/>
    <mergeCell ref="F39:H39"/>
    <mergeCell ref="D40:E40"/>
    <mergeCell ref="F40:H40"/>
    <mergeCell ref="D41:E41"/>
    <mergeCell ref="F41:H41"/>
    <mergeCell ref="D36:E36"/>
    <mergeCell ref="F36:H36"/>
    <mergeCell ref="D37:E37"/>
    <mergeCell ref="F37:H37"/>
    <mergeCell ref="D38:E38"/>
    <mergeCell ref="F38:H38"/>
    <mergeCell ref="D31:E31"/>
    <mergeCell ref="F31:H31"/>
    <mergeCell ref="C33:G33"/>
    <mergeCell ref="I33:J33"/>
    <mergeCell ref="D35:E35"/>
    <mergeCell ref="F35:H35"/>
    <mergeCell ref="D28:E28"/>
    <mergeCell ref="F28:H28"/>
    <mergeCell ref="D29:E29"/>
    <mergeCell ref="F29:H29"/>
    <mergeCell ref="D30:E30"/>
    <mergeCell ref="F30:H30"/>
    <mergeCell ref="D25:E25"/>
    <mergeCell ref="F25:H25"/>
    <mergeCell ref="D26:E26"/>
    <mergeCell ref="F26:H26"/>
    <mergeCell ref="D27:E27"/>
    <mergeCell ref="F27:H27"/>
    <mergeCell ref="D22:E22"/>
    <mergeCell ref="F22:H22"/>
    <mergeCell ref="D23:E23"/>
    <mergeCell ref="F23:H23"/>
    <mergeCell ref="D24:E24"/>
    <mergeCell ref="F24:H24"/>
    <mergeCell ref="C18:G18"/>
    <mergeCell ref="H18:J18"/>
    <mergeCell ref="E19:G19"/>
    <mergeCell ref="H19:J19"/>
    <mergeCell ref="D21:E21"/>
    <mergeCell ref="F21:H21"/>
    <mergeCell ref="B15:G15"/>
    <mergeCell ref="H15:J15"/>
    <mergeCell ref="B16:G16"/>
    <mergeCell ref="H16:J16"/>
    <mergeCell ref="C17:G17"/>
    <mergeCell ref="H17:J17"/>
    <mergeCell ref="B14:G14"/>
    <mergeCell ref="H14:J14"/>
    <mergeCell ref="B10:F10"/>
    <mergeCell ref="G10:H10"/>
    <mergeCell ref="I10:J10"/>
    <mergeCell ref="B11:C11"/>
    <mergeCell ref="D11:F11"/>
    <mergeCell ref="G11:H11"/>
    <mergeCell ref="I11:J11"/>
    <mergeCell ref="B12:C12"/>
    <mergeCell ref="D12:H12"/>
    <mergeCell ref="I12:J12"/>
    <mergeCell ref="B13:G13"/>
    <mergeCell ref="H13:J13"/>
    <mergeCell ref="G5:H5"/>
    <mergeCell ref="I5:J5"/>
    <mergeCell ref="D8:H8"/>
    <mergeCell ref="B9:F9"/>
    <mergeCell ref="G9:H9"/>
    <mergeCell ref="I9:J9"/>
    <mergeCell ref="G2:H2"/>
    <mergeCell ref="I2:J2"/>
    <mergeCell ref="G3:H3"/>
    <mergeCell ref="I3:J3"/>
    <mergeCell ref="G4:H4"/>
    <mergeCell ref="I4:J4"/>
  </mergeCells>
  <conditionalFormatting sqref="C22:C31">
    <cfRule type="cellIs" dxfId="54" priority="17" operator="equal">
      <formula>"No Selection 6"</formula>
    </cfRule>
    <cfRule type="cellIs" dxfId="53" priority="18" operator="equal">
      <formula>"No Selection 5"</formula>
    </cfRule>
    <cfRule type="cellIs" dxfId="52" priority="19" operator="equal">
      <formula>"No Selection 4"</formula>
    </cfRule>
    <cfRule type="cellIs" dxfId="51" priority="20" operator="equal">
      <formula>"No Selection 3"</formula>
    </cfRule>
    <cfRule type="cellIs" dxfId="50" priority="21" operator="equal">
      <formula>"No Selection 2"</formula>
    </cfRule>
    <cfRule type="cellIs" dxfId="49" priority="22" operator="equal">
      <formula>"No Selection"</formula>
    </cfRule>
  </conditionalFormatting>
  <conditionalFormatting sqref="C36:C41">
    <cfRule type="cellIs" dxfId="48" priority="11" operator="equal">
      <formula>"No Selection 6"</formula>
    </cfRule>
    <cfRule type="cellIs" dxfId="47" priority="12" operator="equal">
      <formula>"No Selection 5"</formula>
    </cfRule>
    <cfRule type="cellIs" dxfId="46" priority="13" operator="equal">
      <formula>"No Selection 4"</formula>
    </cfRule>
    <cfRule type="cellIs" dxfId="45" priority="14" operator="equal">
      <formula>"No Selection 3"</formula>
    </cfRule>
    <cfRule type="cellIs" dxfId="44" priority="15" operator="equal">
      <formula>"No Selection 2"</formula>
    </cfRule>
    <cfRule type="cellIs" dxfId="43" priority="16" operator="equal">
      <formula>"No Selection"</formula>
    </cfRule>
  </conditionalFormatting>
  <conditionalFormatting sqref="D22:D31">
    <cfRule type="cellIs" dxfId="42" priority="10" operator="equal">
      <formula>"NA"</formula>
    </cfRule>
  </conditionalFormatting>
  <conditionalFormatting sqref="D36:D41">
    <cfRule type="cellIs" dxfId="41" priority="7" operator="equal">
      <formula>"NA"</formula>
    </cfRule>
  </conditionalFormatting>
  <conditionalFormatting sqref="F22:H31">
    <cfRule type="cellIs" dxfId="40" priority="24" operator="equal">
      <formula>"NA"</formula>
    </cfRule>
  </conditionalFormatting>
  <conditionalFormatting sqref="F36:H41">
    <cfRule type="cellIs" dxfId="39" priority="2" operator="equal">
      <formula>"NA"</formula>
    </cfRule>
  </conditionalFormatting>
  <conditionalFormatting sqref="I22:I31">
    <cfRule type="cellIs" dxfId="38" priority="23" operator="equal">
      <formula>0</formula>
    </cfRule>
  </conditionalFormatting>
  <conditionalFormatting sqref="I36:I41">
    <cfRule type="cellIs" dxfId="37" priority="8" operator="equal">
      <formula>0</formula>
    </cfRule>
  </conditionalFormatting>
  <conditionalFormatting sqref="I2:J2">
    <cfRule type="containsText" dxfId="36" priority="1" operator="containsText" text="INVOICE">
      <formula>NOT(ISERROR(SEARCH("INVOICE",I2)))</formula>
    </cfRule>
  </conditionalFormatting>
  <dataValidations count="1">
    <dataValidation type="list" allowBlank="1" showInputMessage="1" showErrorMessage="1" sqref="C22:C31 C36:C41" xr:uid="{8A523D94-3D10-4980-B7A0-ADF1408D84A2}">
      <formula1>Product_Dropdown</formula1>
    </dataValidation>
  </dataValidations>
  <hyperlinks>
    <hyperlink ref="B59:J59" r:id="rId1" display="CLICK HERE for Compliant Technologies Terms and Conditions" xr:uid="{174D55D3-2FCF-4575-BF1B-67B6C68A1B72}"/>
  </hyperlinks>
  <pageMargins left="0.05" right="0.05" top="0.1" bottom="0.1" header="0" footer="0"/>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0D9D0-C945-4ACC-8004-AD076EA4BB91}">
  <sheetPr codeName="Sheet4">
    <tabColor theme="1"/>
  </sheetPr>
  <dimension ref="A1:O109"/>
  <sheetViews>
    <sheetView zoomScaleNormal="100" workbookViewId="0">
      <selection activeCell="K116" sqref="K116"/>
    </sheetView>
  </sheetViews>
  <sheetFormatPr defaultRowHeight="14.6" x14ac:dyDescent="0.4"/>
  <cols>
    <col min="1" max="1" width="13.53515625" style="2" customWidth="1"/>
    <col min="2" max="2" width="13.15234375" style="2" bestFit="1" customWidth="1"/>
    <col min="3" max="3" width="56.3046875" style="1" customWidth="1"/>
    <col min="4" max="4" width="12.69140625" style="4" customWidth="1"/>
    <col min="5" max="5" width="0.84375" customWidth="1"/>
    <col min="6" max="6" width="1.3046875" customWidth="1"/>
    <col min="7" max="7" width="1.3046875" style="6" customWidth="1"/>
    <col min="8" max="8" width="4.3046875" style="6" customWidth="1"/>
    <col min="9" max="9" width="12.3828125" style="6" customWidth="1"/>
    <col min="10" max="10" width="6.3046875" style="6" customWidth="1"/>
    <col min="11" max="11" width="5" style="6" customWidth="1"/>
    <col min="12" max="12" width="14.3046875" style="6" customWidth="1"/>
    <col min="13" max="13" width="9.3828125" style="6" customWidth="1"/>
    <col min="14" max="15" width="1.53515625" style="6" customWidth="1"/>
  </cols>
  <sheetData>
    <row r="1" spans="1:14" ht="15.45" x14ac:dyDescent="0.4">
      <c r="A1" s="5" t="s">
        <v>19</v>
      </c>
      <c r="B1" s="68" t="s">
        <v>18</v>
      </c>
      <c r="C1" s="5" t="s">
        <v>17</v>
      </c>
      <c r="D1" s="3" t="s">
        <v>20</v>
      </c>
      <c r="G1" s="7"/>
      <c r="H1" s="213" t="s">
        <v>86</v>
      </c>
      <c r="I1" s="213"/>
      <c r="J1" s="213"/>
      <c r="K1" s="213"/>
      <c r="L1" s="213"/>
      <c r="M1" s="213"/>
      <c r="N1" s="7"/>
    </row>
    <row r="2" spans="1:14" x14ac:dyDescent="0.4">
      <c r="A2" s="117" t="s">
        <v>53</v>
      </c>
      <c r="B2" s="117" t="s">
        <v>11</v>
      </c>
      <c r="C2" s="117" t="s">
        <v>11</v>
      </c>
      <c r="D2" s="118">
        <v>0</v>
      </c>
      <c r="G2" s="7"/>
      <c r="H2" s="7"/>
      <c r="I2" s="7"/>
      <c r="J2" s="7"/>
      <c r="K2" s="7"/>
      <c r="L2" s="7"/>
      <c r="M2" s="7"/>
      <c r="N2" s="7"/>
    </row>
    <row r="3" spans="1:14" x14ac:dyDescent="0.4">
      <c r="A3" s="120" t="s">
        <v>102</v>
      </c>
      <c r="B3" s="120" t="s">
        <v>106</v>
      </c>
      <c r="C3" s="120" t="s">
        <v>230</v>
      </c>
      <c r="D3" s="121">
        <v>1595</v>
      </c>
      <c r="G3" s="7"/>
      <c r="H3" s="211" t="s">
        <v>82</v>
      </c>
      <c r="I3" s="212"/>
      <c r="J3" s="212"/>
      <c r="K3" s="212"/>
      <c r="L3" s="212"/>
      <c r="M3" s="212"/>
      <c r="N3" s="7"/>
    </row>
    <row r="4" spans="1:14" x14ac:dyDescent="0.4">
      <c r="A4" s="120" t="s">
        <v>103</v>
      </c>
      <c r="B4" s="120" t="s">
        <v>106</v>
      </c>
      <c r="C4" s="120" t="s">
        <v>231</v>
      </c>
      <c r="D4" s="121">
        <v>1595</v>
      </c>
      <c r="G4" s="7"/>
      <c r="H4" s="211"/>
      <c r="I4" s="212"/>
      <c r="J4" s="212"/>
      <c r="K4" s="212"/>
      <c r="L4" s="212"/>
      <c r="M4" s="212"/>
      <c r="N4" s="7"/>
    </row>
    <row r="5" spans="1:14" x14ac:dyDescent="0.4">
      <c r="A5" s="119" t="s">
        <v>209</v>
      </c>
      <c r="B5" s="119" t="s">
        <v>107</v>
      </c>
      <c r="C5" s="119" t="s">
        <v>232</v>
      </c>
      <c r="D5" s="116">
        <v>1895</v>
      </c>
      <c r="G5" s="7"/>
      <c r="H5" s="211"/>
      <c r="I5" s="212"/>
      <c r="J5" s="212"/>
      <c r="K5" s="212"/>
      <c r="L5" s="212"/>
      <c r="M5" s="212"/>
      <c r="N5" s="7"/>
    </row>
    <row r="6" spans="1:14" x14ac:dyDescent="0.4">
      <c r="A6" s="119" t="s">
        <v>210</v>
      </c>
      <c r="B6" s="119" t="s">
        <v>107</v>
      </c>
      <c r="C6" s="119" t="s">
        <v>233</v>
      </c>
      <c r="D6" s="116">
        <v>1895</v>
      </c>
      <c r="G6" s="7"/>
      <c r="H6" s="211"/>
      <c r="I6" s="212"/>
      <c r="J6" s="212"/>
      <c r="K6" s="212"/>
      <c r="L6" s="212"/>
      <c r="M6" s="212"/>
      <c r="N6" s="7"/>
    </row>
    <row r="7" spans="1:14" ht="14.7" customHeight="1" x14ac:dyDescent="0.4">
      <c r="A7" s="120" t="s">
        <v>101</v>
      </c>
      <c r="B7" s="120" t="s">
        <v>106</v>
      </c>
      <c r="C7" s="120" t="s">
        <v>234</v>
      </c>
      <c r="D7" s="121">
        <v>4785</v>
      </c>
      <c r="G7" s="7"/>
      <c r="H7" s="212"/>
      <c r="I7" s="212"/>
      <c r="J7" s="212"/>
      <c r="K7" s="212"/>
      <c r="L7" s="212"/>
      <c r="M7" s="212"/>
      <c r="N7" s="7"/>
    </row>
    <row r="8" spans="1:14" ht="14.7" customHeight="1" x14ac:dyDescent="0.4">
      <c r="A8" s="119" t="s">
        <v>235</v>
      </c>
      <c r="B8" s="119" t="s">
        <v>11</v>
      </c>
      <c r="C8" s="119" t="s">
        <v>236</v>
      </c>
      <c r="D8" s="116">
        <v>0</v>
      </c>
      <c r="G8" s="7"/>
      <c r="H8" s="7"/>
      <c r="I8" s="7"/>
      <c r="J8" s="7"/>
      <c r="K8" s="7"/>
      <c r="L8" s="7"/>
      <c r="M8" s="7"/>
      <c r="N8" s="7"/>
    </row>
    <row r="9" spans="1:14" ht="14.7" customHeight="1" x14ac:dyDescent="0.4">
      <c r="A9" s="117" t="s">
        <v>117</v>
      </c>
      <c r="B9" s="117" t="s">
        <v>11</v>
      </c>
      <c r="C9" s="117" t="s">
        <v>11</v>
      </c>
      <c r="D9" s="118">
        <v>0</v>
      </c>
      <c r="G9" s="7"/>
      <c r="H9" s="211"/>
      <c r="I9" s="212"/>
      <c r="J9" s="212"/>
      <c r="K9" s="212"/>
      <c r="L9" s="212"/>
      <c r="M9" s="212"/>
      <c r="N9" s="7"/>
    </row>
    <row r="10" spans="1:14" ht="14.7" customHeight="1" x14ac:dyDescent="0.4">
      <c r="A10" s="119" t="s">
        <v>184</v>
      </c>
      <c r="B10" s="119" t="s">
        <v>108</v>
      </c>
      <c r="C10" s="119" t="s">
        <v>216</v>
      </c>
      <c r="D10" s="116">
        <v>1595</v>
      </c>
      <c r="G10" s="7"/>
      <c r="H10" s="211"/>
      <c r="I10" s="212"/>
      <c r="J10" s="212"/>
      <c r="K10" s="212"/>
      <c r="L10" s="212"/>
      <c r="M10" s="212"/>
      <c r="N10" s="7"/>
    </row>
    <row r="11" spans="1:14" x14ac:dyDescent="0.4">
      <c r="A11" s="119" t="s">
        <v>185</v>
      </c>
      <c r="B11" s="119" t="s">
        <v>108</v>
      </c>
      <c r="C11" s="119" t="s">
        <v>217</v>
      </c>
      <c r="D11" s="116">
        <v>1595</v>
      </c>
      <c r="G11" s="7"/>
      <c r="H11" s="211"/>
      <c r="I11" s="212"/>
      <c r="J11" s="212"/>
      <c r="K11" s="212"/>
      <c r="L11" s="212"/>
      <c r="M11" s="212"/>
      <c r="N11" s="7"/>
    </row>
    <row r="12" spans="1:14" x14ac:dyDescent="0.4">
      <c r="A12" s="119" t="s">
        <v>186</v>
      </c>
      <c r="B12" s="119" t="s">
        <v>108</v>
      </c>
      <c r="C12" s="119" t="s">
        <v>218</v>
      </c>
      <c r="D12" s="116">
        <v>1595</v>
      </c>
      <c r="G12" s="7"/>
      <c r="H12" s="211"/>
      <c r="I12" s="212"/>
      <c r="J12" s="212"/>
      <c r="K12" s="212"/>
      <c r="L12" s="212"/>
      <c r="M12" s="212"/>
      <c r="N12" s="7"/>
    </row>
    <row r="13" spans="1:14" x14ac:dyDescent="0.4">
      <c r="A13" s="119" t="s">
        <v>187</v>
      </c>
      <c r="B13" s="119" t="s">
        <v>108</v>
      </c>
      <c r="C13" s="119" t="s">
        <v>219</v>
      </c>
      <c r="D13" s="116">
        <v>1595</v>
      </c>
      <c r="G13" s="7"/>
      <c r="H13" s="212"/>
      <c r="I13" s="212"/>
      <c r="J13" s="212"/>
      <c r="K13" s="212"/>
      <c r="L13" s="212"/>
      <c r="M13" s="212"/>
      <c r="N13" s="7"/>
    </row>
    <row r="14" spans="1:14" x14ac:dyDescent="0.4">
      <c r="A14" s="119" t="s">
        <v>188</v>
      </c>
      <c r="B14" s="119" t="s">
        <v>108</v>
      </c>
      <c r="C14" s="119" t="s">
        <v>220</v>
      </c>
      <c r="D14" s="116">
        <v>1595</v>
      </c>
      <c r="G14" s="7"/>
      <c r="H14" s="7"/>
      <c r="I14" s="7"/>
      <c r="J14" s="7"/>
      <c r="K14" s="7"/>
      <c r="L14" s="7"/>
      <c r="M14" s="7"/>
      <c r="N14" s="7"/>
    </row>
    <row r="15" spans="1:14" x14ac:dyDescent="0.4">
      <c r="A15" s="119" t="s">
        <v>189</v>
      </c>
      <c r="B15" s="119" t="s">
        <v>108</v>
      </c>
      <c r="C15" s="119" t="s">
        <v>221</v>
      </c>
      <c r="D15" s="116">
        <v>1595</v>
      </c>
      <c r="G15" s="7"/>
      <c r="H15" s="211"/>
      <c r="I15" s="212"/>
      <c r="J15" s="212"/>
      <c r="K15" s="212"/>
      <c r="L15" s="212"/>
      <c r="M15" s="212"/>
      <c r="N15" s="7"/>
    </row>
    <row r="16" spans="1:14" x14ac:dyDescent="0.4">
      <c r="A16" s="119" t="s">
        <v>190</v>
      </c>
      <c r="B16" s="119" t="s">
        <v>108</v>
      </c>
      <c r="C16" s="119" t="s">
        <v>222</v>
      </c>
      <c r="D16" s="116">
        <v>1595</v>
      </c>
      <c r="G16" s="7"/>
      <c r="H16" s="211"/>
      <c r="I16" s="212"/>
      <c r="J16" s="212"/>
      <c r="K16" s="212"/>
      <c r="L16" s="212"/>
      <c r="M16" s="212"/>
      <c r="N16" s="7"/>
    </row>
    <row r="17" spans="1:14" x14ac:dyDescent="0.4">
      <c r="A17" s="119" t="s">
        <v>191</v>
      </c>
      <c r="B17" s="119" t="s">
        <v>108</v>
      </c>
      <c r="C17" s="119" t="s">
        <v>223</v>
      </c>
      <c r="D17" s="116">
        <v>1595</v>
      </c>
      <c r="G17" s="7"/>
      <c r="H17" s="211"/>
      <c r="I17" s="212"/>
      <c r="J17" s="212"/>
      <c r="K17" s="212"/>
      <c r="L17" s="212"/>
      <c r="M17" s="212"/>
      <c r="N17" s="7"/>
    </row>
    <row r="18" spans="1:14" x14ac:dyDescent="0.4">
      <c r="A18" s="120" t="s">
        <v>182</v>
      </c>
      <c r="B18" s="120" t="s">
        <v>175</v>
      </c>
      <c r="C18" s="120" t="s">
        <v>192</v>
      </c>
      <c r="D18" s="121">
        <v>1345</v>
      </c>
      <c r="G18" s="7"/>
      <c r="H18" s="211"/>
      <c r="I18" s="212"/>
      <c r="J18" s="212"/>
      <c r="K18" s="212"/>
      <c r="L18" s="212"/>
      <c r="M18" s="212"/>
      <c r="N18" s="7"/>
    </row>
    <row r="19" spans="1:14" x14ac:dyDescent="0.4">
      <c r="A19" s="120" t="s">
        <v>176</v>
      </c>
      <c r="B19" s="120" t="s">
        <v>175</v>
      </c>
      <c r="C19" s="120" t="s">
        <v>168</v>
      </c>
      <c r="D19" s="121">
        <v>1345</v>
      </c>
      <c r="G19" s="7"/>
      <c r="H19" s="212"/>
      <c r="I19" s="212"/>
      <c r="J19" s="212"/>
      <c r="K19" s="212"/>
      <c r="L19" s="212"/>
      <c r="M19" s="212"/>
      <c r="N19" s="7"/>
    </row>
    <row r="20" spans="1:14" x14ac:dyDescent="0.4">
      <c r="A20" s="120" t="s">
        <v>183</v>
      </c>
      <c r="B20" s="120" t="s">
        <v>175</v>
      </c>
      <c r="C20" s="120" t="s">
        <v>169</v>
      </c>
      <c r="D20" s="121">
        <v>1345</v>
      </c>
      <c r="G20" s="7"/>
      <c r="H20" s="7"/>
      <c r="I20" s="7"/>
      <c r="J20" s="7"/>
      <c r="K20" s="7"/>
      <c r="L20" s="7"/>
      <c r="M20" s="7"/>
      <c r="N20" s="7"/>
    </row>
    <row r="21" spans="1:14" x14ac:dyDescent="0.4">
      <c r="A21" s="120" t="s">
        <v>177</v>
      </c>
      <c r="B21" s="120" t="s">
        <v>175</v>
      </c>
      <c r="C21" s="120" t="s">
        <v>170</v>
      </c>
      <c r="D21" s="121">
        <v>1345</v>
      </c>
      <c r="G21" s="7"/>
      <c r="H21" s="211"/>
      <c r="I21" s="212"/>
      <c r="J21" s="212"/>
      <c r="K21" s="212"/>
      <c r="L21" s="212"/>
      <c r="M21" s="212"/>
      <c r="N21" s="7"/>
    </row>
    <row r="22" spans="1:14" x14ac:dyDescent="0.4">
      <c r="A22" s="120" t="s">
        <v>178</v>
      </c>
      <c r="B22" s="120" t="s">
        <v>175</v>
      </c>
      <c r="C22" s="120" t="s">
        <v>171</v>
      </c>
      <c r="D22" s="121">
        <v>1345</v>
      </c>
      <c r="G22" s="7"/>
      <c r="H22" s="211"/>
      <c r="I22" s="212"/>
      <c r="J22" s="212"/>
      <c r="K22" s="212"/>
      <c r="L22" s="212"/>
      <c r="M22" s="212"/>
      <c r="N22" s="7"/>
    </row>
    <row r="23" spans="1:14" x14ac:dyDescent="0.4">
      <c r="A23" s="120" t="s">
        <v>179</v>
      </c>
      <c r="B23" s="120" t="s">
        <v>175</v>
      </c>
      <c r="C23" s="120" t="s">
        <v>172</v>
      </c>
      <c r="D23" s="121">
        <v>1345</v>
      </c>
      <c r="G23" s="7"/>
      <c r="H23" s="211"/>
      <c r="I23" s="212"/>
      <c r="J23" s="212"/>
      <c r="K23" s="212"/>
      <c r="L23" s="212"/>
      <c r="M23" s="212"/>
      <c r="N23" s="7"/>
    </row>
    <row r="24" spans="1:14" x14ac:dyDescent="0.4">
      <c r="A24" s="120" t="s">
        <v>180</v>
      </c>
      <c r="B24" s="120" t="s">
        <v>175</v>
      </c>
      <c r="C24" s="120" t="s">
        <v>173</v>
      </c>
      <c r="D24" s="121">
        <v>1345</v>
      </c>
      <c r="G24" s="7"/>
      <c r="H24" s="211"/>
      <c r="I24" s="212"/>
      <c r="J24" s="212"/>
      <c r="K24" s="212"/>
      <c r="L24" s="212"/>
      <c r="M24" s="212"/>
      <c r="N24" s="7"/>
    </row>
    <row r="25" spans="1:14" x14ac:dyDescent="0.4">
      <c r="A25" s="120" t="s">
        <v>181</v>
      </c>
      <c r="B25" s="120" t="s">
        <v>175</v>
      </c>
      <c r="C25" s="120" t="s">
        <v>174</v>
      </c>
      <c r="D25" s="121">
        <v>1345</v>
      </c>
      <c r="G25" s="7"/>
      <c r="H25" s="212"/>
      <c r="I25" s="212"/>
      <c r="J25" s="212"/>
      <c r="K25" s="212"/>
      <c r="L25" s="212"/>
      <c r="M25" s="212"/>
      <c r="N25" s="7"/>
    </row>
    <row r="26" spans="1:14" x14ac:dyDescent="0.4">
      <c r="A26" s="119" t="s">
        <v>237</v>
      </c>
      <c r="B26" s="119" t="s">
        <v>108</v>
      </c>
      <c r="C26" s="119" t="s">
        <v>238</v>
      </c>
      <c r="D26" s="116">
        <v>1595</v>
      </c>
      <c r="G26" s="7"/>
      <c r="H26" s="7"/>
      <c r="I26" s="7"/>
      <c r="J26" s="7"/>
      <c r="K26" s="7"/>
      <c r="L26" s="7"/>
      <c r="M26" s="7"/>
      <c r="N26" s="7"/>
    </row>
    <row r="27" spans="1:14" x14ac:dyDescent="0.4">
      <c r="A27" s="119" t="s">
        <v>239</v>
      </c>
      <c r="B27" s="119" t="s">
        <v>108</v>
      </c>
      <c r="C27" s="119" t="s">
        <v>240</v>
      </c>
      <c r="D27" s="116">
        <v>1595</v>
      </c>
      <c r="G27" s="7"/>
      <c r="H27" s="211"/>
      <c r="I27" s="212"/>
      <c r="J27" s="212"/>
      <c r="K27" s="212"/>
      <c r="L27" s="212"/>
      <c r="M27" s="212"/>
      <c r="N27" s="7"/>
    </row>
    <row r="28" spans="1:14" x14ac:dyDescent="0.4">
      <c r="A28" s="119" t="s">
        <v>241</v>
      </c>
      <c r="B28" s="119" t="s">
        <v>108</v>
      </c>
      <c r="C28" s="119" t="s">
        <v>242</v>
      </c>
      <c r="D28" s="116">
        <v>1595</v>
      </c>
      <c r="G28" s="7"/>
      <c r="H28" s="211"/>
      <c r="I28" s="212"/>
      <c r="J28" s="212"/>
      <c r="K28" s="212"/>
      <c r="L28" s="212"/>
      <c r="M28" s="212"/>
      <c r="N28" s="7"/>
    </row>
    <row r="29" spans="1:14" x14ac:dyDescent="0.4">
      <c r="A29" s="119" t="s">
        <v>243</v>
      </c>
      <c r="B29" s="119" t="s">
        <v>108</v>
      </c>
      <c r="C29" s="119" t="s">
        <v>244</v>
      </c>
      <c r="D29" s="116">
        <v>1595</v>
      </c>
      <c r="G29" s="7"/>
      <c r="H29" s="211"/>
      <c r="I29" s="212"/>
      <c r="J29" s="212"/>
      <c r="K29" s="212"/>
      <c r="L29" s="212"/>
      <c r="M29" s="212"/>
      <c r="N29" s="7"/>
    </row>
    <row r="30" spans="1:14" x14ac:dyDescent="0.4">
      <c r="A30" s="119" t="s">
        <v>245</v>
      </c>
      <c r="B30" s="119" t="s">
        <v>108</v>
      </c>
      <c r="C30" s="119" t="s">
        <v>246</v>
      </c>
      <c r="D30" s="116">
        <v>1595</v>
      </c>
      <c r="G30" s="7"/>
      <c r="H30" s="211"/>
      <c r="I30" s="212"/>
      <c r="J30" s="212"/>
      <c r="K30" s="212"/>
      <c r="L30" s="212"/>
      <c r="M30" s="212"/>
      <c r="N30" s="7"/>
    </row>
    <row r="31" spans="1:14" x14ac:dyDescent="0.4">
      <c r="A31" s="119" t="s">
        <v>247</v>
      </c>
      <c r="B31" s="119" t="s">
        <v>108</v>
      </c>
      <c r="C31" s="119" t="s">
        <v>248</v>
      </c>
      <c r="D31" s="116">
        <v>1595</v>
      </c>
      <c r="G31" s="7"/>
      <c r="H31" s="212"/>
      <c r="I31" s="212"/>
      <c r="J31" s="212"/>
      <c r="K31" s="212"/>
      <c r="L31" s="212"/>
      <c r="M31" s="212"/>
      <c r="N31" s="7"/>
    </row>
    <row r="32" spans="1:14" x14ac:dyDescent="0.4">
      <c r="A32" s="119" t="s">
        <v>249</v>
      </c>
      <c r="B32" s="119" t="s">
        <v>108</v>
      </c>
      <c r="C32" s="119" t="s">
        <v>250</v>
      </c>
      <c r="D32" s="116">
        <v>1595</v>
      </c>
      <c r="G32" s="7"/>
      <c r="H32" s="7"/>
      <c r="I32" s="7"/>
      <c r="J32" s="7"/>
      <c r="K32" s="7"/>
      <c r="L32" s="7"/>
      <c r="M32" s="7"/>
      <c r="N32" s="7"/>
    </row>
    <row r="33" spans="1:14" x14ac:dyDescent="0.4">
      <c r="A33" s="119" t="s">
        <v>251</v>
      </c>
      <c r="B33" s="119" t="s">
        <v>108</v>
      </c>
      <c r="C33" s="119" t="s">
        <v>252</v>
      </c>
      <c r="D33" s="116">
        <v>1595</v>
      </c>
      <c r="G33" s="7"/>
      <c r="H33" s="7"/>
      <c r="I33" s="7"/>
      <c r="J33" s="7"/>
      <c r="K33" s="7"/>
      <c r="L33" s="7"/>
      <c r="M33" s="7"/>
      <c r="N33" s="7"/>
    </row>
    <row r="34" spans="1:14" x14ac:dyDescent="0.4">
      <c r="A34" s="117" t="s">
        <v>118</v>
      </c>
      <c r="B34" s="117" t="s">
        <v>11</v>
      </c>
      <c r="C34" s="117" t="s">
        <v>11</v>
      </c>
      <c r="D34" s="118">
        <v>0</v>
      </c>
      <c r="G34" s="7"/>
      <c r="H34" s="7"/>
      <c r="I34" s="7"/>
      <c r="J34" s="7"/>
      <c r="K34" s="7"/>
      <c r="L34" s="7"/>
      <c r="M34" s="7"/>
      <c r="N34" s="7"/>
    </row>
    <row r="35" spans="1:14" x14ac:dyDescent="0.4">
      <c r="A35" s="119" t="s">
        <v>9</v>
      </c>
      <c r="B35" s="119" t="s">
        <v>22</v>
      </c>
      <c r="C35" s="119" t="s">
        <v>213</v>
      </c>
      <c r="D35" s="116">
        <v>1695</v>
      </c>
      <c r="G35" s="7"/>
      <c r="H35" s="7"/>
      <c r="I35" s="7"/>
      <c r="J35" s="7"/>
      <c r="K35" s="7"/>
      <c r="L35" s="7"/>
      <c r="M35" s="7"/>
      <c r="N35" s="7"/>
    </row>
    <row r="36" spans="1:14" x14ac:dyDescent="0.4">
      <c r="A36" s="119" t="s">
        <v>122</v>
      </c>
      <c r="B36" s="119" t="s">
        <v>22</v>
      </c>
      <c r="C36" s="119" t="s">
        <v>214</v>
      </c>
      <c r="D36" s="116">
        <v>1895</v>
      </c>
    </row>
    <row r="37" spans="1:14" x14ac:dyDescent="0.4">
      <c r="A37" s="117" t="s">
        <v>119</v>
      </c>
      <c r="B37" s="117" t="s">
        <v>11</v>
      </c>
      <c r="C37" s="117" t="s">
        <v>11</v>
      </c>
      <c r="D37" s="118">
        <v>0</v>
      </c>
    </row>
    <row r="38" spans="1:14" x14ac:dyDescent="0.4">
      <c r="A38" s="119" t="s">
        <v>109</v>
      </c>
      <c r="B38" s="119" t="s">
        <v>110</v>
      </c>
      <c r="C38" s="119" t="s">
        <v>125</v>
      </c>
      <c r="D38" s="116">
        <v>299</v>
      </c>
    </row>
    <row r="39" spans="1:14" x14ac:dyDescent="0.4">
      <c r="A39" s="119" t="s">
        <v>253</v>
      </c>
      <c r="B39" s="119" t="s">
        <v>21</v>
      </c>
      <c r="C39" s="119" t="s">
        <v>254</v>
      </c>
      <c r="D39" s="116">
        <v>299</v>
      </c>
    </row>
    <row r="40" spans="1:14" x14ac:dyDescent="0.4">
      <c r="A40" s="119" t="s">
        <v>10</v>
      </c>
      <c r="B40" s="119" t="s">
        <v>59</v>
      </c>
      <c r="C40" s="119" t="s">
        <v>27</v>
      </c>
      <c r="D40" s="116">
        <v>100</v>
      </c>
    </row>
    <row r="41" spans="1:14" x14ac:dyDescent="0.4">
      <c r="A41" s="119" t="s">
        <v>12</v>
      </c>
      <c r="B41" s="119" t="s">
        <v>59</v>
      </c>
      <c r="C41" s="119" t="s">
        <v>111</v>
      </c>
      <c r="D41" s="116">
        <v>30</v>
      </c>
    </row>
    <row r="42" spans="1:14" x14ac:dyDescent="0.4">
      <c r="A42" s="119" t="s">
        <v>13</v>
      </c>
      <c r="B42" s="119" t="s">
        <v>59</v>
      </c>
      <c r="C42" s="119" t="s">
        <v>112</v>
      </c>
      <c r="D42" s="116">
        <v>15</v>
      </c>
    </row>
    <row r="43" spans="1:14" x14ac:dyDescent="0.4">
      <c r="A43" s="119" t="s">
        <v>123</v>
      </c>
      <c r="B43" s="119" t="s">
        <v>59</v>
      </c>
      <c r="C43" s="119" t="s">
        <v>124</v>
      </c>
      <c r="D43" s="116">
        <v>30</v>
      </c>
    </row>
    <row r="44" spans="1:14" x14ac:dyDescent="0.4">
      <c r="A44" s="117" t="s">
        <v>120</v>
      </c>
      <c r="B44" s="117" t="s">
        <v>11</v>
      </c>
      <c r="C44" s="117" t="s">
        <v>11</v>
      </c>
      <c r="D44" s="118">
        <v>0</v>
      </c>
    </row>
    <row r="45" spans="1:14" x14ac:dyDescent="0.4">
      <c r="A45" s="119" t="s">
        <v>224</v>
      </c>
      <c r="B45" s="119" t="s">
        <v>28</v>
      </c>
      <c r="C45" s="119" t="s">
        <v>225</v>
      </c>
      <c r="D45" s="116">
        <v>695</v>
      </c>
    </row>
    <row r="46" spans="1:14" x14ac:dyDescent="0.4">
      <c r="A46" s="119" t="s">
        <v>255</v>
      </c>
      <c r="B46" s="119" t="s">
        <v>28</v>
      </c>
      <c r="C46" s="119" t="s">
        <v>256</v>
      </c>
      <c r="D46" s="116">
        <v>995</v>
      </c>
    </row>
    <row r="47" spans="1:14" x14ac:dyDescent="0.4">
      <c r="A47" s="119" t="s">
        <v>228</v>
      </c>
      <c r="B47" s="119" t="s">
        <v>28</v>
      </c>
      <c r="C47" s="119" t="s">
        <v>257</v>
      </c>
      <c r="D47" s="116">
        <v>995</v>
      </c>
    </row>
    <row r="48" spans="1:14" x14ac:dyDescent="0.4">
      <c r="A48" s="119" t="s">
        <v>212</v>
      </c>
      <c r="B48" s="119" t="s">
        <v>28</v>
      </c>
      <c r="C48" s="119" t="s">
        <v>258</v>
      </c>
      <c r="D48" s="116">
        <v>0</v>
      </c>
    </row>
    <row r="49" spans="1:4" x14ac:dyDescent="0.4">
      <c r="A49" s="117" t="s">
        <v>154</v>
      </c>
      <c r="B49" s="117" t="s">
        <v>11</v>
      </c>
      <c r="C49" s="117" t="s">
        <v>11</v>
      </c>
      <c r="D49" s="118">
        <v>0</v>
      </c>
    </row>
    <row r="50" spans="1:4" x14ac:dyDescent="0.4">
      <c r="A50" s="123" t="s">
        <v>201</v>
      </c>
      <c r="B50" s="123" t="s">
        <v>23</v>
      </c>
      <c r="C50" s="123" t="s">
        <v>259</v>
      </c>
      <c r="D50" s="124">
        <v>945</v>
      </c>
    </row>
    <row r="51" spans="1:4" x14ac:dyDescent="0.4">
      <c r="A51" s="123" t="s">
        <v>202</v>
      </c>
      <c r="B51" s="123" t="s">
        <v>23</v>
      </c>
      <c r="C51" s="123" t="s">
        <v>260</v>
      </c>
      <c r="D51" s="124">
        <v>945</v>
      </c>
    </row>
    <row r="52" spans="1:4" x14ac:dyDescent="0.4">
      <c r="A52" s="123" t="s">
        <v>203</v>
      </c>
      <c r="B52" s="123" t="s">
        <v>23</v>
      </c>
      <c r="C52" s="123" t="s">
        <v>261</v>
      </c>
      <c r="D52" s="124">
        <v>945</v>
      </c>
    </row>
    <row r="53" spans="1:4" x14ac:dyDescent="0.4">
      <c r="A53" s="123" t="s">
        <v>204</v>
      </c>
      <c r="B53" s="123" t="s">
        <v>23</v>
      </c>
      <c r="C53" s="123" t="s">
        <v>262</v>
      </c>
      <c r="D53" s="124">
        <v>945</v>
      </c>
    </row>
    <row r="54" spans="1:4" x14ac:dyDescent="0.4">
      <c r="A54" s="123" t="s">
        <v>205</v>
      </c>
      <c r="B54" s="123" t="s">
        <v>23</v>
      </c>
      <c r="C54" s="123" t="s">
        <v>263</v>
      </c>
      <c r="D54" s="124">
        <v>945</v>
      </c>
    </row>
    <row r="55" spans="1:4" x14ac:dyDescent="0.4">
      <c r="A55" s="123" t="s">
        <v>206</v>
      </c>
      <c r="B55" s="123" t="s">
        <v>23</v>
      </c>
      <c r="C55" s="123" t="s">
        <v>264</v>
      </c>
      <c r="D55" s="124">
        <v>945</v>
      </c>
    </row>
    <row r="56" spans="1:4" x14ac:dyDescent="0.4">
      <c r="A56" s="123" t="s">
        <v>207</v>
      </c>
      <c r="B56" s="123" t="s">
        <v>23</v>
      </c>
      <c r="C56" s="123" t="s">
        <v>265</v>
      </c>
      <c r="D56" s="124">
        <v>945</v>
      </c>
    </row>
    <row r="57" spans="1:4" x14ac:dyDescent="0.4">
      <c r="A57" s="123" t="s">
        <v>208</v>
      </c>
      <c r="B57" s="123" t="s">
        <v>23</v>
      </c>
      <c r="C57" s="123" t="s">
        <v>266</v>
      </c>
      <c r="D57" s="124">
        <v>945</v>
      </c>
    </row>
    <row r="58" spans="1:4" x14ac:dyDescent="0.4">
      <c r="A58" s="125" t="s">
        <v>193</v>
      </c>
      <c r="B58" s="125" t="s">
        <v>23</v>
      </c>
      <c r="C58" s="125" t="s">
        <v>267</v>
      </c>
      <c r="D58" s="126">
        <v>845</v>
      </c>
    </row>
    <row r="59" spans="1:4" x14ac:dyDescent="0.4">
      <c r="A59" s="125" t="s">
        <v>194</v>
      </c>
      <c r="B59" s="125" t="s">
        <v>23</v>
      </c>
      <c r="C59" s="125" t="s">
        <v>268</v>
      </c>
      <c r="D59" s="126">
        <v>845</v>
      </c>
    </row>
    <row r="60" spans="1:4" x14ac:dyDescent="0.4">
      <c r="A60" s="125" t="s">
        <v>195</v>
      </c>
      <c r="B60" s="125" t="s">
        <v>23</v>
      </c>
      <c r="C60" s="125" t="s">
        <v>269</v>
      </c>
      <c r="D60" s="126">
        <v>845</v>
      </c>
    </row>
    <row r="61" spans="1:4" x14ac:dyDescent="0.4">
      <c r="A61" s="125" t="s">
        <v>196</v>
      </c>
      <c r="B61" s="125" t="s">
        <v>23</v>
      </c>
      <c r="C61" s="125" t="s">
        <v>270</v>
      </c>
      <c r="D61" s="126">
        <v>845</v>
      </c>
    </row>
    <row r="62" spans="1:4" x14ac:dyDescent="0.4">
      <c r="A62" s="125" t="s">
        <v>197</v>
      </c>
      <c r="B62" s="125" t="s">
        <v>23</v>
      </c>
      <c r="C62" s="125" t="s">
        <v>271</v>
      </c>
      <c r="D62" s="126">
        <v>845</v>
      </c>
    </row>
    <row r="63" spans="1:4" x14ac:dyDescent="0.4">
      <c r="A63" s="125" t="s">
        <v>198</v>
      </c>
      <c r="B63" s="125" t="s">
        <v>23</v>
      </c>
      <c r="C63" s="125" t="s">
        <v>272</v>
      </c>
      <c r="D63" s="126">
        <v>845</v>
      </c>
    </row>
    <row r="64" spans="1:4" x14ac:dyDescent="0.4">
      <c r="A64" s="125" t="s">
        <v>199</v>
      </c>
      <c r="B64" s="125" t="s">
        <v>23</v>
      </c>
      <c r="C64" s="125" t="s">
        <v>273</v>
      </c>
      <c r="D64" s="126">
        <v>845</v>
      </c>
    </row>
    <row r="65" spans="1:4" x14ac:dyDescent="0.4">
      <c r="A65" s="125" t="s">
        <v>200</v>
      </c>
      <c r="B65" s="125" t="s">
        <v>23</v>
      </c>
      <c r="C65" s="125" t="s">
        <v>274</v>
      </c>
      <c r="D65" s="126">
        <v>845</v>
      </c>
    </row>
    <row r="66" spans="1:4" x14ac:dyDescent="0.4">
      <c r="A66" s="117" t="s">
        <v>275</v>
      </c>
      <c r="B66" s="117" t="s">
        <v>11</v>
      </c>
      <c r="C66" s="117" t="s">
        <v>11</v>
      </c>
      <c r="D66" s="118">
        <v>0</v>
      </c>
    </row>
    <row r="67" spans="1:4" x14ac:dyDescent="0.4">
      <c r="A67" s="119" t="s">
        <v>61</v>
      </c>
      <c r="B67" s="119" t="s">
        <v>24</v>
      </c>
      <c r="C67" s="119" t="s">
        <v>14</v>
      </c>
      <c r="D67" s="116">
        <v>82.5</v>
      </c>
    </row>
    <row r="68" spans="1:4" x14ac:dyDescent="0.4">
      <c r="A68" s="119" t="s">
        <v>62</v>
      </c>
      <c r="B68" s="119" t="s">
        <v>24</v>
      </c>
      <c r="C68" s="119" t="s">
        <v>15</v>
      </c>
      <c r="D68" s="116">
        <v>82.5</v>
      </c>
    </row>
    <row r="69" spans="1:4" x14ac:dyDescent="0.4">
      <c r="A69" s="119" t="s">
        <v>63</v>
      </c>
      <c r="B69" s="119" t="s">
        <v>25</v>
      </c>
      <c r="C69" s="119" t="s">
        <v>30</v>
      </c>
      <c r="D69" s="116">
        <v>240.25</v>
      </c>
    </row>
    <row r="70" spans="1:4" x14ac:dyDescent="0.4">
      <c r="A70" s="119" t="s">
        <v>64</v>
      </c>
      <c r="B70" s="119" t="s">
        <v>25</v>
      </c>
      <c r="C70" s="119" t="s">
        <v>31</v>
      </c>
      <c r="D70" s="116">
        <v>305.60000000000002</v>
      </c>
    </row>
    <row r="71" spans="1:4" x14ac:dyDescent="0.4">
      <c r="A71" s="119" t="s">
        <v>140</v>
      </c>
      <c r="B71" s="119" t="s">
        <v>141</v>
      </c>
      <c r="C71" s="119" t="s">
        <v>142</v>
      </c>
      <c r="D71" s="116">
        <v>109.96</v>
      </c>
    </row>
    <row r="72" spans="1:4" x14ac:dyDescent="0.4">
      <c r="A72" s="119" t="s">
        <v>143</v>
      </c>
      <c r="B72" s="119" t="s">
        <v>144</v>
      </c>
      <c r="C72" s="119" t="s">
        <v>145</v>
      </c>
      <c r="D72" s="116">
        <v>392.79</v>
      </c>
    </row>
    <row r="73" spans="1:4" x14ac:dyDescent="0.4">
      <c r="A73" s="119" t="s">
        <v>211</v>
      </c>
      <c r="B73" s="119" t="s">
        <v>144</v>
      </c>
      <c r="C73" s="119" t="s">
        <v>146</v>
      </c>
      <c r="D73" s="116">
        <v>589.79999999999995</v>
      </c>
    </row>
    <row r="74" spans="1:4" x14ac:dyDescent="0.4">
      <c r="A74" s="119" t="s">
        <v>65</v>
      </c>
      <c r="B74" s="119" t="s">
        <v>26</v>
      </c>
      <c r="C74" s="119" t="s">
        <v>29</v>
      </c>
      <c r="D74" s="116">
        <v>277.72000000000003</v>
      </c>
    </row>
    <row r="75" spans="1:4" x14ac:dyDescent="0.4">
      <c r="A75" s="119" t="s">
        <v>139</v>
      </c>
      <c r="B75" s="119" t="s">
        <v>26</v>
      </c>
      <c r="C75" s="119" t="s">
        <v>95</v>
      </c>
      <c r="D75" s="116">
        <v>69.430000000000007</v>
      </c>
    </row>
    <row r="76" spans="1:4" x14ac:dyDescent="0.4">
      <c r="A76" s="119" t="s">
        <v>147</v>
      </c>
      <c r="B76" s="119" t="s">
        <v>26</v>
      </c>
      <c r="C76" s="119" t="s">
        <v>94</v>
      </c>
      <c r="D76" s="116">
        <v>118.5</v>
      </c>
    </row>
    <row r="77" spans="1:4" x14ac:dyDescent="0.4">
      <c r="A77" s="119" t="s">
        <v>150</v>
      </c>
      <c r="B77" s="119" t="s">
        <v>26</v>
      </c>
      <c r="C77" s="119" t="s">
        <v>16</v>
      </c>
      <c r="D77" s="116">
        <v>120.55</v>
      </c>
    </row>
    <row r="78" spans="1:4" x14ac:dyDescent="0.4">
      <c r="A78" s="119" t="s">
        <v>148</v>
      </c>
      <c r="B78" s="119" t="s">
        <v>149</v>
      </c>
      <c r="C78" s="119" t="s">
        <v>165</v>
      </c>
      <c r="D78" s="116">
        <v>69.75</v>
      </c>
    </row>
    <row r="79" spans="1:4" x14ac:dyDescent="0.4">
      <c r="A79" s="119" t="s">
        <v>215</v>
      </c>
      <c r="B79" s="119" t="s">
        <v>151</v>
      </c>
      <c r="C79" s="119" t="s">
        <v>166</v>
      </c>
      <c r="D79" s="116">
        <v>699</v>
      </c>
    </row>
    <row r="80" spans="1:4" x14ac:dyDescent="0.4">
      <c r="A80" s="119" t="s">
        <v>276</v>
      </c>
      <c r="B80" s="119" t="s">
        <v>277</v>
      </c>
      <c r="C80" s="119" t="s">
        <v>278</v>
      </c>
      <c r="D80" s="116">
        <v>40</v>
      </c>
    </row>
    <row r="81" spans="1:4" x14ac:dyDescent="0.4">
      <c r="A81" s="117" t="s">
        <v>279</v>
      </c>
      <c r="B81" s="117" t="s">
        <v>11</v>
      </c>
      <c r="C81" s="117" t="s">
        <v>11</v>
      </c>
      <c r="D81" s="118">
        <v>0</v>
      </c>
    </row>
    <row r="82" spans="1:4" x14ac:dyDescent="0.4">
      <c r="A82" s="119" t="s">
        <v>280</v>
      </c>
      <c r="B82" s="119" t="s">
        <v>152</v>
      </c>
      <c r="C82" s="119" t="s">
        <v>281</v>
      </c>
      <c r="D82" s="279" t="s">
        <v>282</v>
      </c>
    </row>
    <row r="83" spans="1:4" x14ac:dyDescent="0.4">
      <c r="A83" s="119" t="s">
        <v>283</v>
      </c>
      <c r="B83" s="119" t="s">
        <v>152</v>
      </c>
      <c r="C83" s="119" t="s">
        <v>284</v>
      </c>
      <c r="D83" s="279" t="s">
        <v>282</v>
      </c>
    </row>
    <row r="84" spans="1:4" x14ac:dyDescent="0.4">
      <c r="A84" s="119" t="s">
        <v>285</v>
      </c>
      <c r="B84" s="119" t="s">
        <v>152</v>
      </c>
      <c r="C84" s="119" t="s">
        <v>286</v>
      </c>
      <c r="D84" s="279" t="s">
        <v>282</v>
      </c>
    </row>
    <row r="85" spans="1:4" x14ac:dyDescent="0.4">
      <c r="A85" s="119" t="s">
        <v>287</v>
      </c>
      <c r="B85" s="119" t="s">
        <v>152</v>
      </c>
      <c r="C85" s="119" t="s">
        <v>288</v>
      </c>
      <c r="D85" s="279" t="s">
        <v>282</v>
      </c>
    </row>
    <row r="86" spans="1:4" x14ac:dyDescent="0.4">
      <c r="A86" s="117" t="s">
        <v>289</v>
      </c>
      <c r="B86" s="117" t="s">
        <v>227</v>
      </c>
      <c r="C86" s="117" t="s">
        <v>227</v>
      </c>
      <c r="D86" s="118">
        <v>0</v>
      </c>
    </row>
    <row r="87" spans="1:4" x14ac:dyDescent="0.4">
      <c r="A87" s="122" t="s">
        <v>290</v>
      </c>
      <c r="B87" s="122" t="s">
        <v>152</v>
      </c>
      <c r="C87" s="122" t="s">
        <v>291</v>
      </c>
      <c r="D87" s="279" t="s">
        <v>282</v>
      </c>
    </row>
    <row r="88" spans="1:4" x14ac:dyDescent="0.4">
      <c r="A88" s="122" t="s">
        <v>292</v>
      </c>
      <c r="B88" s="122" t="s">
        <v>152</v>
      </c>
      <c r="C88" s="122" t="s">
        <v>293</v>
      </c>
      <c r="D88" s="279" t="s">
        <v>282</v>
      </c>
    </row>
    <row r="89" spans="1:4" x14ac:dyDescent="0.4">
      <c r="A89" s="122" t="s">
        <v>294</v>
      </c>
      <c r="B89" s="122" t="s">
        <v>152</v>
      </c>
      <c r="C89" s="122" t="s">
        <v>295</v>
      </c>
      <c r="D89" s="279" t="s">
        <v>282</v>
      </c>
    </row>
    <row r="90" spans="1:4" x14ac:dyDescent="0.4">
      <c r="A90" s="122" t="s">
        <v>296</v>
      </c>
      <c r="B90" s="122" t="s">
        <v>152</v>
      </c>
      <c r="C90" s="122" t="s">
        <v>297</v>
      </c>
      <c r="D90" s="279" t="s">
        <v>282</v>
      </c>
    </row>
    <row r="91" spans="1:4" x14ac:dyDescent="0.4">
      <c r="A91" s="117" t="s">
        <v>298</v>
      </c>
      <c r="B91" s="117" t="s">
        <v>227</v>
      </c>
      <c r="C91" s="117" t="s">
        <v>227</v>
      </c>
      <c r="D91" s="118">
        <v>0</v>
      </c>
    </row>
    <row r="92" spans="1:4" x14ac:dyDescent="0.4">
      <c r="A92" s="119" t="s">
        <v>299</v>
      </c>
      <c r="B92" s="119" t="s">
        <v>152</v>
      </c>
      <c r="C92" s="119" t="s">
        <v>300</v>
      </c>
      <c r="D92" s="279" t="s">
        <v>282</v>
      </c>
    </row>
    <row r="93" spans="1:4" x14ac:dyDescent="0.4">
      <c r="A93" s="119" t="s">
        <v>301</v>
      </c>
      <c r="B93" s="119" t="s">
        <v>152</v>
      </c>
      <c r="C93" s="119" t="s">
        <v>302</v>
      </c>
      <c r="D93" s="279" t="s">
        <v>282</v>
      </c>
    </row>
    <row r="94" spans="1:4" x14ac:dyDescent="0.4">
      <c r="A94" s="119" t="s">
        <v>303</v>
      </c>
      <c r="B94" s="119" t="s">
        <v>152</v>
      </c>
      <c r="C94" s="119" t="s">
        <v>304</v>
      </c>
      <c r="D94" s="279" t="s">
        <v>282</v>
      </c>
    </row>
    <row r="95" spans="1:4" x14ac:dyDescent="0.4">
      <c r="A95" s="119" t="s">
        <v>305</v>
      </c>
      <c r="B95" s="119" t="s">
        <v>152</v>
      </c>
      <c r="C95" s="119" t="s">
        <v>306</v>
      </c>
      <c r="D95" s="279" t="s">
        <v>282</v>
      </c>
    </row>
    <row r="96" spans="1:4" x14ac:dyDescent="0.4">
      <c r="A96" s="119" t="s">
        <v>307</v>
      </c>
      <c r="B96" s="119" t="s">
        <v>152</v>
      </c>
      <c r="C96" s="119" t="s">
        <v>308</v>
      </c>
      <c r="D96" s="279" t="s">
        <v>282</v>
      </c>
    </row>
    <row r="97" spans="1:4" x14ac:dyDescent="0.4">
      <c r="A97" s="119" t="s">
        <v>309</v>
      </c>
      <c r="B97" s="119" t="s">
        <v>152</v>
      </c>
      <c r="C97" s="119" t="s">
        <v>310</v>
      </c>
      <c r="D97" s="279" t="s">
        <v>282</v>
      </c>
    </row>
    <row r="98" spans="1:4" x14ac:dyDescent="0.4">
      <c r="A98" s="122" t="s">
        <v>311</v>
      </c>
      <c r="B98" s="122" t="s">
        <v>152</v>
      </c>
      <c r="C98" s="122" t="s">
        <v>312</v>
      </c>
      <c r="D98" s="279" t="s">
        <v>282</v>
      </c>
    </row>
    <row r="99" spans="1:4" x14ac:dyDescent="0.4">
      <c r="A99" s="122" t="s">
        <v>313</v>
      </c>
      <c r="B99" s="122" t="s">
        <v>152</v>
      </c>
      <c r="C99" s="122" t="s">
        <v>314</v>
      </c>
      <c r="D99" s="279" t="s">
        <v>282</v>
      </c>
    </row>
    <row r="100" spans="1:4" x14ac:dyDescent="0.4">
      <c r="A100" s="122" t="s">
        <v>315</v>
      </c>
      <c r="B100" s="122" t="s">
        <v>152</v>
      </c>
      <c r="C100" s="122" t="s">
        <v>316</v>
      </c>
      <c r="D100" s="279" t="s">
        <v>282</v>
      </c>
    </row>
    <row r="101" spans="1:4" x14ac:dyDescent="0.4">
      <c r="A101" s="122" t="s">
        <v>317</v>
      </c>
      <c r="B101" s="122" t="s">
        <v>152</v>
      </c>
      <c r="C101" s="122" t="s">
        <v>318</v>
      </c>
      <c r="D101" s="279" t="s">
        <v>282</v>
      </c>
    </row>
    <row r="102" spans="1:4" x14ac:dyDescent="0.4">
      <c r="A102" s="122" t="s">
        <v>319</v>
      </c>
      <c r="B102" s="122" t="s">
        <v>152</v>
      </c>
      <c r="C102" s="122" t="s">
        <v>320</v>
      </c>
      <c r="D102" s="279" t="s">
        <v>282</v>
      </c>
    </row>
    <row r="103" spans="1:4" x14ac:dyDescent="0.4">
      <c r="A103" s="119" t="s">
        <v>321</v>
      </c>
      <c r="B103" s="119" t="s">
        <v>152</v>
      </c>
      <c r="C103" s="119" t="s">
        <v>322</v>
      </c>
      <c r="D103" s="279" t="s">
        <v>282</v>
      </c>
    </row>
    <row r="104" spans="1:4" x14ac:dyDescent="0.4">
      <c r="A104" s="119" t="s">
        <v>323</v>
      </c>
      <c r="B104" s="119" t="s">
        <v>152</v>
      </c>
      <c r="C104" s="119" t="s">
        <v>324</v>
      </c>
      <c r="D104" s="279" t="s">
        <v>282</v>
      </c>
    </row>
    <row r="105" spans="1:4" x14ac:dyDescent="0.4">
      <c r="A105" s="119" t="s">
        <v>325</v>
      </c>
      <c r="B105" s="119" t="s">
        <v>152</v>
      </c>
      <c r="C105" s="119" t="s">
        <v>326</v>
      </c>
      <c r="D105" s="279" t="s">
        <v>282</v>
      </c>
    </row>
    <row r="106" spans="1:4" x14ac:dyDescent="0.4">
      <c r="A106" s="119" t="s">
        <v>327</v>
      </c>
      <c r="B106" s="119" t="s">
        <v>152</v>
      </c>
      <c r="C106" s="119" t="s">
        <v>328</v>
      </c>
      <c r="D106" s="279" t="s">
        <v>282</v>
      </c>
    </row>
    <row r="107" spans="1:4" x14ac:dyDescent="0.4">
      <c r="A107" s="119" t="s">
        <v>329</v>
      </c>
      <c r="B107" s="119" t="s">
        <v>152</v>
      </c>
      <c r="C107" s="119" t="s">
        <v>330</v>
      </c>
      <c r="D107" s="279" t="s">
        <v>282</v>
      </c>
    </row>
    <row r="108" spans="1:4" x14ac:dyDescent="0.4">
      <c r="A108" s="117" t="s">
        <v>331</v>
      </c>
      <c r="B108" s="117" t="s">
        <v>11</v>
      </c>
      <c r="C108" s="117" t="s">
        <v>11</v>
      </c>
      <c r="D108" s="118">
        <v>0</v>
      </c>
    </row>
    <row r="109" spans="1:4" x14ac:dyDescent="0.4">
      <c r="A109" s="117" t="s">
        <v>332</v>
      </c>
      <c r="B109" s="117" t="s">
        <v>227</v>
      </c>
      <c r="C109" s="117" t="s">
        <v>227</v>
      </c>
      <c r="D109" s="118">
        <v>0</v>
      </c>
    </row>
  </sheetData>
  <sheetProtection algorithmName="SHA-512" hashValue="RgAScICttJthTehu6mMXvkfWF/EJyDFQcL8mn+eV5v/E92WTSgr6QAn3mVUjAX/97UZlZYE5aT7J5UaI7VZjuQ==" saltValue="Ih++EcNVS+0Rv9QKiyuJ1w==" spinCount="100000" sheet="1" selectLockedCells="1"/>
  <mergeCells count="6">
    <mergeCell ref="H21:M25"/>
    <mergeCell ref="H27:M31"/>
    <mergeCell ref="H1:M1"/>
    <mergeCell ref="H3:M7"/>
    <mergeCell ref="H9:M13"/>
    <mergeCell ref="H15:M19"/>
  </mergeCells>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B1EA2-4250-4107-BEFF-D8F9EB538E59}">
  <sheetPr codeName="Sheet5">
    <tabColor rgb="FFFFCCFF"/>
  </sheetPr>
  <dimension ref="B1:K65"/>
  <sheetViews>
    <sheetView workbookViewId="0">
      <selection activeCell="D39" sqref="D39:E39"/>
    </sheetView>
  </sheetViews>
  <sheetFormatPr defaultColWidth="9.15234375" defaultRowHeight="14.6" x14ac:dyDescent="0.4"/>
  <cols>
    <col min="1" max="1" width="0.69140625" customWidth="1"/>
    <col min="2" max="2" width="4.3046875" customWidth="1"/>
    <col min="3" max="3" width="12.3828125" customWidth="1"/>
    <col min="4" max="4" width="6.3046875" customWidth="1"/>
    <col min="5" max="5" width="5" customWidth="1"/>
    <col min="6" max="6" width="14.3046875" customWidth="1"/>
    <col min="7" max="7" width="9.3828125" customWidth="1"/>
    <col min="8" max="8" width="31.53515625" customWidth="1"/>
    <col min="9" max="9" width="8.15234375" customWidth="1"/>
    <col min="10" max="10" width="10.84375" customWidth="1"/>
    <col min="11" max="11" width="0.84375" customWidth="1"/>
  </cols>
  <sheetData>
    <row r="1" spans="2:11" ht="7.5" customHeight="1" x14ac:dyDescent="0.4"/>
    <row r="2" spans="2:11" s="13" customFormat="1" ht="15" customHeight="1" x14ac:dyDescent="0.5">
      <c r="C2" s="14"/>
      <c r="D2" s="15"/>
      <c r="G2" s="229" t="s">
        <v>32</v>
      </c>
      <c r="H2" s="229"/>
      <c r="I2" s="230" t="s">
        <v>33</v>
      </c>
      <c r="J2" s="231"/>
    </row>
    <row r="3" spans="2:11" s="13" customFormat="1" ht="15" customHeight="1" x14ac:dyDescent="0.45">
      <c r="C3" s="16"/>
      <c r="D3" s="15"/>
      <c r="G3" s="232" t="s">
        <v>78</v>
      </c>
      <c r="H3" s="233"/>
      <c r="I3" s="234">
        <v>45015</v>
      </c>
      <c r="J3" s="235"/>
    </row>
    <row r="4" spans="2:11" s="13" customFormat="1" ht="15" customHeight="1" x14ac:dyDescent="0.4">
      <c r="C4" s="16"/>
      <c r="D4" s="15"/>
      <c r="G4" s="236" t="s">
        <v>79</v>
      </c>
      <c r="H4" s="237"/>
      <c r="I4" s="238" t="s">
        <v>34</v>
      </c>
      <c r="J4" s="239"/>
    </row>
    <row r="5" spans="2:11" s="13" customFormat="1" ht="15" customHeight="1" x14ac:dyDescent="0.4">
      <c r="C5" s="16"/>
      <c r="D5" s="15"/>
      <c r="G5" s="236" t="s">
        <v>80</v>
      </c>
      <c r="H5" s="237"/>
      <c r="I5" s="240" t="s">
        <v>81</v>
      </c>
      <c r="J5" s="241"/>
    </row>
    <row r="6" spans="2:11" ht="3" customHeight="1" x14ac:dyDescent="0.4">
      <c r="B6" s="17"/>
      <c r="C6" s="17"/>
      <c r="D6" s="17"/>
      <c r="E6" s="17"/>
      <c r="F6" s="17"/>
      <c r="G6" s="17"/>
      <c r="H6" s="18"/>
      <c r="I6" s="17"/>
      <c r="J6" s="17"/>
    </row>
    <row r="7" spans="2:11" ht="4.5" customHeight="1" x14ac:dyDescent="0.4">
      <c r="C7" s="19"/>
    </row>
    <row r="8" spans="2:11" ht="13.2" customHeight="1" x14ac:dyDescent="0.4">
      <c r="C8" s="19"/>
      <c r="D8" s="200" t="s">
        <v>39</v>
      </c>
      <c r="E8" s="200"/>
      <c r="F8" s="200"/>
      <c r="G8" s="200"/>
      <c r="H8" s="200"/>
    </row>
    <row r="9" spans="2:11" ht="12.75" customHeight="1" x14ac:dyDescent="0.4">
      <c r="B9" s="190" t="s">
        <v>35</v>
      </c>
      <c r="C9" s="201"/>
      <c r="D9" s="201"/>
      <c r="E9" s="201"/>
      <c r="F9" s="201"/>
      <c r="G9" s="190" t="s">
        <v>36</v>
      </c>
      <c r="H9" s="191"/>
      <c r="I9" s="192" t="s">
        <v>37</v>
      </c>
      <c r="J9" s="193"/>
    </row>
    <row r="10" spans="2:11" s="21" customFormat="1" ht="15.75" customHeight="1" x14ac:dyDescent="0.45">
      <c r="B10" s="249" t="s">
        <v>66</v>
      </c>
      <c r="C10" s="249"/>
      <c r="D10" s="249"/>
      <c r="E10" s="249"/>
      <c r="F10" s="249"/>
      <c r="G10" s="249" t="s">
        <v>67</v>
      </c>
      <c r="H10" s="250"/>
      <c r="I10" s="251" t="s">
        <v>38</v>
      </c>
      <c r="J10" s="251"/>
      <c r="K10" s="20"/>
    </row>
    <row r="11" spans="2:11" ht="15.75" customHeight="1" x14ac:dyDescent="0.45">
      <c r="B11" s="252">
        <v>5021112233</v>
      </c>
      <c r="C11" s="252"/>
      <c r="D11" s="252" t="s">
        <v>44</v>
      </c>
      <c r="E11" s="252"/>
      <c r="F11" s="252"/>
      <c r="G11" s="253" t="s">
        <v>68</v>
      </c>
      <c r="H11" s="254"/>
      <c r="I11" s="255">
        <v>5021112222</v>
      </c>
      <c r="J11" s="255"/>
      <c r="K11" s="22"/>
    </row>
    <row r="12" spans="2:11" ht="13.2" customHeight="1" thickBot="1" x14ac:dyDescent="0.45">
      <c r="B12" s="176" t="s">
        <v>41</v>
      </c>
      <c r="C12" s="177"/>
      <c r="D12" s="178" t="s">
        <v>40</v>
      </c>
      <c r="E12" s="178"/>
      <c r="F12" s="178"/>
      <c r="G12" s="178"/>
      <c r="H12" s="178"/>
      <c r="I12" s="176" t="s">
        <v>43</v>
      </c>
      <c r="J12" s="177"/>
    </row>
    <row r="13" spans="2:11" ht="13.5" customHeight="1" x14ac:dyDescent="0.4">
      <c r="B13" s="242" t="s">
        <v>67</v>
      </c>
      <c r="C13" s="243"/>
      <c r="D13" s="244"/>
      <c r="E13" s="244"/>
      <c r="F13" s="244"/>
      <c r="G13" s="245"/>
      <c r="H13" s="246" t="s">
        <v>75</v>
      </c>
      <c r="I13" s="247"/>
      <c r="J13" s="248"/>
    </row>
    <row r="14" spans="2:11" ht="13.5" customHeight="1" x14ac:dyDescent="0.4">
      <c r="B14" s="242" t="s">
        <v>69</v>
      </c>
      <c r="C14" s="243"/>
      <c r="D14" s="244"/>
      <c r="E14" s="244"/>
      <c r="F14" s="244"/>
      <c r="G14" s="245"/>
      <c r="H14" s="246" t="s">
        <v>76</v>
      </c>
      <c r="I14" s="247"/>
      <c r="J14" s="248"/>
      <c r="K14" s="23"/>
    </row>
    <row r="15" spans="2:11" ht="13.5" customHeight="1" x14ac:dyDescent="0.4">
      <c r="B15" s="242" t="s">
        <v>70</v>
      </c>
      <c r="C15" s="243"/>
      <c r="D15" s="244"/>
      <c r="E15" s="244"/>
      <c r="F15" s="244"/>
      <c r="G15" s="245"/>
      <c r="H15" s="246" t="s">
        <v>77</v>
      </c>
      <c r="I15" s="247"/>
      <c r="J15" s="248"/>
      <c r="K15" s="23"/>
    </row>
    <row r="16" spans="2:11" ht="13.5" customHeight="1" x14ac:dyDescent="0.4">
      <c r="B16" s="242" t="s">
        <v>71</v>
      </c>
      <c r="C16" s="243"/>
      <c r="D16" s="244"/>
      <c r="E16" s="244"/>
      <c r="F16" s="244"/>
      <c r="G16" s="245"/>
      <c r="H16" s="246" t="s">
        <v>58</v>
      </c>
      <c r="I16" s="247"/>
      <c r="J16" s="248"/>
      <c r="K16" s="23"/>
    </row>
    <row r="17" spans="2:11" ht="13.5" customHeight="1" x14ac:dyDescent="0.4">
      <c r="B17" s="24" t="s">
        <v>42</v>
      </c>
      <c r="C17" s="256" t="s">
        <v>72</v>
      </c>
      <c r="D17" s="256"/>
      <c r="E17" s="256"/>
      <c r="F17" s="256"/>
      <c r="G17" s="256"/>
      <c r="H17" s="257" t="s">
        <v>46</v>
      </c>
      <c r="I17" s="258"/>
      <c r="J17" s="259"/>
      <c r="K17" s="23"/>
    </row>
    <row r="18" spans="2:11" ht="13.5" customHeight="1" x14ac:dyDescent="0.4">
      <c r="B18" s="24" t="s">
        <v>45</v>
      </c>
      <c r="C18" s="256" t="s">
        <v>73</v>
      </c>
      <c r="D18" s="256"/>
      <c r="E18" s="256"/>
      <c r="F18" s="256"/>
      <c r="G18" s="256"/>
      <c r="H18" s="246"/>
      <c r="I18" s="247"/>
      <c r="J18" s="248"/>
      <c r="K18" s="23"/>
    </row>
    <row r="19" spans="2:11" ht="13.5" customHeight="1" x14ac:dyDescent="0.4">
      <c r="B19" s="24" t="s">
        <v>7</v>
      </c>
      <c r="C19" s="58">
        <v>5021112244</v>
      </c>
      <c r="D19" s="24" t="s">
        <v>50</v>
      </c>
      <c r="E19" s="260" t="s">
        <v>74</v>
      </c>
      <c r="F19" s="261"/>
      <c r="G19" s="262"/>
      <c r="H19" s="263"/>
      <c r="I19" s="264"/>
      <c r="J19" s="265"/>
      <c r="K19" s="23"/>
    </row>
    <row r="20" spans="2:11" ht="3.75" customHeight="1" x14ac:dyDescent="0.4">
      <c r="C20" s="25"/>
      <c r="D20" s="26"/>
      <c r="E20" s="26"/>
      <c r="F20" s="27"/>
      <c r="G20" s="27"/>
      <c r="H20" s="28"/>
      <c r="I20" s="23"/>
      <c r="J20" s="23"/>
      <c r="K20" s="23"/>
    </row>
    <row r="21" spans="2:11" ht="15" customHeight="1" x14ac:dyDescent="0.4">
      <c r="B21" s="29" t="s">
        <v>2</v>
      </c>
      <c r="C21" s="30" t="s">
        <v>47</v>
      </c>
      <c r="D21" s="30" t="s">
        <v>48</v>
      </c>
      <c r="E21" s="30"/>
      <c r="F21" s="266" t="s">
        <v>49</v>
      </c>
      <c r="G21" s="267"/>
      <c r="H21" s="267"/>
      <c r="I21" s="31" t="s">
        <v>3</v>
      </c>
      <c r="J21" s="32" t="s">
        <v>0</v>
      </c>
      <c r="K21" s="23"/>
    </row>
    <row r="22" spans="2:11" ht="14.25" customHeight="1" x14ac:dyDescent="0.4">
      <c r="B22" s="99">
        <v>1</v>
      </c>
      <c r="C22" s="98" t="s">
        <v>60</v>
      </c>
      <c r="D22" s="154" t="e">
        <f>VLOOKUP(C22,Product_Info[],2,0)</f>
        <v>#N/A</v>
      </c>
      <c r="E22" s="155"/>
      <c r="F22" s="154" t="e">
        <f>VLOOKUP(C22,Product_Info[],3,0)</f>
        <v>#N/A</v>
      </c>
      <c r="G22" s="154"/>
      <c r="H22" s="156"/>
      <c r="I22" s="76" t="e">
        <f>VLOOKUP(C22,Product_Info[],4,0)</f>
        <v>#N/A</v>
      </c>
      <c r="J22" s="79" t="e">
        <f t="shared" ref="J22:J31" si="0">I22*B22</f>
        <v>#N/A</v>
      </c>
      <c r="K22" s="23"/>
    </row>
    <row r="23" spans="2:11" ht="14.25" customHeight="1" x14ac:dyDescent="0.4">
      <c r="B23" s="99">
        <v>1</v>
      </c>
      <c r="C23" s="98" t="s">
        <v>8</v>
      </c>
      <c r="D23" s="128" t="e">
        <f>VLOOKUP(C23,Product_Info[],2,0)</f>
        <v>#N/A</v>
      </c>
      <c r="E23" s="129"/>
      <c r="F23" s="128" t="e">
        <f>VLOOKUP(C23,Product_Info[],3,0)</f>
        <v>#N/A</v>
      </c>
      <c r="G23" s="128"/>
      <c r="H23" s="130"/>
      <c r="I23" s="77" t="e">
        <f>VLOOKUP(C23,Product_Info[],4,0)</f>
        <v>#N/A</v>
      </c>
      <c r="J23" s="79" t="e">
        <f t="shared" si="0"/>
        <v>#N/A</v>
      </c>
      <c r="K23" s="23"/>
    </row>
    <row r="24" spans="2:11" ht="14.25" customHeight="1" x14ac:dyDescent="0.4">
      <c r="B24" s="99">
        <v>0</v>
      </c>
      <c r="C24" s="98" t="s">
        <v>53</v>
      </c>
      <c r="D24" s="128" t="str">
        <f>VLOOKUP(C24,Product_Info[],2,0)</f>
        <v>NA</v>
      </c>
      <c r="E24" s="129"/>
      <c r="F24" s="128" t="str">
        <f>VLOOKUP(C24,Product_Info[],3,0)</f>
        <v>NA</v>
      </c>
      <c r="G24" s="128"/>
      <c r="H24" s="130"/>
      <c r="I24" s="77">
        <f>VLOOKUP(C24,Product_Info[],4,0)</f>
        <v>0</v>
      </c>
      <c r="J24" s="79">
        <f t="shared" si="0"/>
        <v>0</v>
      </c>
      <c r="K24" s="23"/>
    </row>
    <row r="25" spans="2:11" ht="14.25" customHeight="1" x14ac:dyDescent="0.4">
      <c r="B25" s="99">
        <v>0</v>
      </c>
      <c r="C25" s="98" t="s">
        <v>118</v>
      </c>
      <c r="D25" s="128" t="str">
        <f>VLOOKUP(C25,Product_Info[],2,0)</f>
        <v>NA</v>
      </c>
      <c r="E25" s="129"/>
      <c r="F25" s="128" t="str">
        <f>VLOOKUP(C25,Product_Info[],3,0)</f>
        <v>NA</v>
      </c>
      <c r="G25" s="128"/>
      <c r="H25" s="130"/>
      <c r="I25" s="77">
        <f>VLOOKUP(C25,Product_Info[],4,0)</f>
        <v>0</v>
      </c>
      <c r="J25" s="79">
        <f t="shared" si="0"/>
        <v>0</v>
      </c>
      <c r="K25" s="23"/>
    </row>
    <row r="26" spans="2:11" ht="14.25" customHeight="1" x14ac:dyDescent="0.4">
      <c r="B26" s="99">
        <v>0</v>
      </c>
      <c r="C26" s="98" t="s">
        <v>53</v>
      </c>
      <c r="D26" s="128" t="str">
        <f>VLOOKUP(C26,Product_Info[],2,0)</f>
        <v>NA</v>
      </c>
      <c r="E26" s="129"/>
      <c r="F26" s="128" t="str">
        <f>VLOOKUP(C26,Product_Info[],3,0)</f>
        <v>NA</v>
      </c>
      <c r="G26" s="128"/>
      <c r="H26" s="130"/>
      <c r="I26" s="77">
        <f>VLOOKUP(C26,Product_Info[],4,0)</f>
        <v>0</v>
      </c>
      <c r="J26" s="79">
        <f t="shared" si="0"/>
        <v>0</v>
      </c>
      <c r="K26" s="23"/>
    </row>
    <row r="27" spans="2:11" ht="14.25" customHeight="1" x14ac:dyDescent="0.4">
      <c r="B27" s="99">
        <v>0</v>
      </c>
      <c r="C27" s="98" t="s">
        <v>53</v>
      </c>
      <c r="D27" s="128" t="str">
        <f>VLOOKUP(C27,Product_Info[],2,0)</f>
        <v>NA</v>
      </c>
      <c r="E27" s="129"/>
      <c r="F27" s="128" t="str">
        <f>VLOOKUP(C27,Product_Info[],3,0)</f>
        <v>NA</v>
      </c>
      <c r="G27" s="128"/>
      <c r="H27" s="130"/>
      <c r="I27" s="77">
        <f>VLOOKUP(C27,Product_Info[],4,0)</f>
        <v>0</v>
      </c>
      <c r="J27" s="79">
        <f t="shared" si="0"/>
        <v>0</v>
      </c>
      <c r="K27" s="23"/>
    </row>
    <row r="28" spans="2:11" ht="14.25" customHeight="1" x14ac:dyDescent="0.4">
      <c r="B28" s="99">
        <v>0</v>
      </c>
      <c r="C28" s="98" t="s">
        <v>53</v>
      </c>
      <c r="D28" s="128" t="str">
        <f>VLOOKUP(C28,Product_Info[],2,0)</f>
        <v>NA</v>
      </c>
      <c r="E28" s="129"/>
      <c r="F28" s="128" t="str">
        <f>VLOOKUP(C28,Product_Info[],3,0)</f>
        <v>NA</v>
      </c>
      <c r="G28" s="128"/>
      <c r="H28" s="130"/>
      <c r="I28" s="77">
        <f>VLOOKUP(C28,Product_Info[],4,0)</f>
        <v>0</v>
      </c>
      <c r="J28" s="79">
        <f t="shared" si="0"/>
        <v>0</v>
      </c>
      <c r="K28" s="23"/>
    </row>
    <row r="29" spans="2:11" ht="14.25" customHeight="1" x14ac:dyDescent="0.4">
      <c r="B29" s="99">
        <v>0</v>
      </c>
      <c r="C29" s="98" t="s">
        <v>53</v>
      </c>
      <c r="D29" s="128" t="str">
        <f>VLOOKUP(C29,Product_Info[],2,0)</f>
        <v>NA</v>
      </c>
      <c r="E29" s="129"/>
      <c r="F29" s="128" t="str">
        <f>VLOOKUP(C29,Product_Info[],3,0)</f>
        <v>NA</v>
      </c>
      <c r="G29" s="128"/>
      <c r="H29" s="130"/>
      <c r="I29" s="77">
        <f>VLOOKUP(C29,Product_Info[],4,0)</f>
        <v>0</v>
      </c>
      <c r="J29" s="79">
        <f t="shared" si="0"/>
        <v>0</v>
      </c>
      <c r="K29" s="23"/>
    </row>
    <row r="30" spans="2:11" ht="14.25" customHeight="1" x14ac:dyDescent="0.4">
      <c r="B30" s="99">
        <v>0</v>
      </c>
      <c r="C30" s="98" t="s">
        <v>53</v>
      </c>
      <c r="D30" s="128" t="str">
        <f>VLOOKUP(C30,Product_Info[],2,0)</f>
        <v>NA</v>
      </c>
      <c r="E30" s="129"/>
      <c r="F30" s="128" t="str">
        <f>VLOOKUP(C30,Product_Info[],3,0)</f>
        <v>NA</v>
      </c>
      <c r="G30" s="128"/>
      <c r="H30" s="130"/>
      <c r="I30" s="77">
        <f>VLOOKUP(C30,Product_Info[],4,0)</f>
        <v>0</v>
      </c>
      <c r="J30" s="79">
        <f t="shared" si="0"/>
        <v>0</v>
      </c>
      <c r="K30" s="23"/>
    </row>
    <row r="31" spans="2:11" ht="14.25" customHeight="1" x14ac:dyDescent="0.4">
      <c r="B31" s="99">
        <v>0</v>
      </c>
      <c r="C31" s="98" t="s">
        <v>53</v>
      </c>
      <c r="D31" s="131" t="str">
        <f>VLOOKUP(C31,Product_Info[],2,0)</f>
        <v>NA</v>
      </c>
      <c r="E31" s="134"/>
      <c r="F31" s="131" t="str">
        <f>VLOOKUP(C31,Product_Info[],3,0)</f>
        <v>NA</v>
      </c>
      <c r="G31" s="131"/>
      <c r="H31" s="132"/>
      <c r="I31" s="78">
        <f>VLOOKUP(C31,Product_Info[],4,0)</f>
        <v>0</v>
      </c>
      <c r="J31" s="79">
        <f t="shared" si="0"/>
        <v>0</v>
      </c>
      <c r="K31" s="23"/>
    </row>
    <row r="32" spans="2:11" ht="4.5" customHeight="1" thickBot="1" x14ac:dyDescent="0.45">
      <c r="B32" s="33"/>
      <c r="C32" s="34"/>
      <c r="D32" s="33"/>
      <c r="E32" s="33"/>
      <c r="F32" s="33"/>
      <c r="G32" s="33"/>
      <c r="H32" s="33"/>
      <c r="I32" s="33"/>
      <c r="J32" s="33"/>
    </row>
    <row r="33" spans="2:11" ht="14.25" customHeight="1" thickBot="1" x14ac:dyDescent="0.45">
      <c r="B33" s="35">
        <f>SUM(B22:B31)</f>
        <v>2</v>
      </c>
      <c r="C33" s="137" t="s">
        <v>100</v>
      </c>
      <c r="D33" s="138"/>
      <c r="E33" s="138"/>
      <c r="F33" s="138"/>
      <c r="G33" s="138"/>
      <c r="H33" s="36" t="s">
        <v>51</v>
      </c>
      <c r="I33" s="141" t="e">
        <f>SUM(J22:J31)</f>
        <v>#N/A</v>
      </c>
      <c r="J33" s="142"/>
    </row>
    <row r="34" spans="2:11" ht="3.75" customHeight="1" x14ac:dyDescent="0.4">
      <c r="C34" s="37"/>
      <c r="D34" s="37"/>
      <c r="E34" s="37"/>
      <c r="F34" s="37"/>
      <c r="G34" s="37"/>
    </row>
    <row r="35" spans="2:11" ht="15" customHeight="1" x14ac:dyDescent="0.4">
      <c r="B35" s="38" t="s">
        <v>2</v>
      </c>
      <c r="C35" s="39" t="s">
        <v>47</v>
      </c>
      <c r="D35" s="39" t="s">
        <v>48</v>
      </c>
      <c r="E35" s="39"/>
      <c r="F35" s="268" t="s">
        <v>52</v>
      </c>
      <c r="G35" s="269"/>
      <c r="H35" s="269"/>
      <c r="I35" s="40" t="s">
        <v>3</v>
      </c>
      <c r="J35" s="41" t="s">
        <v>0</v>
      </c>
      <c r="K35" s="23"/>
    </row>
    <row r="36" spans="2:11" ht="14.25" customHeight="1" x14ac:dyDescent="0.4">
      <c r="B36" s="99">
        <v>1</v>
      </c>
      <c r="C36" s="98" t="s">
        <v>12</v>
      </c>
      <c r="D36" s="154" t="str">
        <f>VLOOKUP(C36,Product_Info[],2,0)</f>
        <v>ACCESSORY</v>
      </c>
      <c r="E36" s="155"/>
      <c r="F36" s="154" t="str">
        <f>VLOOKUP(C36,Product_Info[],3,0)</f>
        <v>Glove Stix - Anti Bacterial, Odor and Moisture Neutralizing Stix</v>
      </c>
      <c r="G36" s="154"/>
      <c r="H36" s="156"/>
      <c r="I36" s="76">
        <f>VLOOKUP(C36,Product_Info[],4,0)</f>
        <v>30</v>
      </c>
      <c r="J36" s="79">
        <f t="shared" ref="J36:J41" si="1">I36*B36</f>
        <v>30</v>
      </c>
      <c r="K36" s="23"/>
    </row>
    <row r="37" spans="2:11" ht="14.25" customHeight="1" x14ac:dyDescent="0.4">
      <c r="B37" s="99">
        <v>1</v>
      </c>
      <c r="C37" s="98" t="s">
        <v>109</v>
      </c>
      <c r="D37" s="128" t="str">
        <f>VLOOKUP(C37,Product_Info[],2,0)</f>
        <v>SOFTWARE</v>
      </c>
      <c r="E37" s="129"/>
      <c r="F37" s="128" t="str">
        <f>VLOOKUP(C37,Product_Info[],3,0)</f>
        <v>Software - Data Management Portal for CD3 Recording - ANNUAL SUBSCRIPTION</v>
      </c>
      <c r="G37" s="128"/>
      <c r="H37" s="130"/>
      <c r="I37" s="77">
        <f>VLOOKUP(C37,Product_Info[],4,0)</f>
        <v>299</v>
      </c>
      <c r="J37" s="79">
        <f t="shared" si="1"/>
        <v>299</v>
      </c>
      <c r="K37" s="23"/>
    </row>
    <row r="38" spans="2:11" ht="14.25" customHeight="1" x14ac:dyDescent="0.4">
      <c r="B38" s="99">
        <v>1</v>
      </c>
      <c r="C38" s="98" t="s">
        <v>61</v>
      </c>
      <c r="D38" s="128" t="str">
        <f>VLOOKUP(C38,Product_Info[],2,0)</f>
        <v>WIPES</v>
      </c>
      <c r="E38" s="129"/>
      <c r="F38" s="128" t="str">
        <f>VLOOKUP(C38,Product_Info[],3,0)</f>
        <v xml:space="preserve">E-1003-02, Sanitizing Hand Wipes - (CASE of 12) 80 count Tub </v>
      </c>
      <c r="G38" s="128"/>
      <c r="H38" s="130"/>
      <c r="I38" s="77">
        <f>VLOOKUP(C38,Product_Info[],4,0)</f>
        <v>82.5</v>
      </c>
      <c r="J38" s="79">
        <f t="shared" si="1"/>
        <v>82.5</v>
      </c>
      <c r="K38" s="23"/>
    </row>
    <row r="39" spans="2:11" ht="14.25" customHeight="1" x14ac:dyDescent="0.4">
      <c r="B39" s="99">
        <v>1</v>
      </c>
      <c r="C39" s="98" t="s">
        <v>153</v>
      </c>
      <c r="D39" s="128" t="e">
        <f>VLOOKUP(C39,Product_Info[],2,0)</f>
        <v>#N/A</v>
      </c>
      <c r="E39" s="129"/>
      <c r="F39" s="128" t="e">
        <f>VLOOKUP(C39,Product_Info[],3,0)</f>
        <v>#N/A</v>
      </c>
      <c r="G39" s="128"/>
      <c r="H39" s="130"/>
      <c r="I39" s="77" t="e">
        <f>VLOOKUP(C39,Product_Info[],4,0)</f>
        <v>#N/A</v>
      </c>
      <c r="J39" s="79" t="e">
        <f t="shared" si="1"/>
        <v>#N/A</v>
      </c>
      <c r="K39" s="23"/>
    </row>
    <row r="40" spans="2:11" ht="14.25" customHeight="1" x14ac:dyDescent="0.4">
      <c r="B40" s="99">
        <v>0</v>
      </c>
      <c r="C40" s="98" t="s">
        <v>53</v>
      </c>
      <c r="D40" s="128" t="str">
        <f>VLOOKUP(C40,Product_Info[],2,0)</f>
        <v>NA</v>
      </c>
      <c r="E40" s="129"/>
      <c r="F40" s="128" t="str">
        <f>VLOOKUP(C40,Product_Info[],3,0)</f>
        <v>NA</v>
      </c>
      <c r="G40" s="128"/>
      <c r="H40" s="130"/>
      <c r="I40" s="77">
        <f>VLOOKUP(C40,Product_Info[],4,0)</f>
        <v>0</v>
      </c>
      <c r="J40" s="79">
        <f t="shared" si="1"/>
        <v>0</v>
      </c>
      <c r="K40" s="23"/>
    </row>
    <row r="41" spans="2:11" ht="14.25" customHeight="1" x14ac:dyDescent="0.4">
      <c r="B41" s="99">
        <v>0</v>
      </c>
      <c r="C41" s="98" t="s">
        <v>154</v>
      </c>
      <c r="D41" s="131" t="str">
        <f>VLOOKUP(C41,Product_Info[],2,0)</f>
        <v>NA</v>
      </c>
      <c r="E41" s="134"/>
      <c r="F41" s="131" t="str">
        <f>VLOOKUP(C41,Product_Info[],3,0)</f>
        <v>NA</v>
      </c>
      <c r="G41" s="131"/>
      <c r="H41" s="132"/>
      <c r="I41" s="78">
        <f>VLOOKUP(C41,Product_Info[],4,0)</f>
        <v>0</v>
      </c>
      <c r="J41" s="79">
        <f t="shared" si="1"/>
        <v>0</v>
      </c>
      <c r="K41" s="23"/>
    </row>
    <row r="42" spans="2:11" ht="4.5" customHeight="1" thickBot="1" x14ac:dyDescent="0.45">
      <c r="B42" s="33"/>
      <c r="C42" s="34"/>
      <c r="D42" s="33"/>
      <c r="E42" s="33"/>
      <c r="F42" s="33"/>
      <c r="G42" s="33"/>
      <c r="H42" s="33"/>
      <c r="I42" s="33"/>
      <c r="J42" s="33"/>
    </row>
    <row r="43" spans="2:11" ht="14.25" customHeight="1" thickBot="1" x14ac:dyDescent="0.45">
      <c r="B43" s="42">
        <f>SUM(B36:B41)</f>
        <v>4</v>
      </c>
      <c r="C43" s="137" t="s">
        <v>100</v>
      </c>
      <c r="D43" s="138"/>
      <c r="E43" s="138"/>
      <c r="F43" s="138"/>
      <c r="G43" s="138"/>
      <c r="H43" s="43" t="s">
        <v>96</v>
      </c>
      <c r="I43" s="141" t="e">
        <f>SUM(J36:J41)</f>
        <v>#N/A</v>
      </c>
      <c r="J43" s="142"/>
    </row>
    <row r="44" spans="2:11" ht="3.75" customHeight="1" x14ac:dyDescent="0.4">
      <c r="B44" s="44"/>
      <c r="C44" s="28"/>
      <c r="D44" s="28"/>
      <c r="E44" s="28"/>
      <c r="G44" s="45"/>
    </row>
    <row r="45" spans="2:11" ht="3.75" customHeight="1" x14ac:dyDescent="0.4">
      <c r="B45" s="44"/>
      <c r="C45" s="28"/>
      <c r="D45" s="28"/>
      <c r="E45" s="28"/>
      <c r="G45" s="45"/>
    </row>
    <row r="46" spans="2:11" ht="18" customHeight="1" thickBot="1" x14ac:dyDescent="0.45">
      <c r="B46" s="135" t="s">
        <v>85</v>
      </c>
      <c r="C46" s="136"/>
      <c r="D46" s="136"/>
      <c r="E46" s="136"/>
      <c r="F46" s="59">
        <v>6235219962</v>
      </c>
      <c r="H46" s="46" t="s">
        <v>55</v>
      </c>
      <c r="I46" s="143" t="e">
        <f>I33+I43</f>
        <v>#N/A</v>
      </c>
      <c r="J46" s="143"/>
    </row>
    <row r="47" spans="2:11" x14ac:dyDescent="0.4">
      <c r="B47" s="270" t="s">
        <v>57</v>
      </c>
      <c r="C47" s="271"/>
      <c r="D47" s="271"/>
      <c r="E47" s="271"/>
      <c r="F47" s="272"/>
      <c r="H47" s="47" t="s">
        <v>97</v>
      </c>
      <c r="I47" s="48" t="s">
        <v>56</v>
      </c>
      <c r="J47" s="60">
        <v>0</v>
      </c>
    </row>
    <row r="48" spans="2:11" x14ac:dyDescent="0.4">
      <c r="B48" s="273" t="s">
        <v>84</v>
      </c>
      <c r="C48" s="273"/>
      <c r="D48" s="273"/>
      <c r="E48" s="273"/>
      <c r="F48" s="273"/>
      <c r="G48" s="273"/>
      <c r="H48" s="49" t="s">
        <v>93</v>
      </c>
      <c r="I48" s="48" t="s">
        <v>56</v>
      </c>
      <c r="J48" s="60">
        <v>0</v>
      </c>
    </row>
    <row r="49" spans="2:10" x14ac:dyDescent="0.4">
      <c r="B49" s="274" t="s">
        <v>114</v>
      </c>
      <c r="C49" s="274"/>
      <c r="D49" s="274"/>
      <c r="E49" s="274"/>
      <c r="F49" s="274"/>
      <c r="G49" s="274"/>
      <c r="H49" s="49" t="s">
        <v>54</v>
      </c>
      <c r="I49" s="48" t="s">
        <v>56</v>
      </c>
      <c r="J49" s="60">
        <v>0</v>
      </c>
    </row>
    <row r="50" spans="2:10" x14ac:dyDescent="0.4">
      <c r="B50" s="50"/>
      <c r="C50" s="50"/>
      <c r="D50" s="50"/>
      <c r="E50" s="50"/>
      <c r="F50" s="50"/>
      <c r="G50" s="50"/>
      <c r="H50" s="49" t="s">
        <v>98</v>
      </c>
      <c r="I50" s="64" t="s">
        <v>56</v>
      </c>
      <c r="J50" s="113">
        <v>0</v>
      </c>
    </row>
    <row r="51" spans="2:10" ht="15" thickBot="1" x14ac:dyDescent="0.45">
      <c r="H51" s="51" t="s">
        <v>99</v>
      </c>
      <c r="I51" s="64" t="s">
        <v>56</v>
      </c>
      <c r="J51" s="114">
        <v>0</v>
      </c>
    </row>
    <row r="52" spans="2:10" ht="17.7" customHeight="1" thickBot="1" x14ac:dyDescent="0.45">
      <c r="B52" s="150" t="s">
        <v>83</v>
      </c>
      <c r="C52" s="150"/>
      <c r="F52" s="52" t="s">
        <v>105</v>
      </c>
      <c r="G52" s="62" t="s">
        <v>113</v>
      </c>
      <c r="H52" s="53" t="s">
        <v>4</v>
      </c>
      <c r="I52" s="145" t="e">
        <f>IF(G52="YES",(I46+SUM(J47:J49)-SUM(J50+J51)+SUM(J54:J55)),(I46+SUM(J47:J49)-SUM(J50+J51)))</f>
        <v>#N/A</v>
      </c>
      <c r="J52" s="146"/>
    </row>
    <row r="53" spans="2:10" ht="3.75" customHeight="1" x14ac:dyDescent="0.4"/>
    <row r="54" spans="2:10" ht="15" customHeight="1" x14ac:dyDescent="0.4">
      <c r="B54" s="275" t="s">
        <v>89</v>
      </c>
      <c r="C54" s="275"/>
      <c r="D54" s="275"/>
      <c r="E54" s="275"/>
      <c r="F54" s="275"/>
      <c r="G54" s="275"/>
      <c r="H54" s="54" t="s">
        <v>90</v>
      </c>
      <c r="I54" s="63" t="s">
        <v>104</v>
      </c>
      <c r="J54" s="55" t="e">
        <f>IF(I54="ADD",(I33*25%),0)</f>
        <v>#N/A</v>
      </c>
    </row>
    <row r="55" spans="2:10" ht="15" customHeight="1" x14ac:dyDescent="0.4">
      <c r="B55" s="275"/>
      <c r="C55" s="275"/>
      <c r="D55" s="275"/>
      <c r="E55" s="275"/>
      <c r="F55" s="275"/>
      <c r="G55" s="275"/>
      <c r="H55" s="54" t="s">
        <v>91</v>
      </c>
      <c r="I55" s="63" t="s">
        <v>104</v>
      </c>
      <c r="J55" s="55" t="e">
        <f>IF(I55="ADD",(I33*30%),0)</f>
        <v>#N/A</v>
      </c>
    </row>
    <row r="56" spans="2:10" ht="5.25" customHeight="1" x14ac:dyDescent="0.4">
      <c r="B56" s="275"/>
      <c r="C56" s="275"/>
      <c r="D56" s="275"/>
      <c r="E56" s="275"/>
      <c r="F56" s="275"/>
      <c r="G56" s="275"/>
    </row>
    <row r="57" spans="2:10" ht="15" customHeight="1" thickBot="1" x14ac:dyDescent="0.45">
      <c r="B57" s="275"/>
      <c r="C57" s="275"/>
      <c r="D57" s="275"/>
      <c r="E57" s="275"/>
      <c r="F57" s="275"/>
      <c r="G57" s="275"/>
      <c r="H57" s="56" t="s">
        <v>92</v>
      </c>
      <c r="I57" s="147" t="e">
        <f>I46+SUM(J47:J49)-SUM(J50:J51)+SUM(J54:J55)</f>
        <v>#N/A</v>
      </c>
      <c r="J57" s="147"/>
    </row>
    <row r="58" spans="2:10" ht="18.45" customHeight="1" thickTop="1" x14ac:dyDescent="0.65">
      <c r="B58" s="275"/>
      <c r="C58" s="275"/>
      <c r="D58" s="275"/>
      <c r="E58" s="275"/>
      <c r="F58" s="275"/>
      <c r="G58" s="275"/>
      <c r="H58" s="144" t="s">
        <v>5</v>
      </c>
      <c r="I58" s="144"/>
      <c r="J58" s="144"/>
    </row>
    <row r="59" spans="2:10" ht="14.7" customHeight="1" x14ac:dyDescent="0.4">
      <c r="B59" s="133" t="s">
        <v>116</v>
      </c>
      <c r="C59" s="133"/>
      <c r="D59" s="133"/>
      <c r="E59" s="133"/>
      <c r="F59" s="133"/>
      <c r="G59" s="133"/>
      <c r="H59" s="133"/>
      <c r="I59" s="133"/>
      <c r="J59" s="133"/>
    </row>
    <row r="60" spans="2:10" ht="3" customHeight="1" thickBot="1" x14ac:dyDescent="0.45">
      <c r="B60" s="57"/>
      <c r="C60" s="57"/>
      <c r="D60" s="57"/>
      <c r="E60" s="57"/>
      <c r="F60" s="57"/>
      <c r="G60" s="57"/>
      <c r="H60" s="57"/>
      <c r="I60" s="57"/>
      <c r="J60" s="57"/>
    </row>
    <row r="61" spans="2:10" ht="14.7" customHeight="1" x14ac:dyDescent="0.4">
      <c r="B61" s="139" t="s">
        <v>1</v>
      </c>
      <c r="C61" s="139"/>
      <c r="D61" s="139"/>
      <c r="E61" s="139"/>
      <c r="F61" s="139"/>
      <c r="G61" s="139"/>
      <c r="H61" s="139"/>
      <c r="I61" s="139"/>
      <c r="J61" s="139"/>
    </row>
    <row r="62" spans="2:10" ht="14.7" customHeight="1" x14ac:dyDescent="0.4">
      <c r="B62" s="140" t="s">
        <v>6</v>
      </c>
      <c r="C62" s="140"/>
      <c r="D62" s="140"/>
      <c r="E62" s="140"/>
      <c r="F62" s="140"/>
      <c r="G62" s="140"/>
      <c r="H62" s="140"/>
      <c r="I62" s="140"/>
      <c r="J62" s="140"/>
    </row>
    <row r="63" spans="2:10" ht="3.75" customHeight="1" x14ac:dyDescent="0.4"/>
    <row r="64" spans="2:10" ht="6" customHeight="1" x14ac:dyDescent="0.4"/>
    <row r="65" customFormat="1" ht="12.75" customHeight="1" x14ac:dyDescent="0.4"/>
  </sheetData>
  <sheetProtection algorithmName="SHA-512" hashValue="O1VMFChTu5utw8CuXn25MKaNafLTLbCxyAyq348W9yZ8QXR6IXTl3Yr+nyiOWEnv2Q/11AR0lzqZ0VJ0h0Sx1Q==" saltValue="L+l4KyUB1ozfvcSNnakhmg==" spinCount="100000" sheet="1" objects="1" scenarios="1"/>
  <mergeCells count="87">
    <mergeCell ref="B61:J61"/>
    <mergeCell ref="B62:J62"/>
    <mergeCell ref="B47:F47"/>
    <mergeCell ref="B48:G48"/>
    <mergeCell ref="B49:G49"/>
    <mergeCell ref="B52:C52"/>
    <mergeCell ref="I52:J52"/>
    <mergeCell ref="B54:G58"/>
    <mergeCell ref="I57:J57"/>
    <mergeCell ref="H58:J58"/>
    <mergeCell ref="C43:G43"/>
    <mergeCell ref="I43:J43"/>
    <mergeCell ref="B46:E46"/>
    <mergeCell ref="I46:J46"/>
    <mergeCell ref="B59:J59"/>
    <mergeCell ref="D39:E39"/>
    <mergeCell ref="F39:H39"/>
    <mergeCell ref="D40:E40"/>
    <mergeCell ref="F40:H40"/>
    <mergeCell ref="D41:E41"/>
    <mergeCell ref="F41:H41"/>
    <mergeCell ref="I33:J33"/>
    <mergeCell ref="F35:H35"/>
    <mergeCell ref="D36:E36"/>
    <mergeCell ref="F36:H36"/>
    <mergeCell ref="D38:E38"/>
    <mergeCell ref="F38:H38"/>
    <mergeCell ref="D37:E37"/>
    <mergeCell ref="F37:H37"/>
    <mergeCell ref="C33:G33"/>
    <mergeCell ref="D29:E29"/>
    <mergeCell ref="F29:H29"/>
    <mergeCell ref="D30:E30"/>
    <mergeCell ref="F30:H30"/>
    <mergeCell ref="D31:E31"/>
    <mergeCell ref="F31:H31"/>
    <mergeCell ref="D26:E26"/>
    <mergeCell ref="F26:H26"/>
    <mergeCell ref="D27:E27"/>
    <mergeCell ref="F27:H27"/>
    <mergeCell ref="D28:E28"/>
    <mergeCell ref="F28:H28"/>
    <mergeCell ref="D23:E23"/>
    <mergeCell ref="F23:H23"/>
    <mergeCell ref="D24:E24"/>
    <mergeCell ref="F24:H24"/>
    <mergeCell ref="D25:E25"/>
    <mergeCell ref="F25:H25"/>
    <mergeCell ref="D22:E22"/>
    <mergeCell ref="F22:H22"/>
    <mergeCell ref="B15:G15"/>
    <mergeCell ref="H15:J15"/>
    <mergeCell ref="B16:G16"/>
    <mergeCell ref="H16:J16"/>
    <mergeCell ref="C17:G17"/>
    <mergeCell ref="H17:J17"/>
    <mergeCell ref="C18:G18"/>
    <mergeCell ref="H18:J18"/>
    <mergeCell ref="E19:G19"/>
    <mergeCell ref="H19:J19"/>
    <mergeCell ref="F21:H21"/>
    <mergeCell ref="B14:G14"/>
    <mergeCell ref="H14:J14"/>
    <mergeCell ref="B10:F10"/>
    <mergeCell ref="G10:H10"/>
    <mergeCell ref="I10:J10"/>
    <mergeCell ref="B11:C11"/>
    <mergeCell ref="D11:F11"/>
    <mergeCell ref="G11:H11"/>
    <mergeCell ref="I11:J11"/>
    <mergeCell ref="B12:C12"/>
    <mergeCell ref="D12:H12"/>
    <mergeCell ref="I12:J12"/>
    <mergeCell ref="B13:G13"/>
    <mergeCell ref="H13:J13"/>
    <mergeCell ref="G5:H5"/>
    <mergeCell ref="I5:J5"/>
    <mergeCell ref="D8:H8"/>
    <mergeCell ref="B9:F9"/>
    <mergeCell ref="G9:H9"/>
    <mergeCell ref="I9:J9"/>
    <mergeCell ref="G2:H2"/>
    <mergeCell ref="I2:J2"/>
    <mergeCell ref="G3:H3"/>
    <mergeCell ref="I3:J3"/>
    <mergeCell ref="G4:H4"/>
    <mergeCell ref="I4:J4"/>
  </mergeCells>
  <conditionalFormatting sqref="C22:C31">
    <cfRule type="cellIs" dxfId="35" priority="16" operator="equal">
      <formula>"No Selection 6"</formula>
    </cfRule>
    <cfRule type="cellIs" dxfId="34" priority="17" operator="equal">
      <formula>"No Selection 5"</formula>
    </cfRule>
    <cfRule type="cellIs" dxfId="33" priority="18" operator="equal">
      <formula>"No Selection 4"</formula>
    </cfRule>
    <cfRule type="cellIs" dxfId="32" priority="19" operator="equal">
      <formula>"No Selection 3"</formula>
    </cfRule>
    <cfRule type="cellIs" dxfId="31" priority="20" operator="equal">
      <formula>"No Selection 2"</formula>
    </cfRule>
    <cfRule type="cellIs" dxfId="30" priority="21" operator="equal">
      <formula>"No Selection"</formula>
    </cfRule>
  </conditionalFormatting>
  <conditionalFormatting sqref="C36:C41">
    <cfRule type="cellIs" dxfId="29" priority="9" operator="equal">
      <formula>"No Selection 6"</formula>
    </cfRule>
    <cfRule type="cellIs" dxfId="28" priority="10" operator="equal">
      <formula>"No Selection 5"</formula>
    </cfRule>
    <cfRule type="cellIs" dxfId="27" priority="11" operator="equal">
      <formula>"No Selection 4"</formula>
    </cfRule>
    <cfRule type="cellIs" dxfId="26" priority="12" operator="equal">
      <formula>"No Selection 3"</formula>
    </cfRule>
    <cfRule type="cellIs" dxfId="25" priority="13" operator="equal">
      <formula>"No Selection 2"</formula>
    </cfRule>
    <cfRule type="cellIs" dxfId="24" priority="14" operator="equal">
      <formula>"No Selection"</formula>
    </cfRule>
  </conditionalFormatting>
  <conditionalFormatting sqref="D22:D31">
    <cfRule type="cellIs" dxfId="23" priority="15" operator="equal">
      <formula>"NA"</formula>
    </cfRule>
  </conditionalFormatting>
  <conditionalFormatting sqref="D36:D41">
    <cfRule type="cellIs" dxfId="22" priority="6" operator="equal">
      <formula>"NA"</formula>
    </cfRule>
  </conditionalFormatting>
  <conditionalFormatting sqref="F22:H31">
    <cfRule type="cellIs" dxfId="21" priority="23" operator="equal">
      <formula>"NA"</formula>
    </cfRule>
  </conditionalFormatting>
  <conditionalFormatting sqref="F36:H41">
    <cfRule type="cellIs" dxfId="20" priority="1" operator="equal">
      <formula>"NA"</formula>
    </cfRule>
  </conditionalFormatting>
  <conditionalFormatting sqref="I22:I31">
    <cfRule type="cellIs" dxfId="19" priority="22" operator="equal">
      <formula>0</formula>
    </cfRule>
  </conditionalFormatting>
  <conditionalFormatting sqref="I36:I41">
    <cfRule type="cellIs" dxfId="18" priority="7" operator="equal">
      <formula>0</formula>
    </cfRule>
  </conditionalFormatting>
  <dataValidations count="1">
    <dataValidation type="list" allowBlank="1" showInputMessage="1" showErrorMessage="1" sqref="C22:C31 C36:C41" xr:uid="{2A3325AA-AFE1-4B4B-A815-9E4173AE4DF8}">
      <formula1>Product_Dropdown</formula1>
    </dataValidation>
  </dataValidations>
  <hyperlinks>
    <hyperlink ref="E19" r:id="rId1" xr:uid="{B4076CD4-B29B-46BA-AFCF-1DC9627EE52C}"/>
    <hyperlink ref="B59:J59" r:id="rId2" display="CLICK HERE for Compliant Technologies Terms and Conditions" xr:uid="{65A63159-8BC8-4DAE-B5D1-8E367239AE77}"/>
  </hyperlinks>
  <pageMargins left="0.05" right="0.05" top="0.05" bottom="0.05" header="0.3" footer="0.3"/>
  <pageSetup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6B671-3E5F-4E9E-B7F2-49B490C8E8B7}">
  <sheetPr codeName="Sheet6">
    <tabColor rgb="FFFFCCFF"/>
  </sheetPr>
  <dimension ref="B1:N65"/>
  <sheetViews>
    <sheetView topLeftCell="A29" workbookViewId="0">
      <selection activeCell="Q16" sqref="Q16"/>
    </sheetView>
  </sheetViews>
  <sheetFormatPr defaultColWidth="9.15234375" defaultRowHeight="14.6" x14ac:dyDescent="0.4"/>
  <cols>
    <col min="1" max="1" width="0.69140625" customWidth="1"/>
    <col min="2" max="2" width="4.3046875" customWidth="1"/>
    <col min="3" max="3" width="12.3828125" customWidth="1"/>
    <col min="4" max="4" width="6.3046875" customWidth="1"/>
    <col min="5" max="5" width="5" customWidth="1"/>
    <col min="6" max="6" width="14.3046875" customWidth="1"/>
    <col min="7" max="7" width="9.3828125" customWidth="1"/>
    <col min="8" max="8" width="31.53515625" customWidth="1"/>
    <col min="9" max="9" width="8.15234375" customWidth="1"/>
    <col min="10" max="10" width="10.84375" customWidth="1"/>
    <col min="11" max="11" width="0.84375" customWidth="1"/>
    <col min="12" max="12" width="2.3046875" customWidth="1"/>
    <col min="13" max="13" width="12.84375" style="6" customWidth="1"/>
    <col min="14" max="14" width="16.15234375" style="6" customWidth="1"/>
  </cols>
  <sheetData>
    <row r="1" spans="2:14" ht="7.5" customHeight="1" x14ac:dyDescent="0.4"/>
    <row r="2" spans="2:14" s="13" customFormat="1" ht="15" customHeight="1" x14ac:dyDescent="0.5">
      <c r="C2" s="14"/>
      <c r="D2" s="15"/>
      <c r="G2" s="229" t="s">
        <v>32</v>
      </c>
      <c r="H2" s="229"/>
      <c r="I2" s="230" t="s">
        <v>33</v>
      </c>
      <c r="J2" s="231"/>
      <c r="M2" s="100"/>
      <c r="N2" s="100"/>
    </row>
    <row r="3" spans="2:14" s="13" customFormat="1" ht="15" customHeight="1" x14ac:dyDescent="0.45">
      <c r="C3" s="16"/>
      <c r="D3" s="15"/>
      <c r="G3" s="232" t="s">
        <v>78</v>
      </c>
      <c r="H3" s="233"/>
      <c r="I3" s="234">
        <v>45015</v>
      </c>
      <c r="J3" s="235"/>
      <c r="M3" s="100"/>
      <c r="N3" s="100"/>
    </row>
    <row r="4" spans="2:14" s="13" customFormat="1" ht="15" customHeight="1" x14ac:dyDescent="0.4">
      <c r="C4" s="16"/>
      <c r="D4" s="15"/>
      <c r="G4" s="236" t="s">
        <v>79</v>
      </c>
      <c r="H4" s="237"/>
      <c r="I4" s="238" t="s">
        <v>34</v>
      </c>
      <c r="J4" s="239"/>
      <c r="M4" s="100"/>
      <c r="N4" s="100"/>
    </row>
    <row r="5" spans="2:14" s="13" customFormat="1" ht="15" customHeight="1" x14ac:dyDescent="0.4">
      <c r="C5" s="16"/>
      <c r="D5" s="15"/>
      <c r="G5" s="236" t="s">
        <v>80</v>
      </c>
      <c r="H5" s="237"/>
      <c r="I5" s="240" t="s">
        <v>81</v>
      </c>
      <c r="J5" s="241"/>
      <c r="M5" s="100"/>
      <c r="N5" s="100"/>
    </row>
    <row r="6" spans="2:14" ht="3" customHeight="1" x14ac:dyDescent="0.4">
      <c r="B6" s="17"/>
      <c r="C6" s="17"/>
      <c r="D6" s="17"/>
      <c r="E6" s="17"/>
      <c r="F6" s="17"/>
      <c r="G6" s="17"/>
      <c r="H6" s="18"/>
      <c r="I6" s="17"/>
      <c r="J6" s="17"/>
    </row>
    <row r="7" spans="2:14" ht="4.5" customHeight="1" x14ac:dyDescent="0.4">
      <c r="C7" s="19"/>
    </row>
    <row r="8" spans="2:14" ht="13.2" customHeight="1" x14ac:dyDescent="0.4">
      <c r="C8" s="19"/>
      <c r="D8" s="200" t="s">
        <v>39</v>
      </c>
      <c r="E8" s="200"/>
      <c r="F8" s="200"/>
      <c r="G8" s="200"/>
      <c r="H8" s="200"/>
    </row>
    <row r="9" spans="2:14" ht="12.75" customHeight="1" x14ac:dyDescent="0.4">
      <c r="B9" s="190" t="s">
        <v>35</v>
      </c>
      <c r="C9" s="201"/>
      <c r="D9" s="201"/>
      <c r="E9" s="201"/>
      <c r="F9" s="201"/>
      <c r="G9" s="190" t="s">
        <v>36</v>
      </c>
      <c r="H9" s="191"/>
      <c r="I9" s="192" t="s">
        <v>37</v>
      </c>
      <c r="J9" s="193"/>
    </row>
    <row r="10" spans="2:14" s="21" customFormat="1" ht="15.75" customHeight="1" x14ac:dyDescent="0.45">
      <c r="B10" s="249" t="s">
        <v>66</v>
      </c>
      <c r="C10" s="249"/>
      <c r="D10" s="249"/>
      <c r="E10" s="249"/>
      <c r="F10" s="249"/>
      <c r="G10" s="249" t="s">
        <v>67</v>
      </c>
      <c r="H10" s="250"/>
      <c r="I10" s="251" t="s">
        <v>38</v>
      </c>
      <c r="J10" s="251"/>
      <c r="K10" s="20"/>
      <c r="M10" s="101"/>
      <c r="N10" s="101"/>
    </row>
    <row r="11" spans="2:14" ht="15.75" customHeight="1" x14ac:dyDescent="0.45">
      <c r="B11" s="252">
        <v>5021112233</v>
      </c>
      <c r="C11" s="252"/>
      <c r="D11" s="252" t="s">
        <v>44</v>
      </c>
      <c r="E11" s="252"/>
      <c r="F11" s="252"/>
      <c r="G11" s="253" t="s">
        <v>68</v>
      </c>
      <c r="H11" s="254"/>
      <c r="I11" s="255">
        <v>5021112222</v>
      </c>
      <c r="J11" s="255"/>
      <c r="K11" s="22"/>
    </row>
    <row r="12" spans="2:14" ht="13.2" customHeight="1" thickBot="1" x14ac:dyDescent="0.45">
      <c r="B12" s="176" t="s">
        <v>41</v>
      </c>
      <c r="C12" s="177"/>
      <c r="D12" s="178" t="s">
        <v>40</v>
      </c>
      <c r="E12" s="178"/>
      <c r="F12" s="178"/>
      <c r="G12" s="178"/>
      <c r="H12" s="178"/>
      <c r="I12" s="176" t="s">
        <v>43</v>
      </c>
      <c r="J12" s="177"/>
    </row>
    <row r="13" spans="2:14" ht="13.5" customHeight="1" x14ac:dyDescent="0.4">
      <c r="B13" s="242" t="s">
        <v>67</v>
      </c>
      <c r="C13" s="243"/>
      <c r="D13" s="244"/>
      <c r="E13" s="244"/>
      <c r="F13" s="244"/>
      <c r="G13" s="245"/>
      <c r="H13" s="246" t="s">
        <v>75</v>
      </c>
      <c r="I13" s="247"/>
      <c r="J13" s="248"/>
    </row>
    <row r="14" spans="2:14" ht="13.5" customHeight="1" x14ac:dyDescent="0.4">
      <c r="B14" s="242" t="s">
        <v>69</v>
      </c>
      <c r="C14" s="243"/>
      <c r="D14" s="244"/>
      <c r="E14" s="244"/>
      <c r="F14" s="244"/>
      <c r="G14" s="245"/>
      <c r="H14" s="246" t="s">
        <v>76</v>
      </c>
      <c r="I14" s="247"/>
      <c r="J14" s="248"/>
      <c r="K14" s="23"/>
    </row>
    <row r="15" spans="2:14" ht="13.5" customHeight="1" x14ac:dyDescent="0.4">
      <c r="B15" s="242" t="s">
        <v>70</v>
      </c>
      <c r="C15" s="243"/>
      <c r="D15" s="244"/>
      <c r="E15" s="244"/>
      <c r="F15" s="244"/>
      <c r="G15" s="245"/>
      <c r="H15" s="246" t="s">
        <v>77</v>
      </c>
      <c r="I15" s="247"/>
      <c r="J15" s="248"/>
      <c r="K15" s="23"/>
    </row>
    <row r="16" spans="2:14" ht="13.5" customHeight="1" x14ac:dyDescent="0.4">
      <c r="B16" s="242" t="s">
        <v>71</v>
      </c>
      <c r="C16" s="243"/>
      <c r="D16" s="244"/>
      <c r="E16" s="244"/>
      <c r="F16" s="244"/>
      <c r="G16" s="245"/>
      <c r="H16" s="246" t="s">
        <v>58</v>
      </c>
      <c r="I16" s="247"/>
      <c r="J16" s="248"/>
      <c r="K16" s="23"/>
    </row>
    <row r="17" spans="2:14" ht="13.5" customHeight="1" x14ac:dyDescent="0.4">
      <c r="B17" s="24" t="s">
        <v>42</v>
      </c>
      <c r="C17" s="256" t="s">
        <v>72</v>
      </c>
      <c r="D17" s="256"/>
      <c r="E17" s="256"/>
      <c r="F17" s="256"/>
      <c r="G17" s="256"/>
      <c r="H17" s="257" t="s">
        <v>46</v>
      </c>
      <c r="I17" s="258"/>
      <c r="J17" s="259"/>
      <c r="K17" s="23"/>
    </row>
    <row r="18" spans="2:14" ht="13.5" customHeight="1" thickBot="1" x14ac:dyDescent="0.45">
      <c r="B18" s="24" t="s">
        <v>45</v>
      </c>
      <c r="C18" s="256" t="s">
        <v>73</v>
      </c>
      <c r="D18" s="256"/>
      <c r="E18" s="256"/>
      <c r="F18" s="256"/>
      <c r="G18" s="256"/>
      <c r="H18" s="246"/>
      <c r="I18" s="247"/>
      <c r="J18" s="248"/>
      <c r="K18" s="23"/>
    </row>
    <row r="19" spans="2:14" ht="13.5" customHeight="1" x14ac:dyDescent="0.4">
      <c r="B19" s="24" t="s">
        <v>7</v>
      </c>
      <c r="C19" s="58">
        <v>5021112244</v>
      </c>
      <c r="D19" s="24" t="s">
        <v>50</v>
      </c>
      <c r="E19" s="260" t="s">
        <v>74</v>
      </c>
      <c r="F19" s="261"/>
      <c r="G19" s="262"/>
      <c r="H19" s="263"/>
      <c r="I19" s="264"/>
      <c r="J19" s="265"/>
      <c r="K19" s="23"/>
      <c r="M19" s="276" t="s">
        <v>156</v>
      </c>
      <c r="N19" s="102"/>
    </row>
    <row r="20" spans="2:14" ht="3.75" customHeight="1" x14ac:dyDescent="0.4">
      <c r="C20" s="25"/>
      <c r="D20" s="26"/>
      <c r="E20" s="26"/>
      <c r="F20" s="27"/>
      <c r="G20" s="27"/>
      <c r="H20" s="28"/>
      <c r="I20" s="23"/>
      <c r="J20" s="23"/>
      <c r="K20" s="23"/>
      <c r="M20" s="277"/>
    </row>
    <row r="21" spans="2:14" ht="15" customHeight="1" thickBot="1" x14ac:dyDescent="0.45">
      <c r="B21" s="29" t="s">
        <v>2</v>
      </c>
      <c r="C21" s="30" t="s">
        <v>47</v>
      </c>
      <c r="D21" s="30" t="s">
        <v>48</v>
      </c>
      <c r="E21" s="30"/>
      <c r="F21" s="266" t="s">
        <v>49</v>
      </c>
      <c r="G21" s="267"/>
      <c r="H21" s="267"/>
      <c r="I21" s="31" t="s">
        <v>3</v>
      </c>
      <c r="J21" s="32" t="s">
        <v>0</v>
      </c>
      <c r="K21" s="23"/>
      <c r="M21" s="103" t="s">
        <v>157</v>
      </c>
      <c r="N21" s="102"/>
    </row>
    <row r="22" spans="2:14" ht="14.25" customHeight="1" x14ac:dyDescent="0.4">
      <c r="B22" s="99">
        <v>1</v>
      </c>
      <c r="C22" s="98" t="s">
        <v>60</v>
      </c>
      <c r="D22" s="154" t="e">
        <f>VLOOKUP(C22,SALEpt[],2,0)</f>
        <v>#N/A</v>
      </c>
      <c r="E22" s="155"/>
      <c r="F22" s="154" t="e">
        <f>VLOOKUP(C22,SALEpt[],3,0)</f>
        <v>#N/A</v>
      </c>
      <c r="G22" s="154"/>
      <c r="H22" s="156"/>
      <c r="I22" s="76" t="e">
        <f>VLOOKUP(C22,SALEpt[],4,0)</f>
        <v>#N/A</v>
      </c>
      <c r="J22" s="79" t="e">
        <f t="shared" ref="J22:J31" si="0">I22*B22</f>
        <v>#N/A</v>
      </c>
      <c r="K22" s="23"/>
      <c r="M22" s="104">
        <v>1295</v>
      </c>
    </row>
    <row r="23" spans="2:14" ht="14.25" customHeight="1" x14ac:dyDescent="0.4">
      <c r="B23" s="99">
        <v>1</v>
      </c>
      <c r="C23" s="98" t="s">
        <v>8</v>
      </c>
      <c r="D23" s="128" t="e">
        <f>VLOOKUP(C23,SALEpt[],2,0)</f>
        <v>#N/A</v>
      </c>
      <c r="E23" s="129"/>
      <c r="F23" s="128" t="e">
        <f>VLOOKUP(C23,SALEpt[],3,0)</f>
        <v>#N/A</v>
      </c>
      <c r="G23" s="128"/>
      <c r="H23" s="130"/>
      <c r="I23" s="77" t="e">
        <f>VLOOKUP(C23,SALEpt[],4,0)</f>
        <v>#N/A</v>
      </c>
      <c r="J23" s="79" t="e">
        <f t="shared" si="0"/>
        <v>#N/A</v>
      </c>
      <c r="K23" s="23"/>
      <c r="M23" s="105">
        <v>1295</v>
      </c>
    </row>
    <row r="24" spans="2:14" ht="14.25" customHeight="1" x14ac:dyDescent="0.4">
      <c r="B24" s="99">
        <v>0</v>
      </c>
      <c r="C24" s="98" t="s">
        <v>53</v>
      </c>
      <c r="D24" s="128" t="str">
        <f>VLOOKUP(C24,SALEpt[],2,0)</f>
        <v>NA</v>
      </c>
      <c r="E24" s="129"/>
      <c r="F24" s="128" t="str">
        <f>VLOOKUP(C24,SALEpt[],3,0)</f>
        <v>NA</v>
      </c>
      <c r="G24" s="128"/>
      <c r="H24" s="130"/>
      <c r="I24" s="77">
        <f>VLOOKUP(C24,SALEpt[],4,0)</f>
        <v>0</v>
      </c>
      <c r="J24" s="79">
        <f t="shared" si="0"/>
        <v>0</v>
      </c>
      <c r="K24" s="23"/>
      <c r="M24" s="105">
        <v>0</v>
      </c>
    </row>
    <row r="25" spans="2:14" ht="14.25" customHeight="1" x14ac:dyDescent="0.4">
      <c r="B25" s="99">
        <v>0</v>
      </c>
      <c r="C25" s="98" t="s">
        <v>118</v>
      </c>
      <c r="D25" s="128" t="str">
        <f>VLOOKUP(C25,SALEpt[],2,0)</f>
        <v>NA</v>
      </c>
      <c r="E25" s="129"/>
      <c r="F25" s="128" t="str">
        <f>VLOOKUP(C25,SALEpt[],3,0)</f>
        <v>NA</v>
      </c>
      <c r="G25" s="128"/>
      <c r="H25" s="130"/>
      <c r="I25" s="77">
        <f>VLOOKUP(C25,SALEpt[],4,0)</f>
        <v>0</v>
      </c>
      <c r="J25" s="79">
        <f t="shared" si="0"/>
        <v>0</v>
      </c>
      <c r="K25" s="23"/>
      <c r="M25" s="105">
        <v>0</v>
      </c>
    </row>
    <row r="26" spans="2:14" ht="14.25" customHeight="1" x14ac:dyDescent="0.4">
      <c r="B26" s="99">
        <v>0</v>
      </c>
      <c r="C26" s="98" t="s">
        <v>53</v>
      </c>
      <c r="D26" s="128" t="str">
        <f>VLOOKUP(C26,SALEpt[],2,0)</f>
        <v>NA</v>
      </c>
      <c r="E26" s="129"/>
      <c r="F26" s="128" t="str">
        <f>VLOOKUP(C26,SALEpt[],3,0)</f>
        <v>NA</v>
      </c>
      <c r="G26" s="128"/>
      <c r="H26" s="130"/>
      <c r="I26" s="77">
        <f>VLOOKUP(C26,SALEpt[],4,0)</f>
        <v>0</v>
      </c>
      <c r="J26" s="79">
        <f t="shared" si="0"/>
        <v>0</v>
      </c>
      <c r="K26" s="23"/>
      <c r="M26" s="105">
        <v>0</v>
      </c>
    </row>
    <row r="27" spans="2:14" ht="14.25" customHeight="1" x14ac:dyDescent="0.4">
      <c r="B27" s="99">
        <v>0</v>
      </c>
      <c r="C27" s="98" t="s">
        <v>53</v>
      </c>
      <c r="D27" s="128" t="str">
        <f>VLOOKUP(C27,SALEpt[],2,0)</f>
        <v>NA</v>
      </c>
      <c r="E27" s="129"/>
      <c r="F27" s="128" t="str">
        <f>VLOOKUP(C27,SALEpt[],3,0)</f>
        <v>NA</v>
      </c>
      <c r="G27" s="128"/>
      <c r="H27" s="130"/>
      <c r="I27" s="77">
        <f>VLOOKUP(C27,SALEpt[],4,0)</f>
        <v>0</v>
      </c>
      <c r="J27" s="79">
        <f t="shared" si="0"/>
        <v>0</v>
      </c>
      <c r="K27" s="23"/>
      <c r="M27" s="105">
        <v>0</v>
      </c>
    </row>
    <row r="28" spans="2:14" ht="14.25" customHeight="1" x14ac:dyDescent="0.4">
      <c r="B28" s="99">
        <v>0</v>
      </c>
      <c r="C28" s="98" t="s">
        <v>53</v>
      </c>
      <c r="D28" s="128" t="str">
        <f>VLOOKUP(C28,SALEpt[],2,0)</f>
        <v>NA</v>
      </c>
      <c r="E28" s="129"/>
      <c r="F28" s="128" t="str">
        <f>VLOOKUP(C28,SALEpt[],3,0)</f>
        <v>NA</v>
      </c>
      <c r="G28" s="128"/>
      <c r="H28" s="130"/>
      <c r="I28" s="77">
        <f>VLOOKUP(C28,SALEpt[],4,0)</f>
        <v>0</v>
      </c>
      <c r="J28" s="79">
        <f t="shared" si="0"/>
        <v>0</v>
      </c>
      <c r="K28" s="23"/>
      <c r="M28" s="105">
        <v>0</v>
      </c>
    </row>
    <row r="29" spans="2:14" ht="14.25" customHeight="1" x14ac:dyDescent="0.4">
      <c r="B29" s="99">
        <v>0</v>
      </c>
      <c r="C29" s="98" t="s">
        <v>53</v>
      </c>
      <c r="D29" s="128" t="str">
        <f>VLOOKUP(C29,SALEpt[],2,0)</f>
        <v>NA</v>
      </c>
      <c r="E29" s="129"/>
      <c r="F29" s="128" t="str">
        <f>VLOOKUP(C29,SALEpt[],3,0)</f>
        <v>NA</v>
      </c>
      <c r="G29" s="128"/>
      <c r="H29" s="130"/>
      <c r="I29" s="77">
        <f>VLOOKUP(C29,SALEpt[],4,0)</f>
        <v>0</v>
      </c>
      <c r="J29" s="79">
        <f t="shared" si="0"/>
        <v>0</v>
      </c>
      <c r="K29" s="23"/>
      <c r="M29" s="105">
        <v>0</v>
      </c>
    </row>
    <row r="30" spans="2:14" ht="14.25" customHeight="1" thickBot="1" x14ac:dyDescent="0.45">
      <c r="B30" s="99">
        <v>0</v>
      </c>
      <c r="C30" s="98" t="s">
        <v>53</v>
      </c>
      <c r="D30" s="128" t="str">
        <f>VLOOKUP(C30,SALEpt[],2,0)</f>
        <v>NA</v>
      </c>
      <c r="E30" s="129"/>
      <c r="F30" s="128" t="str">
        <f>VLOOKUP(C30,SALEpt[],3,0)</f>
        <v>NA</v>
      </c>
      <c r="G30" s="128"/>
      <c r="H30" s="130"/>
      <c r="I30" s="77">
        <f>VLOOKUP(C30,SALEpt[],4,0)</f>
        <v>0</v>
      </c>
      <c r="J30" s="79">
        <f t="shared" si="0"/>
        <v>0</v>
      </c>
      <c r="K30" s="23"/>
      <c r="M30" s="105">
        <v>0</v>
      </c>
    </row>
    <row r="31" spans="2:14" ht="14.25" customHeight="1" thickBot="1" x14ac:dyDescent="0.45">
      <c r="B31" s="99">
        <v>0</v>
      </c>
      <c r="C31" s="98" t="s">
        <v>53</v>
      </c>
      <c r="D31" s="131" t="str">
        <f>VLOOKUP(C31,SALEpt[],2,0)</f>
        <v>NA</v>
      </c>
      <c r="E31" s="134"/>
      <c r="F31" s="131" t="str">
        <f>VLOOKUP(C31,SALEpt[],3,0)</f>
        <v>NA</v>
      </c>
      <c r="G31" s="131"/>
      <c r="H31" s="132"/>
      <c r="I31" s="78">
        <f>VLOOKUP(C31,SALEpt[],4,0)</f>
        <v>0</v>
      </c>
      <c r="J31" s="79">
        <f t="shared" si="0"/>
        <v>0</v>
      </c>
      <c r="K31" s="23"/>
      <c r="M31" s="106">
        <v>0</v>
      </c>
      <c r="N31" s="107" t="s">
        <v>160</v>
      </c>
    </row>
    <row r="32" spans="2:14" ht="4.5" customHeight="1" thickBot="1" x14ac:dyDescent="0.45">
      <c r="B32" s="33"/>
      <c r="C32" s="34"/>
      <c r="D32" s="33"/>
      <c r="E32" s="33"/>
      <c r="F32" s="33"/>
      <c r="G32" s="33"/>
      <c r="H32" s="33"/>
      <c r="I32" s="33"/>
      <c r="J32" s="33"/>
    </row>
    <row r="33" spans="2:14" ht="14.25" customHeight="1" thickBot="1" x14ac:dyDescent="0.45">
      <c r="B33" s="35">
        <f>SUM(B22:B31)</f>
        <v>2</v>
      </c>
      <c r="C33" s="137" t="s">
        <v>100</v>
      </c>
      <c r="D33" s="138"/>
      <c r="E33" s="138"/>
      <c r="F33" s="138"/>
      <c r="G33" s="138"/>
      <c r="H33" s="36" t="s">
        <v>51</v>
      </c>
      <c r="I33" s="141" t="e">
        <f>SUM(J22:J31)</f>
        <v>#N/A</v>
      </c>
      <c r="J33" s="142"/>
      <c r="M33" s="108">
        <f>SUM(M22:M32)</f>
        <v>2590</v>
      </c>
      <c r="N33" s="109" t="e">
        <f>M33-I33</f>
        <v>#N/A</v>
      </c>
    </row>
    <row r="34" spans="2:14" ht="3.75" customHeight="1" x14ac:dyDescent="0.4">
      <c r="C34" s="37"/>
      <c r="D34" s="37"/>
      <c r="E34" s="37"/>
      <c r="F34" s="37"/>
      <c r="G34" s="37"/>
    </row>
    <row r="35" spans="2:14" ht="15" customHeight="1" thickBot="1" x14ac:dyDescent="0.45">
      <c r="B35" s="38" t="s">
        <v>2</v>
      </c>
      <c r="C35" s="39" t="s">
        <v>47</v>
      </c>
      <c r="D35" s="39" t="s">
        <v>48</v>
      </c>
      <c r="E35" s="39"/>
      <c r="F35" s="268" t="s">
        <v>52</v>
      </c>
      <c r="G35" s="269"/>
      <c r="H35" s="269"/>
      <c r="I35" s="40" t="s">
        <v>3</v>
      </c>
      <c r="J35" s="41" t="s">
        <v>0</v>
      </c>
      <c r="K35" s="23"/>
      <c r="M35" s="278" t="s">
        <v>161</v>
      </c>
      <c r="N35" s="278"/>
    </row>
    <row r="36" spans="2:14" ht="14.25" customHeight="1" thickBot="1" x14ac:dyDescent="0.45">
      <c r="B36" s="99">
        <v>1</v>
      </c>
      <c r="C36" s="98" t="s">
        <v>12</v>
      </c>
      <c r="D36" s="154" t="str">
        <f>VLOOKUP(C36,SALEpt[],2,0)</f>
        <v>ACCESSORY</v>
      </c>
      <c r="E36" s="155"/>
      <c r="F36" s="154" t="str">
        <f>VLOOKUP(C36,SALEpt[],3,0)</f>
        <v>Glove Stix - Anti Bacterial, Odor and Moisture Neutralizing Stix</v>
      </c>
      <c r="G36" s="154"/>
      <c r="H36" s="156"/>
      <c r="I36" s="76">
        <f>VLOOKUP(C36,SALEpt[],4,0)</f>
        <v>30</v>
      </c>
      <c r="J36" s="79">
        <f t="shared" ref="J36:J41" si="1">I36*B36</f>
        <v>30</v>
      </c>
      <c r="K36" s="23"/>
      <c r="M36" s="110">
        <f>M33*25%</f>
        <v>647.5</v>
      </c>
      <c r="N36" s="111" t="s">
        <v>162</v>
      </c>
    </row>
    <row r="37" spans="2:14" ht="14.25" customHeight="1" thickBot="1" x14ac:dyDescent="0.45">
      <c r="B37" s="99">
        <v>1</v>
      </c>
      <c r="C37" s="98" t="s">
        <v>109</v>
      </c>
      <c r="D37" s="128" t="str">
        <f>VLOOKUP(C37,SALEpt[],2,0)</f>
        <v>SOFTWARE</v>
      </c>
      <c r="E37" s="129"/>
      <c r="F37" s="128" t="str">
        <f>VLOOKUP(C37,SALEpt[],3,0)</f>
        <v>Software - Data Management Portal for CD3 Recording - ANNUAL SUBSCRIPTION</v>
      </c>
      <c r="G37" s="128"/>
      <c r="H37" s="130"/>
      <c r="I37" s="77">
        <f>VLOOKUP(C37,SALEpt[],4,0)</f>
        <v>299</v>
      </c>
      <c r="J37" s="79">
        <f t="shared" si="1"/>
        <v>299</v>
      </c>
      <c r="K37" s="23"/>
      <c r="M37" s="110">
        <f>M33*30%</f>
        <v>777</v>
      </c>
      <c r="N37" s="111" t="s">
        <v>163</v>
      </c>
    </row>
    <row r="38" spans="2:14" ht="14.25" customHeight="1" x14ac:dyDescent="0.4">
      <c r="B38" s="99">
        <v>1</v>
      </c>
      <c r="C38" s="98" t="s">
        <v>61</v>
      </c>
      <c r="D38" s="128" t="str">
        <f>VLOOKUP(C38,SALEpt[],2,0)</f>
        <v>WIPES</v>
      </c>
      <c r="E38" s="129"/>
      <c r="F38" s="128" t="str">
        <f>VLOOKUP(C38,SALEpt[],3,0)</f>
        <v xml:space="preserve">E-1003-02, Sanitizing Hand Wipes - (CASE of 12) 80 count Tub </v>
      </c>
      <c r="G38" s="128"/>
      <c r="H38" s="130"/>
      <c r="I38" s="77">
        <f>VLOOKUP(C38,SALEpt[],4,0)</f>
        <v>82.5</v>
      </c>
      <c r="J38" s="79">
        <f t="shared" si="1"/>
        <v>82.5</v>
      </c>
      <c r="K38" s="23"/>
    </row>
    <row r="39" spans="2:14" ht="14.25" customHeight="1" x14ac:dyDescent="0.4">
      <c r="B39" s="99">
        <v>1</v>
      </c>
      <c r="C39" s="98" t="s">
        <v>153</v>
      </c>
      <c r="D39" s="128" t="e">
        <f>VLOOKUP(C39,SALEpt[],2,0)</f>
        <v>#N/A</v>
      </c>
      <c r="E39" s="129"/>
      <c r="F39" s="128" t="e">
        <f>VLOOKUP(C39,SALEpt[],3,0)</f>
        <v>#N/A</v>
      </c>
      <c r="G39" s="128"/>
      <c r="H39" s="130"/>
      <c r="I39" s="77" t="e">
        <f>VLOOKUP(C39,SALEpt[],4,0)</f>
        <v>#N/A</v>
      </c>
      <c r="J39" s="79" t="e">
        <f t="shared" si="1"/>
        <v>#N/A</v>
      </c>
      <c r="K39" s="23"/>
    </row>
    <row r="40" spans="2:14" ht="14.25" customHeight="1" x14ac:dyDescent="0.4">
      <c r="B40" s="99">
        <v>0</v>
      </c>
      <c r="C40" s="98" t="s">
        <v>53</v>
      </c>
      <c r="D40" s="128" t="str">
        <f>VLOOKUP(C40,SALEpt[],2,0)</f>
        <v>NA</v>
      </c>
      <c r="E40" s="129"/>
      <c r="F40" s="128" t="str">
        <f>VLOOKUP(C40,SALEpt[],3,0)</f>
        <v>NA</v>
      </c>
      <c r="G40" s="128"/>
      <c r="H40" s="130"/>
      <c r="I40" s="77">
        <f>VLOOKUP(C40,SALEpt[],4,0)</f>
        <v>0</v>
      </c>
      <c r="J40" s="79">
        <f t="shared" si="1"/>
        <v>0</v>
      </c>
      <c r="K40" s="23"/>
    </row>
    <row r="41" spans="2:14" ht="14.25" customHeight="1" x14ac:dyDescent="0.4">
      <c r="B41" s="99">
        <v>0</v>
      </c>
      <c r="C41" s="98" t="s">
        <v>154</v>
      </c>
      <c r="D41" s="131" t="str">
        <f>VLOOKUP(C41,SALEpt[],2,0)</f>
        <v>NA</v>
      </c>
      <c r="E41" s="134"/>
      <c r="F41" s="131" t="str">
        <f>VLOOKUP(C41,SALEpt[],3,0)</f>
        <v>NA</v>
      </c>
      <c r="G41" s="131"/>
      <c r="H41" s="132"/>
      <c r="I41" s="78">
        <f>VLOOKUP(C41,SALEpt[],4,0)</f>
        <v>0</v>
      </c>
      <c r="J41" s="79">
        <f t="shared" si="1"/>
        <v>0</v>
      </c>
      <c r="K41" s="23"/>
    </row>
    <row r="42" spans="2:14" ht="4.5" customHeight="1" thickBot="1" x14ac:dyDescent="0.45">
      <c r="B42" s="33"/>
      <c r="C42" s="34"/>
      <c r="D42" s="33"/>
      <c r="E42" s="33"/>
      <c r="F42" s="33"/>
      <c r="G42" s="33"/>
      <c r="H42" s="33"/>
      <c r="I42" s="33"/>
      <c r="J42" s="33"/>
    </row>
    <row r="43" spans="2:14" ht="14.25" customHeight="1" thickBot="1" x14ac:dyDescent="0.45">
      <c r="B43" s="42">
        <f>SUM(B36:B41)</f>
        <v>4</v>
      </c>
      <c r="C43" s="137" t="s">
        <v>100</v>
      </c>
      <c r="D43" s="138"/>
      <c r="E43" s="138"/>
      <c r="F43" s="138"/>
      <c r="G43" s="138"/>
      <c r="H43" s="43" t="s">
        <v>96</v>
      </c>
      <c r="I43" s="141" t="e">
        <f>SUM(J36:J41)</f>
        <v>#N/A</v>
      </c>
      <c r="J43" s="142"/>
    </row>
    <row r="44" spans="2:14" ht="3.75" customHeight="1" x14ac:dyDescent="0.4">
      <c r="B44" s="44"/>
      <c r="C44" s="28"/>
      <c r="D44" s="28"/>
      <c r="E44" s="28"/>
      <c r="G44" s="45"/>
    </row>
    <row r="45" spans="2:14" ht="3.75" customHeight="1" x14ac:dyDescent="0.4">
      <c r="B45" s="44"/>
      <c r="C45" s="28"/>
      <c r="D45" s="28"/>
      <c r="E45" s="28"/>
      <c r="G45" s="45"/>
    </row>
    <row r="46" spans="2:14" ht="18" customHeight="1" thickBot="1" x14ac:dyDescent="0.45">
      <c r="B46" s="135" t="s">
        <v>85</v>
      </c>
      <c r="C46" s="136"/>
      <c r="D46" s="136"/>
      <c r="E46" s="136"/>
      <c r="F46" s="59">
        <v>6235219962</v>
      </c>
      <c r="H46" s="46" t="s">
        <v>55</v>
      </c>
      <c r="I46" s="143" t="e">
        <f>I33+I43</f>
        <v>#N/A</v>
      </c>
      <c r="J46" s="143"/>
    </row>
    <row r="47" spans="2:14" x14ac:dyDescent="0.4">
      <c r="B47" s="270" t="s">
        <v>57</v>
      </c>
      <c r="C47" s="271"/>
      <c r="D47" s="271"/>
      <c r="E47" s="271"/>
      <c r="F47" s="272"/>
      <c r="H47" s="47" t="s">
        <v>97</v>
      </c>
      <c r="I47" s="48" t="s">
        <v>56</v>
      </c>
      <c r="J47" s="60">
        <v>0</v>
      </c>
    </row>
    <row r="48" spans="2:14" x14ac:dyDescent="0.4">
      <c r="B48" s="273" t="s">
        <v>84</v>
      </c>
      <c r="C48" s="273"/>
      <c r="D48" s="273"/>
      <c r="E48" s="273"/>
      <c r="F48" s="273"/>
      <c r="G48" s="273"/>
      <c r="H48" s="49" t="s">
        <v>93</v>
      </c>
      <c r="I48" s="48" t="s">
        <v>56</v>
      </c>
      <c r="J48" s="60">
        <v>0</v>
      </c>
    </row>
    <row r="49" spans="2:10" x14ac:dyDescent="0.4">
      <c r="B49" s="274" t="s">
        <v>114</v>
      </c>
      <c r="C49" s="274"/>
      <c r="D49" s="274"/>
      <c r="E49" s="274"/>
      <c r="F49" s="274"/>
      <c r="G49" s="274"/>
      <c r="H49" s="49" t="s">
        <v>54</v>
      </c>
      <c r="I49" s="48" t="s">
        <v>56</v>
      </c>
      <c r="J49" s="60">
        <v>0</v>
      </c>
    </row>
    <row r="50" spans="2:10" x14ac:dyDescent="0.4">
      <c r="B50" s="50"/>
      <c r="C50" s="50"/>
      <c r="D50" s="50"/>
      <c r="E50" s="50"/>
      <c r="F50" s="50"/>
      <c r="G50" s="50"/>
      <c r="H50" s="49" t="s">
        <v>98</v>
      </c>
      <c r="I50" s="48" t="s">
        <v>56</v>
      </c>
      <c r="J50" s="60">
        <v>0</v>
      </c>
    </row>
    <row r="51" spans="2:10" ht="15" thickBot="1" x14ac:dyDescent="0.45">
      <c r="H51" s="51" t="s">
        <v>99</v>
      </c>
      <c r="I51" s="48" t="s">
        <v>56</v>
      </c>
      <c r="J51" s="61">
        <v>0</v>
      </c>
    </row>
    <row r="52" spans="2:10" ht="17.7" customHeight="1" thickBot="1" x14ac:dyDescent="0.45">
      <c r="B52" s="150" t="s">
        <v>83</v>
      </c>
      <c r="C52" s="150"/>
      <c r="F52" s="52" t="s">
        <v>105</v>
      </c>
      <c r="G52" s="62" t="s">
        <v>113</v>
      </c>
      <c r="H52" s="53" t="s">
        <v>4</v>
      </c>
      <c r="I52" s="145" t="e">
        <f>IF(G52="YES",(I46+SUM(J47:J49)-SUM(J50+J51)+SUM(J54:J55)),(I46+SUM(J47:J49)-SUM(J50+J51)))</f>
        <v>#N/A</v>
      </c>
      <c r="J52" s="146"/>
    </row>
    <row r="53" spans="2:10" ht="3.75" customHeight="1" x14ac:dyDescent="0.4"/>
    <row r="54" spans="2:10" ht="15" customHeight="1" x14ac:dyDescent="0.4">
      <c r="B54" s="275" t="s">
        <v>89</v>
      </c>
      <c r="C54" s="275"/>
      <c r="D54" s="275"/>
      <c r="E54" s="275"/>
      <c r="F54" s="275"/>
      <c r="G54" s="275"/>
      <c r="H54" s="54" t="s">
        <v>90</v>
      </c>
      <c r="I54" s="63" t="s">
        <v>104</v>
      </c>
      <c r="J54" s="55">
        <f>IF(I54="ADD",(M36),0)</f>
        <v>647.5</v>
      </c>
    </row>
    <row r="55" spans="2:10" ht="15" customHeight="1" x14ac:dyDescent="0.4">
      <c r="B55" s="275"/>
      <c r="C55" s="275"/>
      <c r="D55" s="275"/>
      <c r="E55" s="275"/>
      <c r="F55" s="275"/>
      <c r="G55" s="275"/>
      <c r="H55" s="54" t="s">
        <v>91</v>
      </c>
      <c r="I55" s="63" t="s">
        <v>104</v>
      </c>
      <c r="J55" s="55">
        <f>IF(I55="ADD",(M37),0)</f>
        <v>777</v>
      </c>
    </row>
    <row r="56" spans="2:10" ht="5.25" customHeight="1" x14ac:dyDescent="0.4">
      <c r="B56" s="275"/>
      <c r="C56" s="275"/>
      <c r="D56" s="275"/>
      <c r="E56" s="275"/>
      <c r="F56" s="275"/>
      <c r="G56" s="275"/>
    </row>
    <row r="57" spans="2:10" ht="15" customHeight="1" thickBot="1" x14ac:dyDescent="0.45">
      <c r="B57" s="275"/>
      <c r="C57" s="275"/>
      <c r="D57" s="275"/>
      <c r="E57" s="275"/>
      <c r="F57" s="275"/>
      <c r="G57" s="275"/>
      <c r="H57" s="56" t="s">
        <v>92</v>
      </c>
      <c r="I57" s="147" t="e">
        <f>I46+SUM(J47:J49)-SUM(J50:J51)+SUM(J54:J55)</f>
        <v>#N/A</v>
      </c>
      <c r="J57" s="147"/>
    </row>
    <row r="58" spans="2:10" ht="18.45" customHeight="1" thickTop="1" x14ac:dyDescent="0.65">
      <c r="B58" s="275"/>
      <c r="C58" s="275"/>
      <c r="D58" s="275"/>
      <c r="E58" s="275"/>
      <c r="F58" s="275"/>
      <c r="G58" s="275"/>
      <c r="H58" s="144" t="s">
        <v>5</v>
      </c>
      <c r="I58" s="144"/>
      <c r="J58" s="144"/>
    </row>
    <row r="59" spans="2:10" ht="14.7" customHeight="1" x14ac:dyDescent="0.4">
      <c r="B59" s="133" t="s">
        <v>116</v>
      </c>
      <c r="C59" s="133"/>
      <c r="D59" s="133"/>
      <c r="E59" s="133"/>
      <c r="F59" s="133"/>
      <c r="G59" s="133"/>
      <c r="H59" s="133"/>
      <c r="I59" s="133"/>
      <c r="J59" s="133"/>
    </row>
    <row r="60" spans="2:10" ht="3" customHeight="1" thickBot="1" x14ac:dyDescent="0.45">
      <c r="B60" s="57"/>
      <c r="C60" s="57"/>
      <c r="D60" s="57"/>
      <c r="E60" s="57"/>
      <c r="F60" s="57"/>
      <c r="G60" s="57"/>
      <c r="H60" s="57"/>
      <c r="I60" s="57"/>
      <c r="J60" s="57"/>
    </row>
    <row r="61" spans="2:10" ht="14.7" customHeight="1" x14ac:dyDescent="0.4">
      <c r="B61" s="139" t="s">
        <v>1</v>
      </c>
      <c r="C61" s="139"/>
      <c r="D61" s="139"/>
      <c r="E61" s="139"/>
      <c r="F61" s="139"/>
      <c r="G61" s="139"/>
      <c r="H61" s="139"/>
      <c r="I61" s="139"/>
      <c r="J61" s="139"/>
    </row>
    <row r="62" spans="2:10" ht="14.7" customHeight="1" x14ac:dyDescent="0.4">
      <c r="B62" s="140" t="s">
        <v>6</v>
      </c>
      <c r="C62" s="140"/>
      <c r="D62" s="140"/>
      <c r="E62" s="140"/>
      <c r="F62" s="140"/>
      <c r="G62" s="140"/>
      <c r="H62" s="140"/>
      <c r="I62" s="140"/>
      <c r="J62" s="140"/>
    </row>
    <row r="63" spans="2:10" ht="3.75" customHeight="1" x14ac:dyDescent="0.4"/>
    <row r="64" spans="2:10" ht="6" customHeight="1" x14ac:dyDescent="0.4"/>
    <row r="65" ht="12.75" customHeight="1" x14ac:dyDescent="0.4"/>
  </sheetData>
  <sheetProtection algorithmName="SHA-512" hashValue="JPYkqBIrZ5zUyvI85OTIqtKsnV8/hmiiM7CeoAWVDPOcPCdjSnc/8YuThpS0JN4zeiXLsR6ySN7g9wPF9feUrA==" saltValue="NKuYIYQkUubVuJeYO2ICdA==" spinCount="100000" sheet="1" objects="1" scenarios="1"/>
  <mergeCells count="89">
    <mergeCell ref="B59:J59"/>
    <mergeCell ref="B61:J61"/>
    <mergeCell ref="B62:J62"/>
    <mergeCell ref="M19:M20"/>
    <mergeCell ref="M35:N35"/>
    <mergeCell ref="B47:F47"/>
    <mergeCell ref="B48:G48"/>
    <mergeCell ref="B49:G49"/>
    <mergeCell ref="B52:C52"/>
    <mergeCell ref="I52:J52"/>
    <mergeCell ref="B54:G58"/>
    <mergeCell ref="I57:J57"/>
    <mergeCell ref="H58:J58"/>
    <mergeCell ref="D41:E41"/>
    <mergeCell ref="F41:H41"/>
    <mergeCell ref="C43:G43"/>
    <mergeCell ref="B46:E46"/>
    <mergeCell ref="I46:J46"/>
    <mergeCell ref="D38:E38"/>
    <mergeCell ref="F38:H38"/>
    <mergeCell ref="D39:E39"/>
    <mergeCell ref="F39:H39"/>
    <mergeCell ref="D40:E40"/>
    <mergeCell ref="F40:H40"/>
    <mergeCell ref="I33:J33"/>
    <mergeCell ref="F35:H35"/>
    <mergeCell ref="D36:E36"/>
    <mergeCell ref="F36:H36"/>
    <mergeCell ref="I43:J43"/>
    <mergeCell ref="D37:E37"/>
    <mergeCell ref="F37:H37"/>
    <mergeCell ref="C33:G33"/>
    <mergeCell ref="D29:E29"/>
    <mergeCell ref="F29:H29"/>
    <mergeCell ref="D30:E30"/>
    <mergeCell ref="F30:H30"/>
    <mergeCell ref="D31:E31"/>
    <mergeCell ref="F31:H31"/>
    <mergeCell ref="D26:E26"/>
    <mergeCell ref="F26:H26"/>
    <mergeCell ref="D27:E27"/>
    <mergeCell ref="F27:H27"/>
    <mergeCell ref="D28:E28"/>
    <mergeCell ref="F28:H28"/>
    <mergeCell ref="D23:E23"/>
    <mergeCell ref="F23:H23"/>
    <mergeCell ref="D24:E24"/>
    <mergeCell ref="F24:H24"/>
    <mergeCell ref="D25:E25"/>
    <mergeCell ref="F25:H25"/>
    <mergeCell ref="D22:E22"/>
    <mergeCell ref="F22:H22"/>
    <mergeCell ref="B15:G15"/>
    <mergeCell ref="H15:J15"/>
    <mergeCell ref="B16:G16"/>
    <mergeCell ref="H16:J16"/>
    <mergeCell ref="C17:G17"/>
    <mergeCell ref="H17:J17"/>
    <mergeCell ref="C18:G18"/>
    <mergeCell ref="H18:J18"/>
    <mergeCell ref="E19:G19"/>
    <mergeCell ref="H19:J19"/>
    <mergeCell ref="F21:H21"/>
    <mergeCell ref="B14:G14"/>
    <mergeCell ref="H14:J14"/>
    <mergeCell ref="B10:F10"/>
    <mergeCell ref="G10:H10"/>
    <mergeCell ref="I10:J10"/>
    <mergeCell ref="B11:C11"/>
    <mergeCell ref="D11:F11"/>
    <mergeCell ref="G11:H11"/>
    <mergeCell ref="I11:J11"/>
    <mergeCell ref="B12:C12"/>
    <mergeCell ref="D12:H12"/>
    <mergeCell ref="I12:J12"/>
    <mergeCell ref="B13:G13"/>
    <mergeCell ref="H13:J13"/>
    <mergeCell ref="G5:H5"/>
    <mergeCell ref="I5:J5"/>
    <mergeCell ref="D8:H8"/>
    <mergeCell ref="B9:F9"/>
    <mergeCell ref="G9:H9"/>
    <mergeCell ref="I9:J9"/>
    <mergeCell ref="G2:H2"/>
    <mergeCell ref="I2:J2"/>
    <mergeCell ref="G3:H3"/>
    <mergeCell ref="I3:J3"/>
    <mergeCell ref="G4:H4"/>
    <mergeCell ref="I4:J4"/>
  </mergeCells>
  <conditionalFormatting sqref="C22:C31">
    <cfRule type="cellIs" dxfId="17" priority="16" operator="equal">
      <formula>"No Selection 6"</formula>
    </cfRule>
    <cfRule type="cellIs" dxfId="16" priority="17" operator="equal">
      <formula>"No Selection 5"</formula>
    </cfRule>
    <cfRule type="cellIs" dxfId="15" priority="18" operator="equal">
      <formula>"No Selection 4"</formula>
    </cfRule>
    <cfRule type="cellIs" dxfId="14" priority="19" operator="equal">
      <formula>"No Selection 3"</formula>
    </cfRule>
    <cfRule type="cellIs" dxfId="13" priority="20" operator="equal">
      <formula>"No Selection 2"</formula>
    </cfRule>
    <cfRule type="cellIs" dxfId="12" priority="21" operator="equal">
      <formula>"No Selection"</formula>
    </cfRule>
  </conditionalFormatting>
  <conditionalFormatting sqref="C36:C41">
    <cfRule type="cellIs" dxfId="11" priority="9" operator="equal">
      <formula>"No Selection 6"</formula>
    </cfRule>
    <cfRule type="cellIs" dxfId="10" priority="10" operator="equal">
      <formula>"No Selection 5"</formula>
    </cfRule>
    <cfRule type="cellIs" dxfId="9" priority="11" operator="equal">
      <formula>"No Selection 4"</formula>
    </cfRule>
    <cfRule type="cellIs" dxfId="8" priority="12" operator="equal">
      <formula>"No Selection 3"</formula>
    </cfRule>
    <cfRule type="cellIs" dxfId="7" priority="13" operator="equal">
      <formula>"No Selection 2"</formula>
    </cfRule>
    <cfRule type="cellIs" dxfId="6" priority="14" operator="equal">
      <formula>"No Selection"</formula>
    </cfRule>
  </conditionalFormatting>
  <conditionalFormatting sqref="D22:D31">
    <cfRule type="cellIs" dxfId="5" priority="15" operator="equal">
      <formula>"NA"</formula>
    </cfRule>
  </conditionalFormatting>
  <conditionalFormatting sqref="D36:D41">
    <cfRule type="cellIs" dxfId="4" priority="6" operator="equal">
      <formula>"NA"</formula>
    </cfRule>
  </conditionalFormatting>
  <conditionalFormatting sqref="F22:H31">
    <cfRule type="cellIs" dxfId="3" priority="23" operator="equal">
      <formula>"NA"</formula>
    </cfRule>
  </conditionalFormatting>
  <conditionalFormatting sqref="F36:H41">
    <cfRule type="cellIs" dxfId="2" priority="1" operator="equal">
      <formula>"NA"</formula>
    </cfRule>
  </conditionalFormatting>
  <conditionalFormatting sqref="I22:I31">
    <cfRule type="cellIs" dxfId="1" priority="22" operator="equal">
      <formula>0</formula>
    </cfRule>
  </conditionalFormatting>
  <conditionalFormatting sqref="I36:I41">
    <cfRule type="cellIs" dxfId="0" priority="7" operator="equal">
      <formula>0</formula>
    </cfRule>
  </conditionalFormatting>
  <dataValidations count="1">
    <dataValidation type="list" allowBlank="1" showInputMessage="1" showErrorMessage="1" sqref="C22:C31 C36:C41" xr:uid="{256C290D-2B58-4A9D-A894-BCF435D0484B}">
      <formula1>Product_Dropdown</formula1>
    </dataValidation>
  </dataValidations>
  <hyperlinks>
    <hyperlink ref="E19" r:id="rId1" xr:uid="{7A6872D1-DE9F-423D-8AEF-85C5E99617CD}"/>
    <hyperlink ref="B59:J59" r:id="rId2" display="CLICK HERE for Compliant Technologies Terms and Conditions" xr:uid="{01EC28D9-6833-4A9A-8326-85BA02CA2462}"/>
  </hyperlinks>
  <pageMargins left="0.05" right="0.05" top="0.05" bottom="0.0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CT Quote Temp 2025</vt:lpstr>
      <vt:lpstr>Products Table</vt:lpstr>
      <vt:lpstr>SALE CT Q Temp 2024</vt:lpstr>
      <vt:lpstr>SALE PT</vt:lpstr>
      <vt:lpstr>user guide</vt:lpstr>
      <vt:lpstr>SALE user guide</vt:lpstr>
      <vt:lpstr>'SALE CT Q Temp 2024'!Product_Dropdown</vt:lpstr>
      <vt:lpstr>'SALE PT'!Product_Dropdown</vt:lpstr>
      <vt:lpstr>'SALE user guide'!Product_Dropdown</vt:lpstr>
      <vt:lpstr>Product_Dropdown</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Front</dc:creator>
  <cp:lastModifiedBy>STRYDER ST.JOHN</cp:lastModifiedBy>
  <cp:lastPrinted>2023-06-05T19:04:07Z</cp:lastPrinted>
  <dcterms:created xsi:type="dcterms:W3CDTF">2018-07-18T22:28:53Z</dcterms:created>
  <dcterms:modified xsi:type="dcterms:W3CDTF">2025-09-02T02:00:04Z</dcterms:modified>
</cp:coreProperties>
</file>