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mc:AlternateContent xmlns:mc="http://schemas.openxmlformats.org/markup-compatibility/2006">
    <mc:Choice Requires="x15">
      <x15ac:absPath xmlns:x15ac="http://schemas.microsoft.com/office/spreadsheetml/2010/11/ac" url="/Users/sd/My Drive/Churchs/Training/Staffing Analysis /"/>
    </mc:Choice>
  </mc:AlternateContent>
  <xr:revisionPtr revIDLastSave="0" documentId="8_{03437FBF-60E7-F142-9C2B-C1CB65372BBD}" xr6:coauthVersionLast="47" xr6:coauthVersionMax="47" xr10:uidLastSave="{00000000-0000-0000-0000-000000000000}"/>
  <bookViews>
    <workbookView xWindow="15260" yWindow="720" windowWidth="25060" windowHeight="22240" xr2:uid="{00000000-000D-0000-FFFF-FFFF00000000}"/>
  </bookViews>
  <sheets>
    <sheet name="TPCH Staffing"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K20" i="2"/>
  <c r="G20" i="2"/>
  <c r="F20" i="2"/>
  <c r="K19" i="2"/>
  <c r="G19" i="2"/>
  <c r="K18" i="2"/>
  <c r="J18" i="2"/>
  <c r="F18" i="2"/>
  <c r="G18" i="2" s="1"/>
  <c r="I35" i="2"/>
  <c r="I34" i="2"/>
  <c r="H34" i="2"/>
  <c r="G35" i="2"/>
  <c r="G34" i="2"/>
  <c r="F35" i="2"/>
  <c r="F34" i="2"/>
  <c r="E35" i="2"/>
  <c r="E34" i="2"/>
  <c r="Q34" i="2"/>
  <c r="Q35" i="2"/>
  <c r="P35" i="2"/>
  <c r="P34" i="2"/>
  <c r="O34" i="2"/>
  <c r="O35" i="2"/>
  <c r="N35" i="2"/>
  <c r="N34" i="2"/>
  <c r="G17" i="2" l="1"/>
  <c r="M35" i="2"/>
  <c r="M34" i="2"/>
  <c r="L35" i="2"/>
  <c r="L34" i="2"/>
  <c r="G15" i="2"/>
  <c r="K35" i="2"/>
  <c r="K34" i="2"/>
  <c r="H35" i="2"/>
  <c r="J35" i="2" l="1"/>
  <c r="J34" i="2"/>
  <c r="G21" i="2" l="1"/>
  <c r="G14" i="2"/>
  <c r="G13" i="2" l="1"/>
  <c r="G11" i="2"/>
  <c r="E29" i="2" l="1"/>
  <c r="G23" i="2"/>
  <c r="G12" i="2"/>
  <c r="Q31" i="2" l="1"/>
  <c r="Q32" i="2" s="1"/>
  <c r="G22" i="2"/>
  <c r="P31" i="2" s="1"/>
  <c r="P32" i="2" s="1"/>
  <c r="N30" i="2"/>
  <c r="M30" i="2"/>
  <c r="L30" i="2"/>
  <c r="K31" i="2"/>
  <c r="K32" i="2" s="1"/>
  <c r="J31" i="2"/>
  <c r="J32" i="2" s="1"/>
  <c r="I31" i="2"/>
  <c r="I32" i="2" s="1"/>
  <c r="H31" i="2"/>
  <c r="H32" i="2" s="1"/>
  <c r="G31" i="2"/>
  <c r="G32" i="2" s="1"/>
  <c r="F31" i="2"/>
  <c r="F32" i="2" s="1"/>
  <c r="E31" i="2"/>
  <c r="Q30" i="2"/>
  <c r="Q29" i="2"/>
  <c r="Q42" i="2"/>
  <c r="Q33" i="2"/>
  <c r="P42" i="2"/>
  <c r="O42" i="2"/>
  <c r="N42" i="2"/>
  <c r="M42" i="2"/>
  <c r="L42" i="2"/>
  <c r="K42" i="2"/>
  <c r="J42" i="2"/>
  <c r="I42" i="2"/>
  <c r="H42" i="2"/>
  <c r="G42" i="2"/>
  <c r="F42" i="2"/>
  <c r="E42" i="2"/>
  <c r="P33" i="2"/>
  <c r="O33" i="2"/>
  <c r="N33" i="2"/>
  <c r="M33" i="2"/>
  <c r="L33" i="2"/>
  <c r="K33" i="2"/>
  <c r="J33" i="2"/>
  <c r="I33" i="2"/>
  <c r="H33" i="2"/>
  <c r="G33" i="2"/>
  <c r="F33" i="2"/>
  <c r="E33" i="2"/>
  <c r="P30" i="2"/>
  <c r="O30" i="2"/>
  <c r="K30" i="2"/>
  <c r="J30" i="2"/>
  <c r="I30" i="2"/>
  <c r="H30" i="2"/>
  <c r="G30" i="2"/>
  <c r="F30" i="2"/>
  <c r="E30" i="2"/>
  <c r="P29" i="2"/>
  <c r="O29" i="2"/>
  <c r="K29" i="2"/>
  <c r="J29" i="2"/>
  <c r="I29" i="2"/>
  <c r="H29" i="2"/>
  <c r="G29" i="2"/>
  <c r="F29" i="2"/>
  <c r="J36" i="2" l="1"/>
  <c r="H36" i="2"/>
  <c r="P36" i="2"/>
  <c r="P43" i="2" s="1"/>
  <c r="P44" i="2" s="1"/>
  <c r="L29" i="2"/>
  <c r="L31" i="2"/>
  <c r="L32" i="2" s="1"/>
  <c r="L36" i="2" s="1"/>
  <c r="M31" i="2"/>
  <c r="M32" i="2" s="1"/>
  <c r="M36" i="2" s="1"/>
  <c r="M43" i="2" s="1"/>
  <c r="M44" i="2" s="1"/>
  <c r="O31" i="2"/>
  <c r="O32" i="2" s="1"/>
  <c r="O36" i="2" s="1"/>
  <c r="O43" i="2" s="1"/>
  <c r="O44" i="2" s="1"/>
  <c r="N31" i="2"/>
  <c r="N32" i="2" s="1"/>
  <c r="N36" i="2" s="1"/>
  <c r="M29" i="2"/>
  <c r="N29" i="2"/>
  <c r="F36" i="2"/>
  <c r="F43" i="2" s="1"/>
  <c r="F44" i="2" s="1"/>
  <c r="G36" i="2"/>
  <c r="Q36" i="2"/>
  <c r="Q43" i="2" s="1"/>
  <c r="Q44" i="2" s="1"/>
  <c r="I36" i="2"/>
  <c r="K36" i="2"/>
  <c r="E32" i="2"/>
  <c r="E36" i="2" s="1"/>
  <c r="O17" i="2" s="1"/>
  <c r="J43" i="2"/>
  <c r="J44" i="2" s="1"/>
  <c r="L37" i="2" l="1"/>
  <c r="L43" i="2"/>
  <c r="L44" i="2" s="1"/>
  <c r="J37" i="2"/>
  <c r="H43" i="2"/>
  <c r="H44" i="2" s="1"/>
  <c r="F37" i="2"/>
  <c r="P37" i="2"/>
  <c r="H37" i="2"/>
  <c r="G43" i="2"/>
  <c r="G44" i="2" s="1"/>
  <c r="E37" i="2"/>
  <c r="N37" i="2"/>
  <c r="N43" i="2"/>
  <c r="N44" i="2" s="1"/>
  <c r="K37" i="2"/>
  <c r="G37" i="2"/>
  <c r="I43" i="2"/>
  <c r="I44" i="2" s="1"/>
  <c r="I37" i="2"/>
  <c r="Q37" i="2"/>
  <c r="O37" i="2"/>
  <c r="M37" i="2"/>
  <c r="O19" i="2"/>
  <c r="E43" i="2"/>
  <c r="E44" i="2" s="1"/>
  <c r="K43" i="2"/>
  <c r="K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McDonald's XP Image</author>
    <author>dwebster</author>
    <author>lhameed</author>
    <author>ncowan</author>
  </authors>
  <commentList>
    <comment ref="E10" authorId="0" shapeId="0" xr:uid="{00000000-0006-0000-0100-000001000000}">
      <text>
        <r>
          <rPr>
            <b/>
            <u/>
            <sz val="18"/>
            <color rgb="FF000000"/>
            <rFont val="Verdana"/>
            <family val="2"/>
          </rPr>
          <t>Actual Current Staffing</t>
        </r>
        <r>
          <rPr>
            <sz val="11"/>
            <color rgb="FF000000"/>
            <rFont val="Verdana"/>
            <family val="2"/>
          </rPr>
          <t xml:space="preserve">
</t>
        </r>
        <r>
          <rPr>
            <sz val="18"/>
            <color rgb="FF000000"/>
            <rFont val="Verdana"/>
            <family val="2"/>
          </rPr>
          <t xml:space="preserve">
</t>
        </r>
        <r>
          <rPr>
            <sz val="18"/>
            <color rgb="FF000000"/>
            <rFont val="Verdana"/>
            <family val="2"/>
          </rPr>
          <t xml:space="preserve">This simply means the number of crew that you have that period. No point filling in every month as you won’t know current staffing levels until that period arrives. This number is only used to determine your current period's staffing levels not your projected needs. </t>
        </r>
        <r>
          <rPr>
            <sz val="11"/>
            <color rgb="FF000000"/>
            <rFont val="Verdana"/>
            <family val="2"/>
          </rPr>
          <t xml:space="preserve">
</t>
        </r>
        <r>
          <rPr>
            <sz val="11"/>
            <color rgb="FF000000"/>
            <rFont val="Verdana"/>
            <family val="2"/>
          </rPr>
          <t xml:space="preserve">
</t>
        </r>
        <r>
          <rPr>
            <sz val="16"/>
            <color rgb="FF000000"/>
            <rFont val="Verdana"/>
            <family val="2"/>
          </rPr>
          <t xml:space="preserve">Go to clearview under Labour&gt;Employees&gt;List Active Employees </t>
        </r>
      </text>
    </comment>
    <comment ref="F10" authorId="0" shapeId="0" xr:uid="{00000000-0006-0000-0100-000002000000}">
      <text>
        <r>
          <rPr>
            <sz val="16"/>
            <color rgb="FF000000"/>
            <rFont val="Helvetica Neue"/>
            <family val="2"/>
          </rPr>
          <t>This entry should be the restuarants projected guest count. To get projected guest count divide projected sales from P&amp;L plan with average check from most recent complete period to come up with projected guest count.</t>
        </r>
      </text>
    </comment>
    <comment ref="G10" authorId="0" shapeId="0" xr:uid="{00000000-0006-0000-0100-000003000000}">
      <text>
        <r>
          <rPr>
            <sz val="14"/>
            <color rgb="FF000000"/>
            <rFont val="+mj-lt"/>
            <charset val="1"/>
          </rPr>
          <t xml:space="preserve">This measure is one of the data fields that will need to be entered each month. A key point to remember is that the higher the figures, the lower the amount of crew this tool will tell you are needed. 
</t>
        </r>
        <r>
          <rPr>
            <sz val="14"/>
            <color rgb="FF000000"/>
            <rFont val="+mj-lt"/>
            <charset val="1"/>
          </rPr>
          <t xml:space="preserve">
</t>
        </r>
        <r>
          <rPr>
            <sz val="14"/>
            <color rgb="FF000000"/>
            <rFont val="+mj-lt"/>
            <charset val="1"/>
          </rPr>
          <t xml:space="preserve">Go to Clearview Labour&gt;Reports&gt;Time Card Summary </t>
        </r>
        <r>
          <rPr>
            <sz val="14"/>
            <color rgb="FF000000"/>
            <rFont val="+mj-lt"/>
            <charset val="1"/>
          </rPr>
          <t xml:space="preserve">from most recent </t>
        </r>
        <r>
          <rPr>
            <sz val="14"/>
            <color rgb="FF000000"/>
            <rFont val="Verdana"/>
            <family val="2"/>
          </rPr>
          <t>complete period for total crew hours.</t>
        </r>
      </text>
    </comment>
    <comment ref="H10" authorId="0" shapeId="0" xr:uid="{00000000-0006-0000-0100-000004000000}">
      <text>
        <r>
          <rPr>
            <sz val="11"/>
            <color rgb="FF000000"/>
            <rFont val="Helvetica Neue"/>
            <family val="2"/>
          </rPr>
          <t xml:space="preserve">This comes from your Clearview Report. Be sure to use your period average cheque.
</t>
        </r>
        <r>
          <rPr>
            <sz val="11"/>
            <color rgb="FF000000"/>
            <rFont val="Helvetica Neue"/>
            <family val="2"/>
          </rPr>
          <t xml:space="preserve">
</t>
        </r>
        <r>
          <rPr>
            <sz val="10"/>
            <color rgb="FF000000"/>
            <rFont val="Verdana"/>
            <family val="2"/>
          </rPr>
          <t>Go to Clearview Reports&gt;Financial&gt;Executive Summary</t>
        </r>
        <r>
          <rPr>
            <sz val="11"/>
            <color rgb="FF000000"/>
            <rFont val="Verdana"/>
            <family val="2"/>
          </rPr>
          <t xml:space="preserve">
</t>
        </r>
      </text>
    </comment>
    <comment ref="I10" authorId="0" shapeId="0" xr:uid="{00000000-0006-0000-0100-000005000000}">
      <text>
        <r>
          <rPr>
            <sz val="11"/>
            <color rgb="FF000000"/>
            <rFont val="Helvetica Neue"/>
            <family val="2"/>
          </rPr>
          <t xml:space="preserve">Based on your turnover history how many crew will leave our employment in that month? Enter the actual number not a percent! </t>
        </r>
      </text>
    </comment>
    <comment ref="J10" authorId="0" shapeId="0" xr:uid="{00000000-0006-0000-0100-000006000000}">
      <text>
        <r>
          <rPr>
            <sz val="11"/>
            <color rgb="FF000000"/>
            <rFont val="Helvetica Neue"/>
            <family val="2"/>
          </rPr>
          <t xml:space="preserve">This represents the percentage of crew that will be on vacation that period.
</t>
        </r>
        <r>
          <rPr>
            <sz val="11"/>
            <color rgb="FF000000"/>
            <rFont val="Helvetica Neue"/>
            <family val="2"/>
          </rPr>
          <t xml:space="preserve">
</t>
        </r>
        <r>
          <rPr>
            <sz val="11"/>
            <color rgb="FF000000"/>
            <rFont val="Helvetica Neue"/>
            <family val="2"/>
          </rPr>
          <t xml:space="preserve">Based on book-off requests, how many of your crew will be on vacation for one week or more that month. Take this number, divide it into your cew size and multiple by 100. Make an allowance for events such as exams and graduations. Even though these events may only occur during one month, they will have effect on a restaurant's ability to fill shifts and need to be planned for.
</t>
        </r>
        <r>
          <rPr>
            <sz val="11"/>
            <color rgb="FF000000"/>
            <rFont val="Helvetica Neue"/>
            <family val="2"/>
          </rPr>
          <t xml:space="preserve">
</t>
        </r>
        <r>
          <rPr>
            <sz val="11"/>
            <color rgb="FF000000"/>
            <rFont val="Helvetica Neue"/>
            <family val="2"/>
          </rPr>
          <t xml:space="preserve">Example:
</t>
        </r>
        <r>
          <rPr>
            <sz val="11"/>
            <color rgb="FF000000"/>
            <rFont val="Helvetica Neue"/>
            <family val="2"/>
          </rPr>
          <t xml:space="preserve">Crew on vacation for one week or more thi period = 2
</t>
        </r>
        <r>
          <rPr>
            <sz val="11"/>
            <color rgb="FF000000"/>
            <rFont val="Helvetica Neue"/>
            <family val="2"/>
          </rPr>
          <t xml:space="preserve">Total crew = 30
</t>
        </r>
        <r>
          <rPr>
            <sz val="11"/>
            <color rgb="FF000000"/>
            <rFont val="Helvetica Neue"/>
            <family val="2"/>
          </rPr>
          <t>2 / 30 X 100 = 7% (rounded to the highest number)</t>
        </r>
      </text>
    </comment>
    <comment ref="K10" authorId="0" shapeId="0" xr:uid="{00000000-0006-0000-0100-000007000000}">
      <text>
        <r>
          <rPr>
            <sz val="18"/>
            <color rgb="FF000000"/>
            <rFont val="Verdana"/>
            <family val="2"/>
          </rPr>
          <t xml:space="preserve">Based on history, what is the percentage of crew that call in sick? Take your highest day of sick calls, divide it by your crew size and multiply it by 100
</t>
        </r>
        <r>
          <rPr>
            <sz val="11"/>
            <color rgb="FF000000"/>
            <rFont val="Verdana"/>
            <family val="2"/>
          </rPr>
          <t xml:space="preserve">
</t>
        </r>
        <r>
          <rPr>
            <sz val="18"/>
            <color rgb="FF000000"/>
            <rFont val="Verdana"/>
            <family val="2"/>
          </rPr>
          <t>Example:</t>
        </r>
        <r>
          <rPr>
            <sz val="11"/>
            <color rgb="FF000000"/>
            <rFont val="Verdana"/>
            <family val="2"/>
          </rPr>
          <t xml:space="preserve">
</t>
        </r>
        <r>
          <rPr>
            <sz val="18"/>
            <color rgb="FF000000"/>
            <rFont val="Verdana"/>
            <family val="2"/>
          </rPr>
          <t xml:space="preserve">Saturday is your highest day of sick calls
</t>
        </r>
        <r>
          <rPr>
            <sz val="18"/>
            <color rgb="FF000000"/>
            <rFont val="Verdana"/>
            <family val="2"/>
          </rPr>
          <t>Number of sick calls = 6</t>
        </r>
        <r>
          <rPr>
            <sz val="11"/>
            <color rgb="FF000000"/>
            <rFont val="Verdana"/>
            <family val="2"/>
          </rPr>
          <t xml:space="preserve">
</t>
        </r>
        <r>
          <rPr>
            <sz val="18"/>
            <color rgb="FF000000"/>
            <rFont val="Verdana"/>
            <family val="2"/>
          </rPr>
          <t>Total crew = 30</t>
        </r>
        <r>
          <rPr>
            <sz val="11"/>
            <color rgb="FF000000"/>
            <rFont val="Verdana"/>
            <family val="2"/>
          </rPr>
          <t xml:space="preserve">
</t>
        </r>
        <r>
          <rPr>
            <sz val="18"/>
            <color rgb="FF000000"/>
            <rFont val="Verdana"/>
            <family val="2"/>
          </rPr>
          <t>6 / 30 X 100 = 20% (rounded to the highest number)</t>
        </r>
      </text>
    </comment>
    <comment ref="L10" authorId="0" shapeId="0" xr:uid="{00000000-0006-0000-0100-000008000000}">
      <text>
        <r>
          <rPr>
            <sz val="11"/>
            <color rgb="FF000000"/>
            <rFont val="Helvetica Neue"/>
            <family val="2"/>
          </rPr>
          <t xml:space="preserve">This is the number of full time staff working 34 hours or higher. Not including the restaurant manager.
</t>
        </r>
      </text>
    </comment>
    <comment ref="M10" authorId="1" shapeId="0" xr:uid="{00000000-0006-0000-0100-000009000000}">
      <text>
        <r>
          <rPr>
            <sz val="11"/>
            <color rgb="FF000000"/>
            <rFont val="Helvetica Neue"/>
            <family val="2"/>
          </rPr>
          <t xml:space="preserve">The minimum hours is the lowest guaranteed hours you will schedule, on average.  Setting this number too high results in understaffing.  
</t>
        </r>
        <r>
          <rPr>
            <sz val="11"/>
            <color rgb="FF000000"/>
            <rFont val="Helvetica Neue"/>
            <family val="2"/>
          </rPr>
          <t>Setting the number too low results in overstaffing.</t>
        </r>
      </text>
    </comment>
    <comment ref="N10" authorId="1" shapeId="0" xr:uid="{00000000-0006-0000-0100-00000A000000}">
      <text>
        <r>
          <rPr>
            <sz val="11"/>
            <color rgb="FF000000"/>
            <rFont val="Helvetica Neue"/>
            <family val="2"/>
          </rPr>
          <t xml:space="preserve">The average number of hours a part time crew person works for a week. 
</t>
        </r>
        <r>
          <rPr>
            <sz val="11"/>
            <color rgb="FF000000"/>
            <rFont val="Helvetica Neue"/>
            <family val="2"/>
          </rPr>
          <t xml:space="preserve">The minimum hours is the lowest guaranteed hours you will schedule, on average.  Setting this number too high results in understaffing.  
</t>
        </r>
        <r>
          <rPr>
            <sz val="11"/>
            <color rgb="FF000000"/>
            <rFont val="Helvetica Neue"/>
            <family val="2"/>
          </rPr>
          <t xml:space="preserve">Setting the number too low results in overstaffing.
</t>
        </r>
      </text>
    </comment>
    <comment ref="O16" authorId="2" shapeId="0" xr:uid="{C9E1FA68-C327-C844-8768-5EDF66ED5A06}">
      <text>
        <r>
          <rPr>
            <sz val="11"/>
            <color rgb="FF000000"/>
            <rFont val="Helvetica Neue"/>
            <family val="2"/>
          </rPr>
          <t xml:space="preserve">lhameed:
</t>
        </r>
        <r>
          <rPr>
            <sz val="11"/>
            <color rgb="FF000000"/>
            <rFont val="Helvetica Neue"/>
            <family val="2"/>
          </rPr>
          <t xml:space="preserve">Peak Staffing Number:
</t>
        </r>
        <r>
          <rPr>
            <sz val="11"/>
            <color rgb="FF000000"/>
            <rFont val="Helvetica Neue"/>
            <family val="2"/>
          </rPr>
          <t xml:space="preserve">
</t>
        </r>
        <r>
          <rPr>
            <sz val="11"/>
            <color rgb="FF000000"/>
            <rFont val="Helvetica Neue"/>
            <family val="2"/>
          </rPr>
          <t>Highest number of Total Crew Needed.</t>
        </r>
      </text>
    </comment>
    <comment ref="D37" authorId="3" shapeId="0" xr:uid="{00000000-0006-0000-0100-00000C000000}">
      <text>
        <r>
          <rPr>
            <sz val="11"/>
            <color rgb="FF000000"/>
            <rFont val="Helvetica Neue"/>
            <family val="2"/>
          </rPr>
          <t xml:space="preserve">ncowan:
</t>
        </r>
        <r>
          <rPr>
            <sz val="11"/>
            <color rgb="FF000000"/>
            <rFont val="Helvetica Neue"/>
            <family val="2"/>
          </rPr>
          <t xml:space="preserve">The '2 Months Hiring Need' requirements are based on the best practice that hiring should occur over an eight week period in advance of the need. </t>
        </r>
      </text>
    </comment>
    <comment ref="D44" authorId="3" shapeId="0" xr:uid="{00000000-0006-0000-0100-00000D000000}">
      <text>
        <r>
          <rPr>
            <sz val="11"/>
            <color rgb="FF000000"/>
            <rFont val="Helvetica Neue"/>
            <family val="2"/>
          </rPr>
          <t xml:space="preserve">ncowan:
</t>
        </r>
        <r>
          <rPr>
            <sz val="11"/>
            <color rgb="FF000000"/>
            <rFont val="Helvetica Neue"/>
            <family val="2"/>
          </rPr>
          <t xml:space="preserve">The "Immediate Hiring Need" requirements are based upon comparing the actual current staffing level less the total crew needed in that month.  </t>
        </r>
      </text>
    </comment>
  </commentList>
</comments>
</file>

<file path=xl/sharedStrings.xml><?xml version="1.0" encoding="utf-8"?>
<sst xmlns="http://schemas.openxmlformats.org/spreadsheetml/2006/main" count="81" uniqueCount="54">
  <si>
    <t>S t a f f i n g  A n a l y s i s  T o o l (TPCH)</t>
  </si>
  <si>
    <t>Restaurant Name:</t>
  </si>
  <si>
    <t xml:space="preserve">Restaurant #: </t>
  </si>
  <si>
    <t>Month</t>
  </si>
  <si>
    <t>Restaurant</t>
  </si>
  <si>
    <t>Projections &amp; Profile</t>
  </si>
  <si>
    <t>Actual Current Staffing</t>
  </si>
  <si>
    <t>TPCH Transactions Per Crew Hr</t>
  </si>
  <si>
    <t>Average Cheque</t>
  </si>
  <si>
    <t>Crew Vacation / 
Book Off's</t>
  </si>
  <si>
    <t>Sick Crew</t>
  </si>
  <si>
    <t>Number of Full Time Staff</t>
  </si>
  <si>
    <t>Average Full Time Hours</t>
  </si>
  <si>
    <t>Average Part Time Hours</t>
  </si>
  <si>
    <t>Peak Staffing Target</t>
  </si>
  <si>
    <t>Yearly Average Staffing</t>
  </si>
  <si>
    <t>Annual Staffing Hiring Plan</t>
  </si>
  <si>
    <t>Projected Sales</t>
  </si>
  <si>
    <t>Projected Transactions</t>
  </si>
  <si>
    <t>Projected hours</t>
  </si>
  <si>
    <t>Base Crew needed</t>
  </si>
  <si>
    <t>Turnover Need</t>
  </si>
  <si>
    <t>Vacation Need</t>
  </si>
  <si>
    <t>Sick Need</t>
  </si>
  <si>
    <t>Total Crew Needed</t>
  </si>
  <si>
    <t>Current Month Staffing Levels</t>
  </si>
  <si>
    <t>Current Staffing</t>
  </si>
  <si>
    <t>Crew Needed</t>
  </si>
  <si>
    <t>Immediate Hiring Need</t>
  </si>
  <si>
    <t>Notes</t>
  </si>
  <si>
    <t>&gt;</t>
  </si>
  <si>
    <r>
      <rPr>
        <sz val="10"/>
        <color indexed="8"/>
        <rFont val="Calibri"/>
        <family val="2"/>
      </rPr>
      <t xml:space="preserve">The </t>
    </r>
    <r>
      <rPr>
        <b/>
        <sz val="10"/>
        <color indexed="8"/>
        <rFont val="Calibri"/>
        <family val="2"/>
      </rPr>
      <t xml:space="preserve">'Immediate Hiring Need' </t>
    </r>
    <r>
      <rPr>
        <sz val="10"/>
        <color indexed="8"/>
        <rFont val="Calibri"/>
        <family val="2"/>
      </rPr>
      <t xml:space="preserve">requirements are based upon comparing the actual current staffing level less the total crew needed in that month.  </t>
    </r>
  </si>
  <si>
    <t>For example if your current staffing is at 60 and the need for that month is 65 then you have an immediate need of 5 crew people.</t>
  </si>
  <si>
    <t>P1</t>
  </si>
  <si>
    <t>P2</t>
  </si>
  <si>
    <t>P3</t>
  </si>
  <si>
    <t>P4</t>
  </si>
  <si>
    <t>P5</t>
  </si>
  <si>
    <t>P6</t>
  </si>
  <si>
    <t>P7</t>
  </si>
  <si>
    <t>P8</t>
  </si>
  <si>
    <t>P9</t>
  </si>
  <si>
    <t>P10</t>
  </si>
  <si>
    <t>P11</t>
  </si>
  <si>
    <t>P12</t>
  </si>
  <si>
    <t>P13</t>
  </si>
  <si>
    <t>Your Restaurant</t>
  </si>
  <si>
    <t>Period</t>
  </si>
  <si>
    <t>Period Guest Counts</t>
  </si>
  <si>
    <t>Period Turnover</t>
  </si>
  <si>
    <t>2 periods ahead Hiring Need</t>
  </si>
  <si>
    <t>5621</t>
  </si>
  <si>
    <t>NOTE</t>
  </si>
  <si>
    <t>Church's Chicken 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</si>
</sst>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 &quot;;\(&quot;$&quot;#,##0.00\)"/>
    <numFmt numFmtId="165" formatCode="&quot;$&quot;#,##0&quot; &quot;;\(&quot;$&quot;#,##0\)"/>
  </numFmts>
  <fonts count="38">
    <font>
      <sz val="10"/>
      <color indexed="8"/>
      <name val="Verdana"/>
    </font>
    <font>
      <sz val="10"/>
      <color indexed="8"/>
      <name val="Calibri"/>
      <family val="2"/>
    </font>
    <font>
      <sz val="24"/>
      <color indexed="8"/>
      <name val="Calibri"/>
      <family val="2"/>
    </font>
    <font>
      <b/>
      <sz val="10"/>
      <color indexed="10"/>
      <name val="Calibri"/>
      <family val="2"/>
    </font>
    <font>
      <b/>
      <sz val="12"/>
      <color indexed="8"/>
      <name val="Calibri"/>
      <family val="2"/>
    </font>
    <font>
      <b/>
      <sz val="11"/>
      <color indexed="13"/>
      <name val="Calibri"/>
      <family val="2"/>
    </font>
    <font>
      <b/>
      <sz val="12"/>
      <color indexed="10"/>
      <name val="Calibri"/>
      <family val="2"/>
    </font>
    <font>
      <b/>
      <sz val="10"/>
      <color indexed="8"/>
      <name val="Calibri"/>
      <family val="2"/>
    </font>
    <font>
      <u/>
      <sz val="10"/>
      <color indexed="8"/>
      <name val="Calibri"/>
      <family val="2"/>
    </font>
    <font>
      <b/>
      <sz val="10"/>
      <color indexed="15"/>
      <name val="Calibri"/>
      <family val="2"/>
    </font>
    <font>
      <b/>
      <u/>
      <sz val="12"/>
      <color indexed="8"/>
      <name val="Calibri"/>
      <family val="2"/>
    </font>
    <font>
      <b/>
      <sz val="12"/>
      <color indexed="17"/>
      <name val="Calibri"/>
      <family val="2"/>
    </font>
    <font>
      <sz val="12"/>
      <color indexed="17"/>
      <name val="Calibri"/>
      <family val="2"/>
    </font>
    <font>
      <u/>
      <sz val="12"/>
      <color indexed="8"/>
      <name val="Calibri"/>
      <family val="2"/>
    </font>
    <font>
      <b/>
      <sz val="12"/>
      <color indexed="13"/>
      <name val="Calibri"/>
      <family val="2"/>
    </font>
    <font>
      <sz val="12"/>
      <color indexed="13"/>
      <name val="Calibri"/>
      <family val="2"/>
    </font>
    <font>
      <b/>
      <sz val="18"/>
      <color indexed="10"/>
      <name val="Calibri"/>
      <family val="2"/>
    </font>
    <font>
      <sz val="18"/>
      <color indexed="8"/>
      <name val="Calibri"/>
      <family val="2"/>
    </font>
    <font>
      <b/>
      <sz val="11"/>
      <color indexed="10"/>
      <name val="Calibri"/>
      <family val="2"/>
    </font>
    <font>
      <sz val="9"/>
      <color indexed="8"/>
      <name val="Calibri"/>
      <family val="2"/>
    </font>
    <font>
      <b/>
      <sz val="9"/>
      <color indexed="8"/>
      <name val="Calibri"/>
      <family val="2"/>
    </font>
    <font>
      <sz val="12"/>
      <color indexed="8"/>
      <name val="Calibri"/>
      <family val="2"/>
    </font>
    <font>
      <b/>
      <sz val="12"/>
      <color indexed="15"/>
      <name val="Calibri"/>
      <family val="2"/>
    </font>
    <font>
      <sz val="11"/>
      <color rgb="FF000000"/>
      <name val="Helvetica Neue"/>
      <family val="2"/>
    </font>
    <font>
      <sz val="8"/>
      <name val="Verdana"/>
      <family val="2"/>
    </font>
    <font>
      <b/>
      <sz val="24"/>
      <name val="Calibri"/>
      <family val="2"/>
    </font>
    <font>
      <b/>
      <sz val="10"/>
      <name val="Calibri"/>
      <family val="2"/>
    </font>
    <font>
      <b/>
      <sz val="18"/>
      <name val="Calibri"/>
      <family val="2"/>
    </font>
    <font>
      <b/>
      <sz val="10"/>
      <color rgb="FF000000"/>
      <name val="Tahoma"/>
      <family val="2"/>
    </font>
    <font>
      <sz val="18"/>
      <color rgb="FF000000"/>
      <name val="Verdana"/>
      <family val="2"/>
    </font>
    <font>
      <sz val="11"/>
      <color rgb="FF000000"/>
      <name val="Verdana"/>
      <family val="2"/>
    </font>
    <font>
      <b/>
      <u/>
      <sz val="18"/>
      <color rgb="FF000000"/>
      <name val="Verdana"/>
      <family val="2"/>
    </font>
    <font>
      <sz val="10"/>
      <color indexed="8"/>
      <name val="Verdana"/>
      <family val="2"/>
    </font>
    <font>
      <sz val="16"/>
      <color rgb="FF000000"/>
      <name val="Verdana"/>
      <family val="2"/>
    </font>
    <font>
      <sz val="10"/>
      <color rgb="FF000000"/>
      <name val="Verdana"/>
      <family val="2"/>
    </font>
    <font>
      <sz val="16"/>
      <color rgb="FF000000"/>
      <name val="Helvetica Neue"/>
      <family val="2"/>
    </font>
    <font>
      <sz val="14"/>
      <color rgb="FF000000"/>
      <name val="Verdana"/>
      <family val="2"/>
    </font>
    <font>
      <sz val="14"/>
      <color rgb="FF000000"/>
      <name val="+mj-lt"/>
      <charset val="1"/>
    </font>
  </fonts>
  <fills count="10">
    <fill>
      <patternFill patternType="none"/>
    </fill>
    <fill>
      <patternFill patternType="gray125"/>
    </fill>
    <fill>
      <patternFill patternType="solid">
        <fgColor indexed="8"/>
        <bgColor auto="1"/>
      </patternFill>
    </fill>
    <fill>
      <patternFill patternType="solid">
        <fgColor indexed="10"/>
        <bgColor auto="1"/>
      </patternFill>
    </fill>
    <fill>
      <patternFill patternType="solid">
        <fgColor indexed="17"/>
        <bgColor auto="1"/>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2"/>
        <bgColor indexed="64"/>
      </patternFill>
    </fill>
    <fill>
      <patternFill patternType="solid">
        <fgColor rgb="FFE3E3E3"/>
        <bgColor rgb="FFE3E3E3"/>
      </patternFill>
    </fill>
  </fills>
  <borders count="59">
    <border>
      <left/>
      <right/>
      <top/>
      <bottom/>
      <diagonal/>
    </border>
    <border>
      <left/>
      <right/>
      <top style="thin">
        <color indexed="9"/>
      </top>
      <bottom/>
      <diagonal/>
    </border>
    <border>
      <left/>
      <right style="thin">
        <color indexed="9"/>
      </right>
      <top style="thin">
        <color indexed="9"/>
      </top>
      <bottom/>
      <diagonal/>
    </border>
    <border>
      <left/>
      <right/>
      <top/>
      <bottom/>
      <diagonal/>
    </border>
    <border>
      <left/>
      <right/>
      <top/>
      <bottom style="medium">
        <color indexed="8"/>
      </bottom>
      <diagonal/>
    </border>
    <border>
      <left/>
      <right style="thin">
        <color indexed="9"/>
      </right>
      <top/>
      <bottom/>
      <diagonal/>
    </border>
    <border>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top/>
      <bottom style="thin">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top style="thin">
        <color indexed="9"/>
      </top>
      <bottom/>
      <diagonal/>
    </border>
    <border>
      <left style="medium">
        <color indexed="8"/>
      </left>
      <right style="medium">
        <color indexed="8"/>
      </right>
      <top/>
      <bottom/>
      <diagonal/>
    </border>
    <border>
      <left/>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thin">
        <color indexed="8"/>
      </right>
      <top/>
      <bottom/>
      <diagonal/>
    </border>
    <border>
      <left style="thin">
        <color indexed="8"/>
      </left>
      <right/>
      <top/>
      <bottom/>
      <diagonal/>
    </border>
    <border>
      <left/>
      <right/>
      <top style="thin">
        <color indexed="8"/>
      </top>
      <bottom/>
      <diagonal/>
    </border>
    <border>
      <left style="medium">
        <color indexed="8"/>
      </left>
      <right style="medium">
        <color indexed="8"/>
      </right>
      <top/>
      <bottom style="medium">
        <color indexed="8"/>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right style="thin">
        <color indexed="8"/>
      </right>
      <top/>
      <bottom style="medium">
        <color indexed="8"/>
      </bottom>
      <diagonal/>
    </border>
    <border>
      <left style="thin">
        <color indexed="8"/>
      </left>
      <right style="thin">
        <color indexed="8"/>
      </right>
      <top style="thin">
        <color indexed="8"/>
      </top>
      <bottom/>
      <diagonal/>
    </border>
    <border>
      <left style="thin">
        <color indexed="8"/>
      </left>
      <right/>
      <top/>
      <bottom style="medium">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bottom style="medium">
        <color indexed="8"/>
      </bottom>
      <diagonal/>
    </border>
    <border>
      <left style="medium">
        <color indexed="8"/>
      </left>
      <right style="thin">
        <color indexed="8"/>
      </right>
      <top style="thin">
        <color indexed="8"/>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2">
    <xf numFmtId="0" fontId="0" fillId="0" borderId="0" applyNumberFormat="0" applyFill="0" applyBorder="0" applyProtection="0"/>
    <xf numFmtId="9" fontId="32" fillId="0" borderId="0" applyFont="0" applyFill="0" applyBorder="0" applyAlignment="0" applyProtection="0"/>
  </cellStyleXfs>
  <cellXfs count="132">
    <xf numFmtId="0" fontId="0" fillId="0" borderId="0" xfId="0"/>
    <xf numFmtId="0" fontId="0" fillId="0" borderId="0" xfId="0" applyNumberFormat="1"/>
    <xf numFmtId="0" fontId="0" fillId="3" borderId="1" xfId="0" applyFill="1" applyBorder="1"/>
    <xf numFmtId="0" fontId="0" fillId="3" borderId="2" xfId="0" applyFill="1" applyBorder="1"/>
    <xf numFmtId="0" fontId="0" fillId="3" borderId="3" xfId="0" applyFill="1" applyBorder="1"/>
    <xf numFmtId="0" fontId="0" fillId="3" borderId="5" xfId="0" applyFill="1" applyBorder="1"/>
    <xf numFmtId="0" fontId="0" fillId="3" borderId="6" xfId="0" applyFill="1" applyBorder="1"/>
    <xf numFmtId="0" fontId="0" fillId="3" borderId="10" xfId="0" applyFill="1" applyBorder="1"/>
    <xf numFmtId="0" fontId="0" fillId="3" borderId="12" xfId="0" applyFill="1" applyBorder="1"/>
    <xf numFmtId="0" fontId="0" fillId="3" borderId="18" xfId="0" applyFill="1" applyBorder="1"/>
    <xf numFmtId="0" fontId="0" fillId="3" borderId="11" xfId="0" applyFill="1" applyBorder="1"/>
    <xf numFmtId="0" fontId="1" fillId="3" borderId="12" xfId="0" applyFont="1" applyFill="1" applyBorder="1"/>
    <xf numFmtId="0" fontId="1" fillId="3" borderId="13" xfId="0" applyFont="1" applyFill="1" applyBorder="1"/>
    <xf numFmtId="0" fontId="1" fillId="3" borderId="3" xfId="0" applyFont="1" applyFill="1" applyBorder="1"/>
    <xf numFmtId="0" fontId="1" fillId="3" borderId="6" xfId="0" applyFont="1" applyFill="1" applyBorder="1"/>
    <xf numFmtId="0" fontId="2" fillId="3" borderId="3" xfId="0" applyFont="1" applyFill="1" applyBorder="1"/>
    <xf numFmtId="0" fontId="3" fillId="3" borderId="3" xfId="0" applyFont="1" applyFill="1" applyBorder="1" applyAlignment="1">
      <alignment horizontal="center" vertical="center"/>
    </xf>
    <xf numFmtId="0" fontId="1" fillId="3" borderId="4" xfId="0" applyFont="1" applyFill="1" applyBorder="1"/>
    <xf numFmtId="0" fontId="1" fillId="3" borderId="20" xfId="0" applyFont="1" applyFill="1" applyBorder="1"/>
    <xf numFmtId="49" fontId="3" fillId="3" borderId="16" xfId="0" applyNumberFormat="1" applyFont="1" applyFill="1" applyBorder="1" applyAlignment="1">
      <alignment horizontal="center" vertical="center"/>
    </xf>
    <xf numFmtId="0" fontId="1" fillId="3" borderId="10" xfId="0" applyFont="1" applyFill="1" applyBorder="1"/>
    <xf numFmtId="0" fontId="8" fillId="3" borderId="10" xfId="0" applyFont="1" applyFill="1" applyBorder="1" applyAlignment="1">
      <alignment horizontal="center" vertical="top" wrapText="1"/>
    </xf>
    <xf numFmtId="0" fontId="8" fillId="3" borderId="3" xfId="0" applyFont="1" applyFill="1" applyBorder="1" applyAlignment="1">
      <alignment horizontal="center" vertical="top" wrapText="1"/>
    </xf>
    <xf numFmtId="0" fontId="9" fillId="3" borderId="3" xfId="0" applyFont="1" applyFill="1" applyBorder="1" applyAlignment="1">
      <alignment horizontal="center"/>
    </xf>
    <xf numFmtId="0" fontId="1" fillId="3" borderId="3" xfId="0" applyFont="1" applyFill="1" applyBorder="1" applyAlignment="1">
      <alignment horizontal="center"/>
    </xf>
    <xf numFmtId="0" fontId="16" fillId="3" borderId="4" xfId="0" applyFont="1" applyFill="1" applyBorder="1" applyAlignment="1">
      <alignment horizontal="center" vertical="center"/>
    </xf>
    <xf numFmtId="0" fontId="17" fillId="3" borderId="4" xfId="0" applyFont="1" applyFill="1" applyBorder="1" applyAlignment="1">
      <alignment horizontal="center"/>
    </xf>
    <xf numFmtId="0" fontId="1" fillId="3" borderId="16" xfId="0" applyFont="1" applyFill="1" applyBorder="1"/>
    <xf numFmtId="0" fontId="18" fillId="3" borderId="10" xfId="0" applyFont="1" applyFill="1" applyBorder="1" applyAlignment="1">
      <alignment horizontal="center" vertical="center"/>
    </xf>
    <xf numFmtId="49" fontId="7" fillId="3" borderId="25" xfId="0" applyNumberFormat="1" applyFont="1" applyFill="1" applyBorder="1" applyAlignment="1">
      <alignment vertical="center"/>
    </xf>
    <xf numFmtId="165" fontId="1" fillId="3" borderId="25" xfId="0" applyNumberFormat="1" applyFont="1" applyFill="1" applyBorder="1" applyAlignment="1">
      <alignment horizontal="center" vertical="center"/>
    </xf>
    <xf numFmtId="165" fontId="19" fillId="3" borderId="10" xfId="0" applyNumberFormat="1" applyFont="1" applyFill="1" applyBorder="1" applyAlignment="1">
      <alignment horizontal="center" vertical="center"/>
    </xf>
    <xf numFmtId="49" fontId="7" fillId="3" borderId="26" xfId="0" applyNumberFormat="1" applyFont="1" applyFill="1" applyBorder="1" applyAlignment="1">
      <alignment vertical="center"/>
    </xf>
    <xf numFmtId="1" fontId="1" fillId="3" borderId="26" xfId="0" applyNumberFormat="1" applyFont="1" applyFill="1" applyBorder="1" applyAlignment="1">
      <alignment horizontal="center" vertical="center"/>
    </xf>
    <xf numFmtId="1" fontId="19" fillId="3" borderId="10" xfId="0" applyNumberFormat="1" applyFont="1" applyFill="1" applyBorder="1" applyAlignment="1">
      <alignment horizontal="center" vertical="center"/>
    </xf>
    <xf numFmtId="1" fontId="7" fillId="3" borderId="26" xfId="0" applyNumberFormat="1" applyFont="1" applyFill="1" applyBorder="1" applyAlignment="1">
      <alignment horizontal="center" vertical="center"/>
    </xf>
    <xf numFmtId="1" fontId="20" fillId="3" borderId="10" xfId="0" applyNumberFormat="1" applyFont="1" applyFill="1" applyBorder="1" applyAlignment="1">
      <alignment horizontal="center" vertical="center"/>
    </xf>
    <xf numFmtId="1" fontId="7" fillId="3" borderId="28" xfId="0" applyNumberFormat="1" applyFont="1" applyFill="1" applyBorder="1" applyAlignment="1">
      <alignment horizontal="center" vertical="center"/>
    </xf>
    <xf numFmtId="0" fontId="7" fillId="3" borderId="12" xfId="0" applyFont="1" applyFill="1" applyBorder="1"/>
    <xf numFmtId="1" fontId="7" fillId="3" borderId="12" xfId="0" applyNumberFormat="1" applyFont="1" applyFill="1" applyBorder="1" applyAlignment="1">
      <alignment horizontal="center"/>
    </xf>
    <xf numFmtId="1" fontId="7" fillId="3" borderId="3" xfId="0" applyNumberFormat="1" applyFont="1" applyFill="1" applyBorder="1" applyAlignment="1">
      <alignment horizontal="center"/>
    </xf>
    <xf numFmtId="1" fontId="7" fillId="3" borderId="25" xfId="0" applyNumberFormat="1" applyFont="1" applyFill="1" applyBorder="1" applyAlignment="1">
      <alignment horizontal="center" vertical="center"/>
    </xf>
    <xf numFmtId="49" fontId="3" fillId="4" borderId="28" xfId="0" applyNumberFormat="1" applyFont="1" applyFill="1" applyBorder="1" applyAlignment="1">
      <alignment vertical="center"/>
    </xf>
    <xf numFmtId="0" fontId="1" fillId="3" borderId="14" xfId="0" applyFont="1" applyFill="1" applyBorder="1"/>
    <xf numFmtId="0" fontId="16" fillId="3" borderId="3" xfId="0" applyFont="1" applyFill="1" applyBorder="1" applyAlignment="1">
      <alignment horizontal="center" vertical="center"/>
    </xf>
    <xf numFmtId="0" fontId="17" fillId="3" borderId="3" xfId="0" applyFont="1" applyFill="1" applyBorder="1" applyAlignment="1">
      <alignment horizontal="center"/>
    </xf>
    <xf numFmtId="0" fontId="0" fillId="3" borderId="29" xfId="0" applyFill="1" applyBorder="1"/>
    <xf numFmtId="0" fontId="21" fillId="3" borderId="3" xfId="0" applyFont="1" applyFill="1" applyBorder="1"/>
    <xf numFmtId="49" fontId="22" fillId="3" borderId="31" xfId="0" applyNumberFormat="1" applyFont="1" applyFill="1" applyBorder="1" applyAlignment="1">
      <alignment horizontal="right"/>
    </xf>
    <xf numFmtId="49" fontId="1" fillId="3" borderId="3" xfId="0" applyNumberFormat="1" applyFont="1" applyFill="1" applyBorder="1" applyAlignment="1">
      <alignment horizontal="left"/>
    </xf>
    <xf numFmtId="0" fontId="1" fillId="3" borderId="3" xfId="0" applyFont="1" applyFill="1" applyBorder="1" applyAlignment="1">
      <alignment horizontal="left"/>
    </xf>
    <xf numFmtId="49" fontId="22" fillId="3" borderId="3" xfId="0" applyNumberFormat="1" applyFont="1" applyFill="1" applyBorder="1" applyAlignment="1">
      <alignment horizontal="right"/>
    </xf>
    <xf numFmtId="0" fontId="6" fillId="3" borderId="30" xfId="0" applyFont="1" applyFill="1" applyBorder="1"/>
    <xf numFmtId="49" fontId="7" fillId="3" borderId="40" xfId="0" applyNumberFormat="1" applyFont="1" applyFill="1" applyBorder="1" applyAlignment="1">
      <alignment horizontal="center"/>
    </xf>
    <xf numFmtId="49" fontId="7" fillId="3" borderId="41" xfId="0" applyNumberFormat="1" applyFont="1" applyFill="1" applyBorder="1" applyAlignment="1">
      <alignment horizontal="center"/>
    </xf>
    <xf numFmtId="49" fontId="7" fillId="3" borderId="42" xfId="0" applyNumberFormat="1" applyFont="1" applyFill="1" applyBorder="1" applyAlignment="1">
      <alignment horizontal="center"/>
    </xf>
    <xf numFmtId="0" fontId="7" fillId="3" borderId="51" xfId="0" applyNumberFormat="1" applyFont="1" applyFill="1" applyBorder="1" applyAlignment="1">
      <alignment horizontal="center"/>
    </xf>
    <xf numFmtId="1" fontId="7" fillId="3" borderId="33" xfId="0" applyNumberFormat="1" applyFont="1" applyFill="1" applyBorder="1" applyAlignment="1">
      <alignment horizontal="center" vertical="center"/>
    </xf>
    <xf numFmtId="1" fontId="7" fillId="3" borderId="34" xfId="0" applyNumberFormat="1" applyFont="1" applyFill="1" applyBorder="1" applyAlignment="1">
      <alignment horizontal="center" vertical="center"/>
    </xf>
    <xf numFmtId="1" fontId="7" fillId="3" borderId="35" xfId="0" applyNumberFormat="1" applyFont="1" applyFill="1" applyBorder="1" applyAlignment="1">
      <alignment horizontal="center" vertical="center"/>
    </xf>
    <xf numFmtId="0" fontId="18" fillId="3" borderId="3" xfId="0" applyFont="1" applyFill="1" applyBorder="1" applyAlignment="1">
      <alignment horizontal="center" vertical="center"/>
    </xf>
    <xf numFmtId="1" fontId="20" fillId="3" borderId="3" xfId="0" applyNumberFormat="1" applyFont="1" applyFill="1" applyBorder="1" applyAlignment="1">
      <alignment horizontal="center" vertical="center"/>
    </xf>
    <xf numFmtId="1" fontId="7" fillId="3" borderId="40" xfId="0" applyNumberFormat="1" applyFont="1" applyFill="1" applyBorder="1" applyAlignment="1">
      <alignment horizontal="center" vertical="center"/>
    </xf>
    <xf numFmtId="1" fontId="7" fillId="3" borderId="41" xfId="0" applyNumberFormat="1" applyFont="1" applyFill="1" applyBorder="1" applyAlignment="1">
      <alignment horizontal="center" vertical="center"/>
    </xf>
    <xf numFmtId="1" fontId="7" fillId="3" borderId="42" xfId="0" applyNumberFormat="1" applyFont="1" applyFill="1" applyBorder="1" applyAlignment="1">
      <alignment horizontal="center" vertical="center"/>
    </xf>
    <xf numFmtId="49" fontId="26" fillId="6" borderId="11" xfId="0" applyNumberFormat="1" applyFont="1" applyFill="1" applyBorder="1" applyAlignment="1">
      <alignment horizontal="center" vertical="center"/>
    </xf>
    <xf numFmtId="0" fontId="7" fillId="6" borderId="32" xfId="0" applyFont="1" applyFill="1" applyBorder="1"/>
    <xf numFmtId="49" fontId="7" fillId="5" borderId="28" xfId="0" applyNumberFormat="1" applyFont="1" applyFill="1" applyBorder="1" applyAlignment="1">
      <alignment vertical="center"/>
    </xf>
    <xf numFmtId="49" fontId="3" fillId="8" borderId="24" xfId="0" applyNumberFormat="1" applyFont="1" applyFill="1" applyBorder="1" applyAlignment="1">
      <alignment horizontal="center" vertical="center"/>
    </xf>
    <xf numFmtId="49" fontId="3" fillId="8" borderId="7" xfId="0" applyNumberFormat="1" applyFont="1" applyFill="1" applyBorder="1" applyAlignment="1">
      <alignment horizontal="center" vertical="center"/>
    </xf>
    <xf numFmtId="49" fontId="3" fillId="8" borderId="39" xfId="0" applyNumberFormat="1" applyFont="1" applyFill="1" applyBorder="1" applyAlignment="1">
      <alignment horizontal="center" vertical="center"/>
    </xf>
    <xf numFmtId="49" fontId="6" fillId="8" borderId="27" xfId="0" applyNumberFormat="1" applyFont="1" applyFill="1" applyBorder="1" applyAlignment="1">
      <alignment horizontal="center" vertical="center"/>
    </xf>
    <xf numFmtId="49" fontId="7" fillId="7" borderId="46" xfId="0" applyNumberFormat="1" applyFont="1" applyFill="1" applyBorder="1" applyAlignment="1">
      <alignment horizontal="center" vertical="center" wrapText="1"/>
    </xf>
    <xf numFmtId="49" fontId="7" fillId="7" borderId="47" xfId="0" applyNumberFormat="1" applyFont="1" applyFill="1" applyBorder="1" applyAlignment="1">
      <alignment horizontal="center" vertical="center" wrapText="1"/>
    </xf>
    <xf numFmtId="49" fontId="7" fillId="7" borderId="48" xfId="0" applyNumberFormat="1" applyFont="1" applyFill="1" applyBorder="1" applyAlignment="1">
      <alignment horizontal="center" vertical="center" wrapText="1"/>
    </xf>
    <xf numFmtId="49" fontId="7" fillId="7" borderId="49" xfId="0" applyNumberFormat="1" applyFont="1" applyFill="1" applyBorder="1" applyAlignment="1">
      <alignment horizontal="center" vertical="center" wrapText="1"/>
    </xf>
    <xf numFmtId="49" fontId="7" fillId="7" borderId="37" xfId="0" applyNumberFormat="1" applyFont="1" applyFill="1" applyBorder="1" applyAlignment="1">
      <alignment horizontal="center" vertical="center" wrapText="1"/>
    </xf>
    <xf numFmtId="49" fontId="7" fillId="7" borderId="50" xfId="0" applyNumberFormat="1" applyFont="1" applyFill="1" applyBorder="1" applyAlignment="1">
      <alignment horizontal="center" vertical="center" wrapText="1"/>
    </xf>
    <xf numFmtId="49" fontId="7" fillId="7" borderId="52" xfId="0" applyNumberFormat="1" applyFont="1" applyFill="1" applyBorder="1" applyAlignment="1">
      <alignment horizontal="center" vertical="center" wrapText="1"/>
    </xf>
    <xf numFmtId="0" fontId="28" fillId="9" borderId="53" xfId="0" applyFont="1" applyFill="1" applyBorder="1" applyAlignment="1">
      <alignment horizontal="center"/>
    </xf>
    <xf numFmtId="0" fontId="28" fillId="9" borderId="54" xfId="0" applyFont="1" applyFill="1" applyBorder="1" applyAlignment="1">
      <alignment horizontal="center"/>
    </xf>
    <xf numFmtId="2" fontId="28" fillId="9" borderId="55" xfId="0" applyNumberFormat="1" applyFont="1" applyFill="1" applyBorder="1" applyAlignment="1">
      <alignment horizontal="center"/>
    </xf>
    <xf numFmtId="164" fontId="28" fillId="9" borderId="53" xfId="0" applyNumberFormat="1" applyFont="1" applyFill="1" applyBorder="1" applyAlignment="1">
      <alignment horizontal="center"/>
    </xf>
    <xf numFmtId="9" fontId="28" fillId="9" borderId="54" xfId="0" applyNumberFormat="1" applyFont="1" applyFill="1" applyBorder="1" applyAlignment="1">
      <alignment horizontal="center"/>
    </xf>
    <xf numFmtId="0" fontId="28" fillId="9" borderId="55" xfId="0" applyFont="1" applyFill="1" applyBorder="1" applyAlignment="1">
      <alignment horizontal="center"/>
    </xf>
    <xf numFmtId="0" fontId="28" fillId="9" borderId="56" xfId="0" applyFont="1" applyFill="1" applyBorder="1" applyAlignment="1">
      <alignment horizontal="center"/>
    </xf>
    <xf numFmtId="0" fontId="28" fillId="9" borderId="57" xfId="0" applyFont="1" applyFill="1" applyBorder="1" applyAlignment="1">
      <alignment horizontal="center"/>
    </xf>
    <xf numFmtId="2" fontId="28" fillId="9" borderId="58" xfId="0" applyNumberFormat="1" applyFont="1" applyFill="1" applyBorder="1" applyAlignment="1">
      <alignment horizontal="center"/>
    </xf>
    <xf numFmtId="164" fontId="28" fillId="9" borderId="56" xfId="0" applyNumberFormat="1" applyFont="1" applyFill="1" applyBorder="1" applyAlignment="1">
      <alignment horizontal="center"/>
    </xf>
    <xf numFmtId="9" fontId="28" fillId="9" borderId="57" xfId="0" applyNumberFormat="1" applyFont="1" applyFill="1" applyBorder="1" applyAlignment="1">
      <alignment horizontal="center"/>
    </xf>
    <xf numFmtId="1" fontId="28" fillId="9" borderId="57" xfId="0" applyNumberFormat="1" applyFont="1" applyFill="1" applyBorder="1" applyAlignment="1">
      <alignment horizontal="center"/>
    </xf>
    <xf numFmtId="1" fontId="28" fillId="9" borderId="55" xfId="0" applyNumberFormat="1" applyFont="1" applyFill="1" applyBorder="1" applyAlignment="1">
      <alignment horizontal="center"/>
    </xf>
    <xf numFmtId="9" fontId="28" fillId="9" borderId="55" xfId="1" applyFont="1" applyFill="1" applyBorder="1" applyAlignment="1">
      <alignment horizontal="center"/>
    </xf>
    <xf numFmtId="49" fontId="25" fillId="6" borderId="3" xfId="0" applyNumberFormat="1" applyFont="1" applyFill="1" applyBorder="1" applyAlignment="1">
      <alignment horizontal="center" vertical="center"/>
    </xf>
    <xf numFmtId="1" fontId="14" fillId="3" borderId="3" xfId="0" applyNumberFormat="1" applyFont="1" applyFill="1" applyBorder="1" applyAlignment="1">
      <alignment horizontal="center"/>
    </xf>
    <xf numFmtId="0" fontId="15" fillId="3" borderId="3" xfId="0" applyFont="1" applyFill="1" applyBorder="1" applyAlignment="1">
      <alignment horizontal="center"/>
    </xf>
    <xf numFmtId="0" fontId="15" fillId="3" borderId="6" xfId="0" applyFont="1" applyFill="1" applyBorder="1" applyAlignment="1">
      <alignment horizontal="center"/>
    </xf>
    <xf numFmtId="0" fontId="7" fillId="3" borderId="3" xfId="0" applyFont="1" applyFill="1" applyBorder="1" applyAlignment="1">
      <alignment horizontal="center"/>
    </xf>
    <xf numFmtId="0" fontId="1" fillId="3" borderId="3" xfId="0" applyFont="1" applyFill="1" applyBorder="1" applyAlignment="1">
      <alignment horizontal="center"/>
    </xf>
    <xf numFmtId="49" fontId="27" fillId="6" borderId="3" xfId="0" applyNumberFormat="1" applyFont="1" applyFill="1" applyBorder="1" applyAlignment="1">
      <alignment horizontal="center" vertical="center"/>
    </xf>
    <xf numFmtId="0" fontId="7" fillId="8" borderId="15" xfId="0" applyFont="1" applyFill="1" applyBorder="1"/>
    <xf numFmtId="0" fontId="1" fillId="8" borderId="4" xfId="0" applyFont="1" applyFill="1" applyBorder="1"/>
    <xf numFmtId="0" fontId="1" fillId="8" borderId="36" xfId="0" applyFont="1" applyFill="1" applyBorder="1"/>
    <xf numFmtId="0" fontId="0" fillId="2" borderId="17" xfId="0" applyFill="1" applyBorder="1"/>
    <xf numFmtId="0" fontId="0" fillId="2" borderId="19" xfId="0" applyFill="1" applyBorder="1"/>
    <xf numFmtId="0" fontId="0" fillId="3" borderId="19" xfId="0" applyFill="1" applyBorder="1"/>
    <xf numFmtId="0" fontId="0" fillId="3" borderId="32" xfId="0" applyFill="1" applyBorder="1"/>
    <xf numFmtId="0" fontId="0" fillId="2" borderId="10" xfId="0" applyFill="1" applyBorder="1"/>
    <xf numFmtId="0" fontId="0" fillId="2" borderId="3" xfId="0" applyFill="1" applyBorder="1"/>
    <xf numFmtId="0" fontId="0" fillId="2" borderId="6" xfId="0" applyFill="1" applyBorder="1"/>
    <xf numFmtId="49" fontId="10" fillId="3" borderId="3" xfId="0" applyNumberFormat="1" applyFont="1" applyFill="1" applyBorder="1" applyAlignment="1">
      <alignment horizontal="center"/>
    </xf>
    <xf numFmtId="0" fontId="10" fillId="3" borderId="3" xfId="0" applyFont="1" applyFill="1" applyBorder="1" applyAlignment="1">
      <alignment horizontal="center"/>
    </xf>
    <xf numFmtId="0" fontId="10" fillId="3" borderId="6" xfId="0" applyFont="1" applyFill="1" applyBorder="1"/>
    <xf numFmtId="0" fontId="13" fillId="3" borderId="3" xfId="0" applyFont="1" applyFill="1" applyBorder="1" applyAlignment="1">
      <alignment horizontal="center"/>
    </xf>
    <xf numFmtId="0" fontId="13" fillId="3" borderId="6" xfId="0" applyFont="1" applyFill="1" applyBorder="1" applyAlignment="1">
      <alignment horizontal="center"/>
    </xf>
    <xf numFmtId="0" fontId="1" fillId="8" borderId="38" xfId="0" applyFont="1" applyFill="1" applyBorder="1"/>
    <xf numFmtId="0" fontId="1" fillId="8" borderId="16" xfId="0" applyFont="1" applyFill="1" applyBorder="1"/>
    <xf numFmtId="49" fontId="5" fillId="3" borderId="14" xfId="0" applyNumberFormat="1" applyFont="1" applyFill="1" applyBorder="1" applyAlignment="1">
      <alignment horizontal="center"/>
    </xf>
    <xf numFmtId="0" fontId="0" fillId="2" borderId="7" xfId="0" applyFill="1" applyBorder="1"/>
    <xf numFmtId="0" fontId="0" fillId="3" borderId="8" xfId="0" applyFill="1" applyBorder="1"/>
    <xf numFmtId="0" fontId="0" fillId="3" borderId="9" xfId="0" applyFill="1" applyBorder="1"/>
    <xf numFmtId="49" fontId="4" fillId="3" borderId="3" xfId="0" applyNumberFormat="1" applyFont="1" applyFill="1" applyBorder="1" applyAlignment="1">
      <alignment horizontal="right"/>
    </xf>
    <xf numFmtId="0" fontId="4" fillId="3" borderId="3" xfId="0" applyFont="1" applyFill="1" applyBorder="1" applyAlignment="1">
      <alignment horizontal="right"/>
    </xf>
    <xf numFmtId="49" fontId="6" fillId="8" borderId="21" xfId="0" applyNumberFormat="1" applyFont="1" applyFill="1" applyBorder="1" applyAlignment="1">
      <alignment horizontal="center" vertical="center"/>
    </xf>
    <xf numFmtId="0" fontId="6" fillId="8" borderId="22" xfId="0" applyFont="1" applyFill="1" applyBorder="1" applyAlignment="1">
      <alignment horizontal="center" vertical="center"/>
    </xf>
    <xf numFmtId="0" fontId="6" fillId="8" borderId="23" xfId="0" applyFont="1" applyFill="1" applyBorder="1" applyAlignment="1">
      <alignment horizontal="center" vertical="center"/>
    </xf>
    <xf numFmtId="1" fontId="11" fillId="3" borderId="3" xfId="0" applyNumberFormat="1" applyFont="1" applyFill="1" applyBorder="1" applyAlignment="1">
      <alignment horizontal="center"/>
    </xf>
    <xf numFmtId="0" fontId="12" fillId="3" borderId="3" xfId="0" applyFont="1" applyFill="1" applyBorder="1" applyAlignment="1">
      <alignment horizontal="center"/>
    </xf>
    <xf numFmtId="0" fontId="12" fillId="3" borderId="6" xfId="0" applyFont="1" applyFill="1" applyBorder="1" applyAlignment="1">
      <alignment horizontal="center"/>
    </xf>
    <xf numFmtId="49" fontId="6" fillId="8" borderId="43" xfId="0" applyNumberFormat="1" applyFont="1" applyFill="1" applyBorder="1" applyAlignment="1">
      <alignment horizontal="center" vertical="center"/>
    </xf>
    <xf numFmtId="0" fontId="6" fillId="8" borderId="44" xfId="0" applyFont="1" applyFill="1" applyBorder="1" applyAlignment="1">
      <alignment horizontal="center" vertical="center"/>
    </xf>
    <xf numFmtId="0" fontId="6" fillId="8" borderId="45" xfId="0" applyFont="1" applyFill="1" applyBorder="1" applyAlignment="1">
      <alignment horizontal="center" vertical="center"/>
    </xf>
  </cellXfs>
  <cellStyles count="2">
    <cellStyle name="Normal" xfId="0" builtinId="0"/>
    <cellStyle name="Percent" xfId="1" builtinId="5"/>
  </cellStyles>
  <dxfs count="6">
    <dxf>
      <font>
        <color rgb="FF800080"/>
      </font>
      <fill>
        <patternFill patternType="solid">
          <fgColor indexed="22"/>
          <bgColor indexed="24"/>
        </patternFill>
      </fill>
    </dxf>
    <dxf>
      <font>
        <color rgb="FF008000"/>
      </font>
      <fill>
        <patternFill patternType="solid">
          <fgColor indexed="22"/>
          <bgColor indexed="23"/>
        </patternFill>
      </fill>
    </dxf>
    <dxf>
      <font>
        <color rgb="FF008000"/>
      </font>
      <fill>
        <patternFill patternType="solid">
          <fgColor indexed="22"/>
          <bgColor indexed="23"/>
        </patternFill>
      </fill>
    </dxf>
    <dxf>
      <font>
        <color rgb="FF800080"/>
      </font>
      <fill>
        <patternFill patternType="solid">
          <fgColor indexed="22"/>
          <bgColor indexed="24"/>
        </patternFill>
      </fill>
    </dxf>
    <dxf>
      <font>
        <color rgb="FF008000"/>
      </font>
      <fill>
        <patternFill patternType="solid">
          <fgColor indexed="22"/>
          <bgColor indexed="23"/>
        </patternFill>
      </fill>
    </dxf>
    <dxf>
      <font>
        <color rgb="FF008000"/>
      </font>
      <fill>
        <patternFill patternType="solid">
          <fgColor indexed="22"/>
          <bgColor indexed="23"/>
        </patternFill>
      </fill>
    </dxf>
  </dxfs>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996666"/>
      <rgbColor rgb="FFE3E3E3"/>
      <rgbColor rgb="FF0000FF"/>
      <rgbColor rgb="FF663300"/>
      <rgbColor rgb="FF339933"/>
      <rgbColor rgb="FF808000"/>
      <rgbColor rgb="FFFF0000"/>
      <rgbColor rgb="FF999933"/>
      <rgbColor rgb="FF008000"/>
      <rgbColor rgb="FFFFFF99"/>
      <rgbColor rgb="FFA6CAF0"/>
      <rgbColor rgb="00000000"/>
      <rgbColor rgb="FFA0E0E0"/>
      <rgbColor rgb="FFCC99FF"/>
      <rgbColor rgb="FF800080"/>
      <rgbColor rgb="FF969696"/>
      <rgbColor rgb="FF92D050"/>
      <rgbColor rgb="FFFFFF66"/>
      <rgbColor rgb="FFFEE8D0"/>
      <rgbColor rgb="FFFFFFC0"/>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14</xdr:col>
      <xdr:colOff>33225</xdr:colOff>
      <xdr:row>9</xdr:row>
      <xdr:rowOff>166645</xdr:rowOff>
    </xdr:from>
    <xdr:to>
      <xdr:col>14</xdr:col>
      <xdr:colOff>274290</xdr:colOff>
      <xdr:row>9</xdr:row>
      <xdr:rowOff>166645</xdr:rowOff>
    </xdr:to>
    <xdr:sp macro="" textlink="">
      <xdr:nvSpPr>
        <xdr:cNvPr id="21" name="Line">
          <a:extLst>
            <a:ext uri="{FF2B5EF4-FFF2-40B4-BE49-F238E27FC236}">
              <a16:creationId xmlns:a16="http://schemas.microsoft.com/office/drawing/2014/main" id="{00000000-0008-0000-0100-000015000000}"/>
            </a:ext>
          </a:extLst>
        </xdr:cNvPr>
        <xdr:cNvSpPr/>
      </xdr:nvSpPr>
      <xdr:spPr>
        <a:xfrm flipH="1">
          <a:off x="9545525" y="1858920"/>
          <a:ext cx="241066" cy="1"/>
        </a:xfrm>
        <a:prstGeom prst="line">
          <a:avLst/>
        </a:prstGeom>
        <a:noFill/>
        <a:ln w="9525" cap="flat">
          <a:solidFill>
            <a:srgbClr val="000000"/>
          </a:solidFill>
          <a:prstDash val="solid"/>
          <a:round/>
          <a:tailEnd type="triangle" w="med" len="med"/>
        </a:ln>
        <a:effectLst/>
      </xdr:spPr>
      <xdr:txBody>
        <a:bodyPr/>
        <a:lstStyle/>
        <a:p>
          <a:endParaRPr/>
        </a:p>
      </xdr:txBody>
    </xdr:sp>
    <xdr:clientData/>
  </xdr:twoCellAnchor>
  <xdr:twoCellAnchor>
    <xdr:from>
      <xdr:col>14</xdr:col>
      <xdr:colOff>295275</xdr:colOff>
      <xdr:row>8</xdr:row>
      <xdr:rowOff>151448</xdr:rowOff>
    </xdr:from>
    <xdr:to>
      <xdr:col>17</xdr:col>
      <xdr:colOff>41275</xdr:colOff>
      <xdr:row>12</xdr:row>
      <xdr:rowOff>124778</xdr:rowOff>
    </xdr:to>
    <xdr:sp macro="" textlink="">
      <xdr:nvSpPr>
        <xdr:cNvPr id="22" name="Text Box 26">
          <a:extLst>
            <a:ext uri="{FF2B5EF4-FFF2-40B4-BE49-F238E27FC236}">
              <a16:creationId xmlns:a16="http://schemas.microsoft.com/office/drawing/2014/main" id="{00000000-0008-0000-0100-000016000000}"/>
            </a:ext>
          </a:extLst>
        </xdr:cNvPr>
        <xdr:cNvSpPr txBox="1"/>
      </xdr:nvSpPr>
      <xdr:spPr>
        <a:xfrm>
          <a:off x="9807575" y="1615123"/>
          <a:ext cx="1168400" cy="1183006"/>
        </a:xfrm>
        <a:prstGeom prst="rect">
          <a:avLst/>
        </a:prstGeom>
        <a:noFill/>
        <a:ln w="9525" cap="flat">
          <a:solidFill>
            <a:srgbClr val="000000"/>
          </a:solidFill>
          <a:prstDash val="solid"/>
          <a:miter lim="8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0" tIns="0" rIns="0" bIns="0" numCol="1" anchor="t">
          <a:noAutofit/>
        </a:bodyPr>
        <a:lstStyle/>
        <a:p>
          <a:pPr marL="0" marR="0" indent="0" algn="ctr" defTabSz="914400" latinLnBrk="0">
            <a:lnSpc>
              <a:spcPct val="100000"/>
            </a:lnSpc>
            <a:spcBef>
              <a:spcPts val="0"/>
            </a:spcBef>
            <a:spcAft>
              <a:spcPts val="0"/>
            </a:spcAft>
            <a:buClrTx/>
            <a:buSzTx/>
            <a:buFontTx/>
            <a:buNone/>
            <a:tabLst/>
            <a:defRPr sz="1000" b="1" i="0" u="none" strike="noStrike" cap="none" spc="0" baseline="0">
              <a:solidFill>
                <a:srgbClr val="FF0000"/>
              </a:solidFill>
              <a:uFillTx/>
              <a:latin typeface="Calibri"/>
              <a:ea typeface="Calibri"/>
              <a:cs typeface="Calibri"/>
              <a:sym typeface="Calibri"/>
            </a:defRPr>
          </a:pPr>
          <a:r>
            <a:rPr sz="1000" b="1" i="0" u="none" strike="noStrike" cap="none" spc="0" baseline="0">
              <a:solidFill>
                <a:srgbClr val="FF0000"/>
              </a:solidFill>
              <a:uFillTx/>
              <a:latin typeface="Calibri"/>
              <a:ea typeface="Calibri"/>
              <a:cs typeface="Calibri"/>
              <a:sym typeface="Calibri"/>
            </a:rPr>
            <a:t>TIP</a:t>
          </a:r>
          <a:r>
            <a:rPr sz="1000" b="1" i="0" u="none" strike="noStrike" cap="none" spc="0" baseline="0">
              <a:solidFill>
                <a:srgbClr val="000000"/>
              </a:solidFill>
              <a:uFillTx/>
              <a:latin typeface="Calibri"/>
              <a:ea typeface="Calibri"/>
              <a:cs typeface="Calibri"/>
              <a:sym typeface="Calibri"/>
            </a:rPr>
            <a:t> </a:t>
          </a:r>
          <a:endParaRPr sz="1000" b="1" i="0" u="none" strike="noStrike" cap="none" spc="0" baseline="0">
            <a:solidFill>
              <a:srgbClr val="FF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tabLst/>
            <a:defRPr sz="1000" b="1" i="0" u="none" strike="noStrike" cap="none" spc="0" baseline="0">
              <a:solidFill>
                <a:srgbClr val="000000"/>
              </a:solidFill>
              <a:uFillTx/>
              <a:latin typeface="Calibri"/>
              <a:ea typeface="Calibri"/>
              <a:cs typeface="Calibri"/>
              <a:sym typeface="Calibri"/>
            </a:defRPr>
          </a:pPr>
          <a:r>
            <a:rPr sz="1000" b="1" i="0" u="none" strike="noStrike" cap="none" spc="0" baseline="0">
              <a:solidFill>
                <a:srgbClr val="000000"/>
              </a:solidFill>
              <a:uFillTx/>
              <a:latin typeface="Calibri"/>
              <a:ea typeface="Calibri"/>
              <a:cs typeface="Calibri"/>
              <a:sym typeface="Calibri"/>
            </a:rPr>
            <a:t>Drag mouse over boxes containing a</a:t>
          </a:r>
          <a:r>
            <a:rPr sz="1000" b="1" i="0" u="none" strike="noStrike" cap="none" spc="0" baseline="0">
              <a:solidFill>
                <a:srgbClr val="FF0000"/>
              </a:solidFill>
              <a:uFillTx/>
              <a:latin typeface="Calibri"/>
              <a:ea typeface="Calibri"/>
              <a:cs typeface="Calibri"/>
              <a:sym typeface="Calibri"/>
            </a:rPr>
            <a:t> red</a:t>
          </a:r>
          <a:r>
            <a:rPr sz="1000" b="1" i="0" u="none" strike="noStrike" cap="none" spc="0" baseline="0">
              <a:solidFill>
                <a:srgbClr val="000000"/>
              </a:solidFill>
              <a:uFillTx/>
              <a:latin typeface="Calibri"/>
              <a:ea typeface="Calibri"/>
              <a:cs typeface="Calibri"/>
              <a:sym typeface="Calibri"/>
            </a:rPr>
            <a:t> corner triangle for additional instructions.</a:t>
          </a:r>
        </a:p>
      </xdr:txBody>
    </xdr:sp>
    <xdr:clientData/>
  </xdr:twoCellAnchor>
  <xdr:twoCellAnchor editAs="oneCell">
    <xdr:from>
      <xdr:col>3</xdr:col>
      <xdr:colOff>190500</xdr:colOff>
      <xdr:row>2</xdr:row>
      <xdr:rowOff>139700</xdr:rowOff>
    </xdr:from>
    <xdr:to>
      <xdr:col>3</xdr:col>
      <xdr:colOff>1384300</xdr:colOff>
      <xdr:row>8</xdr:row>
      <xdr:rowOff>177800</xdr:rowOff>
    </xdr:to>
    <xdr:pic>
      <xdr:nvPicPr>
        <xdr:cNvPr id="2" name="Picture 1">
          <a:extLst>
            <a:ext uri="{FF2B5EF4-FFF2-40B4-BE49-F238E27FC236}">
              <a16:creationId xmlns:a16="http://schemas.microsoft.com/office/drawing/2014/main" id="{DF403050-0811-3632-7207-DEA608101BA7}"/>
            </a:ext>
          </a:extLst>
        </xdr:cNvPr>
        <xdr:cNvPicPr>
          <a:picLocks noChangeAspect="1"/>
        </xdr:cNvPicPr>
      </xdr:nvPicPr>
      <xdr:blipFill>
        <a:blip xmlns:r="http://schemas.openxmlformats.org/officeDocument/2006/relationships" r:embed="rId1"/>
        <a:stretch>
          <a:fillRect/>
        </a:stretch>
      </xdr:blipFill>
      <xdr:spPr>
        <a:xfrm>
          <a:off x="533400" y="444500"/>
          <a:ext cx="1193800" cy="1193800"/>
        </a:xfrm>
        <a:prstGeom prst="rect">
          <a:avLst/>
        </a:prstGeom>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52"/>
  <sheetViews>
    <sheetView showGridLines="0" tabSelected="1" zoomScale="125" zoomScaleNormal="150" workbookViewId="0">
      <selection activeCell="G17" sqref="G17"/>
    </sheetView>
  </sheetViews>
  <sheetFormatPr baseColWidth="10" defaultColWidth="10.33203125" defaultRowHeight="13" customHeight="1"/>
  <cols>
    <col min="1" max="1" width="1.83203125" style="1" customWidth="1"/>
    <col min="2" max="3" width="1.33203125" style="1" customWidth="1"/>
    <col min="4" max="4" width="20.5" style="1" customWidth="1"/>
    <col min="5" max="5" width="12.5" style="1" customWidth="1"/>
    <col min="6" max="6" width="14.83203125" style="1" customWidth="1"/>
    <col min="7" max="7" width="12.33203125" style="1" customWidth="1"/>
    <col min="8" max="8" width="8.6640625" style="1" customWidth="1"/>
    <col min="9" max="9" width="8.33203125" style="1" customWidth="1"/>
    <col min="10" max="11" width="8.5" style="1" customWidth="1"/>
    <col min="12" max="12" width="9.1640625" style="1" customWidth="1"/>
    <col min="13" max="14" width="8.5" style="1" customWidth="1"/>
    <col min="15" max="15" width="9.5" style="1" customWidth="1"/>
    <col min="16" max="17" width="9.1640625" style="1" customWidth="1"/>
    <col min="18" max="18" width="1.83203125" style="1" customWidth="1"/>
    <col min="19" max="19" width="2.5" style="1" customWidth="1"/>
    <col min="20" max="20" width="1.83203125" style="1" customWidth="1"/>
    <col min="21" max="26" width="8.5" style="1" customWidth="1"/>
    <col min="27" max="74" width="10.33203125" style="1" customWidth="1"/>
    <col min="75" max="16384" width="10.33203125" style="1"/>
  </cols>
  <sheetData>
    <row r="1" spans="1:73" ht="12" customHeight="1">
      <c r="A1" s="103"/>
      <c r="B1" s="118"/>
      <c r="C1" s="119"/>
      <c r="D1" s="119"/>
      <c r="E1" s="119"/>
      <c r="F1" s="119"/>
      <c r="G1" s="119"/>
      <c r="H1" s="119"/>
      <c r="I1" s="119"/>
      <c r="J1" s="119"/>
      <c r="K1" s="119"/>
      <c r="L1" s="119"/>
      <c r="M1" s="119"/>
      <c r="N1" s="119"/>
      <c r="O1" s="119"/>
      <c r="P1" s="119"/>
      <c r="Q1" s="119"/>
      <c r="R1" s="119"/>
      <c r="S1" s="119"/>
      <c r="T1" s="120"/>
      <c r="U1" s="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3"/>
    </row>
    <row r="2" spans="1:73" ht="12" customHeight="1">
      <c r="A2" s="104"/>
      <c r="B2" s="10"/>
      <c r="C2" s="8"/>
      <c r="D2" s="11"/>
      <c r="E2" s="11"/>
      <c r="F2" s="11"/>
      <c r="G2" s="11"/>
      <c r="H2" s="11"/>
      <c r="I2" s="11"/>
      <c r="J2" s="11"/>
      <c r="K2" s="11"/>
      <c r="L2" s="11"/>
      <c r="M2" s="11"/>
      <c r="N2" s="11"/>
      <c r="O2" s="11"/>
      <c r="P2" s="11"/>
      <c r="Q2" s="11"/>
      <c r="R2" s="11"/>
      <c r="S2" s="12"/>
      <c r="T2" s="103"/>
      <c r="U2" s="7"/>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5"/>
    </row>
    <row r="3" spans="1:73" ht="12" customHeight="1">
      <c r="A3" s="104"/>
      <c r="B3" s="7"/>
      <c r="C3" s="4"/>
      <c r="D3" s="13"/>
      <c r="E3" s="13"/>
      <c r="F3" s="13"/>
      <c r="G3" s="13"/>
      <c r="H3" s="13"/>
      <c r="I3" s="13"/>
      <c r="J3" s="13"/>
      <c r="K3" s="13"/>
      <c r="L3" s="13"/>
      <c r="M3" s="13"/>
      <c r="N3" s="13"/>
      <c r="O3" s="13"/>
      <c r="P3" s="13"/>
      <c r="Q3" s="13"/>
      <c r="R3" s="13"/>
      <c r="S3" s="14"/>
      <c r="T3" s="105"/>
      <c r="U3" s="7"/>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5"/>
    </row>
    <row r="4" spans="1:73" ht="12" customHeight="1">
      <c r="A4" s="104"/>
      <c r="B4" s="7"/>
      <c r="C4" s="4"/>
      <c r="D4" s="13"/>
      <c r="E4" s="93" t="s">
        <v>0</v>
      </c>
      <c r="F4" s="93"/>
      <c r="G4" s="93"/>
      <c r="H4" s="93"/>
      <c r="I4" s="93"/>
      <c r="J4" s="93"/>
      <c r="K4" s="93"/>
      <c r="L4" s="93"/>
      <c r="M4" s="93"/>
      <c r="N4" s="93"/>
      <c r="O4" s="93"/>
      <c r="P4" s="93"/>
      <c r="Q4" s="93"/>
      <c r="R4" s="13"/>
      <c r="S4" s="14"/>
      <c r="T4" s="105"/>
      <c r="U4" s="7"/>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5"/>
    </row>
    <row r="5" spans="1:73" ht="11.25" customHeight="1">
      <c r="A5" s="105"/>
      <c r="B5" s="7"/>
      <c r="C5" s="4"/>
      <c r="D5" s="13"/>
      <c r="E5" s="93"/>
      <c r="F5" s="93"/>
      <c r="G5" s="93"/>
      <c r="H5" s="93"/>
      <c r="I5" s="93"/>
      <c r="J5" s="93"/>
      <c r="K5" s="93"/>
      <c r="L5" s="93"/>
      <c r="M5" s="93"/>
      <c r="N5" s="93"/>
      <c r="O5" s="93"/>
      <c r="P5" s="93"/>
      <c r="Q5" s="93"/>
      <c r="R5" s="13"/>
      <c r="S5" s="14"/>
      <c r="T5" s="105"/>
      <c r="U5" s="7"/>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5"/>
    </row>
    <row r="6" spans="1:73" ht="24" customHeight="1">
      <c r="A6" s="105"/>
      <c r="B6" s="7"/>
      <c r="C6" s="4"/>
      <c r="D6" s="16"/>
      <c r="E6" s="93"/>
      <c r="F6" s="93"/>
      <c r="G6" s="93"/>
      <c r="H6" s="93"/>
      <c r="I6" s="93"/>
      <c r="J6" s="93"/>
      <c r="K6" s="93"/>
      <c r="L6" s="93"/>
      <c r="M6" s="93"/>
      <c r="N6" s="93"/>
      <c r="O6" s="93"/>
      <c r="P6" s="93"/>
      <c r="Q6" s="93"/>
      <c r="R6" s="13"/>
      <c r="S6" s="14"/>
      <c r="T6" s="105"/>
      <c r="U6" s="7"/>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5"/>
    </row>
    <row r="7" spans="1:73" ht="24" customHeight="1">
      <c r="A7" s="105"/>
      <c r="B7" s="7"/>
      <c r="C7" s="4"/>
      <c r="D7" s="16"/>
      <c r="E7" s="121" t="s">
        <v>1</v>
      </c>
      <c r="F7" s="122"/>
      <c r="G7" s="117" t="s">
        <v>53</v>
      </c>
      <c r="H7" s="117"/>
      <c r="I7" s="121" t="s">
        <v>2</v>
      </c>
      <c r="J7" s="122"/>
      <c r="K7" s="122"/>
      <c r="L7" s="117" t="s">
        <v>51</v>
      </c>
      <c r="M7" s="117"/>
      <c r="N7" s="15"/>
      <c r="O7" s="15"/>
      <c r="P7" s="15"/>
      <c r="Q7" s="15"/>
      <c r="R7" s="13"/>
      <c r="S7" s="14"/>
      <c r="T7" s="105"/>
      <c r="U7" s="7"/>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5"/>
    </row>
    <row r="8" spans="1:73" ht="8" customHeight="1">
      <c r="A8" s="105"/>
      <c r="B8" s="7"/>
      <c r="C8" s="4"/>
      <c r="D8" s="13"/>
      <c r="E8" s="17"/>
      <c r="F8" s="17"/>
      <c r="G8" s="18"/>
      <c r="H8" s="18"/>
      <c r="I8" s="17"/>
      <c r="J8" s="17"/>
      <c r="K8" s="17"/>
      <c r="L8" s="18"/>
      <c r="M8" s="18"/>
      <c r="N8" s="17"/>
      <c r="O8" s="13"/>
      <c r="P8" s="13"/>
      <c r="Q8" s="13"/>
      <c r="R8" s="13"/>
      <c r="S8" s="14"/>
      <c r="T8" s="105"/>
      <c r="U8" s="7"/>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5"/>
    </row>
    <row r="9" spans="1:73" ht="18" customHeight="1" thickBot="1">
      <c r="A9" s="105"/>
      <c r="B9" s="7"/>
      <c r="C9" s="4"/>
      <c r="D9" s="19" t="s">
        <v>3</v>
      </c>
      <c r="E9" s="129" t="s">
        <v>4</v>
      </c>
      <c r="F9" s="130"/>
      <c r="G9" s="131"/>
      <c r="H9" s="123" t="s">
        <v>46</v>
      </c>
      <c r="I9" s="124"/>
      <c r="J9" s="124"/>
      <c r="K9" s="125"/>
      <c r="L9" s="123" t="s">
        <v>5</v>
      </c>
      <c r="M9" s="124"/>
      <c r="N9" s="125"/>
      <c r="O9" s="20"/>
      <c r="P9" s="13"/>
      <c r="Q9" s="13"/>
      <c r="R9" s="13"/>
      <c r="S9" s="14"/>
      <c r="T9" s="105"/>
      <c r="U9" s="7"/>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5"/>
    </row>
    <row r="10" spans="1:73" ht="47.25" customHeight="1" thickBot="1">
      <c r="A10" s="105"/>
      <c r="B10" s="7"/>
      <c r="C10" s="6"/>
      <c r="D10" s="65" t="s">
        <v>47</v>
      </c>
      <c r="E10" s="72" t="s">
        <v>6</v>
      </c>
      <c r="F10" s="73" t="s">
        <v>48</v>
      </c>
      <c r="G10" s="74" t="s">
        <v>7</v>
      </c>
      <c r="H10" s="75" t="s">
        <v>8</v>
      </c>
      <c r="I10" s="76" t="s">
        <v>49</v>
      </c>
      <c r="J10" s="76" t="s">
        <v>9</v>
      </c>
      <c r="K10" s="77" t="s">
        <v>10</v>
      </c>
      <c r="L10" s="78" t="s">
        <v>11</v>
      </c>
      <c r="M10" s="76" t="s">
        <v>12</v>
      </c>
      <c r="N10" s="77" t="s">
        <v>13</v>
      </c>
      <c r="O10" s="21"/>
      <c r="P10" s="22"/>
      <c r="Q10" s="22"/>
      <c r="R10" s="22"/>
      <c r="S10" s="14"/>
      <c r="T10" s="105"/>
      <c r="U10" s="7"/>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5"/>
    </row>
    <row r="11" spans="1:73" ht="15" customHeight="1" thickBot="1">
      <c r="A11" s="105"/>
      <c r="B11" s="7"/>
      <c r="C11" s="4"/>
      <c r="D11" s="53" t="s">
        <v>33</v>
      </c>
      <c r="E11" s="79"/>
      <c r="F11" s="80"/>
      <c r="G11" s="81">
        <f>F11/1989.51</f>
        <v>0</v>
      </c>
      <c r="H11" s="82"/>
      <c r="I11" s="80"/>
      <c r="J11" s="83"/>
      <c r="K11" s="91"/>
      <c r="L11" s="79"/>
      <c r="M11" s="80"/>
      <c r="N11" s="84"/>
      <c r="O11" s="23"/>
      <c r="P11" s="23"/>
      <c r="Q11" s="23"/>
      <c r="R11" s="23"/>
      <c r="S11" s="14"/>
      <c r="T11" s="105"/>
      <c r="U11" s="7"/>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5"/>
    </row>
    <row r="12" spans="1:73" ht="15" customHeight="1" thickBot="1">
      <c r="A12" s="105"/>
      <c r="B12" s="7"/>
      <c r="C12" s="4"/>
      <c r="D12" s="54" t="s">
        <v>34</v>
      </c>
      <c r="E12" s="85"/>
      <c r="F12" s="86"/>
      <c r="G12" s="87">
        <f>F12/(324.35+1901.53)</f>
        <v>0</v>
      </c>
      <c r="H12" s="88"/>
      <c r="I12" s="86"/>
      <c r="J12" s="89"/>
      <c r="K12" s="91"/>
      <c r="L12" s="85"/>
      <c r="M12" s="80"/>
      <c r="N12" s="84"/>
      <c r="O12" s="23"/>
      <c r="P12" s="23"/>
      <c r="Q12" s="23"/>
      <c r="R12" s="23"/>
      <c r="S12" s="14"/>
      <c r="T12" s="105"/>
      <c r="U12" s="7"/>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5"/>
    </row>
    <row r="13" spans="1:73" ht="15" customHeight="1" thickBot="1">
      <c r="A13" s="105"/>
      <c r="B13" s="7"/>
      <c r="C13" s="4"/>
      <c r="D13" s="54" t="s">
        <v>35</v>
      </c>
      <c r="E13" s="85"/>
      <c r="F13" s="86"/>
      <c r="G13" s="87">
        <f>F13/2008.1</f>
        <v>0</v>
      </c>
      <c r="H13" s="88"/>
      <c r="I13" s="90"/>
      <c r="J13" s="91"/>
      <c r="K13" s="91"/>
      <c r="L13" s="85"/>
      <c r="M13" s="80"/>
      <c r="N13" s="84"/>
      <c r="O13" s="23"/>
      <c r="P13" s="23"/>
      <c r="Q13" s="23"/>
      <c r="R13" s="23"/>
      <c r="S13" s="14"/>
      <c r="T13" s="105"/>
      <c r="U13" s="7"/>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5"/>
    </row>
    <row r="14" spans="1:73" ht="15" customHeight="1" thickBot="1">
      <c r="A14" s="105"/>
      <c r="B14" s="7"/>
      <c r="C14" s="4"/>
      <c r="D14" s="54" t="s">
        <v>36</v>
      </c>
      <c r="E14" s="85"/>
      <c r="F14" s="90"/>
      <c r="G14" s="87">
        <f>F14/2150</f>
        <v>0</v>
      </c>
      <c r="H14" s="88"/>
      <c r="I14" s="86"/>
      <c r="J14" s="89"/>
      <c r="K14" s="91"/>
      <c r="L14" s="85"/>
      <c r="M14" s="80"/>
      <c r="N14" s="84"/>
      <c r="O14" s="23"/>
      <c r="P14" s="23"/>
      <c r="Q14" s="23"/>
      <c r="R14" s="23"/>
      <c r="S14" s="14"/>
      <c r="T14" s="105"/>
      <c r="U14" s="7"/>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5"/>
    </row>
    <row r="15" spans="1:73" ht="15" customHeight="1" thickBot="1">
      <c r="A15" s="105"/>
      <c r="B15" s="7"/>
      <c r="C15" s="4"/>
      <c r="D15" s="54" t="s">
        <v>37</v>
      </c>
      <c r="E15" s="85"/>
      <c r="F15" s="90"/>
      <c r="G15" s="87">
        <f>F15/(1941+280)</f>
        <v>0</v>
      </c>
      <c r="H15" s="88"/>
      <c r="I15" s="86"/>
      <c r="J15" s="89"/>
      <c r="K15" s="91"/>
      <c r="L15" s="85"/>
      <c r="M15" s="80"/>
      <c r="N15" s="84"/>
      <c r="O15" s="23"/>
      <c r="P15" s="23"/>
      <c r="Q15" s="23"/>
      <c r="R15" s="23"/>
      <c r="S15" s="14"/>
      <c r="T15" s="105"/>
      <c r="U15" s="7"/>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5"/>
    </row>
    <row r="16" spans="1:73" ht="15" customHeight="1" thickBot="1">
      <c r="A16" s="105"/>
      <c r="B16" s="7"/>
      <c r="C16" s="4"/>
      <c r="D16" s="54" t="s">
        <v>38</v>
      </c>
      <c r="E16" s="85"/>
      <c r="F16" s="90"/>
      <c r="G16" s="87">
        <f>F16/2290.11</f>
        <v>0</v>
      </c>
      <c r="H16" s="88"/>
      <c r="I16" s="86"/>
      <c r="J16" s="89"/>
      <c r="K16" s="91"/>
      <c r="L16" s="85"/>
      <c r="M16" s="80"/>
      <c r="N16" s="84"/>
      <c r="O16" s="110" t="s">
        <v>14</v>
      </c>
      <c r="P16" s="111"/>
      <c r="Q16" s="111"/>
      <c r="R16" s="111"/>
      <c r="S16" s="112"/>
      <c r="T16" s="105"/>
      <c r="U16" s="7"/>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5"/>
    </row>
    <row r="17" spans="1:73" ht="15" customHeight="1" thickBot="1">
      <c r="A17" s="105"/>
      <c r="B17" s="7"/>
      <c r="C17" s="4"/>
      <c r="D17" s="54" t="s">
        <v>39</v>
      </c>
      <c r="E17" s="85"/>
      <c r="F17" s="90"/>
      <c r="G17" s="87">
        <f>F17/2290.11</f>
        <v>0</v>
      </c>
      <c r="H17" s="88"/>
      <c r="I17" s="86"/>
      <c r="J17" s="89"/>
      <c r="K17" s="91"/>
      <c r="L17" s="85"/>
      <c r="M17" s="80"/>
      <c r="N17" s="84"/>
      <c r="O17" s="126" t="e">
        <f>MAX(E36:P36)</f>
        <v>#DIV/0!</v>
      </c>
      <c r="P17" s="127"/>
      <c r="Q17" s="127"/>
      <c r="R17" s="127"/>
      <c r="S17" s="128"/>
      <c r="T17" s="105"/>
      <c r="U17" s="7"/>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5"/>
    </row>
    <row r="18" spans="1:73" ht="15" customHeight="1" thickBot="1">
      <c r="A18" s="105"/>
      <c r="B18" s="7"/>
      <c r="C18" s="4"/>
      <c r="D18" s="54" t="s">
        <v>40</v>
      </c>
      <c r="E18" s="85">
        <v>22</v>
      </c>
      <c r="F18" s="90">
        <f>122571/H18</f>
        <v>5397.2258916776746</v>
      </c>
      <c r="G18" s="87">
        <f>F18/1249</f>
        <v>4.3212377035049432</v>
      </c>
      <c r="H18" s="88">
        <v>22.71</v>
      </c>
      <c r="I18" s="86">
        <v>0</v>
      </c>
      <c r="J18" s="89">
        <f>1/22</f>
        <v>4.5454545454545456E-2</v>
      </c>
      <c r="K18" s="92">
        <f>2/E18</f>
        <v>9.0909090909090912E-2</v>
      </c>
      <c r="L18" s="85">
        <v>4</v>
      </c>
      <c r="M18" s="80">
        <v>35</v>
      </c>
      <c r="N18" s="84">
        <v>15</v>
      </c>
      <c r="O18" s="110" t="s">
        <v>15</v>
      </c>
      <c r="P18" s="113"/>
      <c r="Q18" s="113"/>
      <c r="R18" s="113"/>
      <c r="S18" s="114"/>
      <c r="T18" s="105"/>
      <c r="U18" s="7"/>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5"/>
    </row>
    <row r="19" spans="1:73" ht="15" customHeight="1" thickBot="1">
      <c r="A19" s="105"/>
      <c r="B19" s="7"/>
      <c r="C19" s="4"/>
      <c r="D19" s="54" t="s">
        <v>41</v>
      </c>
      <c r="E19" s="85">
        <v>22</v>
      </c>
      <c r="F19" s="90">
        <v>5136</v>
      </c>
      <c r="G19" s="87">
        <f>F19/1249</f>
        <v>4.1120896717373903</v>
      </c>
      <c r="H19" s="88">
        <v>22.71</v>
      </c>
      <c r="I19" s="86">
        <v>0</v>
      </c>
      <c r="J19" s="89"/>
      <c r="K19" s="92">
        <f>2/E19</f>
        <v>9.0909090909090912E-2</v>
      </c>
      <c r="L19" s="85">
        <v>4</v>
      </c>
      <c r="M19" s="80">
        <v>35</v>
      </c>
      <c r="N19" s="84">
        <v>15</v>
      </c>
      <c r="O19" s="94" t="e">
        <f>AVERAGE(E36:P36)</f>
        <v>#DIV/0!</v>
      </c>
      <c r="P19" s="95"/>
      <c r="Q19" s="95"/>
      <c r="R19" s="95"/>
      <c r="S19" s="96"/>
      <c r="T19" s="105"/>
      <c r="U19" s="7"/>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5"/>
    </row>
    <row r="20" spans="1:73" ht="15" customHeight="1" thickBot="1">
      <c r="A20" s="105"/>
      <c r="B20" s="7"/>
      <c r="C20" s="4"/>
      <c r="D20" s="54" t="s">
        <v>42</v>
      </c>
      <c r="E20" s="85">
        <v>22</v>
      </c>
      <c r="F20" s="90">
        <f>116526/22.71</f>
        <v>5131.0435931307793</v>
      </c>
      <c r="G20" s="87">
        <f>F20/1249</f>
        <v>4.1081213716019054</v>
      </c>
      <c r="H20" s="88">
        <v>22.71</v>
      </c>
      <c r="I20" s="86">
        <v>2</v>
      </c>
      <c r="J20" s="89"/>
      <c r="K20" s="92">
        <f>2/E20</f>
        <v>9.0909090909090912E-2</v>
      </c>
      <c r="L20" s="85">
        <v>4</v>
      </c>
      <c r="M20" s="80">
        <v>35</v>
      </c>
      <c r="N20" s="84">
        <v>15</v>
      </c>
      <c r="O20" s="97"/>
      <c r="P20" s="98"/>
      <c r="Q20" s="24"/>
      <c r="R20" s="24"/>
      <c r="S20" s="14"/>
      <c r="T20" s="105"/>
      <c r="U20" s="7"/>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5"/>
    </row>
    <row r="21" spans="1:73" ht="15" customHeight="1" thickBot="1">
      <c r="A21" s="105"/>
      <c r="B21" s="7"/>
      <c r="C21" s="4"/>
      <c r="D21" s="54" t="s">
        <v>43</v>
      </c>
      <c r="E21" s="85"/>
      <c r="F21" s="90"/>
      <c r="G21" s="87">
        <f>F21/(1870+280)</f>
        <v>0</v>
      </c>
      <c r="H21" s="88"/>
      <c r="I21" s="86"/>
      <c r="J21" s="89"/>
      <c r="K21" s="91"/>
      <c r="L21" s="85"/>
      <c r="M21" s="80"/>
      <c r="N21" s="84"/>
      <c r="O21" s="23"/>
      <c r="P21" s="23"/>
      <c r="Q21" s="23"/>
      <c r="R21" s="23"/>
      <c r="S21" s="14"/>
      <c r="T21" s="105"/>
      <c r="U21" s="7"/>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5"/>
    </row>
    <row r="22" spans="1:73" ht="15" customHeight="1" thickBot="1">
      <c r="A22" s="105"/>
      <c r="B22" s="7"/>
      <c r="C22" s="4"/>
      <c r="D22" s="54" t="s">
        <v>44</v>
      </c>
      <c r="E22" s="85"/>
      <c r="F22" s="90"/>
      <c r="G22" s="87">
        <f>F22/2313</f>
        <v>0</v>
      </c>
      <c r="H22" s="88"/>
      <c r="I22" s="86"/>
      <c r="J22" s="89"/>
      <c r="K22" s="91"/>
      <c r="L22" s="85"/>
      <c r="M22" s="80"/>
      <c r="N22" s="84"/>
      <c r="O22" s="23"/>
      <c r="P22" s="23"/>
      <c r="Q22" s="23"/>
      <c r="R22" s="23"/>
      <c r="S22" s="14"/>
      <c r="T22" s="105"/>
      <c r="U22" s="7"/>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5"/>
    </row>
    <row r="23" spans="1:73" ht="15" customHeight="1" thickBot="1">
      <c r="A23" s="105"/>
      <c r="B23" s="7"/>
      <c r="C23" s="4"/>
      <c r="D23" s="55" t="s">
        <v>45</v>
      </c>
      <c r="E23" s="85"/>
      <c r="F23" s="90"/>
      <c r="G23" s="87">
        <f>F23/2572</f>
        <v>0</v>
      </c>
      <c r="H23" s="88"/>
      <c r="I23" s="86"/>
      <c r="J23" s="89"/>
      <c r="K23" s="91"/>
      <c r="L23" s="85"/>
      <c r="M23" s="80"/>
      <c r="N23" s="84"/>
      <c r="O23" s="23"/>
      <c r="P23" s="23"/>
      <c r="Q23" s="23"/>
      <c r="R23" s="23"/>
      <c r="S23" s="14"/>
      <c r="T23" s="105"/>
      <c r="U23" s="7"/>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5"/>
    </row>
    <row r="24" spans="1:73" ht="15" customHeight="1" thickBot="1">
      <c r="A24" s="105"/>
      <c r="B24" s="7"/>
      <c r="C24" s="6"/>
      <c r="D24" s="66"/>
      <c r="E24" s="100"/>
      <c r="F24" s="101"/>
      <c r="G24" s="101"/>
      <c r="H24" s="102"/>
      <c r="I24" s="56"/>
      <c r="J24" s="115"/>
      <c r="K24" s="101"/>
      <c r="L24" s="101"/>
      <c r="M24" s="101"/>
      <c r="N24" s="116"/>
      <c r="O24" s="20"/>
      <c r="P24" s="13"/>
      <c r="Q24" s="13"/>
      <c r="R24" s="13"/>
      <c r="S24" s="14"/>
      <c r="T24" s="105"/>
      <c r="U24" s="7"/>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5"/>
    </row>
    <row r="25" spans="1:73" ht="24" customHeight="1">
      <c r="A25" s="105"/>
      <c r="B25" s="7"/>
      <c r="C25" s="4"/>
      <c r="D25" s="11"/>
      <c r="E25" s="11"/>
      <c r="F25" s="11"/>
      <c r="G25" s="11"/>
      <c r="H25" s="11"/>
      <c r="I25" s="11"/>
      <c r="J25" s="11"/>
      <c r="K25" s="11"/>
      <c r="L25" s="11"/>
      <c r="M25" s="11"/>
      <c r="N25" s="11"/>
      <c r="O25" s="13"/>
      <c r="P25" s="13"/>
      <c r="Q25" s="13"/>
      <c r="R25" s="13"/>
      <c r="S25" s="14"/>
      <c r="T25" s="105"/>
      <c r="U25" s="7"/>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5"/>
    </row>
    <row r="26" spans="1:73" ht="24" customHeight="1">
      <c r="A26" s="105"/>
      <c r="B26" s="7"/>
      <c r="C26" s="4"/>
      <c r="D26" s="13"/>
      <c r="E26" s="99" t="s">
        <v>16</v>
      </c>
      <c r="F26" s="99"/>
      <c r="G26" s="99"/>
      <c r="H26" s="99"/>
      <c r="I26" s="99"/>
      <c r="J26" s="99"/>
      <c r="K26" s="99"/>
      <c r="L26" s="99"/>
      <c r="M26" s="99"/>
      <c r="N26" s="99"/>
      <c r="O26" s="99"/>
      <c r="P26" s="99"/>
      <c r="Q26" s="99"/>
      <c r="R26" s="13"/>
      <c r="S26" s="14"/>
      <c r="T26" s="105"/>
      <c r="U26" s="7"/>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5"/>
    </row>
    <row r="27" spans="1:73" ht="8" customHeight="1" thickBot="1">
      <c r="A27" s="105"/>
      <c r="B27" s="7"/>
      <c r="C27" s="4"/>
      <c r="D27" s="13"/>
      <c r="E27" s="25"/>
      <c r="F27" s="26"/>
      <c r="G27" s="26"/>
      <c r="H27" s="26"/>
      <c r="I27" s="26"/>
      <c r="J27" s="26"/>
      <c r="K27" s="26"/>
      <c r="L27" s="26"/>
      <c r="M27" s="26"/>
      <c r="N27" s="26"/>
      <c r="O27" s="17"/>
      <c r="P27" s="17"/>
      <c r="Q27" s="13"/>
      <c r="R27" s="13"/>
      <c r="S27" s="14"/>
      <c r="T27" s="105"/>
      <c r="U27" s="7"/>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5"/>
    </row>
    <row r="28" spans="1:73" ht="21.75" customHeight="1" thickBot="1">
      <c r="A28" s="105"/>
      <c r="B28" s="7"/>
      <c r="C28" s="4"/>
      <c r="D28" s="27"/>
      <c r="E28" s="68" t="s">
        <v>33</v>
      </c>
      <c r="F28" s="68" t="s">
        <v>34</v>
      </c>
      <c r="G28" s="68" t="s">
        <v>35</v>
      </c>
      <c r="H28" s="68" t="s">
        <v>36</v>
      </c>
      <c r="I28" s="68" t="s">
        <v>37</v>
      </c>
      <c r="J28" s="68" t="s">
        <v>38</v>
      </c>
      <c r="K28" s="68" t="s">
        <v>39</v>
      </c>
      <c r="L28" s="68" t="s">
        <v>40</v>
      </c>
      <c r="M28" s="68" t="s">
        <v>41</v>
      </c>
      <c r="N28" s="68" t="s">
        <v>42</v>
      </c>
      <c r="O28" s="68" t="s">
        <v>43</v>
      </c>
      <c r="P28" s="68" t="s">
        <v>44</v>
      </c>
      <c r="Q28" s="68" t="s">
        <v>45</v>
      </c>
      <c r="R28" s="28"/>
      <c r="S28" s="14"/>
      <c r="T28" s="105"/>
      <c r="U28" s="7"/>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5"/>
    </row>
    <row r="29" spans="1:73" ht="21.75" customHeight="1">
      <c r="A29" s="105"/>
      <c r="B29" s="7"/>
      <c r="C29" s="6"/>
      <c r="D29" s="29" t="s">
        <v>17</v>
      </c>
      <c r="E29" s="30">
        <f>F11*H11</f>
        <v>0</v>
      </c>
      <c r="F29" s="30">
        <f>F12*H12</f>
        <v>0</v>
      </c>
      <c r="G29" s="30">
        <f>F13*H13</f>
        <v>0</v>
      </c>
      <c r="H29" s="30">
        <f>F14*H14</f>
        <v>0</v>
      </c>
      <c r="I29" s="30">
        <f>F15*H15</f>
        <v>0</v>
      </c>
      <c r="J29" s="30">
        <f>F16*H16</f>
        <v>0</v>
      </c>
      <c r="K29" s="30">
        <f>F17*H17</f>
        <v>0</v>
      </c>
      <c r="L29" s="30">
        <f>F18*H18</f>
        <v>122571</v>
      </c>
      <c r="M29" s="30">
        <f>F19*H19</f>
        <v>116638.56</v>
      </c>
      <c r="N29" s="30">
        <f>F20*H20</f>
        <v>116526</v>
      </c>
      <c r="O29" s="30">
        <f>F21*H21</f>
        <v>0</v>
      </c>
      <c r="P29" s="30">
        <f>F22*H22</f>
        <v>0</v>
      </c>
      <c r="Q29" s="30">
        <f>F23*H23</f>
        <v>0</v>
      </c>
      <c r="R29" s="31"/>
      <c r="S29" s="14"/>
      <c r="T29" s="105"/>
      <c r="U29" s="7"/>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5"/>
    </row>
    <row r="30" spans="1:73" ht="21.75" customHeight="1">
      <c r="A30" s="105"/>
      <c r="B30" s="7"/>
      <c r="C30" s="6"/>
      <c r="D30" s="32" t="s">
        <v>18</v>
      </c>
      <c r="E30" s="33">
        <f>F11</f>
        <v>0</v>
      </c>
      <c r="F30" s="33">
        <f>F12</f>
        <v>0</v>
      </c>
      <c r="G30" s="33">
        <f>F13</f>
        <v>0</v>
      </c>
      <c r="H30" s="33">
        <f>F14</f>
        <v>0</v>
      </c>
      <c r="I30" s="33">
        <f>F15</f>
        <v>0</v>
      </c>
      <c r="J30" s="33">
        <f>F16</f>
        <v>0</v>
      </c>
      <c r="K30" s="33">
        <f>F17</f>
        <v>0</v>
      </c>
      <c r="L30" s="33">
        <f>F18</f>
        <v>5397.2258916776746</v>
      </c>
      <c r="M30" s="33">
        <f>F19</f>
        <v>5136</v>
      </c>
      <c r="N30" s="33">
        <f>F20</f>
        <v>5131.0435931307793</v>
      </c>
      <c r="O30" s="33">
        <f>F21</f>
        <v>0</v>
      </c>
      <c r="P30" s="33">
        <f>F22</f>
        <v>0</v>
      </c>
      <c r="Q30" s="33">
        <f>F23</f>
        <v>0</v>
      </c>
      <c r="R30" s="34"/>
      <c r="S30" s="14"/>
      <c r="T30" s="105"/>
      <c r="U30" s="7"/>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5"/>
    </row>
    <row r="31" spans="1:73" ht="21.75" customHeight="1">
      <c r="A31" s="105"/>
      <c r="B31" s="7"/>
      <c r="C31" s="6"/>
      <c r="D31" s="32" t="s">
        <v>19</v>
      </c>
      <c r="E31" s="33" t="e">
        <f>F11/G11</f>
        <v>#DIV/0!</v>
      </c>
      <c r="F31" s="33" t="e">
        <f>F12/G12</f>
        <v>#DIV/0!</v>
      </c>
      <c r="G31" s="33" t="e">
        <f>F13/G13</f>
        <v>#DIV/0!</v>
      </c>
      <c r="H31" s="33" t="e">
        <f>F14/G14</f>
        <v>#DIV/0!</v>
      </c>
      <c r="I31" s="33" t="e">
        <f>F15/G15</f>
        <v>#DIV/0!</v>
      </c>
      <c r="J31" s="33" t="e">
        <f>F16/G16</f>
        <v>#DIV/0!</v>
      </c>
      <c r="K31" s="33" t="e">
        <f>F17/G17</f>
        <v>#DIV/0!</v>
      </c>
      <c r="L31" s="33">
        <f>F18/G18</f>
        <v>1249.0000000000002</v>
      </c>
      <c r="M31" s="33">
        <f>F19/G19</f>
        <v>1249</v>
      </c>
      <c r="N31" s="33">
        <f>F20/G20</f>
        <v>1248.9999999999998</v>
      </c>
      <c r="O31" s="33" t="e">
        <f>F21/G21</f>
        <v>#DIV/0!</v>
      </c>
      <c r="P31" s="33" t="e">
        <f>F22/G22</f>
        <v>#DIV/0!</v>
      </c>
      <c r="Q31" s="33" t="e">
        <f>F23/G23</f>
        <v>#DIV/0!</v>
      </c>
      <c r="R31" s="34"/>
      <c r="S31" s="14"/>
      <c r="T31" s="105"/>
      <c r="U31" s="7"/>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5"/>
    </row>
    <row r="32" spans="1:73" ht="21.75" customHeight="1">
      <c r="A32" s="105"/>
      <c r="B32" s="7"/>
      <c r="C32" s="6"/>
      <c r="D32" s="32" t="s">
        <v>20</v>
      </c>
      <c r="E32" s="33" t="e">
        <f>ROUNDUP((E31-(L11*M11*4.3))/(N11*4.3)+L11,0)</f>
        <v>#DIV/0!</v>
      </c>
      <c r="F32" s="33" t="e">
        <f>ROUNDUP((F31-(L12*M12*4))/(N12*4)+L12,0)</f>
        <v>#DIV/0!</v>
      </c>
      <c r="G32" s="33" t="e">
        <f>ROUNDUP((G31-(L13*M13*4.3))/(N13*4.3)+L13,0)</f>
        <v>#DIV/0!</v>
      </c>
      <c r="H32" s="33" t="e">
        <f>ROUNDUP((H31-(L14*M14*4.2))/(N14*4.2)+L14,0)</f>
        <v>#DIV/0!</v>
      </c>
      <c r="I32" s="33" t="e">
        <f>ROUNDUP((I31-(L15*M15*4.3))/(N15*4.3)+L15,0)</f>
        <v>#DIV/0!</v>
      </c>
      <c r="J32" s="33" t="e">
        <f>ROUNDUP((J31-(L16*M16*4.2))/(N16*4.2)+L16,0)</f>
        <v>#DIV/0!</v>
      </c>
      <c r="K32" s="33" t="e">
        <f>ROUNDUP((K31-(L17*M17*4.3))/(N17*4.3)+L17,0)</f>
        <v>#DIV/0!</v>
      </c>
      <c r="L32" s="33">
        <f>ROUNDUP((L31-(L18*M18*4.3))/(N18*4.3)+L18,0)</f>
        <v>15</v>
      </c>
      <c r="M32" s="33">
        <f>ROUNDUP((M31-(L19*M19*4.2))/(N19*4.2)+L19,0)</f>
        <v>15</v>
      </c>
      <c r="N32" s="33">
        <f>ROUNDUP((N31-(L20*M20*4.3))/(N20*4.3)+L20,0)</f>
        <v>15</v>
      </c>
      <c r="O32" s="33" t="e">
        <f>ROUNDUP((O31-(L21*M21*4.2))/(N21*4.2)+L21,0)</f>
        <v>#DIV/0!</v>
      </c>
      <c r="P32" s="33" t="e">
        <f>ROUNDUP((P31-(L22*M22*4.2))/(N22*4.2)+L22,0)</f>
        <v>#DIV/0!</v>
      </c>
      <c r="Q32" s="33" t="e">
        <f>ROUNDUP((Q31-(L23*M23*4.2))/(N23*4.2)+L23,0)</f>
        <v>#DIV/0!</v>
      </c>
      <c r="R32" s="34"/>
      <c r="S32" s="14"/>
      <c r="T32" s="105"/>
      <c r="U32" s="7"/>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5"/>
    </row>
    <row r="33" spans="1:73" ht="21.75" customHeight="1">
      <c r="A33" s="105"/>
      <c r="B33" s="7"/>
      <c r="C33" s="6"/>
      <c r="D33" s="32" t="s">
        <v>21</v>
      </c>
      <c r="E33" s="33">
        <f>ROUNDUP(I11,0)</f>
        <v>0</v>
      </c>
      <c r="F33" s="33">
        <f>ROUNDUP(I12,0)</f>
        <v>0</v>
      </c>
      <c r="G33" s="33">
        <f>ROUNDUP(I13,0)</f>
        <v>0</v>
      </c>
      <c r="H33" s="33">
        <f>ROUNDUP(I14,0)</f>
        <v>0</v>
      </c>
      <c r="I33" s="33">
        <f>ROUNDUP(I15,0)</f>
        <v>0</v>
      </c>
      <c r="J33" s="33">
        <f>ROUNDUP(I16,0)</f>
        <v>0</v>
      </c>
      <c r="K33" s="33">
        <f>ROUNDUP(I17,0)</f>
        <v>0</v>
      </c>
      <c r="L33" s="33">
        <f>ROUNDUP(I18,0)</f>
        <v>0</v>
      </c>
      <c r="M33" s="33">
        <f>ROUNDUP(I19,0)</f>
        <v>0</v>
      </c>
      <c r="N33" s="33">
        <f>ROUNDUP(I20,0)</f>
        <v>2</v>
      </c>
      <c r="O33" s="33">
        <f>ROUNDUP(I21,0)</f>
        <v>0</v>
      </c>
      <c r="P33" s="33">
        <f>ROUNDUP(I22,0)</f>
        <v>0</v>
      </c>
      <c r="Q33" s="33">
        <f>ROUNDUP(J23,0)</f>
        <v>0</v>
      </c>
      <c r="R33" s="34"/>
      <c r="S33" s="14"/>
      <c r="T33" s="105"/>
      <c r="U33" s="7"/>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5"/>
    </row>
    <row r="34" spans="1:73" ht="21.75" customHeight="1">
      <c r="A34" s="105"/>
      <c r="B34" s="7"/>
      <c r="C34" s="6"/>
      <c r="D34" s="32" t="s">
        <v>22</v>
      </c>
      <c r="E34" s="33">
        <f>J11*E11</f>
        <v>0</v>
      </c>
      <c r="F34" s="33">
        <f>J12*E12</f>
        <v>0</v>
      </c>
      <c r="G34" s="33">
        <f>J13*E13</f>
        <v>0</v>
      </c>
      <c r="H34" s="33">
        <f>J14*E14</f>
        <v>0</v>
      </c>
      <c r="I34" s="33">
        <f>J15*E15</f>
        <v>0</v>
      </c>
      <c r="J34" s="33">
        <f>E16*J16</f>
        <v>0</v>
      </c>
      <c r="K34" s="33">
        <f>J17*E17</f>
        <v>0</v>
      </c>
      <c r="L34" s="33">
        <f>J18*E18</f>
        <v>1</v>
      </c>
      <c r="M34" s="33">
        <f>J19*E19</f>
        <v>0</v>
      </c>
      <c r="N34" s="33">
        <f>J20*E20</f>
        <v>0</v>
      </c>
      <c r="O34" s="33">
        <f>J21*E21</f>
        <v>0</v>
      </c>
      <c r="P34" s="33">
        <f>J22*E22</f>
        <v>0</v>
      </c>
      <c r="Q34" s="33">
        <f>K23*E23</f>
        <v>0</v>
      </c>
      <c r="R34" s="34"/>
      <c r="S34" s="14"/>
      <c r="T34" s="105"/>
      <c r="U34" s="7"/>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5"/>
    </row>
    <row r="35" spans="1:73" ht="21.75" customHeight="1">
      <c r="A35" s="105"/>
      <c r="B35" s="7"/>
      <c r="C35" s="6"/>
      <c r="D35" s="32" t="s">
        <v>23</v>
      </c>
      <c r="E35" s="33">
        <f>K11*E11</f>
        <v>0</v>
      </c>
      <c r="F35" s="33">
        <f>K12*E12</f>
        <v>0</v>
      </c>
      <c r="G35" s="33">
        <f>K13*E13</f>
        <v>0</v>
      </c>
      <c r="H35" s="33">
        <f>K14</f>
        <v>0</v>
      </c>
      <c r="I35" s="33">
        <f>K15*E15</f>
        <v>0</v>
      </c>
      <c r="J35" s="33">
        <f>K16*E16</f>
        <v>0</v>
      </c>
      <c r="K35" s="33">
        <f>K17*E17</f>
        <v>0</v>
      </c>
      <c r="L35" s="33">
        <f>K18*E18</f>
        <v>2</v>
      </c>
      <c r="M35" s="33">
        <f>K19*E19</f>
        <v>2</v>
      </c>
      <c r="N35" s="33">
        <f>K20*E20</f>
        <v>2</v>
      </c>
      <c r="O35" s="33">
        <f>K21*E21</f>
        <v>0</v>
      </c>
      <c r="P35" s="33">
        <f>K22*E22</f>
        <v>0</v>
      </c>
      <c r="Q35" s="33">
        <f>L23*E23</f>
        <v>0</v>
      </c>
      <c r="R35" s="34"/>
      <c r="S35" s="14"/>
      <c r="T35" s="105"/>
      <c r="U35" s="7"/>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5"/>
    </row>
    <row r="36" spans="1:73" ht="21.75" customHeight="1">
      <c r="A36" s="105"/>
      <c r="B36" s="7"/>
      <c r="C36" s="6"/>
      <c r="D36" s="32" t="s">
        <v>24</v>
      </c>
      <c r="E36" s="35" t="e">
        <f t="shared" ref="E36:P36" si="0">ROUNDUP(SUM(E32:E35),0)</f>
        <v>#DIV/0!</v>
      </c>
      <c r="F36" s="35" t="e">
        <f t="shared" si="0"/>
        <v>#DIV/0!</v>
      </c>
      <c r="G36" s="35" t="e">
        <f t="shared" si="0"/>
        <v>#DIV/0!</v>
      </c>
      <c r="H36" s="35" t="e">
        <f t="shared" si="0"/>
        <v>#DIV/0!</v>
      </c>
      <c r="I36" s="35" t="e">
        <f t="shared" si="0"/>
        <v>#DIV/0!</v>
      </c>
      <c r="J36" s="35" t="e">
        <f>ROUNDUP(SUM(J32:J35),0)</f>
        <v>#DIV/0!</v>
      </c>
      <c r="K36" s="35" t="e">
        <f t="shared" si="0"/>
        <v>#DIV/0!</v>
      </c>
      <c r="L36" s="35">
        <f t="shared" si="0"/>
        <v>18</v>
      </c>
      <c r="M36" s="35">
        <f t="shared" si="0"/>
        <v>17</v>
      </c>
      <c r="N36" s="35">
        <f t="shared" si="0"/>
        <v>19</v>
      </c>
      <c r="O36" s="35" t="e">
        <f t="shared" si="0"/>
        <v>#DIV/0!</v>
      </c>
      <c r="P36" s="35" t="e">
        <f t="shared" si="0"/>
        <v>#DIV/0!</v>
      </c>
      <c r="Q36" s="35" t="e">
        <f>ROUNDUP(SUM(Q32:Q35),0)</f>
        <v>#DIV/0!</v>
      </c>
      <c r="R36" s="36"/>
      <c r="S36" s="14"/>
      <c r="T36" s="105"/>
      <c r="U36" s="7"/>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5"/>
    </row>
    <row r="37" spans="1:73" ht="21.75" customHeight="1" thickBot="1">
      <c r="A37" s="105"/>
      <c r="B37" s="7"/>
      <c r="C37" s="6"/>
      <c r="D37" s="67" t="s">
        <v>50</v>
      </c>
      <c r="E37" s="37" t="e">
        <f>G36-E36</f>
        <v>#DIV/0!</v>
      </c>
      <c r="F37" s="37" t="e">
        <f>H36-F36</f>
        <v>#DIV/0!</v>
      </c>
      <c r="G37" s="37" t="e">
        <f t="shared" ref="G37:N37" si="1">I36-G36</f>
        <v>#DIV/0!</v>
      </c>
      <c r="H37" s="37" t="e">
        <f t="shared" si="1"/>
        <v>#DIV/0!</v>
      </c>
      <c r="I37" s="37" t="e">
        <f t="shared" si="1"/>
        <v>#DIV/0!</v>
      </c>
      <c r="J37" s="37" t="e">
        <f>L36-J36</f>
        <v>#DIV/0!</v>
      </c>
      <c r="K37" s="37" t="e">
        <f t="shared" si="1"/>
        <v>#DIV/0!</v>
      </c>
      <c r="L37" s="37">
        <f>N36-L36</f>
        <v>1</v>
      </c>
      <c r="M37" s="37" t="e">
        <f t="shared" si="1"/>
        <v>#DIV/0!</v>
      </c>
      <c r="N37" s="37" t="e">
        <f t="shared" si="1"/>
        <v>#DIV/0!</v>
      </c>
      <c r="O37" s="37" t="e">
        <f>Q36-O36</f>
        <v>#DIV/0!</v>
      </c>
      <c r="P37" s="37" t="e">
        <f>E36-P36</f>
        <v>#DIV/0!</v>
      </c>
      <c r="Q37" s="37" t="e">
        <f>F36-Q36</f>
        <v>#DIV/0!</v>
      </c>
      <c r="R37" s="36"/>
      <c r="S37" s="14"/>
      <c r="T37" s="105"/>
      <c r="U37" s="7"/>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5"/>
    </row>
    <row r="38" spans="1:73" ht="24" customHeight="1">
      <c r="A38" s="105"/>
      <c r="B38" s="7"/>
      <c r="C38" s="4"/>
      <c r="D38" s="38"/>
      <c r="E38" s="39"/>
      <c r="F38" s="39"/>
      <c r="G38" s="39"/>
      <c r="H38" s="39"/>
      <c r="I38" s="39"/>
      <c r="J38" s="39"/>
      <c r="K38" s="39"/>
      <c r="L38" s="39"/>
      <c r="M38" s="39"/>
      <c r="N38" s="39"/>
      <c r="O38" s="39"/>
      <c r="P38" s="39"/>
      <c r="Q38" s="40"/>
      <c r="R38" s="40"/>
      <c r="S38" s="14"/>
      <c r="T38" s="105"/>
      <c r="U38" s="7"/>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5"/>
    </row>
    <row r="39" spans="1:73" ht="24" customHeight="1">
      <c r="A39" s="105"/>
      <c r="B39" s="7"/>
      <c r="C39" s="4"/>
      <c r="D39" s="13"/>
      <c r="E39" s="99" t="s">
        <v>25</v>
      </c>
      <c r="F39" s="99"/>
      <c r="G39" s="99"/>
      <c r="H39" s="99"/>
      <c r="I39" s="99"/>
      <c r="J39" s="99"/>
      <c r="K39" s="99"/>
      <c r="L39" s="99"/>
      <c r="M39" s="99"/>
      <c r="N39" s="99"/>
      <c r="O39" s="99"/>
      <c r="P39" s="99"/>
      <c r="Q39" s="99"/>
      <c r="R39" s="13"/>
      <c r="S39" s="14"/>
      <c r="T39" s="105"/>
      <c r="U39" s="7"/>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5"/>
    </row>
    <row r="40" spans="1:73" ht="8" customHeight="1" thickBot="1">
      <c r="A40" s="105"/>
      <c r="B40" s="7"/>
      <c r="C40" s="4"/>
      <c r="D40" s="13"/>
      <c r="E40" s="25"/>
      <c r="F40" s="26"/>
      <c r="G40" s="26"/>
      <c r="H40" s="26"/>
      <c r="I40" s="26"/>
      <c r="J40" s="26"/>
      <c r="K40" s="26"/>
      <c r="L40" s="26"/>
      <c r="M40" s="26"/>
      <c r="N40" s="26"/>
      <c r="O40" s="17"/>
      <c r="P40" s="17"/>
      <c r="Q40" s="13"/>
      <c r="R40" s="13"/>
      <c r="S40" s="14"/>
      <c r="T40" s="105"/>
      <c r="U40" s="7"/>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5"/>
    </row>
    <row r="41" spans="1:73" ht="21.75" customHeight="1" thickBot="1">
      <c r="A41" s="105"/>
      <c r="B41" s="7"/>
      <c r="C41" s="4"/>
      <c r="D41" s="27"/>
      <c r="E41" s="68" t="s">
        <v>33</v>
      </c>
      <c r="F41" s="68" t="s">
        <v>34</v>
      </c>
      <c r="G41" s="68" t="s">
        <v>35</v>
      </c>
      <c r="H41" s="68" t="s">
        <v>36</v>
      </c>
      <c r="I41" s="68" t="s">
        <v>37</v>
      </c>
      <c r="J41" s="68" t="s">
        <v>38</v>
      </c>
      <c r="K41" s="68" t="s">
        <v>39</v>
      </c>
      <c r="L41" s="68" t="s">
        <v>40</v>
      </c>
      <c r="M41" s="68" t="s">
        <v>41</v>
      </c>
      <c r="N41" s="68" t="s">
        <v>42</v>
      </c>
      <c r="O41" s="68" t="s">
        <v>43</v>
      </c>
      <c r="P41" s="69" t="s">
        <v>44</v>
      </c>
      <c r="Q41" s="70" t="s">
        <v>45</v>
      </c>
      <c r="R41" s="60"/>
      <c r="S41" s="14"/>
      <c r="T41" s="105"/>
      <c r="U41" s="7"/>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5"/>
    </row>
    <row r="42" spans="1:73" ht="21.75" customHeight="1">
      <c r="A42" s="105"/>
      <c r="B42" s="7"/>
      <c r="C42" s="6"/>
      <c r="D42" s="29" t="s">
        <v>26</v>
      </c>
      <c r="E42" s="41">
        <f>E11</f>
        <v>0</v>
      </c>
      <c r="F42" s="41">
        <f>E12</f>
        <v>0</v>
      </c>
      <c r="G42" s="41">
        <f>E13</f>
        <v>0</v>
      </c>
      <c r="H42" s="41">
        <f>E14</f>
        <v>0</v>
      </c>
      <c r="I42" s="41">
        <f>E15</f>
        <v>0</v>
      </c>
      <c r="J42" s="41">
        <f>E16</f>
        <v>0</v>
      </c>
      <c r="K42" s="41">
        <f>E17</f>
        <v>0</v>
      </c>
      <c r="L42" s="41">
        <f>E18</f>
        <v>22</v>
      </c>
      <c r="M42" s="41">
        <f>E19</f>
        <v>22</v>
      </c>
      <c r="N42" s="41">
        <f>E20</f>
        <v>22</v>
      </c>
      <c r="O42" s="41">
        <f>E21</f>
        <v>0</v>
      </c>
      <c r="P42" s="57">
        <f>E22</f>
        <v>0</v>
      </c>
      <c r="Q42" s="62">
        <f>E23</f>
        <v>0</v>
      </c>
      <c r="R42" s="61"/>
      <c r="S42" s="14"/>
      <c r="T42" s="105"/>
      <c r="U42" s="7"/>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5"/>
    </row>
    <row r="43" spans="1:73" ht="21.75" customHeight="1">
      <c r="A43" s="105"/>
      <c r="B43" s="7"/>
      <c r="C43" s="6"/>
      <c r="D43" s="32" t="s">
        <v>27</v>
      </c>
      <c r="E43" s="35" t="e">
        <f t="shared" ref="E43:P43" si="2">E36</f>
        <v>#DIV/0!</v>
      </c>
      <c r="F43" s="35" t="e">
        <f t="shared" si="2"/>
        <v>#DIV/0!</v>
      </c>
      <c r="G43" s="35" t="e">
        <f t="shared" si="2"/>
        <v>#DIV/0!</v>
      </c>
      <c r="H43" s="35" t="e">
        <f>H36</f>
        <v>#DIV/0!</v>
      </c>
      <c r="I43" s="35" t="e">
        <f t="shared" si="2"/>
        <v>#DIV/0!</v>
      </c>
      <c r="J43" s="35" t="e">
        <f t="shared" si="2"/>
        <v>#DIV/0!</v>
      </c>
      <c r="K43" s="35" t="e">
        <f t="shared" si="2"/>
        <v>#DIV/0!</v>
      </c>
      <c r="L43" s="35">
        <f t="shared" si="2"/>
        <v>18</v>
      </c>
      <c r="M43" s="35">
        <f t="shared" si="2"/>
        <v>17</v>
      </c>
      <c r="N43" s="35">
        <f t="shared" si="2"/>
        <v>19</v>
      </c>
      <c r="O43" s="35" t="e">
        <f t="shared" si="2"/>
        <v>#DIV/0!</v>
      </c>
      <c r="P43" s="58" t="e">
        <f t="shared" si="2"/>
        <v>#DIV/0!</v>
      </c>
      <c r="Q43" s="63" t="e">
        <f>Q36</f>
        <v>#DIV/0!</v>
      </c>
      <c r="R43" s="61"/>
      <c r="S43" s="14"/>
      <c r="T43" s="105"/>
      <c r="U43" s="7"/>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5"/>
    </row>
    <row r="44" spans="1:73" ht="21.75" customHeight="1" thickBot="1">
      <c r="A44" s="105"/>
      <c r="B44" s="7"/>
      <c r="C44" s="6"/>
      <c r="D44" s="42" t="s">
        <v>28</v>
      </c>
      <c r="E44" s="37" t="e">
        <f t="shared" ref="E44:Q44" si="3">E43-E42</f>
        <v>#DIV/0!</v>
      </c>
      <c r="F44" s="37" t="e">
        <f t="shared" si="3"/>
        <v>#DIV/0!</v>
      </c>
      <c r="G44" s="37" t="e">
        <f t="shared" si="3"/>
        <v>#DIV/0!</v>
      </c>
      <c r="H44" s="37" t="e">
        <f>H43-H42</f>
        <v>#DIV/0!</v>
      </c>
      <c r="I44" s="37" t="e">
        <f t="shared" si="3"/>
        <v>#DIV/0!</v>
      </c>
      <c r="J44" s="37" t="e">
        <f>J43-J42</f>
        <v>#DIV/0!</v>
      </c>
      <c r="K44" s="37" t="e">
        <f t="shared" si="3"/>
        <v>#DIV/0!</v>
      </c>
      <c r="L44" s="37">
        <f t="shared" si="3"/>
        <v>-4</v>
      </c>
      <c r="M44" s="37">
        <f t="shared" si="3"/>
        <v>-5</v>
      </c>
      <c r="N44" s="37">
        <f t="shared" si="3"/>
        <v>-3</v>
      </c>
      <c r="O44" s="37" t="e">
        <f t="shared" si="3"/>
        <v>#DIV/0!</v>
      </c>
      <c r="P44" s="59" t="e">
        <f t="shared" si="3"/>
        <v>#DIV/0!</v>
      </c>
      <c r="Q44" s="64" t="e">
        <f t="shared" si="3"/>
        <v>#DIV/0!</v>
      </c>
      <c r="R44" s="61"/>
      <c r="S44" s="14"/>
      <c r="T44" s="105"/>
      <c r="U44" s="7"/>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5"/>
    </row>
    <row r="45" spans="1:73" ht="24" customHeight="1">
      <c r="A45" s="105"/>
      <c r="B45" s="7"/>
      <c r="C45" s="4"/>
      <c r="D45" s="11"/>
      <c r="E45" s="11"/>
      <c r="F45" s="11"/>
      <c r="G45" s="11"/>
      <c r="H45" s="11"/>
      <c r="I45" s="11"/>
      <c r="J45" s="11"/>
      <c r="K45" s="11"/>
      <c r="L45" s="11"/>
      <c r="M45" s="11"/>
      <c r="N45" s="11"/>
      <c r="O45" s="11"/>
      <c r="P45" s="11"/>
      <c r="Q45" s="13"/>
      <c r="R45" s="13"/>
      <c r="S45" s="14"/>
      <c r="T45" s="105"/>
      <c r="U45" s="7"/>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5"/>
    </row>
    <row r="46" spans="1:73" ht="24" customHeight="1">
      <c r="A46" s="105"/>
      <c r="B46" s="7"/>
      <c r="C46" s="4"/>
      <c r="D46" s="13"/>
      <c r="E46" s="99" t="s">
        <v>29</v>
      </c>
      <c r="F46" s="99"/>
      <c r="G46" s="99"/>
      <c r="H46" s="99"/>
      <c r="I46" s="99"/>
      <c r="J46" s="99"/>
      <c r="K46" s="99"/>
      <c r="L46" s="99"/>
      <c r="M46" s="99"/>
      <c r="N46" s="99"/>
      <c r="O46" s="99"/>
      <c r="P46" s="99"/>
      <c r="Q46" s="99"/>
      <c r="R46" s="13"/>
      <c r="S46" s="14"/>
      <c r="T46" s="105"/>
      <c r="U46" s="7"/>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5"/>
    </row>
    <row r="47" spans="1:73" ht="8" customHeight="1">
      <c r="A47" s="105"/>
      <c r="B47" s="7"/>
      <c r="C47" s="4"/>
      <c r="D47" s="43"/>
      <c r="E47" s="44"/>
      <c r="F47" s="45"/>
      <c r="G47" s="45"/>
      <c r="H47" s="45"/>
      <c r="I47" s="45"/>
      <c r="J47" s="45"/>
      <c r="K47" s="45"/>
      <c r="L47" s="45"/>
      <c r="M47" s="45"/>
      <c r="N47" s="45"/>
      <c r="O47" s="13"/>
      <c r="P47" s="13"/>
      <c r="Q47" s="13"/>
      <c r="R47" s="13"/>
      <c r="S47" s="14"/>
      <c r="T47" s="105"/>
      <c r="U47" s="7"/>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5"/>
    </row>
    <row r="48" spans="1:73" ht="15" customHeight="1">
      <c r="A48" s="105"/>
      <c r="B48" s="7"/>
      <c r="C48" s="46"/>
      <c r="D48" s="71" t="s">
        <v>52</v>
      </c>
      <c r="E48" s="52"/>
      <c r="F48" s="47"/>
      <c r="G48" s="50"/>
      <c r="H48" s="50"/>
      <c r="I48" s="50"/>
      <c r="J48" s="50"/>
      <c r="K48" s="50"/>
      <c r="L48" s="50"/>
      <c r="M48" s="50"/>
      <c r="N48" s="50"/>
      <c r="O48" s="50"/>
      <c r="P48" s="50"/>
      <c r="Q48" s="50"/>
      <c r="R48" s="50"/>
      <c r="S48" s="14"/>
      <c r="T48" s="105"/>
      <c r="U48" s="7"/>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5"/>
    </row>
    <row r="49" spans="1:73" ht="21.75" customHeight="1">
      <c r="A49" s="105"/>
      <c r="B49" s="7"/>
      <c r="C49" s="4"/>
      <c r="D49" s="48" t="s">
        <v>30</v>
      </c>
      <c r="E49" s="49" t="s">
        <v>31</v>
      </c>
      <c r="F49" s="50"/>
      <c r="G49" s="50"/>
      <c r="H49" s="50"/>
      <c r="I49" s="50"/>
      <c r="J49" s="50"/>
      <c r="K49" s="50"/>
      <c r="L49" s="50"/>
      <c r="M49" s="50"/>
      <c r="N49" s="50"/>
      <c r="O49" s="50"/>
      <c r="P49" s="50"/>
      <c r="Q49" s="50"/>
      <c r="R49" s="50"/>
      <c r="S49" s="14"/>
      <c r="T49" s="105"/>
      <c r="U49" s="7"/>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5"/>
    </row>
    <row r="50" spans="1:73" ht="21.75" customHeight="1">
      <c r="A50" s="105"/>
      <c r="B50" s="7"/>
      <c r="C50" s="4"/>
      <c r="D50" s="51" t="s">
        <v>30</v>
      </c>
      <c r="E50" s="49" t="s">
        <v>32</v>
      </c>
      <c r="F50" s="50"/>
      <c r="G50" s="50"/>
      <c r="H50" s="50"/>
      <c r="I50" s="50"/>
      <c r="J50" s="50"/>
      <c r="K50" s="50"/>
      <c r="L50" s="50"/>
      <c r="M50" s="50"/>
      <c r="N50" s="50"/>
      <c r="O50" s="50"/>
      <c r="P50" s="50"/>
      <c r="Q50" s="50"/>
      <c r="R50" s="50"/>
      <c r="S50" s="14"/>
      <c r="T50" s="105"/>
      <c r="U50" s="7"/>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5"/>
    </row>
    <row r="51" spans="1:73" ht="12" customHeight="1">
      <c r="A51" s="105"/>
      <c r="B51" s="7"/>
      <c r="C51" s="4"/>
      <c r="D51" s="13"/>
      <c r="E51" s="13"/>
      <c r="F51" s="13"/>
      <c r="G51" s="13"/>
      <c r="H51" s="13"/>
      <c r="I51" s="13"/>
      <c r="J51" s="13"/>
      <c r="K51" s="13"/>
      <c r="L51" s="13"/>
      <c r="M51" s="13"/>
      <c r="N51" s="13"/>
      <c r="O51" s="13"/>
      <c r="P51" s="13"/>
      <c r="Q51" s="13"/>
      <c r="R51" s="13"/>
      <c r="S51" s="14"/>
      <c r="T51" s="105"/>
      <c r="U51" s="7"/>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5"/>
    </row>
    <row r="52" spans="1:73" ht="12" customHeight="1" thickBot="1">
      <c r="A52" s="106"/>
      <c r="B52" s="107"/>
      <c r="C52" s="108"/>
      <c r="D52" s="108"/>
      <c r="E52" s="108"/>
      <c r="F52" s="108"/>
      <c r="G52" s="108"/>
      <c r="H52" s="108"/>
      <c r="I52" s="108"/>
      <c r="J52" s="108"/>
      <c r="K52" s="108"/>
      <c r="L52" s="108"/>
      <c r="M52" s="108"/>
      <c r="N52" s="108"/>
      <c r="O52" s="108"/>
      <c r="P52" s="108"/>
      <c r="Q52" s="108"/>
      <c r="R52" s="108"/>
      <c r="S52" s="109"/>
      <c r="T52" s="106"/>
      <c r="U52" s="7"/>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5"/>
    </row>
  </sheetData>
  <mergeCells count="22">
    <mergeCell ref="A1:A52"/>
    <mergeCell ref="B52:S52"/>
    <mergeCell ref="O16:S16"/>
    <mergeCell ref="O18:S18"/>
    <mergeCell ref="J24:N24"/>
    <mergeCell ref="G7:H7"/>
    <mergeCell ref="L7:M7"/>
    <mergeCell ref="B1:T1"/>
    <mergeCell ref="E7:F7"/>
    <mergeCell ref="I7:K7"/>
    <mergeCell ref="H9:K9"/>
    <mergeCell ref="L9:N9"/>
    <mergeCell ref="O17:S17"/>
    <mergeCell ref="T2:T52"/>
    <mergeCell ref="E9:G9"/>
    <mergeCell ref="E46:Q46"/>
    <mergeCell ref="E4:Q6"/>
    <mergeCell ref="O19:S19"/>
    <mergeCell ref="O20:P20"/>
    <mergeCell ref="E26:Q26"/>
    <mergeCell ref="E39:Q39"/>
    <mergeCell ref="E24:H24"/>
  </mergeCells>
  <phoneticPr fontId="24" type="noConversion"/>
  <conditionalFormatting sqref="E37:Q37">
    <cfRule type="cellIs" dxfId="5" priority="1" stopIfTrue="1" operator="equal">
      <formula>0</formula>
    </cfRule>
    <cfRule type="cellIs" dxfId="4" priority="2" stopIfTrue="1" operator="lessThan">
      <formula>0</formula>
    </cfRule>
    <cfRule type="cellIs" dxfId="3" priority="3" stopIfTrue="1" operator="greaterThan">
      <formula>0</formula>
    </cfRule>
  </conditionalFormatting>
  <conditionalFormatting sqref="E44:Q44">
    <cfRule type="cellIs" dxfId="2" priority="4" stopIfTrue="1" operator="equal">
      <formula>0</formula>
    </cfRule>
    <cfRule type="cellIs" dxfId="1" priority="5" stopIfTrue="1" operator="lessThan">
      <formula>0</formula>
    </cfRule>
    <cfRule type="cellIs" dxfId="0" priority="6" stopIfTrue="1" operator="greaterThan">
      <formula>0</formula>
    </cfRule>
  </conditionalFormatting>
  <pageMargins left="0.25" right="0.23622000000000001" top="0.67" bottom="1.41" header="0.23622000000000001" footer="0.23622000000000001"/>
  <pageSetup scale="60" orientation="portrait"/>
  <headerFooter>
    <oddFooter>&amp;L&amp;"Tahoma,Bold"&amp;12&amp;K0000005/13/22&amp;R&amp;"Helvetica Neue,Regular"&amp;12&amp;K000000&amp;P</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TPCH Staffing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Brandy</dc:creator>
  <cp:lastModifiedBy>Sanket Dharod</cp:lastModifiedBy>
  <dcterms:created xsi:type="dcterms:W3CDTF">2022-05-16T20:48:46Z</dcterms:created>
  <dcterms:modified xsi:type="dcterms:W3CDTF">2025-08-19T22:28:28Z</dcterms:modified>
</cp:coreProperties>
</file>