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ilcserver\users\jsolomon\Desktop\"/>
    </mc:Choice>
  </mc:AlternateContent>
  <xr:revisionPtr revIDLastSave="0" documentId="13_ncr:1_{1C345BF2-E1C4-4282-A4C1-AF6F41F6C613}" xr6:coauthVersionLast="47" xr6:coauthVersionMax="47" xr10:uidLastSave="{00000000-0000-0000-0000-000000000000}"/>
  <bookViews>
    <workbookView xWindow="-120" yWindow="-120" windowWidth="29040" windowHeight="15840" xr2:uid="{00000000-000D-0000-FFFF-FFFF00000000}"/>
  </bookViews>
  <sheets>
    <sheet name="Form Responses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J19" i="1"/>
  <c r="K19" i="1" s="1"/>
  <c r="J18" i="1"/>
  <c r="K18" i="1" s="1"/>
  <c r="K2" i="1"/>
  <c r="K3" i="1"/>
  <c r="K4" i="1"/>
  <c r="K6" i="1"/>
  <c r="K7" i="1"/>
  <c r="K8" i="1"/>
  <c r="K9" i="1"/>
  <c r="K10" i="1"/>
  <c r="K11" i="1"/>
  <c r="K12" i="1"/>
  <c r="K13" i="1"/>
  <c r="K14" i="1"/>
  <c r="K15" i="1"/>
  <c r="K16" i="1"/>
  <c r="K17" i="1"/>
  <c r="F20" i="1"/>
  <c r="D20" i="1"/>
  <c r="E3" i="1" s="1"/>
  <c r="B20" i="1"/>
  <c r="C4" i="1" s="1"/>
  <c r="E19" i="1" l="1"/>
  <c r="G20" i="1"/>
  <c r="E18" i="1"/>
  <c r="L4" i="1"/>
  <c r="C18" i="1"/>
  <c r="L18" i="1" s="1"/>
  <c r="C19" i="1"/>
  <c r="L19" i="1" s="1"/>
  <c r="E13" i="1"/>
  <c r="E10" i="1"/>
  <c r="E5" i="1"/>
  <c r="E12" i="1"/>
  <c r="E4" i="1"/>
  <c r="E8" i="1"/>
  <c r="E15" i="1"/>
  <c r="E7" i="1"/>
  <c r="E2" i="1"/>
  <c r="E17" i="1"/>
  <c r="E9" i="1"/>
  <c r="E16" i="1"/>
  <c r="E14" i="1"/>
  <c r="E6" i="1"/>
  <c r="E11" i="1"/>
  <c r="C11" i="1"/>
  <c r="L11" i="1" s="1"/>
  <c r="C3" i="1"/>
  <c r="L3" i="1" s="1"/>
  <c r="C10" i="1"/>
  <c r="L10" i="1" s="1"/>
  <c r="C2" i="1"/>
  <c r="L2" i="1" s="1"/>
  <c r="C17" i="1"/>
  <c r="L17" i="1" s="1"/>
  <c r="C9" i="1"/>
  <c r="L9" i="1" s="1"/>
  <c r="C16" i="1"/>
  <c r="L16" i="1" s="1"/>
  <c r="C8" i="1"/>
  <c r="L8" i="1" s="1"/>
  <c r="C15" i="1"/>
  <c r="L15" i="1" s="1"/>
  <c r="C14" i="1"/>
  <c r="L14" i="1" s="1"/>
  <c r="C6" i="1"/>
  <c r="L6" i="1" s="1"/>
  <c r="C13" i="1"/>
  <c r="L13" i="1" s="1"/>
  <c r="C5" i="1"/>
  <c r="C7" i="1"/>
  <c r="L7" i="1" s="1"/>
  <c r="C12" i="1"/>
  <c r="L12" i="1" s="1"/>
  <c r="I5" i="1" l="1"/>
  <c r="K5" i="1" s="1"/>
  <c r="L5" i="1" s="1"/>
  <c r="L20" i="1" s="1"/>
</calcChain>
</file>

<file path=xl/sharedStrings.xml><?xml version="1.0" encoding="utf-8"?>
<sst xmlns="http://schemas.openxmlformats.org/spreadsheetml/2006/main" count="89" uniqueCount="37">
  <si>
    <t>Provider Name</t>
  </si>
  <si>
    <t>How many people are you serving on DD waiver?</t>
  </si>
  <si>
    <t>What is your current number of FTE DSPs?</t>
  </si>
  <si>
    <t>How many FTE DSPs do you currently need?</t>
  </si>
  <si>
    <t>What is your current turnover rate?</t>
  </si>
  <si>
    <t>What is your total DSP payroll hours (including OT)?</t>
  </si>
  <si>
    <t>What are your total overtime hours?</t>
  </si>
  <si>
    <t>How many DSP hours are currently open or being covered by other staff (admin, etc.)?</t>
  </si>
  <si>
    <t>What is your average current DSP starting wage (non-OT)?</t>
  </si>
  <si>
    <t>Do you have people who have not returned to services due to staffing shortages?</t>
  </si>
  <si>
    <t>Are you struggling to meet quality standards due to staffing shortages?</t>
  </si>
  <si>
    <t>Are you utilizing new, temporary recruiting methods?</t>
  </si>
  <si>
    <t>If you are utilizing new, temporary recruiting methods, please describe them and include dollars allocated:</t>
  </si>
  <si>
    <t>Yes</t>
  </si>
  <si>
    <t>No</t>
  </si>
  <si>
    <t>5% (over last 3 months)</t>
  </si>
  <si>
    <t xml:space="preserve">Not yet, but considering hiring bonuses. Struggling to find employees in Omaha, which is rapidly growing. </t>
  </si>
  <si>
    <t>Hiring Incentives, Retention Incentives, Referral Bonuses, Increased benefits such as GROW Omaha and EAP plans</t>
  </si>
  <si>
    <t>Papillion - 0%  Norfolk 4%</t>
  </si>
  <si>
    <t>Online recruitment that are pricey compared to recruiting in the past.</t>
  </si>
  <si>
    <t>Increased starting wage, and advertised on Indeed</t>
  </si>
  <si>
    <t>yes</t>
  </si>
  <si>
    <t>YES</t>
  </si>
  <si>
    <t>NO</t>
  </si>
  <si>
    <t>Primarily--primarily significant bonuses</t>
  </si>
  <si>
    <t xml:space="preserve">Increased hiring bonus to $1000.00 for select openings (normally do not need), went from $150.00 to $1000.00 referral bonus of staff, Facebook ads ($50.00 each time posted plus costs of boosting), onsite career fairs (time of employees plus recruitment materials), and offering temp staff through Mosaic at $15.00/hr to attempt to attract during vacancies. </t>
  </si>
  <si>
    <t xml:space="preserve">bus benches 2k
full size magazine ads 1.5k
Facebook bumps in advertising 500.00
community events where I used to focus on donation dollars are not spent mostly asking for people to come work for us.
We are using temporary staffing which is not recruiting in general but we have paid out two temp staff contracts for them to work for us full time. That cost between 3k-7k to buy them out. Then we are paying 7k ish per week just to utilize temp staffing. </t>
  </si>
  <si>
    <t>$500 hiring bonus, onsite career fairs, more flexible with starting wages to get people in the door.</t>
  </si>
  <si>
    <t>Temp agency staff have had to be used in certain locations.  Also done our own temp staff internally at $17/hour (no benefits), however none of these staff converted to permanent fully time staff.</t>
  </si>
  <si>
    <t>Provider Name2</t>
  </si>
  <si>
    <t>Weight By People Supported</t>
  </si>
  <si>
    <t>Weight by DSP Headcount</t>
  </si>
  <si>
    <t>OT %</t>
  </si>
  <si>
    <t>Weighted OT %</t>
  </si>
  <si>
    <t xml:space="preserve">Hired an experienced recruiter- 60,000. Annually. Advertising on radio and billboards 5,000. Hosting job fair $800. Temporarily had a sign on bonus $50,000. Stopped because it did not help retention or have the affect we wanted. </t>
  </si>
  <si>
    <t>$500 hiring bonus, paid ads, temp services</t>
  </si>
  <si>
    <t>DSP % Needed by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</si>
</sst>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yy\ h:mm:ss"/>
    <numFmt numFmtId="165" formatCode="&quot;$&quot;#,##0"/>
    <numFmt numFmtId="166" formatCode="&quot;$&quot;#,##0.00"/>
    <numFmt numFmtId="167" formatCode="0.0%"/>
  </numFmts>
  <fonts count="4" x14ac:knownFonts="1">
    <font>
      <sz val="10"/>
      <color rgb="FF000000"/>
      <name val="Arial"/>
    </font>
    <font>
      <sz val="10"/>
      <color theme="1"/>
      <name val="Arial"/>
    </font>
    <font>
      <sz val="10"/>
      <name val="Arial"/>
    </font>
    <font>
      <sz val="10"/>
      <color rgb="FF000000"/>
      <name val="Arial"/>
    </font>
  </fonts>
  <fills count="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s>
  <borders count="1">
    <border>
      <left/>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32">
    <xf numFmtId="0" fontId="0" fillId="0" borderId="0" xfId="0" applyFont="1" applyAlignment="1"/>
    <xf numFmtId="164" fontId="2" fillId="0" borderId="0" xfId="0" applyNumberFormat="1" applyFont="1" applyAlignment="1"/>
    <xf numFmtId="0" fontId="1" fillId="0" borderId="0" xfId="0" applyFont="1" applyAlignment="1"/>
    <xf numFmtId="10" fontId="1" fillId="0" borderId="0" xfId="0" applyNumberFormat="1" applyFont="1" applyAlignment="1"/>
    <xf numFmtId="3" fontId="1" fillId="0" borderId="0" xfId="0" applyNumberFormat="1" applyFont="1" applyAlignment="1"/>
    <xf numFmtId="165" fontId="1" fillId="0" borderId="0" xfId="0" applyNumberFormat="1" applyFont="1" applyAlignment="1"/>
    <xf numFmtId="9" fontId="1" fillId="0" borderId="0" xfId="0" applyNumberFormat="1" applyFont="1" applyAlignment="1"/>
    <xf numFmtId="166" fontId="1" fillId="0" borderId="0" xfId="0" applyNumberFormat="1" applyFont="1" applyAlignment="1"/>
    <xf numFmtId="0" fontId="0" fillId="0" borderId="0" xfId="0" applyFont="1" applyAlignment="1">
      <alignment wrapText="1"/>
    </xf>
    <xf numFmtId="0" fontId="1" fillId="0" borderId="0" xfId="0" applyFont="1" applyAlignment="1">
      <alignment wrapText="1"/>
    </xf>
    <xf numFmtId="0" fontId="0" fillId="0" borderId="0" xfId="0" applyFont="1" applyAlignment="1">
      <alignment horizontal="center" vertical="center" wrapText="1"/>
    </xf>
    <xf numFmtId="0" fontId="1" fillId="0" borderId="0" xfId="0" applyFont="1" applyAlignment="1">
      <alignment horizontal="center" vertical="center" wrapText="1"/>
    </xf>
    <xf numFmtId="43" fontId="1" fillId="0" borderId="0" xfId="1" applyFont="1" applyAlignment="1"/>
    <xf numFmtId="43" fontId="0" fillId="0" borderId="0" xfId="1" applyFont="1" applyAlignment="1"/>
    <xf numFmtId="0" fontId="1" fillId="2" borderId="0" xfId="0" applyFont="1" applyFill="1" applyAlignment="1">
      <alignment horizontal="center" vertical="center" wrapText="1"/>
    </xf>
    <xf numFmtId="0" fontId="0" fillId="2" borderId="0" xfId="0" applyFont="1" applyFill="1" applyAlignment="1"/>
    <xf numFmtId="43" fontId="1" fillId="2" borderId="0" xfId="0" applyNumberFormat="1" applyFont="1" applyFill="1" applyAlignment="1"/>
    <xf numFmtId="43" fontId="0" fillId="2" borderId="0" xfId="0" applyNumberFormat="1" applyFont="1" applyFill="1" applyAlignment="1"/>
    <xf numFmtId="43" fontId="1" fillId="2" borderId="0" xfId="1" applyFont="1" applyFill="1" applyAlignment="1"/>
    <xf numFmtId="43" fontId="0" fillId="2" borderId="0" xfId="1" applyFont="1" applyFill="1" applyAlignment="1"/>
    <xf numFmtId="10" fontId="0" fillId="0" borderId="0" xfId="2" applyNumberFormat="1" applyFont="1" applyAlignment="1"/>
    <xf numFmtId="10" fontId="0" fillId="0" borderId="0" xfId="0" applyNumberFormat="1" applyFont="1" applyAlignment="1"/>
    <xf numFmtId="43" fontId="0" fillId="0" borderId="0" xfId="0" applyNumberFormat="1" applyFont="1" applyAlignment="1"/>
    <xf numFmtId="10" fontId="3" fillId="0" borderId="0" xfId="0" applyNumberFormat="1" applyFont="1" applyAlignment="1"/>
    <xf numFmtId="0" fontId="0" fillId="0" borderId="0" xfId="0"/>
    <xf numFmtId="167" fontId="1" fillId="2" borderId="0" xfId="2" applyNumberFormat="1" applyFont="1" applyFill="1" applyAlignment="1"/>
    <xf numFmtId="167" fontId="0" fillId="2" borderId="0" xfId="2" applyNumberFormat="1" applyFont="1" applyFill="1" applyAlignment="1"/>
    <xf numFmtId="10" fontId="1" fillId="3" borderId="0" xfId="2" applyNumberFormat="1" applyFont="1" applyFill="1" applyAlignment="1">
      <alignment horizontal="center" vertical="center" wrapText="1"/>
    </xf>
    <xf numFmtId="10" fontId="1" fillId="3" borderId="0" xfId="2" applyNumberFormat="1" applyFont="1" applyFill="1" applyAlignment="1"/>
    <xf numFmtId="43" fontId="1" fillId="3" borderId="0" xfId="2" applyNumberFormat="1" applyFont="1" applyFill="1" applyAlignment="1"/>
    <xf numFmtId="10" fontId="0" fillId="3" borderId="0" xfId="2" applyNumberFormat="1" applyFont="1" applyFill="1" applyAlignment="1"/>
    <xf numFmtId="43" fontId="0" fillId="3" borderId="0" xfId="2" applyNumberFormat="1" applyFont="1" applyFill="1" applyAlignment="1"/>
  </cellXfs>
  <cellStyles count="3">
    <cellStyle name="Comma" xfId="1" builtinId="3"/>
    <cellStyle name="Normal" xfId="0" builtinId="0"/>
    <cellStyle name="Percent" xfId="2" builtinId="5"/>
  </cellStyles>
  <dxfs count="17">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numFmt numFmtId="14" formatCode="0.00%"/>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4" formatCode="0.00%"/>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35" formatCode="_(* #,##0.00_);_(* \(#,##0.00\);_(* &quot;-&quot;??_);_(@_)"/>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4" formatCode="0.00%"/>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35" formatCode="_(* #,##0.00_);_(* \(#,##0.00\);_(* &quot;-&quot;??_);_(@_)"/>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35" formatCode="_(* #,##0.00_);_(* \(#,##0.00\);_(* &quot;-&quot;??_);_(@_)"/>
      <alignment horizontal="general" vertical="bottom" textRotation="0" wrapText="0" indent="0" justifyLastLine="0" shrinkToFit="0" readingOrder="0"/>
    </dxf>
    <dxf>
      <numFmt numFmtId="167" formatCode="0.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35" formatCode="_(* #,##0.00_);_(* \(#,##0.00\);_(* &quot;-&quot;??_);_(@_)"/>
      <fill>
        <patternFill patternType="solid">
          <fgColor indexed="64"/>
          <bgColor theme="5"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4" formatCode="0.00%"/>
      <fill>
        <patternFill patternType="solid">
          <fgColor indexed="64"/>
          <bgColor theme="5"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ill>
        <patternFill patternType="solid">
          <fgColor indexed="64"/>
          <bgColor rgb="FFFFFF00"/>
        </patternFill>
      </fill>
    </dxf>
    <dxf>
      <numFmt numFmtId="35" formatCode="_(* #,##0.00_);_(* \(#,##0.00\);_(* &quot;-&quot;??_);_(@_)"/>
      <fill>
        <patternFill patternType="solid">
          <fgColor indexed="64"/>
          <bgColor rgb="FFFFFF00"/>
        </patternFill>
      </fill>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76E5F2-BD8C-4E7D-8100-49AD8790AAB9}" name="Table1" displayName="Table1" ref="A1:S20" totalsRowCount="1" headerRowDxfId="16">
  <autoFilter ref="A1:S19" xr:uid="{7E76E5F2-BD8C-4E7D-8100-49AD8790AAB9}"/>
  <tableColumns count="19">
    <tableColumn id="1" xr3:uid="{126C4D8D-64AE-4192-A478-319D279B79F1}" name="Provider Name"/>
    <tableColumn id="2" xr3:uid="{E8D50552-4F17-401A-8465-4B37A4C09952}" name="How many people are you serving on DD waiver?" totalsRowFunction="sum" totalsRowDxfId="8"/>
    <tableColumn id="15" xr3:uid="{7B495A9A-08D7-4F2D-9830-153E127EBD84}" name="Weight By People Supported" dataDxfId="15" totalsRowDxfId="7">
      <calculatedColumnFormula>Table1[[#This Row],[How many people are you serving on DD waiver?]]/Table1[[#Totals],[How many people are you serving on DD waiver?]]</calculatedColumnFormula>
    </tableColumn>
    <tableColumn id="3" xr3:uid="{45733D3D-A766-463A-8231-7E84C8511791}" name="What is your current number of FTE DSPs?" totalsRowFunction="sum" totalsRowDxfId="6"/>
    <tableColumn id="16" xr3:uid="{4691F355-52EA-43ED-AF16-AA725ADD94A4}" name="Weight by DSP Headcount" dataDxfId="14" totalsRowDxfId="5" dataCellStyle="Comma">
      <calculatedColumnFormula>Table1[[#This Row],[What is your current number of FTE DSPs?]]/Table1[[#Totals],[What is your current number of FTE DSPs?]]</calculatedColumnFormula>
    </tableColumn>
    <tableColumn id="4" xr3:uid="{A2867AFB-5F5E-47D9-9505-3DD654E04F11}" name="How many FTE DSPs do you currently need?" totalsRowFunction="sum"/>
    <tableColumn id="19" xr3:uid="{F34F1685-620C-43DC-BD5E-E5517AD4BD11}" name="DSP % Needed by Provider" totalsRowFunction="custom" dataDxfId="9" totalsRowDxfId="4" dataCellStyle="Percent" totalsRowCellStyle="Percent">
      <calculatedColumnFormula>Table1[[#This Row],[How many FTE DSPs do you currently need?]]/Table1[[#This Row],[What is your current number of FTE DSPs?]]</calculatedColumnFormula>
      <totalsRowFormula>Table1[[#Totals],[How many FTE DSPs do you currently need?]]/Table1[[#Totals],[What is your current number of FTE DSPs?]]</totalsRowFormula>
    </tableColumn>
    <tableColumn id="5" xr3:uid="{3FE61E4F-C457-450B-970F-6A4CC33BBF22}" name="What is your current turnover rate?"/>
    <tableColumn id="6" xr3:uid="{8758FD6F-F54F-45B1-B68B-760393A5E644}" name="What is your total DSP payroll hours (including OT)?" dataDxfId="13" totalsRowDxfId="3" dataCellStyle="Comma"/>
    <tableColumn id="7" xr3:uid="{2BE8DCED-BCC6-41B3-9BD7-08DB439A7B35}" name="What are your total overtime hours?" dataCellStyle="Comma"/>
    <tableColumn id="17" xr3:uid="{A512C14E-CEE1-4CC0-B993-AB2FE92F5863}" name="OT %" dataDxfId="11" totalsRowDxfId="2" dataCellStyle="Percent">
      <calculatedColumnFormula>Table1[[#This Row],[What are your total overtime hours?]]/Table1[[#This Row],[What is your total DSP payroll hours (including OT)?]]</calculatedColumnFormula>
    </tableColumn>
    <tableColumn id="18" xr3:uid="{46AF4D6E-6E1E-4950-8945-F58E5E4AC9C2}" name="Weighted OT %" totalsRowFunction="sum" dataDxfId="10" totalsRowDxfId="1" dataCellStyle="Percent">
      <calculatedColumnFormula>Table1[[#This Row],[OT %]]*Table1[[#This Row],[Weight By People Supported]]</calculatedColumnFormula>
    </tableColumn>
    <tableColumn id="8" xr3:uid="{61C7923C-ADD7-456B-A8A7-DABFEB74B06B}" name="How many DSP hours are currently open or being covered by other staff (admin, etc.)?"/>
    <tableColumn id="9" xr3:uid="{F4F1A214-BE43-4784-8C10-6CBF81046E9A}" name="What is your average current DSP starting wage (non-OT)?"/>
    <tableColumn id="10" xr3:uid="{390CAF1D-21E3-42CF-9319-A446A3B0B193}" name="Do you have people who have not returned to services due to staffing shortages?"/>
    <tableColumn id="11" xr3:uid="{3533630F-212F-47A6-ACF8-F22CE4563EBA}" name="Are you struggling to meet quality standards due to staffing shortages?"/>
    <tableColumn id="12" xr3:uid="{B4CCAE8A-661E-4FE4-9CA5-3F0D896EFBE1}" name="Are you utilizing new, temporary recruiting methods?"/>
    <tableColumn id="13" xr3:uid="{9D158919-F1AA-4C96-8403-0F4935FDAACA}" name="If you are utilizing new, temporary recruiting methods, please describe them and include dollars allocated:" dataDxfId="12" totalsRowDxfId="0"/>
    <tableColumn id="14" xr3:uid="{36E8EFBD-6D9C-4344-AE98-F16D864B83CC}" name="Provider Name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20"/>
  <sheetViews>
    <sheetView tabSelected="1" zoomScale="70" zoomScaleNormal="70" workbookViewId="0">
      <pane ySplit="1" topLeftCell="A2" activePane="bottomLeft" state="frozen"/>
      <selection pane="bottomLeft" activeCell="I22" sqref="I22"/>
    </sheetView>
  </sheetViews>
  <sheetFormatPr defaultColWidth="20.85546875" defaultRowHeight="15.75" customHeight="1" x14ac:dyDescent="0.2"/>
  <cols>
    <col min="2" max="2" width="26.7109375" bestFit="1" customWidth="1"/>
    <col min="8" max="8" width="25.42578125" bestFit="1" customWidth="1"/>
    <col min="11" max="11" width="13.5703125" style="20" bestFit="1" customWidth="1"/>
    <col min="12" max="12" width="12.5703125" style="20" customWidth="1"/>
  </cols>
  <sheetData>
    <row r="1" spans="1:19" s="10" customFormat="1" ht="76.5" x14ac:dyDescent="0.2">
      <c r="A1" s="10" t="s">
        <v>0</v>
      </c>
      <c r="B1" s="11" t="s">
        <v>1</v>
      </c>
      <c r="C1" s="14" t="s">
        <v>30</v>
      </c>
      <c r="D1" s="11" t="s">
        <v>2</v>
      </c>
      <c r="E1" s="14" t="s">
        <v>31</v>
      </c>
      <c r="F1" s="11" t="s">
        <v>3</v>
      </c>
      <c r="G1" s="14" t="s">
        <v>36</v>
      </c>
      <c r="H1" s="11" t="s">
        <v>4</v>
      </c>
      <c r="I1" s="11" t="s">
        <v>5</v>
      </c>
      <c r="J1" s="11" t="s">
        <v>6</v>
      </c>
      <c r="K1" s="27" t="s">
        <v>32</v>
      </c>
      <c r="L1" s="27" t="s">
        <v>33</v>
      </c>
      <c r="M1" s="11" t="s">
        <v>7</v>
      </c>
      <c r="N1" s="11" t="s">
        <v>8</v>
      </c>
      <c r="O1" s="11" t="s">
        <v>9</v>
      </c>
      <c r="P1" s="11" t="s">
        <v>10</v>
      </c>
      <c r="Q1" s="11" t="s">
        <v>11</v>
      </c>
      <c r="R1" s="11" t="s">
        <v>12</v>
      </c>
      <c r="S1" s="11" t="s">
        <v>29</v>
      </c>
    </row>
    <row r="2" spans="1:19" ht="12.75" x14ac:dyDescent="0.2">
      <c r="A2" s="1"/>
      <c r="B2" s="2">
        <v>53</v>
      </c>
      <c r="C2" s="16">
        <f>Table1[[#This Row],[How many people are you serving on DD waiver?]]/Table1[[#Totals],[How many people are you serving on DD waiver?]]</f>
        <v>2.0213577421815409E-2</v>
      </c>
      <c r="D2" s="2">
        <v>65</v>
      </c>
      <c r="E2" s="18">
        <f>Table1[[#This Row],[What is your current number of FTE DSPs?]]/Table1[[#Totals],[What is your current number of FTE DSPs?]]</f>
        <v>4.2809628873448149E-2</v>
      </c>
      <c r="F2" s="2">
        <v>12</v>
      </c>
      <c r="G2" s="25">
        <f>Table1[[#This Row],[How many FTE DSPs do you currently need?]]/Table1[[#This Row],[What is your current number of FTE DSPs?]]</f>
        <v>0.18461538461538463</v>
      </c>
      <c r="H2" s="3">
        <v>0.52900000000000003</v>
      </c>
      <c r="I2" s="4">
        <v>31175</v>
      </c>
      <c r="J2" s="12">
        <v>1164</v>
      </c>
      <c r="K2" s="28">
        <f>Table1[[#This Row],[What are your total overtime hours?]]/Table1[[#This Row],[What is your total DSP payroll hours (including OT)?]]</f>
        <v>3.7337610264635127E-2</v>
      </c>
      <c r="L2" s="29">
        <f>Table1[[#This Row],[OT %]]*Table1[[#This Row],[Weight By People Supported]]</f>
        <v>7.5472667582977186E-4</v>
      </c>
      <c r="M2" s="2"/>
      <c r="N2" s="5">
        <v>9</v>
      </c>
      <c r="O2" s="2" t="s">
        <v>13</v>
      </c>
      <c r="P2" s="2" t="s">
        <v>13</v>
      </c>
      <c r="Q2" s="2" t="s">
        <v>14</v>
      </c>
      <c r="R2" s="8"/>
      <c r="S2" s="2"/>
    </row>
    <row r="3" spans="1:19" ht="96.75" customHeight="1" x14ac:dyDescent="0.2">
      <c r="A3" s="1"/>
      <c r="B3" s="2">
        <v>91</v>
      </c>
      <c r="C3" s="16">
        <f>Table1[[#This Row],[How many people are you serving on DD waiver?]]/Table1[[#Totals],[How many people are you serving on DD waiver?]]</f>
        <v>3.4706331045003813E-2</v>
      </c>
      <c r="D3" s="2">
        <v>19</v>
      </c>
      <c r="E3" s="18">
        <f>Table1[[#This Row],[What is your current number of FTE DSPs?]]/Table1[[#Totals],[What is your current number of FTE DSPs?]]</f>
        <v>1.2513583824546381E-2</v>
      </c>
      <c r="F3" s="2">
        <v>20</v>
      </c>
      <c r="G3" s="25">
        <f>Table1[[#This Row],[How many FTE DSPs do you currently need?]]/Table1[[#This Row],[What is your current number of FTE DSPs?]]</f>
        <v>1.0526315789473684</v>
      </c>
      <c r="H3" s="2" t="s">
        <v>15</v>
      </c>
      <c r="I3" s="12">
        <v>1605.25</v>
      </c>
      <c r="J3" s="12">
        <v>6.25</v>
      </c>
      <c r="K3" s="28">
        <f>Table1[[#This Row],[What are your total overtime hours?]]/Table1[[#This Row],[What is your total DSP payroll hours (including OT)?]]</f>
        <v>3.8934745366765301E-3</v>
      </c>
      <c r="L3" s="29">
        <f>Table1[[#This Row],[OT %]]*Table1[[#This Row],[Weight By People Supported]]</f>
        <v>1.351282161851885E-4</v>
      </c>
      <c r="M3" s="2"/>
      <c r="N3" s="2">
        <v>14</v>
      </c>
      <c r="O3" s="2" t="s">
        <v>13</v>
      </c>
      <c r="P3" s="2" t="s">
        <v>14</v>
      </c>
      <c r="Q3" s="2" t="s">
        <v>14</v>
      </c>
      <c r="R3" s="9" t="s">
        <v>16</v>
      </c>
      <c r="S3" s="2"/>
    </row>
    <row r="4" spans="1:19" ht="76.5" x14ac:dyDescent="0.2">
      <c r="A4" s="1"/>
      <c r="B4" s="2">
        <v>40</v>
      </c>
      <c r="C4" s="16">
        <f>Table1[[#This Row],[How many people are you serving on DD waiver?]]/Table1[[#Totals],[How many people are you serving on DD waiver?]]</f>
        <v>1.5255530129672006E-2</v>
      </c>
      <c r="D4" s="2">
        <v>15</v>
      </c>
      <c r="E4" s="18">
        <f>Table1[[#This Row],[What is your current number of FTE DSPs?]]/Table1[[#Totals],[What is your current number of FTE DSPs?]]</f>
        <v>9.8791451246418808E-3</v>
      </c>
      <c r="F4" s="2">
        <v>2</v>
      </c>
      <c r="G4" s="25">
        <f>Table1[[#This Row],[How many FTE DSPs do you currently need?]]/Table1[[#This Row],[What is your current number of FTE DSPs?]]</f>
        <v>0.13333333333333333</v>
      </c>
      <c r="H4" s="6">
        <v>0.26</v>
      </c>
      <c r="I4" s="12">
        <v>1197</v>
      </c>
      <c r="J4" s="12">
        <v>27.25</v>
      </c>
      <c r="K4" s="28">
        <f>Table1[[#This Row],[What are your total overtime hours?]]/Table1[[#This Row],[What is your total DSP payroll hours (including OT)?]]</f>
        <v>2.2765246449456975E-2</v>
      </c>
      <c r="L4" s="29">
        <f>Table1[[#This Row],[OT %]]*Table1[[#This Row],[Weight By People Supported]]</f>
        <v>3.4729590311909954E-4</v>
      </c>
      <c r="M4" s="2"/>
      <c r="N4" s="5">
        <v>14</v>
      </c>
      <c r="O4" s="2" t="s">
        <v>14</v>
      </c>
      <c r="P4" s="2" t="s">
        <v>14</v>
      </c>
      <c r="Q4" s="2" t="s">
        <v>13</v>
      </c>
      <c r="R4" s="9" t="s">
        <v>17</v>
      </c>
      <c r="S4" s="2"/>
    </row>
    <row r="5" spans="1:19" ht="38.25" x14ac:dyDescent="0.2">
      <c r="A5" s="1"/>
      <c r="B5" s="2">
        <v>50</v>
      </c>
      <c r="C5" s="16">
        <f>Table1[[#This Row],[How many people are you serving on DD waiver?]]/Table1[[#Totals],[How many people are you serving on DD waiver?]]</f>
        <v>1.9069412662090009E-2</v>
      </c>
      <c r="D5" s="2">
        <v>27</v>
      </c>
      <c r="E5" s="18">
        <f>Table1[[#This Row],[What is your current number of FTE DSPs?]]/Table1[[#Totals],[What is your current number of FTE DSPs?]]</f>
        <v>1.7782461224355384E-2</v>
      </c>
      <c r="F5" s="2">
        <v>7</v>
      </c>
      <c r="G5" s="25">
        <f>Table1[[#This Row],[How many FTE DSPs do you currently need?]]/Table1[[#This Row],[What is your current number of FTE DSPs?]]</f>
        <v>0.25925925925925924</v>
      </c>
      <c r="H5" s="2" t="s">
        <v>18</v>
      </c>
      <c r="I5" s="12">
        <f>1447+510</f>
        <v>1957</v>
      </c>
      <c r="J5" s="12">
        <v>232</v>
      </c>
      <c r="K5" s="28">
        <f>Table1[[#This Row],[What are your total overtime hours?]]/Table1[[#This Row],[What is your total DSP payroll hours (including OT)?]]</f>
        <v>0.11854879918242207</v>
      </c>
      <c r="L5" s="29">
        <f>Table1[[#This Row],[OT %]]*Table1[[#This Row],[Weight By People Supported]]</f>
        <v>2.2606559722048451E-3</v>
      </c>
      <c r="M5" s="2"/>
      <c r="N5" s="2">
        <v>13</v>
      </c>
      <c r="O5" s="2" t="s">
        <v>14</v>
      </c>
      <c r="P5" s="2" t="s">
        <v>13</v>
      </c>
      <c r="Q5" s="2" t="s">
        <v>13</v>
      </c>
      <c r="R5" s="9" t="s">
        <v>19</v>
      </c>
      <c r="S5" s="2"/>
    </row>
    <row r="6" spans="1:19" ht="38.25" x14ac:dyDescent="0.2">
      <c r="A6" s="1"/>
      <c r="B6" s="2">
        <v>29</v>
      </c>
      <c r="C6" s="16">
        <f>Table1[[#This Row],[How many people are you serving on DD waiver?]]/Table1[[#Totals],[How many people are you serving on DD waiver?]]</f>
        <v>1.1060259344012205E-2</v>
      </c>
      <c r="D6" s="2">
        <v>45</v>
      </c>
      <c r="E6" s="18">
        <f>Table1[[#This Row],[What is your current number of FTE DSPs?]]/Table1[[#Totals],[What is your current number of FTE DSPs?]]</f>
        <v>2.9637435373925641E-2</v>
      </c>
      <c r="F6" s="2">
        <v>15</v>
      </c>
      <c r="G6" s="25">
        <f>Table1[[#This Row],[How many FTE DSPs do you currently need?]]/Table1[[#This Row],[What is your current number of FTE DSPs?]]</f>
        <v>0.33333333333333331</v>
      </c>
      <c r="H6" s="6">
        <v>0.4</v>
      </c>
      <c r="I6" s="12">
        <v>4459.75</v>
      </c>
      <c r="J6" s="12">
        <v>615.25</v>
      </c>
      <c r="K6" s="28">
        <f>Table1[[#This Row],[What are your total overtime hours?]]/Table1[[#This Row],[What is your total DSP payroll hours (including OT)?]]</f>
        <v>0.13795616346207748</v>
      </c>
      <c r="L6" s="29">
        <f>Table1[[#This Row],[OT %]]*Table1[[#This Row],[Weight By People Supported]]</f>
        <v>1.5258309459955175E-3</v>
      </c>
      <c r="M6" s="2"/>
      <c r="N6" s="7">
        <v>17.5</v>
      </c>
      <c r="O6" s="2" t="s">
        <v>13</v>
      </c>
      <c r="P6" s="2" t="s">
        <v>13</v>
      </c>
      <c r="Q6" s="2" t="s">
        <v>13</v>
      </c>
      <c r="R6" s="9" t="s">
        <v>20</v>
      </c>
      <c r="S6" s="2"/>
    </row>
    <row r="7" spans="1:19" ht="25.5" x14ac:dyDescent="0.2">
      <c r="B7">
        <v>352</v>
      </c>
      <c r="C7" s="17">
        <f>Table1[[#This Row],[How many people are you serving on DD waiver?]]/Table1[[#Totals],[How many people are you serving on DD waiver?]]</f>
        <v>0.13424866514111367</v>
      </c>
      <c r="D7">
        <v>249</v>
      </c>
      <c r="E7" s="19">
        <f>Table1[[#This Row],[What is your current number of FTE DSPs?]]/Table1[[#Totals],[What is your current number of FTE DSPs?]]</f>
        <v>0.1639938090690552</v>
      </c>
      <c r="F7">
        <v>55</v>
      </c>
      <c r="G7" s="26">
        <f>Table1[[#This Row],[How many FTE DSPs do you currently need?]]/Table1[[#This Row],[What is your current number of FTE DSPs?]]</f>
        <v>0.22088353413654618</v>
      </c>
      <c r="I7" s="13">
        <v>38149</v>
      </c>
      <c r="J7" s="13">
        <v>4490</v>
      </c>
      <c r="K7" s="30">
        <f>Table1[[#This Row],[What are your total overtime hours?]]/Table1[[#This Row],[What is your total DSP payroll hours (including OT)?]]</f>
        <v>0.11769640095415346</v>
      </c>
      <c r="L7" s="31">
        <f>Table1[[#This Row],[OT %]]*Table1[[#This Row],[Weight By People Supported]]</f>
        <v>1.58005847200084E-2</v>
      </c>
      <c r="N7">
        <v>14.43</v>
      </c>
      <c r="O7" t="s">
        <v>13</v>
      </c>
      <c r="P7" t="s">
        <v>13</v>
      </c>
      <c r="Q7" t="s">
        <v>13</v>
      </c>
      <c r="R7" s="8" t="s">
        <v>24</v>
      </c>
    </row>
    <row r="8" spans="1:19" ht="15.75" customHeight="1" x14ac:dyDescent="0.2">
      <c r="B8">
        <v>202</v>
      </c>
      <c r="C8" s="17">
        <f>Table1[[#This Row],[How many people are you serving on DD waiver?]]/Table1[[#Totals],[How many people are you serving on DD waiver?]]</f>
        <v>7.7040427154843633E-2</v>
      </c>
      <c r="D8">
        <v>118</v>
      </c>
      <c r="E8" s="19">
        <f>Table1[[#This Row],[What is your current number of FTE DSPs?]]/Table1[[#Totals],[What is your current number of FTE DSPs?]]</f>
        <v>7.771594164718279E-2</v>
      </c>
      <c r="F8">
        <v>23</v>
      </c>
      <c r="G8" s="26">
        <f>Table1[[#This Row],[How many FTE DSPs do you currently need?]]/Table1[[#This Row],[What is your current number of FTE DSPs?]]</f>
        <v>0.19491525423728814</v>
      </c>
      <c r="I8" s="13">
        <v>26255.42</v>
      </c>
      <c r="J8" s="13">
        <v>550.79</v>
      </c>
      <c r="K8" s="30">
        <f>Table1[[#This Row],[What are your total overtime hours?]]/Table1[[#This Row],[What is your total DSP payroll hours (including OT)?]]</f>
        <v>2.0978144703074641E-2</v>
      </c>
      <c r="L8" s="31">
        <f>Table1[[#This Row],[OT %]]*Table1[[#This Row],[Weight By People Supported]]</f>
        <v>1.6161652288409906E-3</v>
      </c>
      <c r="N8">
        <v>12.5</v>
      </c>
      <c r="O8" t="s">
        <v>21</v>
      </c>
      <c r="P8" t="s">
        <v>13</v>
      </c>
      <c r="Q8" t="s">
        <v>13</v>
      </c>
      <c r="R8" s="8"/>
    </row>
    <row r="9" spans="1:19" ht="15.75" customHeight="1" x14ac:dyDescent="0.2">
      <c r="B9">
        <v>115</v>
      </c>
      <c r="C9" s="17">
        <f>Table1[[#This Row],[How many people are you serving on DD waiver?]]/Table1[[#Totals],[How many people are you serving on DD waiver?]]</f>
        <v>4.3859649122807015E-2</v>
      </c>
      <c r="D9">
        <v>83</v>
      </c>
      <c r="E9" s="19">
        <f>Table1[[#This Row],[What is your current number of FTE DSPs?]]/Table1[[#Totals],[What is your current number of FTE DSPs?]]</f>
        <v>5.4664603023018406E-2</v>
      </c>
      <c r="F9">
        <v>40</v>
      </c>
      <c r="G9" s="26">
        <f>Table1[[#This Row],[How many FTE DSPs do you currently need?]]/Table1[[#This Row],[What is your current number of FTE DSPs?]]</f>
        <v>0.48192771084337349</v>
      </c>
      <c r="I9" s="13">
        <v>150711.75</v>
      </c>
      <c r="J9" s="13">
        <v>34176.75</v>
      </c>
      <c r="K9" s="30">
        <f>Table1[[#This Row],[What are your total overtime hours?]]/Table1[[#This Row],[What is your total DSP payroll hours (including OT)?]]</f>
        <v>0.2267689811842806</v>
      </c>
      <c r="L9" s="31">
        <f>Table1[[#This Row],[OT %]]*Table1[[#This Row],[Weight By People Supported]]</f>
        <v>9.9460079466789728E-3</v>
      </c>
      <c r="N9">
        <v>11.93</v>
      </c>
      <c r="O9" t="s">
        <v>22</v>
      </c>
      <c r="P9" t="s">
        <v>13</v>
      </c>
      <c r="Q9" t="s">
        <v>13</v>
      </c>
      <c r="R9" s="8" t="s">
        <v>22</v>
      </c>
    </row>
    <row r="10" spans="1:19" ht="15.75" customHeight="1" x14ac:dyDescent="0.2">
      <c r="B10">
        <v>50</v>
      </c>
      <c r="C10" s="17">
        <f>Table1[[#This Row],[How many people are you serving on DD waiver?]]/Table1[[#Totals],[How many people are you serving on DD waiver?]]</f>
        <v>1.9069412662090009E-2</v>
      </c>
      <c r="D10">
        <v>34</v>
      </c>
      <c r="E10" s="19">
        <f>Table1[[#This Row],[What is your current number of FTE DSPs?]]/Table1[[#Totals],[What is your current number of FTE DSPs?]]</f>
        <v>2.239272894918826E-2</v>
      </c>
      <c r="F10">
        <v>16</v>
      </c>
      <c r="G10" s="26">
        <f>Table1[[#This Row],[How many FTE DSPs do you currently need?]]/Table1[[#This Row],[What is your current number of FTE DSPs?]]</f>
        <v>0.47058823529411764</v>
      </c>
      <c r="I10" s="13">
        <v>54645.5</v>
      </c>
      <c r="J10" s="13">
        <v>10730.75</v>
      </c>
      <c r="K10" s="30">
        <f>Table1[[#This Row],[What are your total overtime hours?]]/Table1[[#This Row],[What is your total DSP payroll hours (including OT)?]]</f>
        <v>0.19637024091645242</v>
      </c>
      <c r="L10" s="31">
        <f>Table1[[#This Row],[OT %]]*Table1[[#This Row],[Weight By People Supported]]</f>
        <v>3.7446651585898633E-3</v>
      </c>
      <c r="N10">
        <v>12.96</v>
      </c>
      <c r="O10" t="s">
        <v>22</v>
      </c>
      <c r="P10" t="s">
        <v>13</v>
      </c>
      <c r="Q10" t="s">
        <v>13</v>
      </c>
      <c r="R10" s="8" t="s">
        <v>22</v>
      </c>
    </row>
    <row r="11" spans="1:19" ht="15.75" customHeight="1" x14ac:dyDescent="0.2">
      <c r="B11">
        <v>35</v>
      </c>
      <c r="C11" s="17">
        <f>Table1[[#This Row],[How many people are you serving on DD waiver?]]/Table1[[#Totals],[How many people are you serving on DD waiver?]]</f>
        <v>1.3348588863463006E-2</v>
      </c>
      <c r="D11">
        <v>23</v>
      </c>
      <c r="E11" s="19">
        <f>Table1[[#This Row],[What is your current number of FTE DSPs?]]/Table1[[#Totals],[What is your current number of FTE DSPs?]]</f>
        <v>1.5148022524450883E-2</v>
      </c>
      <c r="F11">
        <v>5</v>
      </c>
      <c r="G11" s="26">
        <f>Table1[[#This Row],[How many FTE DSPs do you currently need?]]/Table1[[#This Row],[What is your current number of FTE DSPs?]]</f>
        <v>0.21739130434782608</v>
      </c>
      <c r="I11" s="13">
        <v>35599.5</v>
      </c>
      <c r="J11" s="13">
        <v>3765.75</v>
      </c>
      <c r="K11" s="30">
        <f>Table1[[#This Row],[What are your total overtime hours?]]/Table1[[#This Row],[What is your total DSP payroll hours (including OT)?]]</f>
        <v>0.1057809800699448</v>
      </c>
      <c r="L11" s="31">
        <f>Table1[[#This Row],[OT %]]*Table1[[#This Row],[Weight By People Supported]]</f>
        <v>1.4120268125278673E-3</v>
      </c>
      <c r="N11">
        <v>12.35</v>
      </c>
      <c r="O11" t="s">
        <v>23</v>
      </c>
      <c r="P11" t="s">
        <v>13</v>
      </c>
      <c r="Q11" t="s">
        <v>13</v>
      </c>
      <c r="R11" s="8" t="s">
        <v>22</v>
      </c>
    </row>
    <row r="12" spans="1:19" ht="15.75" customHeight="1" x14ac:dyDescent="0.2">
      <c r="B12">
        <v>120</v>
      </c>
      <c r="C12" s="17">
        <f>Table1[[#This Row],[How many people are you serving on DD waiver?]]/Table1[[#Totals],[How many people are you serving on DD waiver?]]</f>
        <v>4.5766590389016017E-2</v>
      </c>
      <c r="D12">
        <v>37.5</v>
      </c>
      <c r="E12" s="19">
        <f>Table1[[#This Row],[What is your current number of FTE DSPs?]]/Table1[[#Totals],[What is your current number of FTE DSPs?]]</f>
        <v>2.4697862811604701E-2</v>
      </c>
      <c r="F12">
        <v>11</v>
      </c>
      <c r="G12" s="26">
        <f>Table1[[#This Row],[How many FTE DSPs do you currently need?]]/Table1[[#This Row],[What is your current number of FTE DSPs?]]</f>
        <v>0.29333333333333333</v>
      </c>
      <c r="I12" s="13">
        <v>3651.35</v>
      </c>
      <c r="J12" s="13">
        <v>243.5</v>
      </c>
      <c r="K12" s="30">
        <f>Table1[[#This Row],[What are your total overtime hours?]]/Table1[[#This Row],[What is your total DSP payroll hours (including OT)?]]</f>
        <v>6.6687663466936886E-2</v>
      </c>
      <c r="L12" s="31">
        <f>Table1[[#This Row],[OT %]]*Table1[[#This Row],[Weight By People Supported]]</f>
        <v>3.0520669778918482E-3</v>
      </c>
      <c r="N12">
        <v>12.42</v>
      </c>
      <c r="O12" t="s">
        <v>13</v>
      </c>
      <c r="P12" t="s">
        <v>13</v>
      </c>
      <c r="Q12" t="s">
        <v>13</v>
      </c>
      <c r="R12" s="8"/>
    </row>
    <row r="13" spans="1:19" ht="15.75" customHeight="1" x14ac:dyDescent="0.2">
      <c r="B13">
        <v>111</v>
      </c>
      <c r="C13" s="17">
        <f>Table1[[#This Row],[How many people are you serving on DD waiver?]]/Table1[[#Totals],[How many people are you serving on DD waiver?]]</f>
        <v>4.2334096109839819E-2</v>
      </c>
      <c r="D13">
        <v>47.2</v>
      </c>
      <c r="E13" s="19">
        <f>Table1[[#This Row],[What is your current number of FTE DSPs?]]/Table1[[#Totals],[What is your current number of FTE DSPs?]]</f>
        <v>3.1086376658873118E-2</v>
      </c>
      <c r="F13">
        <v>21</v>
      </c>
      <c r="G13" s="26">
        <f>Table1[[#This Row],[How many FTE DSPs do you currently need?]]/Table1[[#This Row],[What is your current number of FTE DSPs?]]</f>
        <v>0.44491525423728812</v>
      </c>
      <c r="I13" s="13">
        <v>3406.87</v>
      </c>
      <c r="J13" s="13">
        <v>168.82</v>
      </c>
      <c r="K13" s="30">
        <f>Table1[[#This Row],[What are your total overtime hours?]]/Table1[[#This Row],[What is your total DSP payroll hours (including OT)?]]</f>
        <v>4.9552815340767331E-2</v>
      </c>
      <c r="L13" s="31">
        <f>Table1[[#This Row],[OT %]]*Table1[[#This Row],[Weight By People Supported]]</f>
        <v>2.0977736471491891E-3</v>
      </c>
      <c r="N13">
        <v>12.5</v>
      </c>
      <c r="O13" t="s">
        <v>13</v>
      </c>
      <c r="P13" t="s">
        <v>13</v>
      </c>
      <c r="Q13" t="s">
        <v>13</v>
      </c>
      <c r="R13" s="8" t="s">
        <v>25</v>
      </c>
    </row>
    <row r="14" spans="1:19" ht="15.75" customHeight="1" x14ac:dyDescent="0.2">
      <c r="B14">
        <v>154</v>
      </c>
      <c r="C14" s="17">
        <f>Table1[[#This Row],[How many people are you serving on DD waiver?]]/Table1[[#Totals],[How many people are you serving on DD waiver?]]</f>
        <v>5.8733790999237222E-2</v>
      </c>
      <c r="D14">
        <v>60.45</v>
      </c>
      <c r="E14" s="19">
        <f>Table1[[#This Row],[What is your current number of FTE DSPs?]]/Table1[[#Totals],[What is your current number of FTE DSPs?]]</f>
        <v>3.9812954852306778E-2</v>
      </c>
      <c r="F14">
        <v>24</v>
      </c>
      <c r="G14" s="26">
        <f>Table1[[#This Row],[How many FTE DSPs do you currently need?]]/Table1[[#This Row],[What is your current number of FTE DSPs?]]</f>
        <v>0.39702233250620345</v>
      </c>
      <c r="I14" s="13">
        <v>4665.5200000000004</v>
      </c>
      <c r="J14" s="13">
        <v>308.64</v>
      </c>
      <c r="K14" s="30">
        <f>Table1[[#This Row],[What are your total overtime hours?]]/Table1[[#This Row],[What is your total DSP payroll hours (including OT)?]]</f>
        <v>6.6153397692004318E-2</v>
      </c>
      <c r="L14" s="31">
        <f>Table1[[#This Row],[OT %]]*Table1[[#This Row],[Weight By People Supported]]</f>
        <v>3.8854398339316035E-3</v>
      </c>
      <c r="N14">
        <v>13.5</v>
      </c>
      <c r="O14" t="s">
        <v>13</v>
      </c>
      <c r="P14" t="s">
        <v>13</v>
      </c>
      <c r="Q14" t="s">
        <v>13</v>
      </c>
      <c r="R14" s="8" t="s">
        <v>26</v>
      </c>
    </row>
    <row r="15" spans="1:19" ht="15.75" customHeight="1" x14ac:dyDescent="0.2">
      <c r="B15">
        <v>90</v>
      </c>
      <c r="C15" s="17">
        <f>Table1[[#This Row],[How many people are you serving on DD waiver?]]/Table1[[#Totals],[How many people are you serving on DD waiver?]]</f>
        <v>3.4324942791762014E-2</v>
      </c>
      <c r="D15">
        <v>26</v>
      </c>
      <c r="E15" s="19">
        <f>Table1[[#This Row],[What is your current number of FTE DSPs?]]/Table1[[#Totals],[What is your current number of FTE DSPs?]]</f>
        <v>1.712385154937926E-2</v>
      </c>
      <c r="F15">
        <v>14</v>
      </c>
      <c r="G15" s="26">
        <f>Table1[[#This Row],[How many FTE DSPs do you currently need?]]/Table1[[#This Row],[What is your current number of FTE DSPs?]]</f>
        <v>0.53846153846153844</v>
      </c>
      <c r="I15" s="13">
        <v>2208.62</v>
      </c>
      <c r="J15" s="13">
        <v>46.78</v>
      </c>
      <c r="K15" s="30">
        <f>Table1[[#This Row],[What are your total overtime hours?]]/Table1[[#This Row],[What is your total DSP payroll hours (including OT)?]]</f>
        <v>2.1180646738687508E-2</v>
      </c>
      <c r="L15" s="31">
        <f>Table1[[#This Row],[OT %]]*Table1[[#This Row],[Weight By People Supported]]</f>
        <v>7.2702448759796943E-4</v>
      </c>
      <c r="N15">
        <v>12.5</v>
      </c>
      <c r="O15" t="s">
        <v>13</v>
      </c>
      <c r="P15" t="s">
        <v>13</v>
      </c>
      <c r="Q15" t="s">
        <v>13</v>
      </c>
      <c r="R15" s="8" t="s">
        <v>27</v>
      </c>
    </row>
    <row r="16" spans="1:19" ht="15.75" customHeight="1" x14ac:dyDescent="0.2">
      <c r="B16">
        <v>117</v>
      </c>
      <c r="C16" s="17">
        <f>Table1[[#This Row],[How many people are you serving on DD waiver?]]/Table1[[#Totals],[How many people are you serving on DD waiver?]]</f>
        <v>4.462242562929062E-2</v>
      </c>
      <c r="D16">
        <v>48.7</v>
      </c>
      <c r="E16" s="19">
        <f>Table1[[#This Row],[What is your current number of FTE DSPs?]]/Table1[[#Totals],[What is your current number of FTE DSPs?]]</f>
        <v>3.2074291171337303E-2</v>
      </c>
      <c r="F16">
        <v>41</v>
      </c>
      <c r="G16" s="26">
        <f>Table1[[#This Row],[How many FTE DSPs do you currently need?]]/Table1[[#This Row],[What is your current number of FTE DSPs?]]</f>
        <v>0.84188911704312108</v>
      </c>
      <c r="I16" s="13">
        <v>3541.17</v>
      </c>
      <c r="J16" s="13">
        <v>273.64</v>
      </c>
      <c r="K16" s="30">
        <f>Table1[[#This Row],[What are your total overtime hours?]]/Table1[[#This Row],[What is your total DSP payroll hours (including OT)?]]</f>
        <v>7.7273895350971566E-2</v>
      </c>
      <c r="L16" s="31">
        <f>Table1[[#This Row],[OT %]]*Table1[[#This Row],[Weight By People Supported]]</f>
        <v>3.4481486483843148E-3</v>
      </c>
      <c r="N16">
        <v>12</v>
      </c>
      <c r="O16" t="s">
        <v>13</v>
      </c>
      <c r="P16" t="s">
        <v>13</v>
      </c>
      <c r="Q16" t="s">
        <v>13</v>
      </c>
      <c r="R16" s="8" t="s">
        <v>28</v>
      </c>
    </row>
    <row r="17" spans="2:18" ht="15.75" customHeight="1" x14ac:dyDescent="0.2">
      <c r="B17">
        <v>405</v>
      </c>
      <c r="C17" s="17">
        <f>Table1[[#This Row],[How many people are you serving on DD waiver?]]/Table1[[#Totals],[How many people are you serving on DD waiver?]]</f>
        <v>0.15446224256292906</v>
      </c>
      <c r="D17">
        <v>251</v>
      </c>
      <c r="E17" s="19">
        <f>Table1[[#This Row],[What is your current number of FTE DSPs?]]/Table1[[#Totals],[What is your current number of FTE DSPs?]]</f>
        <v>0.16531102841900747</v>
      </c>
      <c r="F17">
        <v>35</v>
      </c>
      <c r="G17" s="26">
        <f>Table1[[#This Row],[How many FTE DSPs do you currently need?]]/Table1[[#This Row],[What is your current number of FTE DSPs?]]</f>
        <v>0.1394422310756972</v>
      </c>
      <c r="H17">
        <v>87.5</v>
      </c>
      <c r="I17" s="13">
        <v>14790.58</v>
      </c>
      <c r="J17" s="13">
        <v>1746.97</v>
      </c>
      <c r="K17" s="30">
        <f>Table1[[#This Row],[What are your total overtime hours?]]/Table1[[#This Row],[What is your total DSP payroll hours (including OT)?]]</f>
        <v>0.11811369128188347</v>
      </c>
      <c r="L17" s="31">
        <f>Table1[[#This Row],[OT %]]*Table1[[#This Row],[Weight By People Supported]]</f>
        <v>1.8244105632785203E-2</v>
      </c>
      <c r="N17">
        <v>13.5</v>
      </c>
      <c r="O17" t="s">
        <v>14</v>
      </c>
      <c r="P17" t="s">
        <v>13</v>
      </c>
      <c r="Q17" t="s">
        <v>13</v>
      </c>
    </row>
    <row r="18" spans="2:18" ht="15.75" customHeight="1" x14ac:dyDescent="0.2">
      <c r="B18">
        <v>587</v>
      </c>
      <c r="C18" s="17">
        <f>Table1[[#This Row],[How many people are you serving on DD waiver?]]/Table1[[#Totals],[How many people are you serving on DD waiver?]]</f>
        <v>0.22387490465293669</v>
      </c>
      <c r="D18">
        <v>365</v>
      </c>
      <c r="E18" s="19">
        <f>Table1[[#This Row],[What is your current number of FTE DSPs?]]/Table1[[#Totals],[What is your current number of FTE DSPs?]]</f>
        <v>0.24039253136628574</v>
      </c>
      <c r="F18">
        <v>80</v>
      </c>
      <c r="G18" s="26">
        <f>Table1[[#This Row],[How many FTE DSPs do you currently need?]]/Table1[[#This Row],[What is your current number of FTE DSPs?]]</f>
        <v>0.21917808219178081</v>
      </c>
      <c r="H18">
        <v>0.36</v>
      </c>
      <c r="I18" s="13">
        <v>47536</v>
      </c>
      <c r="J18" s="13">
        <f>6643+1800</f>
        <v>8443</v>
      </c>
      <c r="K18" s="30">
        <f>Table1[[#This Row],[What are your total overtime hours?]]/Table1[[#This Row],[What is your total DSP payroll hours (including OT)?]]</f>
        <v>0.17761275664759341</v>
      </c>
      <c r="L18" s="31">
        <f>Table1[[#This Row],[OT %]]*Table1[[#This Row],[Weight By People Supported]]</f>
        <v>3.976303895962522E-2</v>
      </c>
      <c r="N18">
        <v>13.5</v>
      </c>
      <c r="O18" t="s">
        <v>13</v>
      </c>
      <c r="P18" t="s">
        <v>13</v>
      </c>
      <c r="Q18" t="s">
        <v>13</v>
      </c>
      <c r="R18" s="24" t="s">
        <v>34</v>
      </c>
    </row>
    <row r="19" spans="2:18" ht="15.75" customHeight="1" x14ac:dyDescent="0.2">
      <c r="B19">
        <v>21</v>
      </c>
      <c r="C19" s="17">
        <f>Table1[[#This Row],[How many people are you serving on DD waiver?]]/Table1[[#Totals],[How many people are you serving on DD waiver?]]</f>
        <v>8.0091533180778034E-3</v>
      </c>
      <c r="D19">
        <v>4.5</v>
      </c>
      <c r="E19" s="19">
        <f>Table1[[#This Row],[What is your current number of FTE DSPs?]]/Table1[[#Totals],[What is your current number of FTE DSPs?]]</f>
        <v>2.9637435373925641E-3</v>
      </c>
      <c r="F19">
        <v>12.5</v>
      </c>
      <c r="G19" s="26">
        <f>Table1[[#This Row],[How many FTE DSPs do you currently need?]]/Table1[[#This Row],[What is your current number of FTE DSPs?]]</f>
        <v>2.7777777777777777</v>
      </c>
      <c r="H19">
        <v>0.6</v>
      </c>
      <c r="I19" s="13">
        <v>400</v>
      </c>
      <c r="J19" s="13">
        <f>640</f>
        <v>640</v>
      </c>
      <c r="K19" s="30">
        <f>Table1[[#This Row],[What are your total overtime hours?]]/Table1[[#This Row],[What is your total DSP payroll hours (including OT)?]]</f>
        <v>1.6</v>
      </c>
      <c r="L19" s="31">
        <f>Table1[[#This Row],[OT %]]*Table1[[#This Row],[Weight By People Supported]]</f>
        <v>1.2814645308924486E-2</v>
      </c>
      <c r="N19">
        <v>15</v>
      </c>
      <c r="O19" t="s">
        <v>13</v>
      </c>
      <c r="P19" t="s">
        <v>13</v>
      </c>
      <c r="Q19" t="s">
        <v>13</v>
      </c>
      <c r="R19" s="24" t="s">
        <v>35</v>
      </c>
    </row>
    <row r="20" spans="2:18" ht="15.75" customHeight="1" x14ac:dyDescent="0.2">
      <c r="B20" s="22">
        <f>SUBTOTAL(109,Table1[How many people are you serving on DD waiver?])</f>
        <v>2622</v>
      </c>
      <c r="C20" s="15"/>
      <c r="D20" s="22">
        <f>SUBTOTAL(109,Table1[What is your current number of FTE DSPs?])</f>
        <v>1518.3500000000001</v>
      </c>
      <c r="E20" s="15"/>
      <c r="F20">
        <f>SUBTOTAL(109,Table1[How many FTE DSPs do you currently need?])</f>
        <v>433.5</v>
      </c>
      <c r="G20" s="23">
        <f>Table1[[#Totals],[How many FTE DSPs do you currently need?]]/Table1[[#Totals],[What is your current number of FTE DSPs?]]</f>
        <v>0.28550729410215031</v>
      </c>
      <c r="I20" s="22"/>
      <c r="K20" s="21"/>
      <c r="L20" s="21">
        <f>SUBTOTAL(109,Table1[Weighted OT %])</f>
        <v>0.12157533107627036</v>
      </c>
      <c r="R20" s="8"/>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Solomon</dc:creator>
  <cp:lastModifiedBy>Justin Solomon</cp:lastModifiedBy>
  <dcterms:created xsi:type="dcterms:W3CDTF">2021-10-11T20:23:28Z</dcterms:created>
  <dcterms:modified xsi:type="dcterms:W3CDTF">2021-10-28T14:28:13Z</dcterms:modified>
</cp:coreProperties>
</file>