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productsauce.sharepoint.com/sites/TheProductSauce/Shared Documents/Brand Promotions Sabbot coFEE Skimp/Trade Shows/Trade preparation/"/>
    </mc:Choice>
  </mc:AlternateContent>
  <xr:revisionPtr revIDLastSave="2" documentId="8_{8E3C77AA-E009-4A1D-9609-C55B3B26E540}" xr6:coauthVersionLast="47" xr6:coauthVersionMax="47" xr10:uidLastSave="{2958B5A5-AA56-49E6-8615-CC534A3926BB}"/>
  <bookViews>
    <workbookView xWindow="-110" yWindow="-110" windowWidth="19420" windowHeight="11500" activeTab="1" xr2:uid="{0FEC3090-720C-4BEF-BE18-FC5ABA728FBC}"/>
  </bookViews>
  <sheets>
    <sheet name="SKIMP Order form" sheetId="1" r:id="rId1"/>
    <sheet name="Show SKIMP Belt Bestsellers" sheetId="3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3" l="1"/>
  <c r="Q9" i="3"/>
  <c r="R45" i="3"/>
  <c r="Q45" i="3"/>
  <c r="R42" i="3"/>
  <c r="Q42" i="3"/>
  <c r="R39" i="3"/>
  <c r="Q39" i="3"/>
  <c r="Q36" i="3"/>
  <c r="R36" i="3" s="1"/>
  <c r="Q33" i="3"/>
  <c r="R33" i="3" s="1"/>
  <c r="R30" i="3"/>
  <c r="Q30" i="3"/>
  <c r="R28" i="3"/>
  <c r="Q28" i="3"/>
  <c r="Q26" i="3"/>
  <c r="R26" i="3" s="1"/>
  <c r="Q17" i="3"/>
  <c r="R17" i="3" s="1"/>
  <c r="R14" i="3"/>
  <c r="R9" i="3"/>
  <c r="R36" i="1"/>
  <c r="Q36" i="1"/>
  <c r="Q30" i="1"/>
  <c r="R30" i="1" s="1"/>
  <c r="Q45" i="1"/>
  <c r="Q42" i="1"/>
  <c r="R42" i="1" s="1"/>
  <c r="Q39" i="1"/>
  <c r="R39" i="1" s="1"/>
  <c r="Q33" i="1"/>
  <c r="R33" i="1" s="1"/>
  <c r="Q28" i="1"/>
  <c r="R28" i="1" s="1"/>
  <c r="Q26" i="1"/>
  <c r="R26" i="1" s="1"/>
  <c r="Q17" i="1"/>
  <c r="R17" i="1" s="1"/>
  <c r="Q14" i="1"/>
  <c r="R14" i="1" s="1"/>
  <c r="Q9" i="1"/>
  <c r="R9" i="1" s="1"/>
  <c r="R49" i="3" l="1"/>
  <c r="Q49" i="3"/>
  <c r="Q49" i="1"/>
  <c r="R45" i="1"/>
  <c r="R49" i="1" s="1"/>
  <c r="R51" i="3" l="1"/>
  <c r="R50" i="3"/>
  <c r="R52" i="3" s="1"/>
  <c r="Q53" i="3" s="1"/>
  <c r="Q55" i="3" s="1"/>
  <c r="R51" i="1"/>
  <c r="R50" i="1"/>
  <c r="R52" i="1" s="1"/>
  <c r="Q53" i="1" s="1"/>
  <c r="Q55" i="1" s="1"/>
</calcChain>
</file>

<file path=xl/sharedStrings.xml><?xml version="1.0" encoding="utf-8"?>
<sst xmlns="http://schemas.openxmlformats.org/spreadsheetml/2006/main" count="330" uniqueCount="115">
  <si>
    <t>ACCOUNT NAME</t>
  </si>
  <si>
    <t>PO NUMBER</t>
  </si>
  <si>
    <t>Update yellow cells</t>
  </si>
  <si>
    <t>ORDER DATE</t>
  </si>
  <si>
    <t>DELIVERY</t>
  </si>
  <si>
    <t>AGENT</t>
  </si>
  <si>
    <t>Email to sabbot@theproductsauce.com</t>
  </si>
  <si>
    <t>STYLE</t>
  </si>
  <si>
    <t>WSP</t>
  </si>
  <si>
    <t>RSP</t>
  </si>
  <si>
    <t>COLOURS</t>
  </si>
  <si>
    <t>QTY</t>
  </si>
  <si>
    <t>TOTAL £</t>
  </si>
  <si>
    <t>Belt L'ORIGINAL 
(cut to size &amp; width 3.5cm)</t>
  </si>
  <si>
    <t>white</t>
  </si>
  <si>
    <t>light pink</t>
  </si>
  <si>
    <t>sky blue</t>
  </si>
  <si>
    <t>red</t>
  </si>
  <si>
    <t>mint</t>
  </si>
  <si>
    <t>fuchsia (pink)</t>
  </si>
  <si>
    <t>azur blue</t>
  </si>
  <si>
    <t>dark blue</t>
  </si>
  <si>
    <t>duck blue</t>
  </si>
  <si>
    <t>orange</t>
  </si>
  <si>
    <t>old blue</t>
  </si>
  <si>
    <t>light grey</t>
  </si>
  <si>
    <t>fluo green</t>
  </si>
  <si>
    <t>burgundy</t>
  </si>
  <si>
    <t>navy blue</t>
  </si>
  <si>
    <t>dark grey</t>
  </si>
  <si>
    <t>army green</t>
  </si>
  <si>
    <t>yellow</t>
  </si>
  <si>
    <t>beige (tan)</t>
  </si>
  <si>
    <t>black</t>
  </si>
  <si>
    <t>dark green</t>
  </si>
  <si>
    <t>mustard</t>
  </si>
  <si>
    <t>brown</t>
  </si>
  <si>
    <t>Belt LA CHARMEUSE 
(cut to size &amp; width 2cm)</t>
  </si>
  <si>
    <t>biege (brown)</t>
  </si>
  <si>
    <t>blue Jeans</t>
  </si>
  <si>
    <t>Belt PRINTED 
(cut to size &amp; width 3.5cm)</t>
  </si>
  <si>
    <t>blue scottish</t>
  </si>
  <si>
    <t>red scottish</t>
  </si>
  <si>
    <t>dots 4 white</t>
  </si>
  <si>
    <t>docs 5 blue</t>
  </si>
  <si>
    <t>stripes 1</t>
  </si>
  <si>
    <t>stripes rainbow</t>
  </si>
  <si>
    <t>stripes 4</t>
  </si>
  <si>
    <t>stripes 5</t>
  </si>
  <si>
    <t>zigzag</t>
  </si>
  <si>
    <t>la geomet</t>
  </si>
  <si>
    <t>ganouche red</t>
  </si>
  <si>
    <t>ganouche blue</t>
  </si>
  <si>
    <t>black kiss</t>
  </si>
  <si>
    <t>white kiss</t>
  </si>
  <si>
    <t>hokusai wave</t>
  </si>
  <si>
    <t>pablo perrot</t>
  </si>
  <si>
    <t>zebra</t>
  </si>
  <si>
    <t>camo army</t>
  </si>
  <si>
    <t>camo dessert</t>
  </si>
  <si>
    <t>panther brown</t>
  </si>
  <si>
    <t>panther white</t>
  </si>
  <si>
    <t>cow</t>
  </si>
  <si>
    <t>swing blue</t>
  </si>
  <si>
    <t>swing red</t>
  </si>
  <si>
    <t>hubert prive 1</t>
  </si>
  <si>
    <t>hubert prive 2</t>
  </si>
  <si>
    <t>hubert prive 3</t>
  </si>
  <si>
    <t>hubert prive 4</t>
  </si>
  <si>
    <t>hubert tee bret</t>
  </si>
  <si>
    <t>la golfique</t>
  </si>
  <si>
    <t>osaka street</t>
  </si>
  <si>
    <t>funky japan</t>
  </si>
  <si>
    <t>sushis nb</t>
  </si>
  <si>
    <t>sushis 3</t>
  </si>
  <si>
    <t>jungle</t>
  </si>
  <si>
    <t>la tropical</t>
  </si>
  <si>
    <t>pop art</t>
  </si>
  <si>
    <t>seventies</t>
  </si>
  <si>
    <t>Belt Custom Min 25 units
(cut to size &amp; width 3.5cm)</t>
  </si>
  <si>
    <t>custom belt</t>
  </si>
  <si>
    <t>Input 1 to include 1 x tech fee</t>
  </si>
  <si>
    <t>light blue</t>
  </si>
  <si>
    <t>beige</t>
  </si>
  <si>
    <t>Backpack Le Baroudeur</t>
  </si>
  <si>
    <t>green</t>
  </si>
  <si>
    <t>Pouch La Nomade pouch</t>
  </si>
  <si>
    <t>Shoes La Fetichiste black</t>
  </si>
  <si>
    <t>S/M 35 - 41</t>
  </si>
  <si>
    <t>L/XL 42-46</t>
  </si>
  <si>
    <t>COMMENTS</t>
  </si>
  <si>
    <t>CARRIAGE FEE</t>
  </si>
  <si>
    <t>Free over £350 to UK Mainland</t>
  </si>
  <si>
    <t>Total Orders</t>
  </si>
  <si>
    <t>Email Order form to sabbot@theproductsauce.com.</t>
  </si>
  <si>
    <t>Region</t>
  </si>
  <si>
    <t>1+ Units</t>
  </si>
  <si>
    <t>12+ Units</t>
  </si>
  <si>
    <t>Volume discount &gt;50 units -5%, &gt;100 units -10%, 150 units -15%</t>
  </si>
  <si>
    <t>UK Mainland</t>
  </si>
  <si>
    <t>Pre order discount</t>
  </si>
  <si>
    <t>Channel Islands</t>
  </si>
  <si>
    <t>Sub Total</t>
  </si>
  <si>
    <t>N / Ireland</t>
  </si>
  <si>
    <t xml:space="preserve">Vat @ 20% </t>
  </si>
  <si>
    <t xml:space="preserve">Update Carriage Fee </t>
  </si>
  <si>
    <t>Total</t>
  </si>
  <si>
    <t>Input Volume terms</t>
  </si>
  <si>
    <t>&gt;50 units -5%, &gt;100 units -10%, 150 units -15%</t>
  </si>
  <si>
    <t>Receive pre 31/03 -2.5%</t>
  </si>
  <si>
    <t>Template is set up for 50 units &amp; to receive orders pre 31st March for post Sept delivery</t>
  </si>
  <si>
    <t>Please update or remove if not relevant</t>
  </si>
  <si>
    <t>Belt woven adventure
(95cm x 3.2cm)</t>
  </si>
  <si>
    <t>Belt woven adventure
(105cm x 3.2cm)</t>
  </si>
  <si>
    <t>Belt woven adventure
(115cm x 3.2cm)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</si>
</sst>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.00"/>
    <numFmt numFmtId="165" formatCode="dd/mm/yyyy;@"/>
  </numFmts>
  <fonts count="12" x14ac:knownFonts="1">
    <font>
      <sz val="11"/>
      <color theme="1"/>
      <name val="Aptos Narrow"/>
      <family val="2"/>
      <scheme val="minor"/>
    </font>
    <font>
      <sz val="10"/>
      <color theme="1"/>
      <name val="Poppins"/>
    </font>
    <font>
      <b/>
      <sz val="10"/>
      <color theme="0"/>
      <name val="Poppins"/>
    </font>
    <font>
      <b/>
      <sz val="10"/>
      <color rgb="FFFF0000"/>
      <name val="Poppins"/>
    </font>
    <font>
      <sz val="10"/>
      <color rgb="FF000000"/>
      <name val="Poppins"/>
    </font>
    <font>
      <b/>
      <sz val="10"/>
      <color theme="1"/>
      <name val="Poppins"/>
    </font>
    <font>
      <b/>
      <sz val="10"/>
      <color rgb="FFFFFFFF"/>
      <name val="Poppins"/>
    </font>
    <font>
      <b/>
      <sz val="11"/>
      <color rgb="FFFFFFFF"/>
      <name val="Poppins"/>
    </font>
    <font>
      <sz val="11"/>
      <color rgb="FF000000"/>
      <name val="Poppins"/>
    </font>
    <font>
      <b/>
      <sz val="10"/>
      <color rgb="FF000000"/>
      <name val="Poppins"/>
    </font>
    <font>
      <sz val="10"/>
      <color rgb="FFFF0000"/>
      <name val="Poppins"/>
    </font>
    <font>
      <sz val="10"/>
      <color rgb="FF0070C0"/>
      <name val="Poppins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B3040"/>
        <bgColor rgb="FF000000"/>
      </patternFill>
    </fill>
    <fill>
      <patternFill patternType="solid">
        <fgColor rgb="FFFFFFCC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164" fontId="1" fillId="2" borderId="0" xfId="0" applyNumberFormat="1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5" borderId="3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>
      <alignment horizontal="center" vertical="top"/>
    </xf>
    <xf numFmtId="0" fontId="4" fillId="6" borderId="0" xfId="0" applyFont="1" applyFill="1" applyAlignment="1">
      <alignment horizontal="left" vertical="top"/>
    </xf>
    <xf numFmtId="0" fontId="4" fillId="6" borderId="0" xfId="0" applyFont="1" applyFill="1" applyAlignment="1">
      <alignment horizontal="center" vertical="top"/>
    </xf>
    <xf numFmtId="164" fontId="1" fillId="2" borderId="5" xfId="0" applyNumberFormat="1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top" wrapText="1"/>
    </xf>
    <xf numFmtId="0" fontId="1" fillId="7" borderId="3" xfId="0" applyFont="1" applyFill="1" applyBorder="1" applyAlignment="1">
      <alignment horizontal="center" vertical="top"/>
    </xf>
    <xf numFmtId="0" fontId="1" fillId="7" borderId="3" xfId="0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center"/>
    </xf>
    <xf numFmtId="164" fontId="5" fillId="8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7" fontId="1" fillId="5" borderId="3" xfId="0" applyNumberFormat="1" applyFont="1" applyFill="1" applyBorder="1" applyAlignment="1" applyProtection="1">
      <alignment horizontal="center" vertical="top"/>
      <protection locked="0"/>
    </xf>
    <xf numFmtId="0" fontId="4" fillId="6" borderId="2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top"/>
    </xf>
    <xf numFmtId="0" fontId="4" fillId="6" borderId="11" xfId="0" applyFont="1" applyFill="1" applyBorder="1" applyAlignment="1">
      <alignment horizontal="center" vertical="top"/>
    </xf>
    <xf numFmtId="0" fontId="7" fillId="9" borderId="1" xfId="0" applyFont="1" applyFill="1" applyBorder="1" applyAlignment="1">
      <alignment horizontal="left" vertical="top"/>
    </xf>
    <xf numFmtId="0" fontId="4" fillId="9" borderId="2" xfId="0" applyFont="1" applyFill="1" applyBorder="1" applyAlignment="1">
      <alignment horizontal="center" vertical="top"/>
    </xf>
    <xf numFmtId="0" fontId="8" fillId="9" borderId="2" xfId="0" applyFont="1" applyFill="1" applyBorder="1" applyAlignment="1">
      <alignment horizontal="left" vertical="top"/>
    </xf>
    <xf numFmtId="0" fontId="8" fillId="9" borderId="11" xfId="0" applyFont="1" applyFill="1" applyBorder="1" applyAlignment="1">
      <alignment horizontal="left" vertical="top"/>
    </xf>
    <xf numFmtId="0" fontId="4" fillId="6" borderId="0" xfId="0" applyFont="1" applyFill="1" applyAlignment="1">
      <alignment horizontal="right" vertical="top"/>
    </xf>
    <xf numFmtId="0" fontId="4" fillId="0" borderId="3" xfId="0" applyFont="1" applyBorder="1" applyAlignment="1">
      <alignment horizontal="center" vertical="top"/>
    </xf>
    <xf numFmtId="0" fontId="6" fillId="9" borderId="4" xfId="0" applyFont="1" applyFill="1" applyBorder="1" applyAlignment="1">
      <alignment horizontal="left" vertical="top"/>
    </xf>
    <xf numFmtId="0" fontId="6" fillId="9" borderId="0" xfId="0" applyFont="1" applyFill="1" applyAlignment="1">
      <alignment horizontal="left" vertical="top"/>
    </xf>
    <xf numFmtId="0" fontId="6" fillId="9" borderId="15" xfId="0" applyFont="1" applyFill="1" applyBorder="1" applyAlignment="1">
      <alignment horizontal="left" vertical="top"/>
    </xf>
    <xf numFmtId="0" fontId="4" fillId="0" borderId="0" xfId="0" applyFont="1" applyAlignment="1">
      <alignment horizontal="right" vertical="top"/>
    </xf>
    <xf numFmtId="164" fontId="4" fillId="0" borderId="3" xfId="0" applyNumberFormat="1" applyFont="1" applyBorder="1" applyAlignment="1">
      <alignment horizontal="center" vertical="top"/>
    </xf>
    <xf numFmtId="0" fontId="4" fillId="10" borderId="16" xfId="0" applyFont="1" applyFill="1" applyBorder="1" applyAlignment="1">
      <alignment horizontal="left" vertical="top"/>
    </xf>
    <xf numFmtId="0" fontId="4" fillId="10" borderId="17" xfId="0" applyFont="1" applyFill="1" applyBorder="1" applyAlignment="1">
      <alignment horizontal="left" vertical="top"/>
    </xf>
    <xf numFmtId="0" fontId="4" fillId="10" borderId="18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left" vertical="top"/>
    </xf>
    <xf numFmtId="0" fontId="8" fillId="6" borderId="2" xfId="0" applyFont="1" applyFill="1" applyBorder="1" applyAlignment="1">
      <alignment horizontal="left" vertical="top"/>
    </xf>
    <xf numFmtId="0" fontId="8" fillId="6" borderId="11" xfId="0" applyFont="1" applyFill="1" applyBorder="1" applyAlignment="1">
      <alignment horizontal="left" vertical="top"/>
    </xf>
    <xf numFmtId="0" fontId="3" fillId="6" borderId="0" xfId="0" applyFont="1" applyFill="1" applyAlignment="1">
      <alignment vertical="top"/>
    </xf>
    <xf numFmtId="10" fontId="4" fillId="0" borderId="3" xfId="0" applyNumberFormat="1" applyFont="1" applyBorder="1" applyAlignment="1">
      <alignment horizontal="center" vertical="top"/>
    </xf>
    <xf numFmtId="0" fontId="8" fillId="6" borderId="4" xfId="0" applyFont="1" applyFill="1" applyBorder="1" applyAlignment="1">
      <alignment horizontal="left" vertical="top"/>
    </xf>
    <xf numFmtId="8" fontId="8" fillId="6" borderId="0" xfId="0" applyNumberFormat="1" applyFont="1" applyFill="1" applyAlignment="1">
      <alignment horizontal="left" vertical="top"/>
    </xf>
    <xf numFmtId="8" fontId="8" fillId="6" borderId="5" xfId="0" applyNumberFormat="1" applyFont="1" applyFill="1" applyBorder="1" applyAlignment="1">
      <alignment horizontal="left" vertical="top"/>
    </xf>
    <xf numFmtId="0" fontId="9" fillId="0" borderId="0" xfId="0" applyFont="1" applyAlignment="1">
      <alignment horizontal="right" vertical="top"/>
    </xf>
    <xf numFmtId="8" fontId="9" fillId="0" borderId="3" xfId="0" applyNumberFormat="1" applyFont="1" applyBorder="1" applyAlignment="1">
      <alignment horizontal="center" vertical="top"/>
    </xf>
    <xf numFmtId="0" fontId="8" fillId="6" borderId="6" xfId="0" applyFont="1" applyFill="1" applyBorder="1" applyAlignment="1">
      <alignment horizontal="left" vertical="top"/>
    </xf>
    <xf numFmtId="0" fontId="4" fillId="6" borderId="7" xfId="0" applyFont="1" applyFill="1" applyBorder="1" applyAlignment="1">
      <alignment horizontal="center" vertical="top"/>
    </xf>
    <xf numFmtId="8" fontId="8" fillId="6" borderId="7" xfId="0" applyNumberFormat="1" applyFont="1" applyFill="1" applyBorder="1" applyAlignment="1">
      <alignment horizontal="left" vertical="top"/>
    </xf>
    <xf numFmtId="8" fontId="8" fillId="6" borderId="19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0" fillId="6" borderId="0" xfId="0" applyFont="1" applyFill="1" applyAlignment="1">
      <alignment horizontal="right" vertical="top"/>
    </xf>
    <xf numFmtId="0" fontId="11" fillId="6" borderId="0" xfId="0" applyFont="1" applyFill="1" applyAlignment="1">
      <alignment horizontal="right" vertical="top"/>
    </xf>
    <xf numFmtId="0" fontId="9" fillId="6" borderId="0" xfId="0" applyFont="1" applyFill="1" applyAlignment="1">
      <alignment horizontal="right" vertical="top"/>
    </xf>
    <xf numFmtId="0" fontId="6" fillId="9" borderId="22" xfId="0" applyFont="1" applyFill="1" applyBorder="1" applyAlignment="1">
      <alignment vertical="top"/>
    </xf>
    <xf numFmtId="0" fontId="6" fillId="9" borderId="0" xfId="0" applyFont="1" applyFill="1" applyAlignment="1">
      <alignment vertical="top"/>
    </xf>
    <xf numFmtId="0" fontId="7" fillId="9" borderId="23" xfId="0" applyFont="1" applyFill="1" applyBorder="1" applyAlignment="1">
      <alignment horizontal="left" vertical="top"/>
    </xf>
    <xf numFmtId="0" fontId="4" fillId="9" borderId="24" xfId="0" applyFont="1" applyFill="1" applyBorder="1" applyAlignment="1">
      <alignment horizontal="center" vertical="top"/>
    </xf>
    <xf numFmtId="0" fontId="4" fillId="6" borderId="5" xfId="0" applyFont="1" applyFill="1" applyBorder="1" applyAlignment="1">
      <alignment horizontal="center" vertical="top"/>
    </xf>
    <xf numFmtId="0" fontId="6" fillId="9" borderId="25" xfId="0" applyFont="1" applyFill="1" applyBorder="1" applyAlignment="1">
      <alignment vertical="top"/>
    </xf>
    <xf numFmtId="0" fontId="6" fillId="9" borderId="26" xfId="0" applyFont="1" applyFill="1" applyBorder="1" applyAlignment="1">
      <alignment vertical="top"/>
    </xf>
    <xf numFmtId="10" fontId="4" fillId="10" borderId="25" xfId="0" applyNumberFormat="1" applyFont="1" applyFill="1" applyBorder="1" applyAlignment="1">
      <alignment vertical="top"/>
    </xf>
    <xf numFmtId="0" fontId="4" fillId="10" borderId="27" xfId="0" applyFont="1" applyFill="1" applyBorder="1" applyAlignment="1">
      <alignment vertical="top"/>
    </xf>
    <xf numFmtId="0" fontId="4" fillId="10" borderId="26" xfId="0" applyFont="1" applyFill="1" applyBorder="1" applyAlignment="1">
      <alignment vertical="top"/>
    </xf>
    <xf numFmtId="0" fontId="4" fillId="10" borderId="28" xfId="0" applyFont="1" applyFill="1" applyBorder="1" applyAlignment="1">
      <alignment horizontal="left" vertical="top"/>
    </xf>
    <xf numFmtId="0" fontId="4" fillId="10" borderId="29" xfId="0" applyFont="1" applyFill="1" applyBorder="1" applyAlignment="1">
      <alignment horizontal="left" vertical="top"/>
    </xf>
    <xf numFmtId="0" fontId="4" fillId="10" borderId="30" xfId="0" applyFont="1" applyFill="1" applyBorder="1" applyAlignment="1">
      <alignment horizontal="left" vertical="top"/>
    </xf>
    <xf numFmtId="0" fontId="4" fillId="6" borderId="19" xfId="0" applyFont="1" applyFill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center" vertical="top"/>
    </xf>
    <xf numFmtId="164" fontId="1" fillId="0" borderId="3" xfId="0" applyNumberFormat="1" applyFont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center"/>
    </xf>
    <xf numFmtId="164" fontId="5" fillId="8" borderId="3" xfId="0" applyNumberFormat="1" applyFont="1" applyFill="1" applyBorder="1" applyAlignment="1">
      <alignment horizontal="center" vertical="center" wrapText="1"/>
    </xf>
    <xf numFmtId="8" fontId="4" fillId="0" borderId="20" xfId="0" applyNumberFormat="1" applyFont="1" applyBorder="1" applyAlignment="1">
      <alignment horizontal="center" vertical="top"/>
    </xf>
    <xf numFmtId="8" fontId="4" fillId="0" borderId="21" xfId="0" applyNumberFormat="1" applyFont="1" applyBorder="1" applyAlignment="1">
      <alignment horizontal="center" vertical="top"/>
    </xf>
    <xf numFmtId="8" fontId="9" fillId="0" borderId="20" xfId="0" applyNumberFormat="1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6" fillId="9" borderId="12" xfId="0" applyFont="1" applyFill="1" applyBorder="1" applyAlignment="1">
      <alignment horizontal="left" vertical="top"/>
    </xf>
    <xf numFmtId="0" fontId="6" fillId="9" borderId="13" xfId="0" applyFont="1" applyFill="1" applyBorder="1" applyAlignment="1">
      <alignment horizontal="left" vertical="top"/>
    </xf>
    <xf numFmtId="0" fontId="6" fillId="9" borderId="14" xfId="0" applyFont="1" applyFill="1" applyBorder="1" applyAlignment="1">
      <alignment horizontal="left" vertical="top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4" fontId="5" fillId="8" borderId="8" xfId="0" applyNumberFormat="1" applyFont="1" applyFill="1" applyBorder="1" applyAlignment="1">
      <alignment horizontal="center" vertical="center" wrapText="1"/>
    </xf>
    <xf numFmtId="164" fontId="5" fillId="8" borderId="10" xfId="0" applyNumberFormat="1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164" fontId="5" fillId="8" borderId="9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/>
    </xf>
    <xf numFmtId="0" fontId="3" fillId="5" borderId="3" xfId="0" applyFont="1" applyFill="1" applyBorder="1" applyAlignment="1" applyProtection="1">
      <alignment horizontal="center" vertical="top"/>
      <protection locked="0"/>
    </xf>
    <xf numFmtId="165" fontId="1" fillId="5" borderId="3" xfId="0" applyNumberFormat="1" applyFont="1" applyFill="1" applyBorder="1" applyAlignment="1" applyProtection="1">
      <alignment horizontal="center" vertical="top"/>
      <protection locked="0"/>
    </xf>
    <xf numFmtId="15" fontId="1" fillId="5" borderId="3" xfId="0" applyNumberFormat="1" applyFont="1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117977</xdr:colOff>
      <xdr:row>1</xdr:row>
      <xdr:rowOff>124882</xdr:rowOff>
    </xdr:from>
    <xdr:to>
      <xdr:col>5</xdr:col>
      <xdr:colOff>455501</xdr:colOff>
      <xdr:row>6</xdr:row>
      <xdr:rowOff>49740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ED4ED3-AF7E-456B-B172-C7066B11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4977" y="220132"/>
          <a:ext cx="4585674" cy="1461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117977</xdr:colOff>
      <xdr:row>1</xdr:row>
      <xdr:rowOff>124882</xdr:rowOff>
    </xdr:from>
    <xdr:to>
      <xdr:col>5</xdr:col>
      <xdr:colOff>455501</xdr:colOff>
      <xdr:row>6</xdr:row>
      <xdr:rowOff>49740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07AAD8-D98B-4E3C-B77A-35C66FC00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4977" y="220132"/>
          <a:ext cx="4585674" cy="1461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C3069-5A3B-4495-8C01-4FE9863B0688}">
  <dimension ref="A1:AO82"/>
  <sheetViews>
    <sheetView showGridLines="0" topLeftCell="A29" workbookViewId="0">
      <selection activeCell="B38" sqref="B38"/>
    </sheetView>
  </sheetViews>
  <sheetFormatPr defaultColWidth="8.81640625" defaultRowHeight="20" x14ac:dyDescent="0.35"/>
  <cols>
    <col min="1" max="1" width="1.81640625" style="4" customWidth="1"/>
    <col min="2" max="2" width="29.453125" style="78" customWidth="1"/>
    <col min="3" max="4" width="8.453125" style="79" customWidth="1"/>
    <col min="5" max="16" width="14.453125" style="4" customWidth="1"/>
    <col min="17" max="17" width="8.1796875" style="4" customWidth="1"/>
    <col min="18" max="18" width="11.54296875" style="79" customWidth="1"/>
    <col min="19" max="19" width="8.81640625" style="1"/>
    <col min="20" max="20" width="17.54296875" style="2" customWidth="1"/>
    <col min="21" max="41" width="8.81640625" style="1"/>
    <col min="42" max="16384" width="8.81640625" style="4"/>
  </cols>
  <sheetData>
    <row r="1" spans="1:41" ht="7.5" customHeight="1" x14ac:dyDescent="0.35">
      <c r="A1" s="1"/>
      <c r="B1" s="2"/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</row>
    <row r="2" spans="1:41" ht="27" customHeight="1" x14ac:dyDescent="0.35">
      <c r="A2" s="1"/>
      <c r="B2" s="104"/>
      <c r="C2" s="105"/>
      <c r="D2" s="105"/>
      <c r="E2" s="105"/>
      <c r="F2" s="105"/>
      <c r="G2" s="103" t="s">
        <v>0</v>
      </c>
      <c r="H2" s="103"/>
      <c r="I2" s="103"/>
      <c r="J2" s="103"/>
      <c r="K2" s="103"/>
      <c r="L2" s="103"/>
      <c r="M2" s="103"/>
      <c r="N2" s="6"/>
      <c r="O2" s="110" t="s">
        <v>1</v>
      </c>
      <c r="P2" s="110"/>
      <c r="Q2" s="110"/>
      <c r="R2" s="110"/>
    </row>
    <row r="3" spans="1:41" ht="27" customHeight="1" x14ac:dyDescent="0.35">
      <c r="A3" s="1"/>
      <c r="B3" s="106"/>
      <c r="C3" s="107"/>
      <c r="D3" s="107"/>
      <c r="E3" s="107"/>
      <c r="F3" s="107"/>
      <c r="G3" s="102"/>
      <c r="H3" s="102"/>
      <c r="I3" s="102"/>
      <c r="J3" s="102"/>
      <c r="K3" s="102"/>
      <c r="L3" s="102"/>
      <c r="M3" s="102"/>
      <c r="N3" s="1"/>
      <c r="O3" s="111"/>
      <c r="P3" s="111"/>
      <c r="Q3" s="111"/>
      <c r="R3" s="111"/>
    </row>
    <row r="4" spans="1:41" ht="13.4" customHeight="1" x14ac:dyDescent="0.35">
      <c r="A4" s="1"/>
      <c r="B4" s="106"/>
      <c r="C4" s="107"/>
      <c r="D4" s="107"/>
      <c r="E4" s="107"/>
      <c r="F4" s="10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</row>
    <row r="5" spans="1:41" ht="27" customHeight="1" x14ac:dyDescent="0.35">
      <c r="A5" s="1"/>
      <c r="B5" s="106"/>
      <c r="C5" s="107"/>
      <c r="D5" s="107"/>
      <c r="E5" s="107"/>
      <c r="F5" s="107"/>
      <c r="G5" s="9" t="s">
        <v>2</v>
      </c>
      <c r="H5" s="10"/>
      <c r="I5" s="1"/>
      <c r="J5" s="103" t="s">
        <v>3</v>
      </c>
      <c r="K5" s="103"/>
      <c r="L5" s="103" t="s">
        <v>4</v>
      </c>
      <c r="M5" s="103"/>
      <c r="N5" s="1"/>
      <c r="O5" s="103" t="s">
        <v>5</v>
      </c>
      <c r="P5" s="103"/>
      <c r="Q5" s="103"/>
      <c r="R5" s="103"/>
    </row>
    <row r="6" spans="1:41" ht="27" customHeight="1" x14ac:dyDescent="0.35">
      <c r="A6" s="1"/>
      <c r="B6" s="106"/>
      <c r="C6" s="107"/>
      <c r="D6" s="107"/>
      <c r="E6" s="107"/>
      <c r="F6" s="107"/>
      <c r="G6" s="9" t="s">
        <v>6</v>
      </c>
      <c r="H6" s="10"/>
      <c r="I6" s="1"/>
      <c r="J6" s="112"/>
      <c r="K6" s="112"/>
      <c r="L6" s="113"/>
      <c r="M6" s="113"/>
      <c r="N6" s="1"/>
      <c r="O6" s="102"/>
      <c r="P6" s="102"/>
      <c r="Q6" s="102"/>
      <c r="R6" s="102"/>
    </row>
    <row r="7" spans="1:41" ht="17.5" customHeight="1" x14ac:dyDescent="0.35">
      <c r="A7" s="1"/>
      <c r="B7" s="108"/>
      <c r="C7" s="109"/>
      <c r="D7" s="109"/>
      <c r="E7" s="109"/>
      <c r="F7" s="10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1"/>
    </row>
    <row r="8" spans="1:41" s="14" customFormat="1" ht="17.5" customHeight="1" x14ac:dyDescent="0.35">
      <c r="A8" s="12"/>
      <c r="B8" s="5" t="s">
        <v>7</v>
      </c>
      <c r="C8" s="13" t="s">
        <v>8</v>
      </c>
      <c r="D8" s="13" t="s">
        <v>9</v>
      </c>
      <c r="E8" s="103" t="s">
        <v>10</v>
      </c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5" t="s">
        <v>11</v>
      </c>
      <c r="R8" s="13" t="s">
        <v>12</v>
      </c>
      <c r="S8" s="12"/>
      <c r="T8" s="1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</row>
    <row r="9" spans="1:41" ht="17.5" customHeight="1" x14ac:dyDescent="0.35">
      <c r="A9" s="1"/>
      <c r="B9" s="87" t="s">
        <v>13</v>
      </c>
      <c r="C9" s="80">
        <v>11.6</v>
      </c>
      <c r="D9" s="80">
        <v>29</v>
      </c>
      <c r="E9" s="17" t="s">
        <v>14</v>
      </c>
      <c r="F9" s="17" t="s">
        <v>15</v>
      </c>
      <c r="G9" s="17" t="s">
        <v>16</v>
      </c>
      <c r="H9" s="17" t="s">
        <v>17</v>
      </c>
      <c r="I9" s="17" t="s">
        <v>18</v>
      </c>
      <c r="J9" s="17" t="s">
        <v>19</v>
      </c>
      <c r="K9" s="17" t="s">
        <v>20</v>
      </c>
      <c r="L9" s="17" t="s">
        <v>21</v>
      </c>
      <c r="M9" s="17" t="s">
        <v>22</v>
      </c>
      <c r="N9" s="18" t="s">
        <v>23</v>
      </c>
      <c r="O9" s="17" t="s">
        <v>24</v>
      </c>
      <c r="P9" s="17" t="s">
        <v>25</v>
      </c>
      <c r="Q9" s="81">
        <f>SUM(E10:P10,E12:P12)</f>
        <v>0</v>
      </c>
      <c r="R9" s="82">
        <f>IFERROR(SUM(Q9*C9),"Min QTY "&amp;#REF!&amp;" Pces")</f>
        <v>0</v>
      </c>
    </row>
    <row r="10" spans="1:41" ht="17.5" customHeight="1" x14ac:dyDescent="0.35">
      <c r="A10" s="1"/>
      <c r="B10" s="88"/>
      <c r="C10" s="80"/>
      <c r="D10" s="8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81"/>
      <c r="R10" s="82"/>
    </row>
    <row r="11" spans="1:41" ht="17.5" customHeight="1" x14ac:dyDescent="0.35">
      <c r="A11" s="1"/>
      <c r="B11" s="88"/>
      <c r="C11" s="80"/>
      <c r="D11" s="80"/>
      <c r="E11" s="17" t="s">
        <v>26</v>
      </c>
      <c r="F11" s="17" t="s">
        <v>27</v>
      </c>
      <c r="G11" s="17" t="s">
        <v>28</v>
      </c>
      <c r="H11" s="18" t="s">
        <v>29</v>
      </c>
      <c r="I11" s="17" t="s">
        <v>30</v>
      </c>
      <c r="J11" s="17" t="s">
        <v>31</v>
      </c>
      <c r="K11" s="17" t="s">
        <v>32</v>
      </c>
      <c r="L11" s="18" t="s">
        <v>33</v>
      </c>
      <c r="M11" s="18" t="s">
        <v>34</v>
      </c>
      <c r="N11" s="17" t="s">
        <v>35</v>
      </c>
      <c r="O11" s="17" t="s">
        <v>36</v>
      </c>
      <c r="P11" s="17"/>
      <c r="Q11" s="81"/>
      <c r="R11" s="82"/>
    </row>
    <row r="12" spans="1:41" ht="17.5" customHeight="1" x14ac:dyDescent="0.35">
      <c r="A12" s="1"/>
      <c r="B12" s="88"/>
      <c r="C12" s="80"/>
      <c r="D12" s="80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17"/>
      <c r="Q12" s="81"/>
      <c r="R12" s="82"/>
    </row>
    <row r="13" spans="1:41" ht="17.5" customHeight="1" x14ac:dyDescent="0.35">
      <c r="A13" s="1"/>
      <c r="B13" s="21"/>
      <c r="C13" s="3"/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22"/>
      <c r="R13" s="23"/>
    </row>
    <row r="14" spans="1:41" ht="17.5" customHeight="1" x14ac:dyDescent="0.35">
      <c r="A14" s="1"/>
      <c r="B14" s="87" t="s">
        <v>37</v>
      </c>
      <c r="C14" s="80">
        <v>11.6</v>
      </c>
      <c r="D14" s="80">
        <v>29</v>
      </c>
      <c r="E14" s="17" t="s">
        <v>14</v>
      </c>
      <c r="F14" s="17" t="s">
        <v>38</v>
      </c>
      <c r="G14" s="17" t="s">
        <v>27</v>
      </c>
      <c r="H14" s="17" t="s">
        <v>39</v>
      </c>
      <c r="I14" s="17" t="s">
        <v>30</v>
      </c>
      <c r="J14" s="18" t="s">
        <v>25</v>
      </c>
      <c r="K14" s="17" t="s">
        <v>33</v>
      </c>
      <c r="L14" s="17" t="s">
        <v>21</v>
      </c>
      <c r="M14" s="17"/>
      <c r="N14" s="17"/>
      <c r="O14" s="17"/>
      <c r="P14" s="17"/>
      <c r="Q14" s="81">
        <f>SUM(E15:P15)</f>
        <v>0</v>
      </c>
      <c r="R14" s="82">
        <f>IFERROR(SUM(Q14*C14),"Min QTY "&amp;#REF!&amp;" Pces")</f>
        <v>0</v>
      </c>
    </row>
    <row r="15" spans="1:41" ht="17.5" customHeight="1" x14ac:dyDescent="0.35">
      <c r="A15" s="1"/>
      <c r="B15" s="88"/>
      <c r="C15" s="80"/>
      <c r="D15" s="80"/>
      <c r="E15" s="7"/>
      <c r="F15" s="7"/>
      <c r="G15" s="7"/>
      <c r="H15" s="7"/>
      <c r="I15" s="7"/>
      <c r="J15" s="7"/>
      <c r="K15" s="7"/>
      <c r="L15" s="7"/>
      <c r="M15" s="17"/>
      <c r="N15" s="17"/>
      <c r="O15" s="17"/>
      <c r="P15" s="17"/>
      <c r="Q15" s="81"/>
      <c r="R15" s="82"/>
    </row>
    <row r="16" spans="1:41" ht="17.5" customHeight="1" x14ac:dyDescent="0.35">
      <c r="A16" s="1"/>
      <c r="B16" s="21"/>
      <c r="C16" s="3"/>
      <c r="D16" s="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22"/>
      <c r="R16" s="23"/>
    </row>
    <row r="17" spans="1:18" ht="17.5" customHeight="1" x14ac:dyDescent="0.35">
      <c r="A17" s="1"/>
      <c r="B17" s="87" t="s">
        <v>40</v>
      </c>
      <c r="C17" s="80">
        <v>15.6</v>
      </c>
      <c r="D17" s="80">
        <v>39</v>
      </c>
      <c r="E17" s="17" t="s">
        <v>41</v>
      </c>
      <c r="F17" s="17" t="s">
        <v>42</v>
      </c>
      <c r="G17" s="17" t="s">
        <v>43</v>
      </c>
      <c r="H17" s="17" t="s">
        <v>44</v>
      </c>
      <c r="I17" s="17" t="s">
        <v>45</v>
      </c>
      <c r="J17" s="17" t="s">
        <v>46</v>
      </c>
      <c r="K17" s="17" t="s">
        <v>47</v>
      </c>
      <c r="L17" s="17" t="s">
        <v>48</v>
      </c>
      <c r="M17" s="17" t="s">
        <v>49</v>
      </c>
      <c r="N17" s="18" t="s">
        <v>50</v>
      </c>
      <c r="O17" s="17" t="s">
        <v>51</v>
      </c>
      <c r="P17" s="17" t="s">
        <v>52</v>
      </c>
      <c r="Q17" s="98">
        <f>SUM(E18:P18,E20:P20,E22:P22)</f>
        <v>0</v>
      </c>
      <c r="R17" s="96">
        <f>IFERROR(SUM(Q17*C17),"Min QTY "&amp;#REF!&amp;" Pces")</f>
        <v>0</v>
      </c>
    </row>
    <row r="18" spans="1:18" ht="17.5" customHeight="1" x14ac:dyDescent="0.35">
      <c r="A18" s="1"/>
      <c r="B18" s="87"/>
      <c r="C18" s="80"/>
      <c r="D18" s="80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99"/>
      <c r="R18" s="101"/>
    </row>
    <row r="19" spans="1:18" ht="17.5" customHeight="1" x14ac:dyDescent="0.35">
      <c r="A19" s="1"/>
      <c r="B19" s="87"/>
      <c r="C19" s="80"/>
      <c r="D19" s="80"/>
      <c r="E19" s="17" t="s">
        <v>53</v>
      </c>
      <c r="F19" s="17" t="s">
        <v>54</v>
      </c>
      <c r="G19" s="17" t="s">
        <v>55</v>
      </c>
      <c r="H19" s="18" t="s">
        <v>56</v>
      </c>
      <c r="I19" s="17" t="s">
        <v>57</v>
      </c>
      <c r="J19" s="18" t="s">
        <v>58</v>
      </c>
      <c r="K19" s="18" t="s">
        <v>59</v>
      </c>
      <c r="L19" s="17" t="s">
        <v>60</v>
      </c>
      <c r="M19" s="17" t="s">
        <v>61</v>
      </c>
      <c r="N19" s="17" t="s">
        <v>62</v>
      </c>
      <c r="O19" s="17" t="s">
        <v>63</v>
      </c>
      <c r="P19" s="17" t="s">
        <v>64</v>
      </c>
      <c r="Q19" s="99"/>
      <c r="R19" s="101"/>
    </row>
    <row r="20" spans="1:18" ht="17.5" customHeight="1" x14ac:dyDescent="0.35">
      <c r="A20" s="1"/>
      <c r="B20" s="87"/>
      <c r="C20" s="80"/>
      <c r="D20" s="80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99"/>
      <c r="R20" s="101"/>
    </row>
    <row r="21" spans="1:18" ht="17.5" customHeight="1" x14ac:dyDescent="0.35">
      <c r="A21" s="1"/>
      <c r="B21" s="87"/>
      <c r="C21" s="80"/>
      <c r="D21" s="80"/>
      <c r="E21" s="17" t="s">
        <v>65</v>
      </c>
      <c r="F21" s="17" t="s">
        <v>66</v>
      </c>
      <c r="G21" s="17" t="s">
        <v>67</v>
      </c>
      <c r="H21" s="17" t="s">
        <v>68</v>
      </c>
      <c r="I21" s="17" t="s">
        <v>69</v>
      </c>
      <c r="J21" s="17" t="s">
        <v>70</v>
      </c>
      <c r="K21" s="17" t="s">
        <v>71</v>
      </c>
      <c r="L21" s="17" t="s">
        <v>72</v>
      </c>
      <c r="M21" s="17" t="s">
        <v>73</v>
      </c>
      <c r="N21" s="17" t="s">
        <v>74</v>
      </c>
      <c r="O21" s="17" t="s">
        <v>75</v>
      </c>
      <c r="P21" s="17" t="s">
        <v>76</v>
      </c>
      <c r="Q21" s="99"/>
      <c r="R21" s="101"/>
    </row>
    <row r="22" spans="1:18" ht="17.5" customHeight="1" x14ac:dyDescent="0.35">
      <c r="A22" s="1"/>
      <c r="B22" s="87"/>
      <c r="C22" s="80"/>
      <c r="D22" s="80"/>
      <c r="E22" s="7"/>
      <c r="F22" s="7"/>
      <c r="G22" s="7"/>
      <c r="H22" s="7"/>
      <c r="I22" s="7"/>
      <c r="J22" s="7"/>
      <c r="K22" s="24"/>
      <c r="L22" s="24"/>
      <c r="M22" s="24"/>
      <c r="N22" s="24"/>
      <c r="O22" s="7"/>
      <c r="P22" s="7"/>
      <c r="Q22" s="99"/>
      <c r="R22" s="101"/>
    </row>
    <row r="23" spans="1:18" ht="17.5" customHeight="1" x14ac:dyDescent="0.35">
      <c r="A23" s="1"/>
      <c r="B23" s="87"/>
      <c r="C23" s="80"/>
      <c r="D23" s="80"/>
      <c r="E23" s="17" t="s">
        <v>77</v>
      </c>
      <c r="F23" s="17" t="s">
        <v>78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99"/>
      <c r="R23" s="101"/>
    </row>
    <row r="24" spans="1:18" ht="17.5" customHeight="1" x14ac:dyDescent="0.35">
      <c r="A24" s="1"/>
      <c r="B24" s="87"/>
      <c r="C24" s="80"/>
      <c r="D24" s="80"/>
      <c r="E24" s="7"/>
      <c r="F24" s="7"/>
      <c r="G24" s="7"/>
      <c r="H24" s="7"/>
      <c r="I24" s="7"/>
      <c r="J24" s="7"/>
      <c r="K24" s="24"/>
      <c r="L24" s="24"/>
      <c r="M24" s="24"/>
      <c r="N24" s="24"/>
      <c r="O24" s="7"/>
      <c r="P24" s="7"/>
      <c r="Q24" s="100"/>
      <c r="R24" s="97"/>
    </row>
    <row r="25" spans="1:18" ht="17.5" customHeight="1" x14ac:dyDescent="0.35">
      <c r="A25" s="1"/>
      <c r="B25" s="21"/>
      <c r="C25" s="3"/>
      <c r="D25" s="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2"/>
      <c r="R25" s="23"/>
    </row>
    <row r="26" spans="1:18" ht="17.5" customHeight="1" x14ac:dyDescent="0.35">
      <c r="A26" s="1"/>
      <c r="B26" s="92" t="s">
        <v>79</v>
      </c>
      <c r="C26" s="94">
        <v>17.600000000000001</v>
      </c>
      <c r="D26" s="94">
        <v>40</v>
      </c>
      <c r="E26" s="17" t="s">
        <v>80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81">
        <f>(E27)</f>
        <v>0</v>
      </c>
      <c r="R26" s="96">
        <f>IFERROR(SUM(Q26*C26),"Min QTY "&amp;#REF!&amp;" Pces")</f>
        <v>0</v>
      </c>
    </row>
    <row r="27" spans="1:18" ht="17.5" customHeight="1" x14ac:dyDescent="0.35">
      <c r="A27" s="1"/>
      <c r="B27" s="93"/>
      <c r="C27" s="95"/>
      <c r="D27" s="95"/>
      <c r="E27" s="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81"/>
      <c r="R27" s="97"/>
    </row>
    <row r="28" spans="1:18" ht="17.5" customHeight="1" x14ac:dyDescent="0.35">
      <c r="A28" s="1"/>
      <c r="B28" s="15" t="s">
        <v>81</v>
      </c>
      <c r="C28" s="16">
        <v>40</v>
      </c>
      <c r="D28" s="16"/>
      <c r="E28" s="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9">
        <f>E28</f>
        <v>0</v>
      </c>
      <c r="R28" s="20">
        <f>Q28*C28</f>
        <v>0</v>
      </c>
    </row>
    <row r="29" spans="1:18" ht="17.5" customHeight="1" x14ac:dyDescent="0.35">
      <c r="A29" s="1"/>
      <c r="B29" s="21"/>
      <c r="C29" s="3"/>
      <c r="D29" s="3"/>
      <c r="E29" s="1"/>
      <c r="F29" s="1"/>
      <c r="G29" s="1"/>
      <c r="H29" s="25"/>
      <c r="I29" s="25"/>
      <c r="J29" s="25"/>
      <c r="K29" s="25"/>
      <c r="L29" s="1"/>
      <c r="M29" s="1"/>
      <c r="N29" s="1"/>
      <c r="O29" s="1"/>
      <c r="P29" s="1"/>
      <c r="Q29" s="22"/>
      <c r="R29" s="26"/>
    </row>
    <row r="30" spans="1:18" ht="17.5" customHeight="1" x14ac:dyDescent="0.35">
      <c r="A30" s="1"/>
      <c r="B30" s="87" t="s">
        <v>112</v>
      </c>
      <c r="C30" s="80">
        <v>15.5</v>
      </c>
      <c r="D30" s="80">
        <v>39</v>
      </c>
      <c r="E30" s="17" t="s">
        <v>21</v>
      </c>
      <c r="F30" s="17" t="s">
        <v>82</v>
      </c>
      <c r="G30" s="17" t="s">
        <v>83</v>
      </c>
      <c r="H30" s="17" t="s">
        <v>23</v>
      </c>
      <c r="I30" s="17" t="s">
        <v>34</v>
      </c>
      <c r="J30" s="18" t="s">
        <v>33</v>
      </c>
      <c r="K30" s="17" t="s">
        <v>15</v>
      </c>
      <c r="L30" s="17" t="s">
        <v>31</v>
      </c>
      <c r="M30" s="17" t="s">
        <v>17</v>
      </c>
      <c r="N30" s="17" t="s">
        <v>27</v>
      </c>
      <c r="O30" s="17" t="s">
        <v>25</v>
      </c>
      <c r="P30" s="17"/>
      <c r="Q30" s="81">
        <f>SUM(E31:P31)</f>
        <v>0</v>
      </c>
      <c r="R30" s="82">
        <f>IFERROR(SUM(Q30*C30),"Min QTY "&amp;#REF!&amp;" Pces")</f>
        <v>0</v>
      </c>
    </row>
    <row r="31" spans="1:18" ht="17.5" customHeight="1" x14ac:dyDescent="0.35">
      <c r="A31" s="1"/>
      <c r="B31" s="88"/>
      <c r="C31" s="80"/>
      <c r="D31" s="80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7"/>
      <c r="Q31" s="81"/>
      <c r="R31" s="82"/>
    </row>
    <row r="32" spans="1:18" ht="17.5" customHeight="1" x14ac:dyDescent="0.35">
      <c r="A32" s="1"/>
      <c r="B32" s="21"/>
      <c r="C32" s="3"/>
      <c r="D32" s="3"/>
      <c r="E32" s="1"/>
      <c r="F32" s="1"/>
      <c r="G32" s="1"/>
      <c r="H32" s="25"/>
      <c r="I32" s="25"/>
      <c r="J32" s="25"/>
      <c r="K32" s="25"/>
      <c r="L32" s="1"/>
      <c r="M32" s="1"/>
      <c r="N32" s="1"/>
      <c r="O32" s="1"/>
      <c r="P32" s="1"/>
      <c r="Q32" s="22"/>
      <c r="R32" s="26"/>
    </row>
    <row r="33" spans="1:41" ht="17.5" customHeight="1" x14ac:dyDescent="0.35">
      <c r="A33" s="1"/>
      <c r="B33" s="87" t="s">
        <v>113</v>
      </c>
      <c r="C33" s="80">
        <v>15.5</v>
      </c>
      <c r="D33" s="80">
        <v>39</v>
      </c>
      <c r="E33" s="17" t="s">
        <v>21</v>
      </c>
      <c r="F33" s="17" t="s">
        <v>82</v>
      </c>
      <c r="G33" s="17" t="s">
        <v>83</v>
      </c>
      <c r="H33" s="17" t="s">
        <v>23</v>
      </c>
      <c r="I33" s="17" t="s">
        <v>34</v>
      </c>
      <c r="J33" s="18" t="s">
        <v>33</v>
      </c>
      <c r="K33" s="17" t="s">
        <v>15</v>
      </c>
      <c r="L33" s="17" t="s">
        <v>31</v>
      </c>
      <c r="M33" s="17" t="s">
        <v>17</v>
      </c>
      <c r="N33" s="17" t="s">
        <v>27</v>
      </c>
      <c r="O33" s="17" t="s">
        <v>25</v>
      </c>
      <c r="P33" s="17"/>
      <c r="Q33" s="81">
        <f>SUM(E34:P34)</f>
        <v>0</v>
      </c>
      <c r="R33" s="82">
        <f>IFERROR(SUM(Q33*C33),"Min QTY "&amp;#REF!&amp;" Pces")</f>
        <v>0</v>
      </c>
    </row>
    <row r="34" spans="1:41" ht="17.5" customHeight="1" x14ac:dyDescent="0.35">
      <c r="A34" s="1"/>
      <c r="B34" s="88"/>
      <c r="C34" s="80"/>
      <c r="D34" s="80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7"/>
      <c r="Q34" s="81"/>
      <c r="R34" s="82"/>
    </row>
    <row r="35" spans="1:41" ht="17.5" customHeight="1" x14ac:dyDescent="0.35">
      <c r="A35" s="10"/>
      <c r="B35" s="27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8"/>
      <c r="R35" s="29"/>
      <c r="S35" s="10"/>
      <c r="T35" s="9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</row>
    <row r="36" spans="1:41" ht="17.5" customHeight="1" x14ac:dyDescent="0.35">
      <c r="A36" s="1"/>
      <c r="B36" s="87" t="s">
        <v>114</v>
      </c>
      <c r="C36" s="80">
        <v>15.5</v>
      </c>
      <c r="D36" s="80">
        <v>39</v>
      </c>
      <c r="E36" s="17" t="s">
        <v>21</v>
      </c>
      <c r="F36" s="17" t="s">
        <v>82</v>
      </c>
      <c r="G36" s="17" t="s">
        <v>83</v>
      </c>
      <c r="H36" s="17" t="s">
        <v>23</v>
      </c>
      <c r="I36" s="17" t="s">
        <v>34</v>
      </c>
      <c r="J36" s="18" t="s">
        <v>33</v>
      </c>
      <c r="K36" s="17" t="s">
        <v>15</v>
      </c>
      <c r="L36" s="17" t="s">
        <v>31</v>
      </c>
      <c r="M36" s="17" t="s">
        <v>17</v>
      </c>
      <c r="N36" s="17" t="s">
        <v>27</v>
      </c>
      <c r="O36" s="17" t="s">
        <v>25</v>
      </c>
      <c r="P36" s="17"/>
      <c r="Q36" s="81">
        <f>SUM(E37:P37)</f>
        <v>0</v>
      </c>
      <c r="R36" s="82">
        <f>IFERROR(SUM(Q36*C36),"Min QTY "&amp;#REF!&amp;" Pces")</f>
        <v>0</v>
      </c>
    </row>
    <row r="37" spans="1:41" ht="17.5" customHeight="1" x14ac:dyDescent="0.35">
      <c r="A37" s="1"/>
      <c r="B37" s="88"/>
      <c r="C37" s="80"/>
      <c r="D37" s="80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17"/>
      <c r="Q37" s="81"/>
      <c r="R37" s="82"/>
    </row>
    <row r="38" spans="1:41" ht="17.5" customHeight="1" x14ac:dyDescent="0.35">
      <c r="A38" s="10"/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8"/>
      <c r="R38" s="29"/>
      <c r="S38" s="10"/>
      <c r="T38" s="9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</row>
    <row r="39" spans="1:41" ht="17.5" customHeight="1" x14ac:dyDescent="0.35">
      <c r="A39" s="1"/>
      <c r="B39" s="87" t="s">
        <v>84</v>
      </c>
      <c r="C39" s="80">
        <v>35.42</v>
      </c>
      <c r="D39" s="80">
        <v>85</v>
      </c>
      <c r="E39" s="17" t="s">
        <v>31</v>
      </c>
      <c r="F39" s="17" t="s">
        <v>17</v>
      </c>
      <c r="G39" s="17" t="s">
        <v>85</v>
      </c>
      <c r="H39" s="17" t="s">
        <v>21</v>
      </c>
      <c r="I39" s="17" t="s">
        <v>33</v>
      </c>
      <c r="J39" s="18"/>
      <c r="K39" s="17"/>
      <c r="L39" s="17"/>
      <c r="M39" s="17"/>
      <c r="N39" s="17"/>
      <c r="O39" s="17"/>
      <c r="P39" s="17"/>
      <c r="Q39" s="81">
        <f>SUM(E40:P40)</f>
        <v>0</v>
      </c>
      <c r="R39" s="82">
        <f>IFERROR(SUM(Q39*C39),"Min QTY "&amp;#REF!&amp;" Pces")</f>
        <v>0</v>
      </c>
    </row>
    <row r="40" spans="1:41" ht="17.5" customHeight="1" x14ac:dyDescent="0.35">
      <c r="A40" s="1"/>
      <c r="B40" s="88"/>
      <c r="C40" s="80"/>
      <c r="D40" s="80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7"/>
      <c r="Q40" s="81"/>
      <c r="R40" s="82"/>
    </row>
    <row r="41" spans="1:41" ht="17.5" customHeight="1" x14ac:dyDescent="0.35">
      <c r="A41" s="10"/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8"/>
      <c r="R41" s="29"/>
      <c r="S41" s="10"/>
      <c r="T41" s="9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</row>
    <row r="42" spans="1:41" ht="17.5" customHeight="1" x14ac:dyDescent="0.35">
      <c r="A42" s="1"/>
      <c r="B42" s="87" t="s">
        <v>86</v>
      </c>
      <c r="C42" s="80">
        <v>14.17</v>
      </c>
      <c r="D42" s="80">
        <v>34</v>
      </c>
      <c r="E42" s="17" t="s">
        <v>31</v>
      </c>
      <c r="F42" s="17" t="s">
        <v>17</v>
      </c>
      <c r="G42" s="17" t="s">
        <v>85</v>
      </c>
      <c r="H42" s="17" t="s">
        <v>21</v>
      </c>
      <c r="I42" s="17" t="s">
        <v>33</v>
      </c>
      <c r="J42" s="18" t="s">
        <v>14</v>
      </c>
      <c r="K42" s="17"/>
      <c r="L42" s="17"/>
      <c r="M42" s="17"/>
      <c r="N42" s="17"/>
      <c r="O42" s="17"/>
      <c r="P42" s="17"/>
      <c r="Q42" s="81">
        <f>SUM(E43:P43)</f>
        <v>0</v>
      </c>
      <c r="R42" s="82">
        <f>IFERROR(SUM(Q42*C42),"Min QTY "&amp;#REF!&amp;" Pces")</f>
        <v>0</v>
      </c>
    </row>
    <row r="43" spans="1:41" ht="17.5" customHeight="1" x14ac:dyDescent="0.35">
      <c r="A43" s="1"/>
      <c r="B43" s="88"/>
      <c r="C43" s="80"/>
      <c r="D43" s="80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17"/>
      <c r="Q43" s="81"/>
      <c r="R43" s="82"/>
    </row>
    <row r="44" spans="1:41" ht="17.5" customHeight="1" x14ac:dyDescent="0.35">
      <c r="A44" s="10"/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8"/>
      <c r="R44" s="29"/>
      <c r="S44" s="10"/>
      <c r="T44" s="9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</row>
    <row r="45" spans="1:41" ht="17.5" customHeight="1" x14ac:dyDescent="0.35">
      <c r="A45" s="1"/>
      <c r="B45" s="87" t="s">
        <v>87</v>
      </c>
      <c r="C45" s="80">
        <v>10.42</v>
      </c>
      <c r="D45" s="80">
        <v>25</v>
      </c>
      <c r="E45" s="17" t="s">
        <v>88</v>
      </c>
      <c r="F45" s="17" t="s">
        <v>89</v>
      </c>
      <c r="G45" s="17"/>
      <c r="H45" s="17"/>
      <c r="I45" s="17"/>
      <c r="J45" s="18"/>
      <c r="K45" s="17"/>
      <c r="L45" s="17"/>
      <c r="M45" s="17"/>
      <c r="N45" s="17"/>
      <c r="O45" s="17"/>
      <c r="P45" s="17"/>
      <c r="Q45" s="81">
        <f>SUM(E46:P46)</f>
        <v>0</v>
      </c>
      <c r="R45" s="82">
        <f>IFERROR(SUM(Q45*C45),"Min QTY "&amp;#REF!&amp;" Pces")</f>
        <v>0</v>
      </c>
    </row>
    <row r="46" spans="1:41" ht="17.5" customHeight="1" x14ac:dyDescent="0.35">
      <c r="A46" s="1"/>
      <c r="B46" s="88"/>
      <c r="C46" s="80"/>
      <c r="D46" s="80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17"/>
      <c r="Q46" s="81"/>
      <c r="R46" s="82"/>
    </row>
    <row r="47" spans="1:41" ht="17.5" customHeight="1" x14ac:dyDescent="0.35">
      <c r="A47" s="10"/>
      <c r="B47" s="30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31"/>
      <c r="S47" s="10"/>
      <c r="T47" s="9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</row>
    <row r="48" spans="1:41" ht="17.5" customHeight="1" x14ac:dyDescent="0.35">
      <c r="A48" s="10"/>
      <c r="B48" s="89" t="s">
        <v>90</v>
      </c>
      <c r="C48" s="90"/>
      <c r="D48" s="90"/>
      <c r="E48" s="90"/>
      <c r="F48" s="91"/>
      <c r="G48" s="10"/>
      <c r="H48" s="32" t="s">
        <v>91</v>
      </c>
      <c r="I48" s="33"/>
      <c r="J48" s="34"/>
      <c r="K48" s="35"/>
      <c r="L48" s="10"/>
      <c r="M48" s="10"/>
      <c r="N48" s="10"/>
      <c r="O48" s="10"/>
      <c r="P48" s="36"/>
      <c r="Q48" s="37" t="s">
        <v>11</v>
      </c>
      <c r="R48" s="37" t="s">
        <v>12</v>
      </c>
      <c r="S48" s="10"/>
      <c r="T48" s="9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</row>
    <row r="49" spans="1:41" ht="17.5" customHeight="1" x14ac:dyDescent="0.35">
      <c r="A49" s="10"/>
      <c r="B49" s="38"/>
      <c r="C49" s="39"/>
      <c r="D49" s="39"/>
      <c r="E49" s="39"/>
      <c r="F49" s="40"/>
      <c r="G49" s="10"/>
      <c r="H49" s="32" t="s">
        <v>92</v>
      </c>
      <c r="I49" s="33"/>
      <c r="J49" s="34"/>
      <c r="K49" s="35"/>
      <c r="L49" s="10"/>
      <c r="M49" s="10"/>
      <c r="N49" s="10"/>
      <c r="O49" s="10"/>
      <c r="P49" s="41" t="s">
        <v>93</v>
      </c>
      <c r="Q49" s="37">
        <f>SUM(Q45+Q42+Q39+Q33+Q28+Q26+Q17+Q14+Q9)</f>
        <v>0</v>
      </c>
      <c r="R49" s="42">
        <f>SUM(R45+R42+R39+R30+R33+R36+R28+R26+R17+R14+R9)</f>
        <v>0</v>
      </c>
      <c r="S49" s="10"/>
      <c r="T49" s="9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</row>
    <row r="50" spans="1:41" ht="17.5" customHeight="1" x14ac:dyDescent="0.35">
      <c r="A50" s="10"/>
      <c r="B50" s="43" t="s">
        <v>94</v>
      </c>
      <c r="C50" s="44"/>
      <c r="D50" s="44"/>
      <c r="E50" s="44"/>
      <c r="F50" s="45"/>
      <c r="G50" s="10"/>
      <c r="H50" s="46" t="s">
        <v>95</v>
      </c>
      <c r="I50" s="25"/>
      <c r="J50" s="47" t="s">
        <v>96</v>
      </c>
      <c r="K50" s="48" t="s">
        <v>97</v>
      </c>
      <c r="L50" s="10"/>
      <c r="M50" s="10"/>
      <c r="N50" s="49"/>
      <c r="O50" s="10"/>
      <c r="P50" s="36" t="s">
        <v>98</v>
      </c>
      <c r="Q50" s="50">
        <v>-0.05</v>
      </c>
      <c r="R50" s="42">
        <f>R49*Q50</f>
        <v>0</v>
      </c>
      <c r="S50" s="10"/>
      <c r="T50" s="9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</row>
    <row r="51" spans="1:41" ht="17.5" customHeight="1" x14ac:dyDescent="0.35">
      <c r="A51" s="10"/>
      <c r="B51" s="43"/>
      <c r="C51" s="44"/>
      <c r="D51" s="44"/>
      <c r="E51" s="44"/>
      <c r="F51" s="45"/>
      <c r="G51" s="10"/>
      <c r="H51" s="51" t="s">
        <v>99</v>
      </c>
      <c r="I51" s="10"/>
      <c r="J51" s="52">
        <v>6</v>
      </c>
      <c r="K51" s="53">
        <v>12</v>
      </c>
      <c r="L51" s="10"/>
      <c r="M51" s="10"/>
      <c r="N51" s="49"/>
      <c r="O51" s="10"/>
      <c r="P51" s="36" t="s">
        <v>100</v>
      </c>
      <c r="Q51" s="50">
        <v>-2.5000000000000001E-2</v>
      </c>
      <c r="R51" s="42">
        <f>R49*Q51</f>
        <v>0</v>
      </c>
      <c r="S51" s="10"/>
      <c r="T51" s="9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</row>
    <row r="52" spans="1:41" ht="17.5" customHeight="1" x14ac:dyDescent="0.35">
      <c r="A52" s="10"/>
      <c r="B52" s="43"/>
      <c r="C52" s="44"/>
      <c r="D52" s="44"/>
      <c r="E52" s="44"/>
      <c r="F52" s="45"/>
      <c r="G52" s="10"/>
      <c r="H52" s="51" t="s">
        <v>101</v>
      </c>
      <c r="I52" s="10"/>
      <c r="J52" s="52">
        <v>25</v>
      </c>
      <c r="K52" s="53">
        <v>25</v>
      </c>
      <c r="L52" s="10"/>
      <c r="M52" s="10"/>
      <c r="N52" s="49"/>
      <c r="O52" s="10"/>
      <c r="P52" s="54" t="s">
        <v>102</v>
      </c>
      <c r="Q52" s="37"/>
      <c r="R52" s="55">
        <f>SUM(R49:R51)</f>
        <v>0</v>
      </c>
      <c r="S52" s="10"/>
      <c r="T52" s="9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</row>
    <row r="53" spans="1:41" ht="17.5" customHeight="1" x14ac:dyDescent="0.35">
      <c r="A53" s="10"/>
      <c r="B53" s="43"/>
      <c r="C53" s="44"/>
      <c r="D53" s="44"/>
      <c r="E53" s="44"/>
      <c r="F53" s="45"/>
      <c r="G53" s="10"/>
      <c r="H53" s="56" t="s">
        <v>103</v>
      </c>
      <c r="I53" s="57"/>
      <c r="J53" s="58">
        <v>25</v>
      </c>
      <c r="K53" s="59">
        <v>25</v>
      </c>
      <c r="L53" s="10"/>
      <c r="M53" s="10"/>
      <c r="N53" s="49"/>
      <c r="O53" s="60"/>
      <c r="P53" s="61" t="s">
        <v>104</v>
      </c>
      <c r="Q53" s="83">
        <f>R52*0.2</f>
        <v>0</v>
      </c>
      <c r="R53" s="84"/>
      <c r="S53" s="10"/>
      <c r="T53" s="9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</row>
    <row r="54" spans="1:41" ht="17.5" customHeight="1" x14ac:dyDescent="0.35">
      <c r="A54" s="10"/>
      <c r="B54" s="43"/>
      <c r="C54" s="44"/>
      <c r="D54" s="44"/>
      <c r="E54" s="44"/>
      <c r="F54" s="45"/>
      <c r="G54" s="10"/>
      <c r="H54" s="10"/>
      <c r="I54" s="10"/>
      <c r="J54" s="10"/>
      <c r="K54" s="10"/>
      <c r="L54" s="10"/>
      <c r="M54" s="10"/>
      <c r="N54" s="49"/>
      <c r="O54" s="10"/>
      <c r="P54" s="62" t="s">
        <v>105</v>
      </c>
      <c r="Q54" s="83">
        <v>25</v>
      </c>
      <c r="R54" s="84"/>
      <c r="S54" s="10"/>
      <c r="T54" s="9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</row>
    <row r="55" spans="1:41" ht="17.5" customHeight="1" x14ac:dyDescent="0.35">
      <c r="A55" s="10"/>
      <c r="B55" s="43"/>
      <c r="C55" s="44"/>
      <c r="D55" s="44"/>
      <c r="E55" s="44"/>
      <c r="F55" s="45"/>
      <c r="G55" s="10"/>
      <c r="H55" s="10"/>
      <c r="I55" s="10"/>
      <c r="J55" s="10"/>
      <c r="K55" s="10"/>
      <c r="L55" s="10"/>
      <c r="M55" s="10"/>
      <c r="N55" s="49"/>
      <c r="O55" s="10"/>
      <c r="P55" s="63" t="s">
        <v>106</v>
      </c>
      <c r="Q55" s="85">
        <f>SUM(Q54+Q53+R52)</f>
        <v>25</v>
      </c>
      <c r="R55" s="86"/>
      <c r="S55" s="10"/>
      <c r="T55" s="9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</row>
    <row r="56" spans="1:41" ht="17.5" customHeight="1" x14ac:dyDescent="0.35">
      <c r="A56" s="10"/>
      <c r="B56" s="43"/>
      <c r="C56" s="44"/>
      <c r="D56" s="44"/>
      <c r="E56" s="44"/>
      <c r="F56" s="45"/>
      <c r="G56" s="10"/>
      <c r="H56" s="64" t="s">
        <v>107</v>
      </c>
      <c r="I56" s="65"/>
      <c r="J56" s="65"/>
      <c r="K56" s="66" t="s">
        <v>100</v>
      </c>
      <c r="L56" s="67"/>
      <c r="M56" s="10"/>
      <c r="N56" s="49"/>
      <c r="O56" s="10"/>
      <c r="P56" s="63"/>
      <c r="Q56" s="10"/>
      <c r="R56" s="68"/>
      <c r="S56" s="10"/>
      <c r="T56" s="9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</row>
    <row r="57" spans="1:41" x14ac:dyDescent="0.35">
      <c r="A57" s="10"/>
      <c r="B57" s="43"/>
      <c r="C57" s="44"/>
      <c r="D57" s="44"/>
      <c r="E57" s="44"/>
      <c r="F57" s="45"/>
      <c r="G57" s="10"/>
      <c r="H57" s="64" t="s">
        <v>108</v>
      </c>
      <c r="I57" s="65"/>
      <c r="J57" s="65"/>
      <c r="K57" s="69" t="s">
        <v>109</v>
      </c>
      <c r="L57" s="70"/>
      <c r="M57" s="10"/>
      <c r="N57" s="49"/>
      <c r="O57" s="10"/>
      <c r="P57" s="10"/>
      <c r="Q57" s="10"/>
      <c r="R57" s="68"/>
      <c r="S57" s="10"/>
      <c r="T57" s="9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</row>
    <row r="58" spans="1:41" x14ac:dyDescent="0.35">
      <c r="A58" s="10"/>
      <c r="B58" s="43"/>
      <c r="C58" s="44"/>
      <c r="D58" s="44"/>
      <c r="E58" s="44"/>
      <c r="F58" s="45"/>
      <c r="G58" s="10"/>
      <c r="H58" s="71">
        <v>-0.05</v>
      </c>
      <c r="I58" s="72"/>
      <c r="J58" s="72"/>
      <c r="K58" s="71">
        <v>-2.5000000000000001E-2</v>
      </c>
      <c r="L58" s="73"/>
      <c r="M58" s="10"/>
      <c r="N58" s="49"/>
      <c r="O58" s="10"/>
      <c r="P58" s="10"/>
      <c r="Q58" s="10"/>
      <c r="R58" s="68"/>
      <c r="S58" s="10"/>
      <c r="T58" s="9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</row>
    <row r="59" spans="1:41" x14ac:dyDescent="0.35">
      <c r="A59" s="10"/>
      <c r="B59" s="43"/>
      <c r="C59" s="44"/>
      <c r="D59" s="44"/>
      <c r="E59" s="44"/>
      <c r="F59" s="45"/>
      <c r="G59" s="10"/>
      <c r="H59" s="9" t="s">
        <v>110</v>
      </c>
      <c r="I59" s="10"/>
      <c r="J59" s="10"/>
      <c r="K59" s="10"/>
      <c r="L59" s="10"/>
      <c r="M59" s="10"/>
      <c r="N59" s="10"/>
      <c r="O59" s="10"/>
      <c r="P59" s="10"/>
      <c r="Q59" s="10"/>
      <c r="R59" s="68"/>
      <c r="S59" s="10"/>
      <c r="T59" s="9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</row>
    <row r="60" spans="1:41" x14ac:dyDescent="0.35">
      <c r="A60" s="10"/>
      <c r="B60" s="43"/>
      <c r="C60" s="44"/>
      <c r="D60" s="44"/>
      <c r="E60" s="44"/>
      <c r="F60" s="45"/>
      <c r="G60" s="10"/>
      <c r="H60" s="9" t="s">
        <v>111</v>
      </c>
      <c r="I60" s="10"/>
      <c r="J60" s="10"/>
      <c r="K60" s="10"/>
      <c r="L60" s="10"/>
      <c r="M60" s="10"/>
      <c r="N60" s="10"/>
      <c r="O60" s="10"/>
      <c r="P60" s="10"/>
      <c r="Q60" s="10"/>
      <c r="R60" s="68"/>
      <c r="S60" s="10"/>
      <c r="T60" s="9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</row>
    <row r="61" spans="1:41" x14ac:dyDescent="0.35">
      <c r="A61" s="10"/>
      <c r="B61" s="43"/>
      <c r="C61" s="44"/>
      <c r="D61" s="44"/>
      <c r="E61" s="44"/>
      <c r="F61" s="45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68"/>
      <c r="S61" s="10"/>
      <c r="T61" s="9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</row>
    <row r="62" spans="1:41" x14ac:dyDescent="0.35">
      <c r="A62" s="10"/>
      <c r="B62" s="74"/>
      <c r="C62" s="75"/>
      <c r="D62" s="75"/>
      <c r="E62" s="75"/>
      <c r="F62" s="76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77"/>
      <c r="S62" s="10"/>
      <c r="T62" s="9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</row>
    <row r="63" spans="1:41" x14ac:dyDescent="0.35">
      <c r="A63" s="1"/>
      <c r="B63" s="2"/>
      <c r="C63" s="3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3"/>
    </row>
    <row r="64" spans="1:41" x14ac:dyDescent="0.35">
      <c r="A64" s="1"/>
      <c r="B64" s="2"/>
      <c r="C64" s="3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3"/>
    </row>
    <row r="65" spans="1:18" x14ac:dyDescent="0.35">
      <c r="A65" s="1"/>
      <c r="B65" s="2"/>
      <c r="C65" s="3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3"/>
    </row>
    <row r="66" spans="1:18" x14ac:dyDescent="0.35">
      <c r="A66" s="1"/>
      <c r="B66" s="2"/>
      <c r="C66" s="3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3"/>
    </row>
    <row r="67" spans="1:18" x14ac:dyDescent="0.35">
      <c r="A67" s="1"/>
      <c r="B67" s="2"/>
      <c r="C67" s="3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3"/>
    </row>
    <row r="68" spans="1:18" x14ac:dyDescent="0.35">
      <c r="A68" s="1"/>
      <c r="B68" s="2"/>
      <c r="C68" s="3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3"/>
    </row>
    <row r="69" spans="1:18" x14ac:dyDescent="0.35">
      <c r="A69" s="1"/>
      <c r="B69" s="2"/>
      <c r="C69" s="3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3"/>
    </row>
    <row r="70" spans="1:18" x14ac:dyDescent="0.35">
      <c r="A70" s="1"/>
      <c r="B70" s="2"/>
      <c r="C70" s="3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3"/>
    </row>
    <row r="71" spans="1:18" x14ac:dyDescent="0.35">
      <c r="A71" s="1"/>
      <c r="B71" s="2"/>
      <c r="C71" s="3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3"/>
    </row>
    <row r="72" spans="1:18" x14ac:dyDescent="0.35">
      <c r="A72" s="1"/>
      <c r="B72" s="2"/>
      <c r="C72" s="3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3"/>
    </row>
    <row r="73" spans="1:18" x14ac:dyDescent="0.35">
      <c r="A73" s="1"/>
      <c r="B73" s="2"/>
      <c r="C73" s="3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3"/>
    </row>
    <row r="74" spans="1:18" x14ac:dyDescent="0.35">
      <c r="A74" s="1"/>
      <c r="B74" s="2"/>
      <c r="C74" s="3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3"/>
    </row>
    <row r="75" spans="1:18" x14ac:dyDescent="0.35">
      <c r="A75" s="1"/>
      <c r="B75" s="2"/>
      <c r="C75" s="3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3"/>
    </row>
    <row r="76" spans="1:18" x14ac:dyDescent="0.35">
      <c r="A76" s="1"/>
      <c r="B76" s="2"/>
      <c r="C76" s="3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3"/>
    </row>
    <row r="77" spans="1:18" x14ac:dyDescent="0.35">
      <c r="A77" s="1"/>
      <c r="B77" s="2"/>
      <c r="C77" s="3"/>
      <c r="D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3"/>
    </row>
    <row r="78" spans="1:18" x14ac:dyDescent="0.35">
      <c r="A78" s="1"/>
      <c r="B78" s="2"/>
      <c r="C78" s="3"/>
      <c r="D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3"/>
    </row>
    <row r="79" spans="1:18" x14ac:dyDescent="0.35">
      <c r="A79" s="1"/>
      <c r="B79" s="2"/>
      <c r="C79" s="3"/>
      <c r="D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3"/>
    </row>
    <row r="80" spans="1:18" x14ac:dyDescent="0.35">
      <c r="A80" s="1"/>
      <c r="B80" s="2"/>
      <c r="C80" s="3"/>
      <c r="D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3"/>
    </row>
    <row r="81" spans="1:18" x14ac:dyDescent="0.35">
      <c r="A81" s="1"/>
      <c r="B81" s="2"/>
      <c r="C81" s="3"/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3"/>
    </row>
    <row r="82" spans="1:18" x14ac:dyDescent="0.35">
      <c r="P82" s="1"/>
      <c r="Q82" s="1"/>
      <c r="R82" s="3"/>
    </row>
  </sheetData>
  <mergeCells count="66">
    <mergeCell ref="L6:M6"/>
    <mergeCell ref="O6:R6"/>
    <mergeCell ref="E8:P8"/>
    <mergeCell ref="B9:B12"/>
    <mergeCell ref="C9:C12"/>
    <mergeCell ref="D9:D12"/>
    <mergeCell ref="Q9:Q12"/>
    <mergeCell ref="R9:R12"/>
    <mergeCell ref="B2:F7"/>
    <mergeCell ref="G2:M2"/>
    <mergeCell ref="O2:R2"/>
    <mergeCell ref="G3:M3"/>
    <mergeCell ref="O3:R3"/>
    <mergeCell ref="J5:K5"/>
    <mergeCell ref="L5:M5"/>
    <mergeCell ref="O5:R5"/>
    <mergeCell ref="J6:K6"/>
    <mergeCell ref="B17:B24"/>
    <mergeCell ref="C17:C24"/>
    <mergeCell ref="D17:D24"/>
    <mergeCell ref="Q17:Q24"/>
    <mergeCell ref="R17:R24"/>
    <mergeCell ref="B14:B15"/>
    <mergeCell ref="C14:C15"/>
    <mergeCell ref="D14:D15"/>
    <mergeCell ref="Q14:Q15"/>
    <mergeCell ref="R14:R15"/>
    <mergeCell ref="B33:B34"/>
    <mergeCell ref="C33:C34"/>
    <mergeCell ref="D33:D34"/>
    <mergeCell ref="Q33:Q34"/>
    <mergeCell ref="R33:R34"/>
    <mergeCell ref="B26:B27"/>
    <mergeCell ref="C26:C27"/>
    <mergeCell ref="D26:D27"/>
    <mergeCell ref="Q26:Q27"/>
    <mergeCell ref="R26:R27"/>
    <mergeCell ref="B42:B43"/>
    <mergeCell ref="C42:C43"/>
    <mergeCell ref="D42:D43"/>
    <mergeCell ref="Q42:Q43"/>
    <mergeCell ref="R42:R43"/>
    <mergeCell ref="Q55:R55"/>
    <mergeCell ref="B30:B31"/>
    <mergeCell ref="C30:C31"/>
    <mergeCell ref="D30:D31"/>
    <mergeCell ref="Q30:Q31"/>
    <mergeCell ref="R30:R31"/>
    <mergeCell ref="B36:B37"/>
    <mergeCell ref="C36:C37"/>
    <mergeCell ref="B45:B46"/>
    <mergeCell ref="C45:C46"/>
    <mergeCell ref="D45:D46"/>
    <mergeCell ref="Q45:Q46"/>
    <mergeCell ref="R45:R46"/>
    <mergeCell ref="B48:F48"/>
    <mergeCell ref="B39:B40"/>
    <mergeCell ref="C39:C40"/>
    <mergeCell ref="D36:D37"/>
    <mergeCell ref="Q36:Q37"/>
    <mergeCell ref="R36:R37"/>
    <mergeCell ref="Q53:R53"/>
    <mergeCell ref="Q54:R54"/>
    <mergeCell ref="D39:D40"/>
    <mergeCell ref="Q39:Q40"/>
    <mergeCell ref="R39:R4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4B0F-140E-49CD-A9B5-2C2D3548846E}">
  <dimension ref="A1:AO82"/>
  <sheetViews>
    <sheetView showGridLines="0" tabSelected="1" topLeftCell="I44" workbookViewId="0">
      <selection activeCell="T47" sqref="T47"/>
    </sheetView>
  </sheetViews>
  <sheetFormatPr defaultColWidth="8.81640625" defaultRowHeight="20" x14ac:dyDescent="0.35"/>
  <cols>
    <col min="1" max="1" width="1.81640625" style="4" customWidth="1"/>
    <col min="2" max="2" width="29.453125" style="78" customWidth="1"/>
    <col min="3" max="4" width="8.453125" style="79" customWidth="1"/>
    <col min="5" max="16" width="14.453125" style="4" customWidth="1"/>
    <col min="17" max="17" width="8.1796875" style="4" customWidth="1"/>
    <col min="18" max="18" width="11.54296875" style="79" customWidth="1"/>
    <col min="19" max="19" width="8.81640625" style="1"/>
    <col min="20" max="20" width="17.54296875" style="2" customWidth="1"/>
    <col min="21" max="41" width="8.81640625" style="1"/>
    <col min="42" max="16384" width="8.81640625" style="4"/>
  </cols>
  <sheetData>
    <row r="1" spans="1:41" ht="7.5" customHeight="1" x14ac:dyDescent="0.35">
      <c r="A1" s="1"/>
      <c r="B1" s="2"/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</row>
    <row r="2" spans="1:41" ht="27" customHeight="1" x14ac:dyDescent="0.35">
      <c r="A2" s="1"/>
      <c r="B2" s="104"/>
      <c r="C2" s="105"/>
      <c r="D2" s="105"/>
      <c r="E2" s="105"/>
      <c r="F2" s="105"/>
      <c r="G2" s="103" t="s">
        <v>0</v>
      </c>
      <c r="H2" s="103"/>
      <c r="I2" s="103"/>
      <c r="J2" s="103"/>
      <c r="K2" s="103"/>
      <c r="L2" s="103"/>
      <c r="M2" s="103"/>
      <c r="N2" s="6"/>
      <c r="O2" s="110" t="s">
        <v>1</v>
      </c>
      <c r="P2" s="110"/>
      <c r="Q2" s="110"/>
      <c r="R2" s="110"/>
    </row>
    <row r="3" spans="1:41" ht="27" customHeight="1" x14ac:dyDescent="0.35">
      <c r="A3" s="1"/>
      <c r="B3" s="106"/>
      <c r="C3" s="107"/>
      <c r="D3" s="107"/>
      <c r="E3" s="107"/>
      <c r="F3" s="107"/>
      <c r="G3" s="102"/>
      <c r="H3" s="102"/>
      <c r="I3" s="102"/>
      <c r="J3" s="102"/>
      <c r="K3" s="102"/>
      <c r="L3" s="102"/>
      <c r="M3" s="102"/>
      <c r="N3" s="1"/>
      <c r="O3" s="111"/>
      <c r="P3" s="111"/>
      <c r="Q3" s="111"/>
      <c r="R3" s="111"/>
    </row>
    <row r="4" spans="1:41" ht="13.4" customHeight="1" x14ac:dyDescent="0.35">
      <c r="A4" s="1"/>
      <c r="B4" s="106"/>
      <c r="C4" s="107"/>
      <c r="D4" s="107"/>
      <c r="E4" s="107"/>
      <c r="F4" s="10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</row>
    <row r="5" spans="1:41" ht="27" customHeight="1" x14ac:dyDescent="0.35">
      <c r="A5" s="1"/>
      <c r="B5" s="106"/>
      <c r="C5" s="107"/>
      <c r="D5" s="107"/>
      <c r="E5" s="107"/>
      <c r="F5" s="107"/>
      <c r="G5" s="9" t="s">
        <v>2</v>
      </c>
      <c r="H5" s="10"/>
      <c r="I5" s="1"/>
      <c r="J5" s="103" t="s">
        <v>3</v>
      </c>
      <c r="K5" s="103"/>
      <c r="L5" s="103" t="s">
        <v>4</v>
      </c>
      <c r="M5" s="103"/>
      <c r="N5" s="1"/>
      <c r="O5" s="103" t="s">
        <v>5</v>
      </c>
      <c r="P5" s="103"/>
      <c r="Q5" s="103"/>
      <c r="R5" s="103"/>
    </row>
    <row r="6" spans="1:41" ht="27" customHeight="1" x14ac:dyDescent="0.35">
      <c r="A6" s="1"/>
      <c r="B6" s="106"/>
      <c r="C6" s="107"/>
      <c r="D6" s="107"/>
      <c r="E6" s="107"/>
      <c r="F6" s="107"/>
      <c r="G6" s="9" t="s">
        <v>6</v>
      </c>
      <c r="H6" s="10"/>
      <c r="I6" s="1"/>
      <c r="J6" s="112"/>
      <c r="K6" s="112"/>
      <c r="L6" s="113"/>
      <c r="M6" s="113"/>
      <c r="N6" s="1"/>
      <c r="O6" s="102"/>
      <c r="P6" s="102"/>
      <c r="Q6" s="102"/>
      <c r="R6" s="102"/>
    </row>
    <row r="7" spans="1:41" ht="17.5" customHeight="1" x14ac:dyDescent="0.35">
      <c r="A7" s="1"/>
      <c r="B7" s="108"/>
      <c r="C7" s="109"/>
      <c r="D7" s="109"/>
      <c r="E7" s="109"/>
      <c r="F7" s="10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1"/>
    </row>
    <row r="8" spans="1:41" s="14" customFormat="1" ht="17.5" customHeight="1" x14ac:dyDescent="0.35">
      <c r="A8" s="12"/>
      <c r="B8" s="5" t="s">
        <v>7</v>
      </c>
      <c r="C8" s="13" t="s">
        <v>8</v>
      </c>
      <c r="D8" s="13" t="s">
        <v>9</v>
      </c>
      <c r="E8" s="103" t="s">
        <v>10</v>
      </c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5" t="s">
        <v>11</v>
      </c>
      <c r="R8" s="13" t="s">
        <v>12</v>
      </c>
      <c r="S8" s="12"/>
      <c r="T8" s="1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</row>
    <row r="9" spans="1:41" ht="17.5" customHeight="1" x14ac:dyDescent="0.35">
      <c r="A9" s="1"/>
      <c r="B9" s="87" t="s">
        <v>13</v>
      </c>
      <c r="C9" s="80">
        <v>11.6</v>
      </c>
      <c r="D9" s="80">
        <v>29</v>
      </c>
      <c r="E9" s="17" t="s">
        <v>14</v>
      </c>
      <c r="F9" s="17" t="s">
        <v>15</v>
      </c>
      <c r="G9" s="17" t="s">
        <v>16</v>
      </c>
      <c r="H9" s="17" t="s">
        <v>17</v>
      </c>
      <c r="I9" s="17" t="s">
        <v>18</v>
      </c>
      <c r="J9" s="17" t="s">
        <v>19</v>
      </c>
      <c r="K9" s="17" t="s">
        <v>20</v>
      </c>
      <c r="L9" s="17" t="s">
        <v>21</v>
      </c>
      <c r="M9" s="17" t="s">
        <v>22</v>
      </c>
      <c r="N9" s="18" t="s">
        <v>23</v>
      </c>
      <c r="O9" s="17" t="s">
        <v>24</v>
      </c>
      <c r="P9" s="17" t="s">
        <v>25</v>
      </c>
      <c r="Q9" s="81">
        <f>SUM(E10:P10,E12:P12)</f>
        <v>7</v>
      </c>
      <c r="R9" s="82">
        <f>IFERROR(SUM(Q9*C9),"Min QTY "&amp;#REF!&amp;" Pces")</f>
        <v>81.2</v>
      </c>
    </row>
    <row r="10" spans="1:41" ht="17.5" customHeight="1" x14ac:dyDescent="0.35">
      <c r="A10" s="1"/>
      <c r="B10" s="88"/>
      <c r="C10" s="80"/>
      <c r="D10" s="80"/>
      <c r="E10" s="7"/>
      <c r="F10" s="7"/>
      <c r="G10" s="7"/>
      <c r="H10" s="7">
        <v>1</v>
      </c>
      <c r="I10" s="7"/>
      <c r="J10" s="7"/>
      <c r="K10" s="7"/>
      <c r="L10" s="7">
        <v>1</v>
      </c>
      <c r="M10" s="7"/>
      <c r="N10" s="7"/>
      <c r="O10" s="7"/>
      <c r="P10" s="7"/>
      <c r="Q10" s="81"/>
      <c r="R10" s="82"/>
    </row>
    <row r="11" spans="1:41" ht="17.5" customHeight="1" x14ac:dyDescent="0.35">
      <c r="A11" s="1"/>
      <c r="B11" s="88"/>
      <c r="C11" s="80"/>
      <c r="D11" s="80"/>
      <c r="E11" s="17" t="s">
        <v>26</v>
      </c>
      <c r="F11" s="17" t="s">
        <v>27</v>
      </c>
      <c r="G11" s="17" t="s">
        <v>28</v>
      </c>
      <c r="H11" s="18" t="s">
        <v>29</v>
      </c>
      <c r="I11" s="17" t="s">
        <v>30</v>
      </c>
      <c r="J11" s="17" t="s">
        <v>31</v>
      </c>
      <c r="K11" s="17" t="s">
        <v>32</v>
      </c>
      <c r="L11" s="18" t="s">
        <v>33</v>
      </c>
      <c r="M11" s="18" t="s">
        <v>34</v>
      </c>
      <c r="N11" s="17" t="s">
        <v>35</v>
      </c>
      <c r="O11" s="17" t="s">
        <v>36</v>
      </c>
      <c r="P11" s="17"/>
      <c r="Q11" s="81"/>
      <c r="R11" s="82"/>
    </row>
    <row r="12" spans="1:41" ht="17.5" customHeight="1" x14ac:dyDescent="0.35">
      <c r="A12" s="1"/>
      <c r="B12" s="88"/>
      <c r="C12" s="80"/>
      <c r="D12" s="80"/>
      <c r="E12" s="7"/>
      <c r="F12" s="7">
        <v>1</v>
      </c>
      <c r="G12" s="7"/>
      <c r="H12" s="7"/>
      <c r="I12" s="7"/>
      <c r="J12" s="7"/>
      <c r="K12" s="7">
        <v>1</v>
      </c>
      <c r="L12" s="7">
        <v>1</v>
      </c>
      <c r="M12" s="7">
        <v>1</v>
      </c>
      <c r="N12" s="7"/>
      <c r="O12" s="7">
        <v>1</v>
      </c>
      <c r="P12" s="17"/>
      <c r="Q12" s="81"/>
      <c r="R12" s="82"/>
    </row>
    <row r="13" spans="1:41" ht="17.5" customHeight="1" x14ac:dyDescent="0.35">
      <c r="A13" s="1"/>
      <c r="B13" s="21"/>
      <c r="C13" s="3"/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22"/>
      <c r="R13" s="23"/>
    </row>
    <row r="14" spans="1:41" ht="17.5" customHeight="1" x14ac:dyDescent="0.35">
      <c r="A14" s="1"/>
      <c r="B14" s="87" t="s">
        <v>37</v>
      </c>
      <c r="C14" s="80">
        <v>11.6</v>
      </c>
      <c r="D14" s="80">
        <v>29</v>
      </c>
      <c r="E14" s="17" t="s">
        <v>14</v>
      </c>
      <c r="F14" s="17" t="s">
        <v>38</v>
      </c>
      <c r="G14" s="17" t="s">
        <v>27</v>
      </c>
      <c r="H14" s="17" t="s">
        <v>39</v>
      </c>
      <c r="I14" s="17" t="s">
        <v>30</v>
      </c>
      <c r="J14" s="18" t="s">
        <v>25</v>
      </c>
      <c r="K14" s="17" t="s">
        <v>33</v>
      </c>
      <c r="L14" s="17" t="s">
        <v>21</v>
      </c>
      <c r="M14" s="17"/>
      <c r="N14" s="17"/>
      <c r="O14" s="17"/>
      <c r="P14" s="17"/>
      <c r="Q14" s="81">
        <f>SUM(E15:P15)</f>
        <v>3</v>
      </c>
      <c r="R14" s="82">
        <f>IFERROR(SUM(Q14*C14),"Min QTY "&amp;#REF!&amp;" Pces")</f>
        <v>34.799999999999997</v>
      </c>
    </row>
    <row r="15" spans="1:41" ht="17.5" customHeight="1" x14ac:dyDescent="0.35">
      <c r="A15" s="1"/>
      <c r="B15" s="88"/>
      <c r="C15" s="80"/>
      <c r="D15" s="80"/>
      <c r="E15" s="7"/>
      <c r="F15" s="7">
        <v>1</v>
      </c>
      <c r="G15" s="7"/>
      <c r="H15" s="7"/>
      <c r="I15" s="7"/>
      <c r="J15" s="7"/>
      <c r="K15" s="7">
        <v>1</v>
      </c>
      <c r="L15" s="7">
        <v>1</v>
      </c>
      <c r="M15" s="17"/>
      <c r="N15" s="17"/>
      <c r="O15" s="17"/>
      <c r="P15" s="17"/>
      <c r="Q15" s="81"/>
      <c r="R15" s="82"/>
    </row>
    <row r="16" spans="1:41" ht="17.5" customHeight="1" x14ac:dyDescent="0.35">
      <c r="A16" s="1"/>
      <c r="B16" s="21"/>
      <c r="C16" s="3"/>
      <c r="D16" s="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22"/>
      <c r="R16" s="23"/>
    </row>
    <row r="17" spans="1:18" ht="17.5" customHeight="1" x14ac:dyDescent="0.35">
      <c r="A17" s="1"/>
      <c r="B17" s="87" t="s">
        <v>40</v>
      </c>
      <c r="C17" s="80">
        <v>15.6</v>
      </c>
      <c r="D17" s="80">
        <v>39</v>
      </c>
      <c r="E17" s="17" t="s">
        <v>41</v>
      </c>
      <c r="F17" s="17" t="s">
        <v>42</v>
      </c>
      <c r="G17" s="17" t="s">
        <v>43</v>
      </c>
      <c r="H17" s="17" t="s">
        <v>44</v>
      </c>
      <c r="I17" s="17" t="s">
        <v>45</v>
      </c>
      <c r="J17" s="17" t="s">
        <v>46</v>
      </c>
      <c r="K17" s="17" t="s">
        <v>47</v>
      </c>
      <c r="L17" s="17" t="s">
        <v>48</v>
      </c>
      <c r="M17" s="17" t="s">
        <v>49</v>
      </c>
      <c r="N17" s="18" t="s">
        <v>50</v>
      </c>
      <c r="O17" s="17" t="s">
        <v>51</v>
      </c>
      <c r="P17" s="17" t="s">
        <v>52</v>
      </c>
      <c r="Q17" s="98">
        <f>SUM(E18:P18,E20:P20,E22:P22)</f>
        <v>4</v>
      </c>
      <c r="R17" s="96">
        <f>IFERROR(SUM(Q17*C17),"Min QTY "&amp;#REF!&amp;" Pces")</f>
        <v>62.4</v>
      </c>
    </row>
    <row r="18" spans="1:18" ht="17.5" customHeight="1" x14ac:dyDescent="0.35">
      <c r="A18" s="1"/>
      <c r="B18" s="87"/>
      <c r="C18" s="80"/>
      <c r="D18" s="80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99"/>
      <c r="R18" s="101"/>
    </row>
    <row r="19" spans="1:18" ht="17.5" customHeight="1" x14ac:dyDescent="0.35">
      <c r="A19" s="1"/>
      <c r="B19" s="87"/>
      <c r="C19" s="80"/>
      <c r="D19" s="80"/>
      <c r="E19" s="17" t="s">
        <v>53</v>
      </c>
      <c r="F19" s="17" t="s">
        <v>54</v>
      </c>
      <c r="G19" s="17" t="s">
        <v>55</v>
      </c>
      <c r="H19" s="18" t="s">
        <v>56</v>
      </c>
      <c r="I19" s="17" t="s">
        <v>57</v>
      </c>
      <c r="J19" s="18" t="s">
        <v>58</v>
      </c>
      <c r="K19" s="18" t="s">
        <v>59</v>
      </c>
      <c r="L19" s="17" t="s">
        <v>60</v>
      </c>
      <c r="M19" s="17" t="s">
        <v>61</v>
      </c>
      <c r="N19" s="17" t="s">
        <v>62</v>
      </c>
      <c r="O19" s="17" t="s">
        <v>63</v>
      </c>
      <c r="P19" s="17" t="s">
        <v>64</v>
      </c>
      <c r="Q19" s="99"/>
      <c r="R19" s="101"/>
    </row>
    <row r="20" spans="1:18" ht="17.5" customHeight="1" x14ac:dyDescent="0.35">
      <c r="A20" s="1"/>
      <c r="B20" s="87"/>
      <c r="C20" s="80"/>
      <c r="D20" s="80"/>
      <c r="E20" s="7"/>
      <c r="F20" s="7"/>
      <c r="G20" s="7">
        <v>1</v>
      </c>
      <c r="H20" s="7"/>
      <c r="I20" s="7">
        <v>1</v>
      </c>
      <c r="J20" s="7"/>
      <c r="K20" s="7">
        <v>1</v>
      </c>
      <c r="L20" s="7">
        <v>1</v>
      </c>
      <c r="M20" s="7"/>
      <c r="N20" s="7"/>
      <c r="O20" s="7"/>
      <c r="P20" s="7"/>
      <c r="Q20" s="99"/>
      <c r="R20" s="101"/>
    </row>
    <row r="21" spans="1:18" ht="17.5" customHeight="1" x14ac:dyDescent="0.35">
      <c r="A21" s="1"/>
      <c r="B21" s="87"/>
      <c r="C21" s="80"/>
      <c r="D21" s="80"/>
      <c r="E21" s="17" t="s">
        <v>65</v>
      </c>
      <c r="F21" s="17" t="s">
        <v>66</v>
      </c>
      <c r="G21" s="17" t="s">
        <v>67</v>
      </c>
      <c r="H21" s="17" t="s">
        <v>68</v>
      </c>
      <c r="I21" s="17" t="s">
        <v>69</v>
      </c>
      <c r="J21" s="17" t="s">
        <v>70</v>
      </c>
      <c r="K21" s="17" t="s">
        <v>71</v>
      </c>
      <c r="L21" s="17" t="s">
        <v>72</v>
      </c>
      <c r="M21" s="17" t="s">
        <v>73</v>
      </c>
      <c r="N21" s="17" t="s">
        <v>74</v>
      </c>
      <c r="O21" s="17" t="s">
        <v>75</v>
      </c>
      <c r="P21" s="17" t="s">
        <v>76</v>
      </c>
      <c r="Q21" s="99"/>
      <c r="R21" s="101"/>
    </row>
    <row r="22" spans="1:18" ht="17.5" customHeight="1" x14ac:dyDescent="0.35">
      <c r="A22" s="1"/>
      <c r="B22" s="87"/>
      <c r="C22" s="80"/>
      <c r="D22" s="80"/>
      <c r="E22" s="7"/>
      <c r="F22" s="7"/>
      <c r="G22" s="7"/>
      <c r="H22" s="7"/>
      <c r="I22" s="7"/>
      <c r="J22" s="7"/>
      <c r="K22" s="24"/>
      <c r="L22" s="24"/>
      <c r="M22" s="24"/>
      <c r="N22" s="24"/>
      <c r="O22" s="7"/>
      <c r="P22" s="7"/>
      <c r="Q22" s="99"/>
      <c r="R22" s="101"/>
    </row>
    <row r="23" spans="1:18" ht="17.5" customHeight="1" x14ac:dyDescent="0.35">
      <c r="A23" s="1"/>
      <c r="B23" s="87"/>
      <c r="C23" s="80"/>
      <c r="D23" s="80"/>
      <c r="E23" s="17" t="s">
        <v>77</v>
      </c>
      <c r="F23" s="17" t="s">
        <v>78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99"/>
      <c r="R23" s="101"/>
    </row>
    <row r="24" spans="1:18" ht="17.5" customHeight="1" x14ac:dyDescent="0.35">
      <c r="A24" s="1"/>
      <c r="B24" s="87"/>
      <c r="C24" s="80"/>
      <c r="D24" s="80"/>
      <c r="E24" s="7"/>
      <c r="F24" s="7"/>
      <c r="G24" s="7"/>
      <c r="H24" s="7"/>
      <c r="I24" s="7"/>
      <c r="J24" s="7"/>
      <c r="K24" s="24"/>
      <c r="L24" s="24"/>
      <c r="M24" s="24"/>
      <c r="N24" s="24"/>
      <c r="O24" s="7"/>
      <c r="P24" s="7"/>
      <c r="Q24" s="100"/>
      <c r="R24" s="97"/>
    </row>
    <row r="25" spans="1:18" ht="17.5" customHeight="1" x14ac:dyDescent="0.35">
      <c r="A25" s="1"/>
      <c r="B25" s="21"/>
      <c r="C25" s="3"/>
      <c r="D25" s="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2"/>
      <c r="R25" s="23"/>
    </row>
    <row r="26" spans="1:18" ht="17.5" customHeight="1" x14ac:dyDescent="0.35">
      <c r="A26" s="1"/>
      <c r="B26" s="92" t="s">
        <v>79</v>
      </c>
      <c r="C26" s="94">
        <v>17.600000000000001</v>
      </c>
      <c r="D26" s="94">
        <v>40</v>
      </c>
      <c r="E26" s="17" t="s">
        <v>80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81">
        <f>(E27)</f>
        <v>0</v>
      </c>
      <c r="R26" s="96">
        <f>IFERROR(SUM(Q26*C26),"Min QTY "&amp;#REF!&amp;" Pces")</f>
        <v>0</v>
      </c>
    </row>
    <row r="27" spans="1:18" ht="17.5" customHeight="1" x14ac:dyDescent="0.35">
      <c r="A27" s="1"/>
      <c r="B27" s="93"/>
      <c r="C27" s="95"/>
      <c r="D27" s="95"/>
      <c r="E27" s="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81"/>
      <c r="R27" s="97"/>
    </row>
    <row r="28" spans="1:18" ht="17.5" customHeight="1" x14ac:dyDescent="0.35">
      <c r="A28" s="1"/>
      <c r="B28" s="15" t="s">
        <v>81</v>
      </c>
      <c r="C28" s="16">
        <v>40</v>
      </c>
      <c r="D28" s="16"/>
      <c r="E28" s="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9">
        <f>E28</f>
        <v>0</v>
      </c>
      <c r="R28" s="20">
        <f>Q28*C28</f>
        <v>0</v>
      </c>
    </row>
    <row r="29" spans="1:18" ht="17.5" customHeight="1" x14ac:dyDescent="0.35">
      <c r="A29" s="1"/>
      <c r="B29" s="21"/>
      <c r="C29" s="3"/>
      <c r="D29" s="3"/>
      <c r="E29" s="1"/>
      <c r="F29" s="1"/>
      <c r="G29" s="1"/>
      <c r="H29" s="25"/>
      <c r="I29" s="25"/>
      <c r="J29" s="25"/>
      <c r="K29" s="25"/>
      <c r="L29" s="1"/>
      <c r="M29" s="1"/>
      <c r="N29" s="1"/>
      <c r="O29" s="1"/>
      <c r="P29" s="1"/>
      <c r="Q29" s="22"/>
      <c r="R29" s="26"/>
    </row>
    <row r="30" spans="1:18" ht="17.5" customHeight="1" x14ac:dyDescent="0.35">
      <c r="A30" s="1"/>
      <c r="B30" s="87" t="s">
        <v>112</v>
      </c>
      <c r="C30" s="80">
        <v>15.5</v>
      </c>
      <c r="D30" s="80">
        <v>39</v>
      </c>
      <c r="E30" s="17" t="s">
        <v>21</v>
      </c>
      <c r="F30" s="17" t="s">
        <v>82</v>
      </c>
      <c r="G30" s="17" t="s">
        <v>83</v>
      </c>
      <c r="H30" s="17" t="s">
        <v>23</v>
      </c>
      <c r="I30" s="17" t="s">
        <v>34</v>
      </c>
      <c r="J30" s="18" t="s">
        <v>33</v>
      </c>
      <c r="K30" s="17" t="s">
        <v>15</v>
      </c>
      <c r="L30" s="17" t="s">
        <v>31</v>
      </c>
      <c r="M30" s="17" t="s">
        <v>17</v>
      </c>
      <c r="N30" s="17" t="s">
        <v>27</v>
      </c>
      <c r="O30" s="17" t="s">
        <v>25</v>
      </c>
      <c r="P30" s="17"/>
      <c r="Q30" s="81">
        <f>SUM(E31:P31)</f>
        <v>0</v>
      </c>
      <c r="R30" s="82">
        <f>IFERROR(SUM(Q30*C30),"Min QTY "&amp;#REF!&amp;" Pces")</f>
        <v>0</v>
      </c>
    </row>
    <row r="31" spans="1:18" ht="17.5" customHeight="1" x14ac:dyDescent="0.35">
      <c r="A31" s="1"/>
      <c r="B31" s="88"/>
      <c r="C31" s="80"/>
      <c r="D31" s="80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7"/>
      <c r="Q31" s="81"/>
      <c r="R31" s="82"/>
    </row>
    <row r="32" spans="1:18" ht="17.5" customHeight="1" x14ac:dyDescent="0.35">
      <c r="A32" s="1"/>
      <c r="B32" s="21"/>
      <c r="C32" s="3"/>
      <c r="D32" s="3"/>
      <c r="E32" s="1"/>
      <c r="F32" s="1"/>
      <c r="G32" s="1"/>
      <c r="H32" s="25"/>
      <c r="I32" s="25"/>
      <c r="J32" s="25"/>
      <c r="K32" s="25"/>
      <c r="L32" s="1"/>
      <c r="M32" s="1"/>
      <c r="N32" s="1"/>
      <c r="O32" s="1"/>
      <c r="P32" s="1"/>
      <c r="Q32" s="22"/>
      <c r="R32" s="26"/>
    </row>
    <row r="33" spans="1:41" ht="17.5" customHeight="1" x14ac:dyDescent="0.35">
      <c r="A33" s="1"/>
      <c r="B33" s="87" t="s">
        <v>113</v>
      </c>
      <c r="C33" s="80">
        <v>15.5</v>
      </c>
      <c r="D33" s="80">
        <v>39</v>
      </c>
      <c r="E33" s="17" t="s">
        <v>21</v>
      </c>
      <c r="F33" s="17" t="s">
        <v>82</v>
      </c>
      <c r="G33" s="17" t="s">
        <v>83</v>
      </c>
      <c r="H33" s="17" t="s">
        <v>23</v>
      </c>
      <c r="I33" s="17" t="s">
        <v>34</v>
      </c>
      <c r="J33" s="18" t="s">
        <v>33</v>
      </c>
      <c r="K33" s="17" t="s">
        <v>15</v>
      </c>
      <c r="L33" s="17" t="s">
        <v>31</v>
      </c>
      <c r="M33" s="17" t="s">
        <v>17</v>
      </c>
      <c r="N33" s="17" t="s">
        <v>27</v>
      </c>
      <c r="O33" s="17" t="s">
        <v>25</v>
      </c>
      <c r="P33" s="17"/>
      <c r="Q33" s="81">
        <f>SUM(E34:P34)</f>
        <v>6</v>
      </c>
      <c r="R33" s="82">
        <f>IFERROR(SUM(Q33*C33),"Min QTY "&amp;#REF!&amp;" Pces")</f>
        <v>93</v>
      </c>
    </row>
    <row r="34" spans="1:41" ht="17.5" customHeight="1" x14ac:dyDescent="0.35">
      <c r="A34" s="1"/>
      <c r="B34" s="88"/>
      <c r="C34" s="80"/>
      <c r="D34" s="80"/>
      <c r="E34" s="7">
        <v>1</v>
      </c>
      <c r="F34" s="7"/>
      <c r="G34" s="7">
        <v>1</v>
      </c>
      <c r="H34" s="7"/>
      <c r="I34" s="7">
        <v>1</v>
      </c>
      <c r="J34" s="7">
        <v>1</v>
      </c>
      <c r="K34" s="7">
        <v>1</v>
      </c>
      <c r="L34" s="7"/>
      <c r="M34" s="7"/>
      <c r="N34" s="7">
        <v>1</v>
      </c>
      <c r="O34" s="7"/>
      <c r="P34" s="17"/>
      <c r="Q34" s="81"/>
      <c r="R34" s="82"/>
    </row>
    <row r="35" spans="1:41" ht="17.5" customHeight="1" x14ac:dyDescent="0.35">
      <c r="A35" s="10"/>
      <c r="B35" s="27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8"/>
      <c r="R35" s="29"/>
      <c r="S35" s="10"/>
      <c r="T35" s="9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</row>
    <row r="36" spans="1:41" ht="17.5" customHeight="1" x14ac:dyDescent="0.35">
      <c r="A36" s="1"/>
      <c r="B36" s="87" t="s">
        <v>114</v>
      </c>
      <c r="C36" s="80">
        <v>15.5</v>
      </c>
      <c r="D36" s="80">
        <v>39</v>
      </c>
      <c r="E36" s="17" t="s">
        <v>21</v>
      </c>
      <c r="F36" s="17" t="s">
        <v>82</v>
      </c>
      <c r="G36" s="17" t="s">
        <v>83</v>
      </c>
      <c r="H36" s="17" t="s">
        <v>23</v>
      </c>
      <c r="I36" s="17" t="s">
        <v>34</v>
      </c>
      <c r="J36" s="18" t="s">
        <v>33</v>
      </c>
      <c r="K36" s="17" t="s">
        <v>15</v>
      </c>
      <c r="L36" s="17" t="s">
        <v>31</v>
      </c>
      <c r="M36" s="17" t="s">
        <v>17</v>
      </c>
      <c r="N36" s="17" t="s">
        <v>27</v>
      </c>
      <c r="O36" s="17" t="s">
        <v>25</v>
      </c>
      <c r="P36" s="17"/>
      <c r="Q36" s="81">
        <f>SUM(E37:P37)</f>
        <v>0</v>
      </c>
      <c r="R36" s="82">
        <f>IFERROR(SUM(Q36*C36),"Min QTY "&amp;#REF!&amp;" Pces")</f>
        <v>0</v>
      </c>
    </row>
    <row r="37" spans="1:41" ht="17.5" customHeight="1" x14ac:dyDescent="0.35">
      <c r="A37" s="1"/>
      <c r="B37" s="88"/>
      <c r="C37" s="80"/>
      <c r="D37" s="80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17"/>
      <c r="Q37" s="81"/>
      <c r="R37" s="82"/>
    </row>
    <row r="38" spans="1:41" ht="17.5" customHeight="1" x14ac:dyDescent="0.35">
      <c r="A38" s="10"/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8"/>
      <c r="R38" s="29"/>
      <c r="S38" s="10"/>
      <c r="T38" s="9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</row>
    <row r="39" spans="1:41" ht="17.5" customHeight="1" x14ac:dyDescent="0.35">
      <c r="A39" s="1"/>
      <c r="B39" s="87" t="s">
        <v>84</v>
      </c>
      <c r="C39" s="80">
        <v>35.42</v>
      </c>
      <c r="D39" s="80">
        <v>85</v>
      </c>
      <c r="E39" s="17" t="s">
        <v>31</v>
      </c>
      <c r="F39" s="17" t="s">
        <v>17</v>
      </c>
      <c r="G39" s="17" t="s">
        <v>85</v>
      </c>
      <c r="H39" s="17" t="s">
        <v>21</v>
      </c>
      <c r="I39" s="17" t="s">
        <v>33</v>
      </c>
      <c r="J39" s="18"/>
      <c r="K39" s="17"/>
      <c r="L39" s="17"/>
      <c r="M39" s="17"/>
      <c r="N39" s="17"/>
      <c r="O39" s="17"/>
      <c r="P39" s="17"/>
      <c r="Q39" s="81">
        <f>SUM(E40:P40)</f>
        <v>0</v>
      </c>
      <c r="R39" s="82">
        <f>IFERROR(SUM(Q39*C39),"Min QTY "&amp;#REF!&amp;" Pces")</f>
        <v>0</v>
      </c>
    </row>
    <row r="40" spans="1:41" ht="17.5" customHeight="1" x14ac:dyDescent="0.35">
      <c r="A40" s="1"/>
      <c r="B40" s="88"/>
      <c r="C40" s="80"/>
      <c r="D40" s="80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7"/>
      <c r="Q40" s="81"/>
      <c r="R40" s="82"/>
    </row>
    <row r="41" spans="1:41" ht="17.5" customHeight="1" x14ac:dyDescent="0.35">
      <c r="A41" s="10"/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8"/>
      <c r="R41" s="29"/>
      <c r="S41" s="10"/>
      <c r="T41" s="9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</row>
    <row r="42" spans="1:41" ht="17.5" customHeight="1" x14ac:dyDescent="0.35">
      <c r="A42" s="1"/>
      <c r="B42" s="87" t="s">
        <v>86</v>
      </c>
      <c r="C42" s="80">
        <v>14.17</v>
      </c>
      <c r="D42" s="80">
        <v>34</v>
      </c>
      <c r="E42" s="17" t="s">
        <v>31</v>
      </c>
      <c r="F42" s="17" t="s">
        <v>17</v>
      </c>
      <c r="G42" s="17" t="s">
        <v>85</v>
      </c>
      <c r="H42" s="17" t="s">
        <v>21</v>
      </c>
      <c r="I42" s="17" t="s">
        <v>33</v>
      </c>
      <c r="J42" s="18" t="s">
        <v>14</v>
      </c>
      <c r="K42" s="17"/>
      <c r="L42" s="17"/>
      <c r="M42" s="17"/>
      <c r="N42" s="17"/>
      <c r="O42" s="17"/>
      <c r="P42" s="17"/>
      <c r="Q42" s="81">
        <f>SUM(E43:P43)</f>
        <v>0</v>
      </c>
      <c r="R42" s="82">
        <f>IFERROR(SUM(Q42*C42),"Min QTY "&amp;#REF!&amp;" Pces")</f>
        <v>0</v>
      </c>
    </row>
    <row r="43" spans="1:41" ht="17.5" customHeight="1" x14ac:dyDescent="0.35">
      <c r="A43" s="1"/>
      <c r="B43" s="88"/>
      <c r="C43" s="80"/>
      <c r="D43" s="80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17"/>
      <c r="Q43" s="81"/>
      <c r="R43" s="82"/>
    </row>
    <row r="44" spans="1:41" ht="17.5" customHeight="1" x14ac:dyDescent="0.35">
      <c r="A44" s="10"/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8"/>
      <c r="R44" s="29"/>
      <c r="S44" s="10"/>
      <c r="T44" s="9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</row>
    <row r="45" spans="1:41" ht="17.5" customHeight="1" x14ac:dyDescent="0.35">
      <c r="A45" s="1"/>
      <c r="B45" s="87" t="s">
        <v>87</v>
      </c>
      <c r="C45" s="80">
        <v>10.42</v>
      </c>
      <c r="D45" s="80">
        <v>25</v>
      </c>
      <c r="E45" s="17" t="s">
        <v>88</v>
      </c>
      <c r="F45" s="17" t="s">
        <v>89</v>
      </c>
      <c r="G45" s="17"/>
      <c r="H45" s="17"/>
      <c r="I45" s="17"/>
      <c r="J45" s="18"/>
      <c r="K45" s="17"/>
      <c r="L45" s="17"/>
      <c r="M45" s="17"/>
      <c r="N45" s="17"/>
      <c r="O45" s="17"/>
      <c r="P45" s="17"/>
      <c r="Q45" s="81">
        <f>SUM(E46:P46)</f>
        <v>0</v>
      </c>
      <c r="R45" s="82">
        <f>IFERROR(SUM(Q45*C45),"Min QTY "&amp;#REF!&amp;" Pces")</f>
        <v>0</v>
      </c>
    </row>
    <row r="46" spans="1:41" ht="17.5" customHeight="1" x14ac:dyDescent="0.35">
      <c r="A46" s="1"/>
      <c r="B46" s="88"/>
      <c r="C46" s="80"/>
      <c r="D46" s="80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17"/>
      <c r="Q46" s="81"/>
      <c r="R46" s="82"/>
    </row>
    <row r="47" spans="1:41" ht="17.5" customHeight="1" x14ac:dyDescent="0.35">
      <c r="A47" s="10"/>
      <c r="B47" s="30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31"/>
      <c r="S47" s="10"/>
      <c r="T47" s="9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</row>
    <row r="48" spans="1:41" ht="17.5" customHeight="1" x14ac:dyDescent="0.35">
      <c r="A48" s="10"/>
      <c r="B48" s="89" t="s">
        <v>90</v>
      </c>
      <c r="C48" s="90"/>
      <c r="D48" s="90"/>
      <c r="E48" s="90"/>
      <c r="F48" s="91"/>
      <c r="G48" s="10"/>
      <c r="H48" s="32" t="s">
        <v>91</v>
      </c>
      <c r="I48" s="33"/>
      <c r="J48" s="34"/>
      <c r="K48" s="35"/>
      <c r="L48" s="10"/>
      <c r="M48" s="10"/>
      <c r="N48" s="10"/>
      <c r="O48" s="10"/>
      <c r="P48" s="36"/>
      <c r="Q48" s="37" t="s">
        <v>11</v>
      </c>
      <c r="R48" s="37" t="s">
        <v>12</v>
      </c>
      <c r="S48" s="10"/>
      <c r="T48" s="9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</row>
    <row r="49" spans="1:41" ht="17.5" customHeight="1" x14ac:dyDescent="0.35">
      <c r="A49" s="10"/>
      <c r="B49" s="38"/>
      <c r="C49" s="39"/>
      <c r="D49" s="39"/>
      <c r="E49" s="39"/>
      <c r="F49" s="40"/>
      <c r="G49" s="10"/>
      <c r="H49" s="32" t="s">
        <v>92</v>
      </c>
      <c r="I49" s="33"/>
      <c r="J49" s="34"/>
      <c r="K49" s="35"/>
      <c r="L49" s="10"/>
      <c r="M49" s="10"/>
      <c r="N49" s="10"/>
      <c r="O49" s="10"/>
      <c r="P49" s="41" t="s">
        <v>93</v>
      </c>
      <c r="Q49" s="37">
        <f>SUM(Q45+Q42+Q39+Q33+Q28+Q26+Q17+Q14+Q9)</f>
        <v>20</v>
      </c>
      <c r="R49" s="42">
        <f>SUM(R45+R42+R39+R30+R33+R36+R28+R26+R17+R14+R9)</f>
        <v>271.39999999999998</v>
      </c>
      <c r="S49" s="10"/>
      <c r="T49" s="9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</row>
    <row r="50" spans="1:41" ht="17.5" customHeight="1" x14ac:dyDescent="0.35">
      <c r="A50" s="10"/>
      <c r="B50" s="43" t="s">
        <v>94</v>
      </c>
      <c r="C50" s="44"/>
      <c r="D50" s="44"/>
      <c r="E50" s="44"/>
      <c r="F50" s="45"/>
      <c r="G50" s="10"/>
      <c r="H50" s="46" t="s">
        <v>95</v>
      </c>
      <c r="I50" s="25"/>
      <c r="J50" s="47" t="s">
        <v>96</v>
      </c>
      <c r="K50" s="48" t="s">
        <v>97</v>
      </c>
      <c r="L50" s="10"/>
      <c r="M50" s="10"/>
      <c r="N50" s="49"/>
      <c r="O50" s="10"/>
      <c r="P50" s="36" t="s">
        <v>98</v>
      </c>
      <c r="Q50" s="50">
        <v>-2.5000000000000001E-2</v>
      </c>
      <c r="R50" s="42">
        <f>R49*Q50</f>
        <v>-6.7850000000000001</v>
      </c>
      <c r="S50" s="10"/>
      <c r="T50" s="9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</row>
    <row r="51" spans="1:41" ht="17.5" customHeight="1" x14ac:dyDescent="0.35">
      <c r="A51" s="10"/>
      <c r="B51" s="43"/>
      <c r="C51" s="44"/>
      <c r="D51" s="44"/>
      <c r="E51" s="44"/>
      <c r="F51" s="45"/>
      <c r="G51" s="10"/>
      <c r="H51" s="51" t="s">
        <v>99</v>
      </c>
      <c r="I51" s="10"/>
      <c r="J51" s="52">
        <v>6</v>
      </c>
      <c r="K51" s="53">
        <v>12</v>
      </c>
      <c r="L51" s="10"/>
      <c r="M51" s="10"/>
      <c r="N51" s="49"/>
      <c r="O51" s="10"/>
      <c r="P51" s="36" t="s">
        <v>100</v>
      </c>
      <c r="Q51" s="50">
        <v>-2.5000000000000001E-2</v>
      </c>
      <c r="R51" s="42">
        <f>R49*Q51</f>
        <v>-6.7850000000000001</v>
      </c>
      <c r="S51" s="10"/>
      <c r="T51" s="9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</row>
    <row r="52" spans="1:41" ht="17.5" customHeight="1" x14ac:dyDescent="0.35">
      <c r="A52" s="10"/>
      <c r="B52" s="43"/>
      <c r="C52" s="44"/>
      <c r="D52" s="44"/>
      <c r="E52" s="44"/>
      <c r="F52" s="45"/>
      <c r="G52" s="10"/>
      <c r="H52" s="51" t="s">
        <v>101</v>
      </c>
      <c r="I52" s="10"/>
      <c r="J52" s="52">
        <v>25</v>
      </c>
      <c r="K52" s="53">
        <v>25</v>
      </c>
      <c r="L52" s="10"/>
      <c r="M52" s="10"/>
      <c r="N52" s="49"/>
      <c r="O52" s="10"/>
      <c r="P52" s="54" t="s">
        <v>102</v>
      </c>
      <c r="Q52" s="37"/>
      <c r="R52" s="55">
        <f>SUM(R49:R51)</f>
        <v>257.82999999999993</v>
      </c>
      <c r="S52" s="10"/>
      <c r="T52" s="9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</row>
    <row r="53" spans="1:41" ht="17.5" customHeight="1" x14ac:dyDescent="0.35">
      <c r="A53" s="10"/>
      <c r="B53" s="43"/>
      <c r="C53" s="44"/>
      <c r="D53" s="44"/>
      <c r="E53" s="44"/>
      <c r="F53" s="45"/>
      <c r="G53" s="10"/>
      <c r="H53" s="56" t="s">
        <v>103</v>
      </c>
      <c r="I53" s="57"/>
      <c r="J53" s="58">
        <v>25</v>
      </c>
      <c r="K53" s="59">
        <v>25</v>
      </c>
      <c r="L53" s="10"/>
      <c r="M53" s="10"/>
      <c r="N53" s="49"/>
      <c r="O53" s="60"/>
      <c r="P53" s="61" t="s">
        <v>104</v>
      </c>
      <c r="Q53" s="83">
        <f>R52*0.2</f>
        <v>51.565999999999988</v>
      </c>
      <c r="R53" s="84"/>
      <c r="S53" s="10"/>
      <c r="T53" s="9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</row>
    <row r="54" spans="1:41" ht="17.5" customHeight="1" x14ac:dyDescent="0.35">
      <c r="A54" s="10"/>
      <c r="B54" s="43"/>
      <c r="C54" s="44"/>
      <c r="D54" s="44"/>
      <c r="E54" s="44"/>
      <c r="F54" s="45"/>
      <c r="G54" s="10"/>
      <c r="H54" s="10"/>
      <c r="I54" s="10"/>
      <c r="J54" s="10"/>
      <c r="K54" s="10"/>
      <c r="L54" s="10"/>
      <c r="M54" s="10"/>
      <c r="N54" s="49"/>
      <c r="O54" s="10"/>
      <c r="P54" s="62" t="s">
        <v>105</v>
      </c>
      <c r="Q54" s="83">
        <v>25</v>
      </c>
      <c r="R54" s="84"/>
      <c r="S54" s="10"/>
      <c r="T54" s="9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</row>
    <row r="55" spans="1:41" ht="17.5" customHeight="1" x14ac:dyDescent="0.35">
      <c r="A55" s="10"/>
      <c r="B55" s="43"/>
      <c r="C55" s="44"/>
      <c r="D55" s="44"/>
      <c r="E55" s="44"/>
      <c r="F55" s="45"/>
      <c r="G55" s="10"/>
      <c r="H55" s="10"/>
      <c r="I55" s="10"/>
      <c r="J55" s="10"/>
      <c r="K55" s="10"/>
      <c r="L55" s="10"/>
      <c r="M55" s="10"/>
      <c r="N55" s="49"/>
      <c r="O55" s="10"/>
      <c r="P55" s="63" t="s">
        <v>106</v>
      </c>
      <c r="Q55" s="85">
        <f>SUM(Q54+Q53+R52)</f>
        <v>334.3959999999999</v>
      </c>
      <c r="R55" s="86"/>
      <c r="S55" s="10"/>
      <c r="T55" s="9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</row>
    <row r="56" spans="1:41" ht="17.5" customHeight="1" x14ac:dyDescent="0.35">
      <c r="A56" s="10"/>
      <c r="B56" s="43"/>
      <c r="C56" s="44"/>
      <c r="D56" s="44"/>
      <c r="E56" s="44"/>
      <c r="F56" s="45"/>
      <c r="G56" s="10"/>
      <c r="H56" s="64" t="s">
        <v>107</v>
      </c>
      <c r="I56" s="65"/>
      <c r="J56" s="65"/>
      <c r="K56" s="66" t="s">
        <v>100</v>
      </c>
      <c r="L56" s="67"/>
      <c r="M56" s="10"/>
      <c r="N56" s="49"/>
      <c r="O56" s="10"/>
      <c r="P56" s="63"/>
      <c r="Q56" s="10"/>
      <c r="R56" s="68"/>
      <c r="S56" s="10"/>
      <c r="T56" s="9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</row>
    <row r="57" spans="1:41" x14ac:dyDescent="0.35">
      <c r="A57" s="10"/>
      <c r="B57" s="43"/>
      <c r="C57" s="44"/>
      <c r="D57" s="44"/>
      <c r="E57" s="44"/>
      <c r="F57" s="45"/>
      <c r="G57" s="10"/>
      <c r="H57" s="64" t="s">
        <v>108</v>
      </c>
      <c r="I57" s="65"/>
      <c r="J57" s="65"/>
      <c r="K57" s="69" t="s">
        <v>109</v>
      </c>
      <c r="L57" s="70"/>
      <c r="M57" s="10"/>
      <c r="N57" s="49"/>
      <c r="O57" s="10"/>
      <c r="P57" s="10"/>
      <c r="Q57" s="10"/>
      <c r="R57" s="68"/>
      <c r="S57" s="10"/>
      <c r="T57" s="9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</row>
    <row r="58" spans="1:41" x14ac:dyDescent="0.35">
      <c r="A58" s="10"/>
      <c r="B58" s="43"/>
      <c r="C58" s="44"/>
      <c r="D58" s="44"/>
      <c r="E58" s="44"/>
      <c r="F58" s="45"/>
      <c r="G58" s="10"/>
      <c r="H58" s="71">
        <v>-0.05</v>
      </c>
      <c r="I58" s="72"/>
      <c r="J58" s="72"/>
      <c r="K58" s="71">
        <v>-2.5000000000000001E-2</v>
      </c>
      <c r="L58" s="73"/>
      <c r="M58" s="10"/>
      <c r="N58" s="49"/>
      <c r="O58" s="10"/>
      <c r="P58" s="10"/>
      <c r="Q58" s="10"/>
      <c r="R58" s="68"/>
      <c r="S58" s="10"/>
      <c r="T58" s="9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</row>
    <row r="59" spans="1:41" x14ac:dyDescent="0.35">
      <c r="A59" s="10"/>
      <c r="B59" s="43"/>
      <c r="C59" s="44"/>
      <c r="D59" s="44"/>
      <c r="E59" s="44"/>
      <c r="F59" s="45"/>
      <c r="G59" s="10"/>
      <c r="H59" s="9" t="s">
        <v>110</v>
      </c>
      <c r="I59" s="10"/>
      <c r="J59" s="10"/>
      <c r="K59" s="10"/>
      <c r="L59" s="10"/>
      <c r="M59" s="10"/>
      <c r="N59" s="10"/>
      <c r="O59" s="10"/>
      <c r="P59" s="10"/>
      <c r="Q59" s="10"/>
      <c r="R59" s="68"/>
      <c r="S59" s="10"/>
      <c r="T59" s="9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</row>
    <row r="60" spans="1:41" x14ac:dyDescent="0.35">
      <c r="A60" s="10"/>
      <c r="B60" s="43"/>
      <c r="C60" s="44"/>
      <c r="D60" s="44"/>
      <c r="E60" s="44"/>
      <c r="F60" s="45"/>
      <c r="G60" s="10"/>
      <c r="H60" s="9" t="s">
        <v>111</v>
      </c>
      <c r="I60" s="10"/>
      <c r="J60" s="10"/>
      <c r="K60" s="10"/>
      <c r="L60" s="10"/>
      <c r="M60" s="10"/>
      <c r="N60" s="10"/>
      <c r="O60" s="10"/>
      <c r="P60" s="10"/>
      <c r="Q60" s="10"/>
      <c r="R60" s="68"/>
      <c r="S60" s="10"/>
      <c r="T60" s="9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</row>
    <row r="61" spans="1:41" x14ac:dyDescent="0.35">
      <c r="A61" s="10"/>
      <c r="B61" s="43"/>
      <c r="C61" s="44"/>
      <c r="D61" s="44"/>
      <c r="E61" s="44"/>
      <c r="F61" s="45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68"/>
      <c r="S61" s="10"/>
      <c r="T61" s="9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</row>
    <row r="62" spans="1:41" x14ac:dyDescent="0.35">
      <c r="A62" s="10"/>
      <c r="B62" s="74"/>
      <c r="C62" s="75"/>
      <c r="D62" s="75"/>
      <c r="E62" s="75"/>
      <c r="F62" s="76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77"/>
      <c r="S62" s="10"/>
      <c r="T62" s="9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</row>
    <row r="63" spans="1:41" x14ac:dyDescent="0.35">
      <c r="A63" s="1"/>
      <c r="B63" s="2"/>
      <c r="C63" s="3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3"/>
    </row>
    <row r="64" spans="1:41" x14ac:dyDescent="0.35">
      <c r="A64" s="1"/>
      <c r="B64" s="2"/>
      <c r="C64" s="3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3"/>
    </row>
    <row r="65" spans="1:18" x14ac:dyDescent="0.35">
      <c r="A65" s="1"/>
      <c r="B65" s="2"/>
      <c r="C65" s="3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3"/>
    </row>
    <row r="66" spans="1:18" x14ac:dyDescent="0.35">
      <c r="A66" s="1"/>
      <c r="B66" s="2"/>
      <c r="C66" s="3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3"/>
    </row>
    <row r="67" spans="1:18" x14ac:dyDescent="0.35">
      <c r="A67" s="1"/>
      <c r="B67" s="2"/>
      <c r="C67" s="3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3"/>
    </row>
    <row r="68" spans="1:18" x14ac:dyDescent="0.35">
      <c r="A68" s="1"/>
      <c r="B68" s="2"/>
      <c r="C68" s="3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3"/>
    </row>
    <row r="69" spans="1:18" x14ac:dyDescent="0.35">
      <c r="A69" s="1"/>
      <c r="B69" s="2"/>
      <c r="C69" s="3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3"/>
    </row>
    <row r="70" spans="1:18" x14ac:dyDescent="0.35">
      <c r="A70" s="1"/>
      <c r="B70" s="2"/>
      <c r="C70" s="3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3"/>
    </row>
    <row r="71" spans="1:18" x14ac:dyDescent="0.35">
      <c r="A71" s="1"/>
      <c r="B71" s="2"/>
      <c r="C71" s="3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3"/>
    </row>
    <row r="72" spans="1:18" x14ac:dyDescent="0.35">
      <c r="A72" s="1"/>
      <c r="B72" s="2"/>
      <c r="C72" s="3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3"/>
    </row>
    <row r="73" spans="1:18" x14ac:dyDescent="0.35">
      <c r="A73" s="1"/>
      <c r="B73" s="2"/>
      <c r="C73" s="3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3"/>
    </row>
    <row r="74" spans="1:18" x14ac:dyDescent="0.35">
      <c r="A74" s="1"/>
      <c r="B74" s="2"/>
      <c r="C74" s="3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3"/>
    </row>
    <row r="75" spans="1:18" x14ac:dyDescent="0.35">
      <c r="A75" s="1"/>
      <c r="B75" s="2"/>
      <c r="C75" s="3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3"/>
    </row>
    <row r="76" spans="1:18" x14ac:dyDescent="0.35">
      <c r="A76" s="1"/>
      <c r="B76" s="2"/>
      <c r="C76" s="3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3"/>
    </row>
    <row r="77" spans="1:18" x14ac:dyDescent="0.35">
      <c r="A77" s="1"/>
      <c r="B77" s="2"/>
      <c r="C77" s="3"/>
      <c r="D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3"/>
    </row>
    <row r="78" spans="1:18" x14ac:dyDescent="0.35">
      <c r="A78" s="1"/>
      <c r="B78" s="2"/>
      <c r="C78" s="3"/>
      <c r="D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3"/>
    </row>
    <row r="79" spans="1:18" x14ac:dyDescent="0.35">
      <c r="A79" s="1"/>
      <c r="B79" s="2"/>
      <c r="C79" s="3"/>
      <c r="D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3"/>
    </row>
    <row r="80" spans="1:18" x14ac:dyDescent="0.35">
      <c r="A80" s="1"/>
      <c r="B80" s="2"/>
      <c r="C80" s="3"/>
      <c r="D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3"/>
    </row>
    <row r="81" spans="1:18" x14ac:dyDescent="0.35">
      <c r="A81" s="1"/>
      <c r="B81" s="2"/>
      <c r="C81" s="3"/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3"/>
    </row>
    <row r="82" spans="1:18" x14ac:dyDescent="0.35">
      <c r="P82" s="1"/>
      <c r="Q82" s="1"/>
      <c r="R82" s="3"/>
    </row>
  </sheetData>
  <mergeCells count="66">
    <mergeCell ref="L6:M6"/>
    <mergeCell ref="O6:R6"/>
    <mergeCell ref="E8:P8"/>
    <mergeCell ref="B9:B12"/>
    <mergeCell ref="C9:C12"/>
    <mergeCell ref="D9:D12"/>
    <mergeCell ref="Q9:Q12"/>
    <mergeCell ref="R9:R12"/>
    <mergeCell ref="B2:F7"/>
    <mergeCell ref="G2:M2"/>
    <mergeCell ref="O2:R2"/>
    <mergeCell ref="G3:M3"/>
    <mergeCell ref="O3:R3"/>
    <mergeCell ref="J5:K5"/>
    <mergeCell ref="L5:M5"/>
    <mergeCell ref="O5:R5"/>
    <mergeCell ref="J6:K6"/>
    <mergeCell ref="B17:B24"/>
    <mergeCell ref="C17:C24"/>
    <mergeCell ref="D17:D24"/>
    <mergeCell ref="Q17:Q24"/>
    <mergeCell ref="R17:R24"/>
    <mergeCell ref="B14:B15"/>
    <mergeCell ref="C14:C15"/>
    <mergeCell ref="D14:D15"/>
    <mergeCell ref="Q14:Q15"/>
    <mergeCell ref="R14:R15"/>
    <mergeCell ref="B30:B31"/>
    <mergeCell ref="C30:C31"/>
    <mergeCell ref="D30:D31"/>
    <mergeCell ref="Q30:Q31"/>
    <mergeCell ref="R30:R31"/>
    <mergeCell ref="B26:B27"/>
    <mergeCell ref="C26:C27"/>
    <mergeCell ref="D26:D27"/>
    <mergeCell ref="Q26:Q27"/>
    <mergeCell ref="R26:R27"/>
    <mergeCell ref="B36:B37"/>
    <mergeCell ref="C36:C37"/>
    <mergeCell ref="D36:D37"/>
    <mergeCell ref="Q36:Q37"/>
    <mergeCell ref="R36:R37"/>
    <mergeCell ref="B33:B34"/>
    <mergeCell ref="C33:C34"/>
    <mergeCell ref="D33:D34"/>
    <mergeCell ref="Q33:Q34"/>
    <mergeCell ref="R33:R34"/>
    <mergeCell ref="B42:B43"/>
    <mergeCell ref="C42:C43"/>
    <mergeCell ref="D42:D43"/>
    <mergeCell ref="Q42:Q43"/>
    <mergeCell ref="R42:R43"/>
    <mergeCell ref="B39:B40"/>
    <mergeCell ref="C39:C40"/>
    <mergeCell ref="D39:D40"/>
    <mergeCell ref="Q39:Q40"/>
    <mergeCell ref="R39:R40"/>
    <mergeCell ref="Q53:R53"/>
    <mergeCell ref="Q54:R54"/>
    <mergeCell ref="Q55:R55"/>
    <mergeCell ref="B45:B46"/>
    <mergeCell ref="C45:C46"/>
    <mergeCell ref="D45:D46"/>
    <mergeCell ref="Q45:Q46"/>
    <mergeCell ref="R45:R46"/>
    <mergeCell ref="B48:F4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8002f6-c5be-41df-8a16-41f3d4663dd5">
      <Terms xmlns="http://schemas.microsoft.com/office/infopath/2007/PartnerControls"/>
    </lcf76f155ced4ddcb4097134ff3c332f>
    <TaxCatchAll xmlns="0da7b0e7-6025-48e1-b884-89dacdf5830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D3DF158ACED945A3B78F59C8BC2A58" ma:contentTypeVersion="12" ma:contentTypeDescription="Create a new document." ma:contentTypeScope="" ma:versionID="c7bf49d2433225292eb2c38cf37e249d">
  <xsd:schema xmlns:xsd="http://www.w3.org/2001/XMLSchema" xmlns:xs="http://www.w3.org/2001/XMLSchema" xmlns:p="http://schemas.microsoft.com/office/2006/metadata/properties" xmlns:ns2="f58002f6-c5be-41df-8a16-41f3d4663dd5" xmlns:ns3="0da7b0e7-6025-48e1-b884-89dacdf58303" targetNamespace="http://schemas.microsoft.com/office/2006/metadata/properties" ma:root="true" ma:fieldsID="da048978ec2df07b9e92fe18d87b1545" ns2:_="" ns3:_="">
    <xsd:import namespace="f58002f6-c5be-41df-8a16-41f3d4663dd5"/>
    <xsd:import namespace="0da7b0e7-6025-48e1-b884-89dacdf583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002f6-c5be-41df-8a16-41f3d4663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9630a7b-7e08-4a64-a2d8-f604b158e1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0e7-6025-48e1-b884-89dacdf583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55f768-3a73-4acc-999e-fbfdcaa42974}" ma:internalName="TaxCatchAll" ma:showField="CatchAllData" ma:web="0da7b0e7-6025-48e1-b884-89dacdf583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252221-4161-4E04-A028-5EAD59903FFC}">
  <ds:schemaRefs>
    <ds:schemaRef ds:uri="http://schemas.microsoft.com/office/2006/metadata/properties"/>
    <ds:schemaRef ds:uri="http://schemas.microsoft.com/office/infopath/2007/PartnerControls"/>
    <ds:schemaRef ds:uri="f58002f6-c5be-41df-8a16-41f3d4663dd5"/>
    <ds:schemaRef ds:uri="0da7b0e7-6025-48e1-b884-89dacdf58303"/>
  </ds:schemaRefs>
</ds:datastoreItem>
</file>

<file path=customXml/itemProps2.xml><?xml version="1.0" encoding="utf-8"?>
<ds:datastoreItem xmlns:ds="http://schemas.openxmlformats.org/officeDocument/2006/customXml" ds:itemID="{AC55E176-34FF-44F4-8880-1889BFBF61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0EEA73-DD75-4C65-8AEF-9BA518CC6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8002f6-c5be-41df-8a16-41f3d4663dd5"/>
    <ds:schemaRef ds:uri="0da7b0e7-6025-48e1-b884-89dacdf583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SKIMP Order form</vt:lpstr>
      <vt:lpstr>Show SKIMP Belt Bestsellers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</dc:creator>
  <cp:lastModifiedBy>Lisa</cp:lastModifiedBy>
  <dcterms:created xsi:type="dcterms:W3CDTF">2026-01-30T16:44:39Z</dcterms:created>
  <dcterms:modified xsi:type="dcterms:W3CDTF">2026-02-02T11:36:44Z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0x0101000ED3DF158ACED945A3B78F59C8BC2A58</vt:lpwstr>
  </property>
</Properties>
</file>