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Y:\LANCE\"/>
    </mc:Choice>
  </mc:AlternateContent>
  <xr:revisionPtr revIDLastSave="0" documentId="8_{BBD502A4-257A-4589-9166-79DA703927A3}" xr6:coauthVersionLast="47" xr6:coauthVersionMax="47" xr10:uidLastSave="{00000000-0000-0000-0000-000000000000}"/>
  <bookViews>
    <workbookView xWindow="-28920" yWindow="1095" windowWidth="29040" windowHeight="15720" tabRatio="644" xr2:uid="{00000000-000D-0000-FFFF-FFFF00000000}"/>
  </bookViews>
  <sheets>
    <sheet name="Master List" sheetId="1" r:id="rId1"/>
    <sheet name="MULTIPLIER" sheetId="2" r:id="rId2"/>
    <sheet name="List Price" sheetId="3" r:id="rId3"/>
    <sheet name="Fittings" sheetId="5" r:id="rId4"/>
    <sheet name="Pipe Nipples" sheetId="6" r:id="rId5"/>
    <sheet name="Valves" sheetId="7" r:id="rId6"/>
    <sheet name="Couplings" sheetId="8" r:id="rId7"/>
    <sheet name="Connectors" sheetId="9" r:id="rId8"/>
    <sheet name="MISC" sheetId="14" r:id="rId9"/>
  </sheets>
  <definedNames>
    <definedName name="DON">#REF!</definedName>
    <definedName name="_xlnm.Print_Titles" localSheetId="2">'List Price'!$1:$1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9" i="1" l="1"/>
  <c r="C87" i="2"/>
  <c r="C167" i="7"/>
  <c r="E167" i="7" s="1"/>
  <c r="C166" i="7"/>
  <c r="E166" i="7" s="1"/>
  <c r="C165" i="7"/>
  <c r="E165" i="7" s="1"/>
  <c r="C164" i="7"/>
  <c r="E164" i="7" s="1"/>
  <c r="F163" i="7"/>
  <c r="O9" i="1"/>
  <c r="C85" i="2"/>
  <c r="C161" i="7" s="1"/>
  <c r="E161" i="7" s="1"/>
  <c r="F155" i="7"/>
  <c r="F1297" i="6"/>
  <c r="F1263" i="6"/>
  <c r="F1222" i="6"/>
  <c r="P5" i="1"/>
  <c r="O5" i="1"/>
  <c r="N5" i="1"/>
  <c r="P3" i="6"/>
  <c r="O3" i="6"/>
  <c r="N3" i="6"/>
  <c r="M3" i="6"/>
  <c r="C1223" i="6"/>
  <c r="E1223" i="6"/>
  <c r="C1224" i="6"/>
  <c r="E1224" i="6" s="1"/>
  <c r="C1225" i="6"/>
  <c r="E1225" i="6" s="1"/>
  <c r="C1226" i="6"/>
  <c r="E1226" i="6"/>
  <c r="C1227" i="6"/>
  <c r="E1227" i="6"/>
  <c r="C1228" i="6"/>
  <c r="E1228" i="6" s="1"/>
  <c r="C1229" i="6"/>
  <c r="E1229" i="6"/>
  <c r="C1230" i="6"/>
  <c r="E1230" i="6"/>
  <c r="C1231" i="6"/>
  <c r="E1231" i="6"/>
  <c r="C1232" i="6"/>
  <c r="E1232" i="6"/>
  <c r="C1233" i="6"/>
  <c r="E1233" i="6" s="1"/>
  <c r="C1234" i="6"/>
  <c r="E1234" i="6"/>
  <c r="C1235" i="6"/>
  <c r="E1235" i="6"/>
  <c r="C1236" i="6"/>
  <c r="E1236" i="6"/>
  <c r="C1237" i="6"/>
  <c r="E1237" i="6"/>
  <c r="C1238" i="6"/>
  <c r="E1238" i="6" s="1"/>
  <c r="C1239" i="6"/>
  <c r="E1239" i="6"/>
  <c r="C1240" i="6"/>
  <c r="E1240" i="6"/>
  <c r="C1241" i="6"/>
  <c r="E1241" i="6"/>
  <c r="C1242" i="6"/>
  <c r="E1242" i="6"/>
  <c r="C1243" i="6"/>
  <c r="E1243" i="6" s="1"/>
  <c r="C1244" i="6"/>
  <c r="E1244" i="6"/>
  <c r="C1245" i="6"/>
  <c r="E1245" i="6"/>
  <c r="C1246" i="6"/>
  <c r="E1246" i="6" s="1"/>
  <c r="C1247" i="6"/>
  <c r="E1247" i="6"/>
  <c r="C1248" i="6"/>
  <c r="E1248" i="6" s="1"/>
  <c r="C1249" i="6"/>
  <c r="E1249" i="6"/>
  <c r="C1250" i="6"/>
  <c r="E1250" i="6"/>
  <c r="C1251" i="6"/>
  <c r="E1251" i="6"/>
  <c r="C1252" i="6"/>
  <c r="E1252" i="6"/>
  <c r="C1253" i="6"/>
  <c r="E1253" i="6" s="1"/>
  <c r="C1254" i="6"/>
  <c r="E1254" i="6"/>
  <c r="C1255" i="6"/>
  <c r="E1255" i="6"/>
  <c r="C1256" i="6"/>
  <c r="E1256" i="6"/>
  <c r="C1257" i="6"/>
  <c r="E1257" i="6"/>
  <c r="C1258" i="6"/>
  <c r="E1258" i="6" s="1"/>
  <c r="C1259" i="6"/>
  <c r="E1259" i="6"/>
  <c r="C1260" i="6"/>
  <c r="E1260" i="6"/>
  <c r="C1261" i="6"/>
  <c r="E1261" i="6"/>
  <c r="C1262" i="6"/>
  <c r="E1262" i="6"/>
  <c r="C1264" i="6"/>
  <c r="E1264" i="6"/>
  <c r="C1265" i="6"/>
  <c r="E1265" i="6" s="1"/>
  <c r="C1266" i="6"/>
  <c r="E1266" i="6"/>
  <c r="C1267" i="6"/>
  <c r="E1267" i="6" s="1"/>
  <c r="C1268" i="6"/>
  <c r="E1268" i="6"/>
  <c r="C1269" i="6"/>
  <c r="E1269" i="6"/>
  <c r="C1270" i="6"/>
  <c r="E1270" i="6" s="1"/>
  <c r="C1271" i="6"/>
  <c r="E1271" i="6"/>
  <c r="C1272" i="6"/>
  <c r="E1272" i="6"/>
  <c r="C1273" i="6"/>
  <c r="E1273" i="6"/>
  <c r="C1274" i="6"/>
  <c r="E1274" i="6"/>
  <c r="C1275" i="6"/>
  <c r="E1275" i="6" s="1"/>
  <c r="C1276" i="6"/>
  <c r="E1276" i="6"/>
  <c r="C1277" i="6"/>
  <c r="E1277" i="6" s="1"/>
  <c r="C1278" i="6"/>
  <c r="E1278" i="6"/>
  <c r="C1279" i="6"/>
  <c r="E1279" i="6"/>
  <c r="C1280" i="6"/>
  <c r="E1280" i="6" s="1"/>
  <c r="C1281" i="6"/>
  <c r="E1281" i="6"/>
  <c r="C1282" i="6"/>
  <c r="E1282" i="6"/>
  <c r="C1283" i="6"/>
  <c r="E1283" i="6"/>
  <c r="C1284" i="6"/>
  <c r="E1284" i="6"/>
  <c r="C1285" i="6"/>
  <c r="E1285" i="6" s="1"/>
  <c r="C1286" i="6"/>
  <c r="E1286" i="6"/>
  <c r="C1287" i="6"/>
  <c r="E1287" i="6" s="1"/>
  <c r="C1288" i="6"/>
  <c r="E1288" i="6"/>
  <c r="C1289" i="6"/>
  <c r="E1289" i="6"/>
  <c r="C1290" i="6"/>
  <c r="E1290" i="6" s="1"/>
  <c r="C1291" i="6"/>
  <c r="E1291" i="6"/>
  <c r="C1292" i="6"/>
  <c r="E1292" i="6"/>
  <c r="C1293" i="6"/>
  <c r="E1293" i="6"/>
  <c r="C1294" i="6"/>
  <c r="E1294" i="6"/>
  <c r="C1295" i="6"/>
  <c r="E1295" i="6" s="1"/>
  <c r="C1296" i="6"/>
  <c r="E1296" i="6"/>
  <c r="C1298" i="6"/>
  <c r="E1298" i="6"/>
  <c r="C1299" i="6"/>
  <c r="E1299" i="6"/>
  <c r="C1300" i="6"/>
  <c r="E1300" i="6" s="1"/>
  <c r="C1301" i="6"/>
  <c r="E1301" i="6"/>
  <c r="C1302" i="6"/>
  <c r="E1302" i="6"/>
  <c r="C1303" i="6"/>
  <c r="E1303" i="6"/>
  <c r="C1304" i="6"/>
  <c r="E1304" i="6"/>
  <c r="C1305" i="6"/>
  <c r="E1305" i="6"/>
  <c r="C1306" i="6"/>
  <c r="E1306" i="6"/>
  <c r="C1307" i="6"/>
  <c r="E1307" i="6"/>
  <c r="C1308" i="6"/>
  <c r="E1308" i="6"/>
  <c r="C1309" i="6"/>
  <c r="E1309" i="6"/>
  <c r="C1310" i="6"/>
  <c r="E1310" i="6" s="1"/>
  <c r="C1311" i="6"/>
  <c r="E1311" i="6"/>
  <c r="C1312" i="6"/>
  <c r="E1312" i="6"/>
  <c r="C1313" i="6"/>
  <c r="E1313" i="6"/>
  <c r="C1314" i="6"/>
  <c r="E1314" i="6"/>
  <c r="C1315" i="6"/>
  <c r="E1315" i="6"/>
  <c r="J13" i="1"/>
  <c r="J11" i="1"/>
  <c r="C50" i="14"/>
  <c r="C51" i="14"/>
  <c r="C52" i="14"/>
  <c r="C53" i="14"/>
  <c r="C54" i="14"/>
  <c r="C55" i="14"/>
  <c r="C56" i="14"/>
  <c r="C57" i="14"/>
  <c r="C58" i="14"/>
  <c r="C59" i="14"/>
  <c r="C60" i="14"/>
  <c r="C61" i="14"/>
  <c r="C62" i="14"/>
  <c r="C63" i="14"/>
  <c r="C64" i="14"/>
  <c r="C65" i="14"/>
  <c r="C66" i="14"/>
  <c r="C67" i="14"/>
  <c r="C68" i="14"/>
  <c r="C69" i="14"/>
  <c r="C70" i="14"/>
  <c r="C71" i="14"/>
  <c r="C72" i="14"/>
  <c r="C73" i="14"/>
  <c r="C74" i="14"/>
  <c r="C75" i="14"/>
  <c r="C76" i="14"/>
  <c r="C77" i="14"/>
  <c r="C78" i="14"/>
  <c r="C79" i="14"/>
  <c r="C80" i="14"/>
  <c r="C81" i="14"/>
  <c r="C82" i="14"/>
  <c r="C83" i="14"/>
  <c r="C84" i="14"/>
  <c r="C85" i="14"/>
  <c r="C86" i="14"/>
  <c r="C87" i="14"/>
  <c r="C88" i="14"/>
  <c r="C89" i="14"/>
  <c r="I3" i="14"/>
  <c r="E612" i="9"/>
  <c r="C612" i="9"/>
  <c r="E611" i="9"/>
  <c r="C611" i="9"/>
  <c r="E610" i="9"/>
  <c r="C610" i="9"/>
  <c r="E609" i="9"/>
  <c r="C609" i="9"/>
  <c r="E608" i="9"/>
  <c r="C608" i="9"/>
  <c r="E607" i="9"/>
  <c r="C607" i="9"/>
  <c r="E606" i="9"/>
  <c r="C606" i="9"/>
  <c r="E605" i="9"/>
  <c r="C605" i="9"/>
  <c r="F604" i="9"/>
  <c r="H3" i="9"/>
  <c r="M3" i="7"/>
  <c r="N9" i="1"/>
  <c r="H3" i="14"/>
  <c r="G3" i="14"/>
  <c r="F3" i="14"/>
  <c r="E3" i="14"/>
  <c r="D3" i="14"/>
  <c r="C3" i="14"/>
  <c r="B3" i="14"/>
  <c r="G3" i="9"/>
  <c r="F3" i="9"/>
  <c r="E3" i="9"/>
  <c r="D3" i="9"/>
  <c r="C3" i="9"/>
  <c r="B3" i="9"/>
  <c r="E3" i="8"/>
  <c r="D3" i="8"/>
  <c r="C3" i="8"/>
  <c r="B3" i="8"/>
  <c r="L3" i="7"/>
  <c r="K3" i="7"/>
  <c r="J3" i="7"/>
  <c r="I3" i="7"/>
  <c r="H3" i="7"/>
  <c r="G3" i="7"/>
  <c r="F3" i="7"/>
  <c r="E3" i="7"/>
  <c r="D3" i="7"/>
  <c r="C3" i="7"/>
  <c r="B3" i="7"/>
  <c r="L3" i="6"/>
  <c r="K3" i="6"/>
  <c r="J3" i="6"/>
  <c r="I3" i="6"/>
  <c r="H3" i="6"/>
  <c r="G3" i="6"/>
  <c r="F3" i="6"/>
  <c r="E3" i="6"/>
  <c r="D3" i="6"/>
  <c r="C3" i="6"/>
  <c r="B3" i="6"/>
  <c r="M3" i="5"/>
  <c r="L3" i="5"/>
  <c r="K3" i="5"/>
  <c r="J3" i="5"/>
  <c r="I3" i="5"/>
  <c r="H3" i="5"/>
  <c r="G3" i="5"/>
  <c r="F3" i="5"/>
  <c r="E3" i="5"/>
  <c r="D3" i="5"/>
  <c r="C3" i="5"/>
  <c r="B3" i="5"/>
  <c r="I13" i="1"/>
  <c r="H13" i="1"/>
  <c r="G13" i="1"/>
  <c r="F13" i="1"/>
  <c r="E13" i="1"/>
  <c r="D13" i="1"/>
  <c r="C13" i="1"/>
  <c r="I11" i="1"/>
  <c r="H11" i="1"/>
  <c r="G11" i="1"/>
  <c r="F11" i="1"/>
  <c r="E11" i="1"/>
  <c r="D11" i="1"/>
  <c r="C11" i="1"/>
  <c r="M9" i="1"/>
  <c r="L9" i="1"/>
  <c r="K9" i="1"/>
  <c r="J9" i="1"/>
  <c r="I9" i="1"/>
  <c r="H9" i="1"/>
  <c r="G9" i="1"/>
  <c r="F9" i="1"/>
  <c r="E9" i="1"/>
  <c r="D9" i="1"/>
  <c r="C9" i="1"/>
  <c r="P7" i="1"/>
  <c r="O7" i="1"/>
  <c r="N7" i="1"/>
  <c r="M7" i="1"/>
  <c r="L7" i="1"/>
  <c r="K7" i="1"/>
  <c r="J7" i="1"/>
  <c r="I7" i="1"/>
  <c r="H7" i="1"/>
  <c r="G7" i="1"/>
  <c r="F7" i="1"/>
  <c r="E7" i="1"/>
  <c r="D7" i="1"/>
  <c r="C7" i="1"/>
  <c r="M5" i="1"/>
  <c r="L5" i="1"/>
  <c r="K5" i="1"/>
  <c r="J5" i="1"/>
  <c r="I5" i="1"/>
  <c r="H5" i="1"/>
  <c r="G5" i="1"/>
  <c r="F5" i="1"/>
  <c r="E5" i="1"/>
  <c r="D5" i="1"/>
  <c r="C5" i="1"/>
  <c r="C53" i="2"/>
  <c r="E4001" i="3"/>
  <c r="D4001" i="3" s="1"/>
  <c r="E4002" i="3"/>
  <c r="D4002" i="3" s="1"/>
  <c r="E4003" i="3"/>
  <c r="D4003" i="3" s="1"/>
  <c r="E4004" i="3"/>
  <c r="D4004" i="3" s="1"/>
  <c r="E4005" i="3"/>
  <c r="D4005" i="3" s="1"/>
  <c r="E4006" i="3"/>
  <c r="D4006" i="3" s="1"/>
  <c r="E4007" i="3"/>
  <c r="D4007" i="3" s="1"/>
  <c r="E4008" i="3"/>
  <c r="D4008" i="3" s="1"/>
  <c r="E4009" i="3"/>
  <c r="D4009" i="3" s="1"/>
  <c r="E4010" i="3"/>
  <c r="D4010" i="3" s="1"/>
  <c r="E4011" i="3"/>
  <c r="D4011" i="3" s="1"/>
  <c r="E4012" i="3"/>
  <c r="D4012" i="3" s="1"/>
  <c r="E4013" i="3"/>
  <c r="D4013" i="3" s="1"/>
  <c r="E4014" i="3"/>
  <c r="D4014" i="3" s="1"/>
  <c r="E4015" i="3"/>
  <c r="D4015" i="3" s="1"/>
  <c r="E4016" i="3"/>
  <c r="D4016" i="3" s="1"/>
  <c r="E4017" i="3"/>
  <c r="D4017" i="3" s="1"/>
  <c r="E4018" i="3"/>
  <c r="D4018" i="3" s="1"/>
  <c r="E4019" i="3"/>
  <c r="D4019" i="3" s="1"/>
  <c r="E4020" i="3"/>
  <c r="D4020" i="3" s="1"/>
  <c r="E4021" i="3"/>
  <c r="D4021" i="3" s="1"/>
  <c r="E4022" i="3"/>
  <c r="D4022" i="3" s="1"/>
  <c r="E4023" i="3"/>
  <c r="D4023" i="3" s="1"/>
  <c r="E4024" i="3"/>
  <c r="D4024" i="3" s="1"/>
  <c r="E4025" i="3"/>
  <c r="D4025" i="3" s="1"/>
  <c r="E4026" i="3"/>
  <c r="D4026" i="3" s="1"/>
  <c r="E4027" i="3"/>
  <c r="D4027" i="3" s="1"/>
  <c r="E4028" i="3"/>
  <c r="D4028" i="3" s="1"/>
  <c r="E4029" i="3"/>
  <c r="D4029" i="3" s="1"/>
  <c r="E4030" i="3"/>
  <c r="D4030" i="3" s="1"/>
  <c r="E4031" i="3"/>
  <c r="D4031" i="3" s="1"/>
  <c r="E4032" i="3"/>
  <c r="D4032" i="3" s="1"/>
  <c r="E4033" i="3"/>
  <c r="D4033" i="3" s="1"/>
  <c r="E4034" i="3"/>
  <c r="D4034" i="3" s="1"/>
  <c r="E4035" i="3"/>
  <c r="D4035" i="3" s="1"/>
  <c r="E4036" i="3"/>
  <c r="D4036" i="3" s="1"/>
  <c r="E4037" i="3"/>
  <c r="D4037" i="3" s="1"/>
  <c r="E4038" i="3"/>
  <c r="D4038" i="3" s="1"/>
  <c r="E4039" i="3"/>
  <c r="D4039" i="3" s="1"/>
  <c r="E4040" i="3"/>
  <c r="D4040" i="3" s="1"/>
  <c r="E4041" i="3"/>
  <c r="D4041" i="3" s="1"/>
  <c r="E4042" i="3"/>
  <c r="D4042" i="3" s="1"/>
  <c r="E4043" i="3"/>
  <c r="D4043" i="3" s="1"/>
  <c r="E4044" i="3"/>
  <c r="D4044" i="3" s="1"/>
  <c r="E4045" i="3"/>
  <c r="D4045" i="3" s="1"/>
  <c r="E4046" i="3"/>
  <c r="D4046" i="3" s="1"/>
  <c r="E4047" i="3"/>
  <c r="D4047" i="3" s="1"/>
  <c r="E4048" i="3"/>
  <c r="D4048" i="3" s="1"/>
  <c r="E4049" i="3"/>
  <c r="D4049" i="3" s="1"/>
  <c r="E4050" i="3"/>
  <c r="D4050" i="3" s="1"/>
  <c r="E4051" i="3"/>
  <c r="D4051" i="3" s="1"/>
  <c r="E4052" i="3"/>
  <c r="D4052" i="3" s="1"/>
  <c r="E4053" i="3"/>
  <c r="D4053" i="3" s="1"/>
  <c r="E4054" i="3"/>
  <c r="D4054" i="3" s="1"/>
  <c r="E4055" i="3"/>
  <c r="D4055" i="3" s="1"/>
  <c r="E4056" i="3"/>
  <c r="D4056" i="3" s="1"/>
  <c r="E4057" i="3"/>
  <c r="D4057" i="3" s="1"/>
  <c r="E4058" i="3"/>
  <c r="D4058" i="3" s="1"/>
  <c r="E4059" i="3"/>
  <c r="D4059" i="3" s="1"/>
  <c r="E4060" i="3"/>
  <c r="D4060" i="3" s="1"/>
  <c r="E4061" i="3"/>
  <c r="D4061" i="3" s="1"/>
  <c r="E4062" i="3"/>
  <c r="D4062" i="3" s="1"/>
  <c r="E4063" i="3"/>
  <c r="D4063" i="3" s="1"/>
  <c r="E4064" i="3"/>
  <c r="D4064" i="3" s="1"/>
  <c r="E4065" i="3"/>
  <c r="D4065" i="3" s="1"/>
  <c r="E4066" i="3"/>
  <c r="D4066" i="3" s="1"/>
  <c r="E4067" i="3"/>
  <c r="D4067" i="3" s="1"/>
  <c r="E4068" i="3"/>
  <c r="D4068" i="3" s="1"/>
  <c r="E4069" i="3"/>
  <c r="D4069" i="3" s="1"/>
  <c r="E4070" i="3"/>
  <c r="D4070" i="3" s="1"/>
  <c r="E4071" i="3"/>
  <c r="D4071" i="3" s="1"/>
  <c r="E4072" i="3"/>
  <c r="D4072" i="3" s="1"/>
  <c r="E4073" i="3"/>
  <c r="D4073" i="3" s="1"/>
  <c r="E4074" i="3"/>
  <c r="D4074" i="3" s="1"/>
  <c r="E4075" i="3"/>
  <c r="D4075" i="3" s="1"/>
  <c r="E4076" i="3"/>
  <c r="D4076" i="3" s="1"/>
  <c r="E4077" i="3"/>
  <c r="D4077" i="3" s="1"/>
  <c r="E4078" i="3"/>
  <c r="D4078" i="3" s="1"/>
  <c r="E4079" i="3"/>
  <c r="D4079" i="3" s="1"/>
  <c r="E4080" i="3"/>
  <c r="D4080" i="3" s="1"/>
  <c r="E4081" i="3"/>
  <c r="D4081" i="3" s="1"/>
  <c r="E4082" i="3"/>
  <c r="D4082" i="3" s="1"/>
  <c r="E4083" i="3"/>
  <c r="D4083" i="3" s="1"/>
  <c r="E4084" i="3"/>
  <c r="D4084" i="3" s="1"/>
  <c r="E4085" i="3"/>
  <c r="D4085" i="3" s="1"/>
  <c r="E4086" i="3"/>
  <c r="D4086" i="3" s="1"/>
  <c r="E4087" i="3"/>
  <c r="D4087" i="3" s="1"/>
  <c r="E4088" i="3"/>
  <c r="D4088" i="3" s="1"/>
  <c r="E4089" i="3"/>
  <c r="D4089" i="3" s="1"/>
  <c r="E4090" i="3"/>
  <c r="D4090" i="3" s="1"/>
  <c r="E4091" i="3"/>
  <c r="D4091" i="3" s="1"/>
  <c r="E4092" i="3"/>
  <c r="D4092" i="3" s="1"/>
  <c r="E4093" i="3"/>
  <c r="D4093" i="3" s="1"/>
  <c r="E4094" i="3"/>
  <c r="D4094" i="3" s="1"/>
  <c r="E4095" i="3"/>
  <c r="D4095" i="3" s="1"/>
  <c r="E4096" i="3"/>
  <c r="D4096" i="3" s="1"/>
  <c r="E4097" i="3"/>
  <c r="D4097" i="3" s="1"/>
  <c r="E4098" i="3"/>
  <c r="D4098" i="3" s="1"/>
  <c r="E4099" i="3"/>
  <c r="D4099" i="3" s="1"/>
  <c r="E4100" i="3"/>
  <c r="D4100" i="3" s="1"/>
  <c r="E4101" i="3"/>
  <c r="D4101" i="3" s="1"/>
  <c r="E4102" i="3"/>
  <c r="D4102" i="3" s="1"/>
  <c r="E4103" i="3"/>
  <c r="D4103" i="3" s="1"/>
  <c r="E4104" i="3"/>
  <c r="D4104" i="3" s="1"/>
  <c r="E4105" i="3"/>
  <c r="D4105" i="3" s="1"/>
  <c r="E4106" i="3"/>
  <c r="D4106" i="3" s="1"/>
  <c r="E4107" i="3"/>
  <c r="D4107" i="3" s="1"/>
  <c r="E4108" i="3"/>
  <c r="D4108" i="3" s="1"/>
  <c r="E4109" i="3"/>
  <c r="D4109" i="3" s="1"/>
  <c r="E4110" i="3"/>
  <c r="D4110" i="3" s="1"/>
  <c r="E4111" i="3"/>
  <c r="D4111" i="3" s="1"/>
  <c r="E4112" i="3"/>
  <c r="D4112" i="3" s="1"/>
  <c r="E4113" i="3"/>
  <c r="D4113" i="3" s="1"/>
  <c r="E4114" i="3"/>
  <c r="D4114" i="3" s="1"/>
  <c r="E4115" i="3"/>
  <c r="D4115" i="3" s="1"/>
  <c r="E4116" i="3"/>
  <c r="D4116" i="3" s="1"/>
  <c r="E4117" i="3"/>
  <c r="D4117" i="3" s="1"/>
  <c r="E4118" i="3"/>
  <c r="D4118" i="3" s="1"/>
  <c r="E4119" i="3"/>
  <c r="D4119" i="3" s="1"/>
  <c r="E3801" i="3"/>
  <c r="D3801" i="3" s="1"/>
  <c r="E3802" i="3"/>
  <c r="D3802" i="3" s="1"/>
  <c r="E3803" i="3"/>
  <c r="D3803" i="3" s="1"/>
  <c r="E3804" i="3"/>
  <c r="D3804" i="3" s="1"/>
  <c r="E3805" i="3"/>
  <c r="D3805" i="3" s="1"/>
  <c r="E3806" i="3"/>
  <c r="D3806" i="3" s="1"/>
  <c r="E3807" i="3"/>
  <c r="D3807" i="3" s="1"/>
  <c r="E3808" i="3"/>
  <c r="D3808" i="3" s="1"/>
  <c r="E3809" i="3"/>
  <c r="D3809" i="3" s="1"/>
  <c r="E3810" i="3"/>
  <c r="D3810" i="3" s="1"/>
  <c r="E3811" i="3"/>
  <c r="D3811" i="3" s="1"/>
  <c r="E3812" i="3"/>
  <c r="D3812" i="3" s="1"/>
  <c r="E3813" i="3"/>
  <c r="D3813" i="3" s="1"/>
  <c r="E3814" i="3"/>
  <c r="D3814" i="3" s="1"/>
  <c r="E3815" i="3"/>
  <c r="D3815" i="3" s="1"/>
  <c r="E3816" i="3"/>
  <c r="D3816" i="3" s="1"/>
  <c r="E3817" i="3"/>
  <c r="D3817" i="3" s="1"/>
  <c r="E3818" i="3"/>
  <c r="D3818" i="3" s="1"/>
  <c r="E3819" i="3"/>
  <c r="D3819" i="3" s="1"/>
  <c r="E3820" i="3"/>
  <c r="D3820" i="3" s="1"/>
  <c r="E3821" i="3"/>
  <c r="D3821" i="3" s="1"/>
  <c r="E3822" i="3"/>
  <c r="D3822" i="3" s="1"/>
  <c r="E3824" i="3"/>
  <c r="D3824" i="3" s="1"/>
  <c r="E3825" i="3"/>
  <c r="D3825" i="3" s="1"/>
  <c r="E3826" i="3"/>
  <c r="D3826" i="3" s="1"/>
  <c r="E3827" i="3"/>
  <c r="D3827" i="3" s="1"/>
  <c r="E3828" i="3"/>
  <c r="D3828" i="3" s="1"/>
  <c r="E3829" i="3"/>
  <c r="D3829" i="3" s="1"/>
  <c r="E3830" i="3"/>
  <c r="D3830" i="3" s="1"/>
  <c r="E3831" i="3"/>
  <c r="D3831" i="3" s="1"/>
  <c r="E3832" i="3"/>
  <c r="D3832" i="3" s="1"/>
  <c r="E3833" i="3"/>
  <c r="D3833" i="3" s="1"/>
  <c r="E3834" i="3"/>
  <c r="D3834" i="3" s="1"/>
  <c r="E3835" i="3"/>
  <c r="D3835" i="3" s="1"/>
  <c r="E3836" i="3"/>
  <c r="D3836" i="3" s="1"/>
  <c r="E3837" i="3"/>
  <c r="D3837" i="3" s="1"/>
  <c r="E3838" i="3"/>
  <c r="D3838" i="3" s="1"/>
  <c r="E3839" i="3"/>
  <c r="D3839" i="3" s="1"/>
  <c r="E3840" i="3"/>
  <c r="D3840" i="3" s="1"/>
  <c r="E3841" i="3"/>
  <c r="D3841" i="3" s="1"/>
  <c r="E3842" i="3"/>
  <c r="D3842" i="3" s="1"/>
  <c r="E3843" i="3"/>
  <c r="D3843" i="3" s="1"/>
  <c r="E3844" i="3"/>
  <c r="D3844" i="3" s="1"/>
  <c r="E3845" i="3"/>
  <c r="D3845" i="3" s="1"/>
  <c r="E3846" i="3"/>
  <c r="D3846" i="3" s="1"/>
  <c r="E3847" i="3"/>
  <c r="D3847" i="3" s="1"/>
  <c r="D3848" i="3"/>
  <c r="E3849" i="3"/>
  <c r="D3849" i="3" s="1"/>
  <c r="E3850" i="3"/>
  <c r="D3850" i="3" s="1"/>
  <c r="E3851" i="3"/>
  <c r="D3851" i="3" s="1"/>
  <c r="E3852" i="3"/>
  <c r="D3852" i="3" s="1"/>
  <c r="E3853" i="3"/>
  <c r="D3853" i="3" s="1"/>
  <c r="E3854" i="3"/>
  <c r="D3854" i="3" s="1"/>
  <c r="E3855" i="3"/>
  <c r="D3855" i="3" s="1"/>
  <c r="E3856" i="3"/>
  <c r="D3856" i="3" s="1"/>
  <c r="E3857" i="3"/>
  <c r="D3857" i="3" s="1"/>
  <c r="E3858" i="3"/>
  <c r="D3858" i="3" s="1"/>
  <c r="E3859" i="3"/>
  <c r="D3859" i="3" s="1"/>
  <c r="E3860" i="3"/>
  <c r="D3860" i="3" s="1"/>
  <c r="E3861" i="3"/>
  <c r="D3861" i="3" s="1"/>
  <c r="E3862" i="3"/>
  <c r="D3862" i="3" s="1"/>
  <c r="E3863" i="3"/>
  <c r="D3863" i="3" s="1"/>
  <c r="E3864" i="3"/>
  <c r="D3864" i="3" s="1"/>
  <c r="E3865" i="3"/>
  <c r="D3865" i="3" s="1"/>
  <c r="E3866" i="3"/>
  <c r="D3866" i="3" s="1"/>
  <c r="E3867" i="3"/>
  <c r="D3867" i="3" s="1"/>
  <c r="E3868" i="3"/>
  <c r="D3868" i="3" s="1"/>
  <c r="E3869" i="3"/>
  <c r="D3869" i="3" s="1"/>
  <c r="E3870" i="3"/>
  <c r="D3870" i="3" s="1"/>
  <c r="E3871" i="3"/>
  <c r="D3871" i="3" s="1"/>
  <c r="E3872" i="3"/>
  <c r="D3872" i="3" s="1"/>
  <c r="E3873" i="3"/>
  <c r="D3873" i="3" s="1"/>
  <c r="E3874" i="3"/>
  <c r="D3874" i="3" s="1"/>
  <c r="E3875" i="3"/>
  <c r="D3875" i="3" s="1"/>
  <c r="E3876" i="3"/>
  <c r="D3876" i="3" s="1"/>
  <c r="E3877" i="3"/>
  <c r="D3877" i="3" s="1"/>
  <c r="E3878" i="3"/>
  <c r="D3878" i="3" s="1"/>
  <c r="E3879" i="3"/>
  <c r="D3879" i="3" s="1"/>
  <c r="E3880" i="3"/>
  <c r="D3880" i="3" s="1"/>
  <c r="E3881" i="3"/>
  <c r="D3881" i="3" s="1"/>
  <c r="E3882" i="3"/>
  <c r="D3882" i="3" s="1"/>
  <c r="E3883" i="3"/>
  <c r="D3883" i="3" s="1"/>
  <c r="E3884" i="3"/>
  <c r="D3884" i="3" s="1"/>
  <c r="E3885" i="3"/>
  <c r="D3885" i="3" s="1"/>
  <c r="E3886" i="3"/>
  <c r="D3886" i="3" s="1"/>
  <c r="E3887" i="3"/>
  <c r="D3887" i="3" s="1"/>
  <c r="E3888" i="3"/>
  <c r="D3888" i="3" s="1"/>
  <c r="E3889" i="3"/>
  <c r="D3889" i="3" s="1"/>
  <c r="E3890" i="3"/>
  <c r="D3890" i="3" s="1"/>
  <c r="E3891" i="3"/>
  <c r="D3891" i="3" s="1"/>
  <c r="E3892" i="3"/>
  <c r="D3892" i="3" s="1"/>
  <c r="E3893" i="3"/>
  <c r="D3893" i="3" s="1"/>
  <c r="E3894" i="3"/>
  <c r="D3894" i="3" s="1"/>
  <c r="E3895" i="3"/>
  <c r="D3895" i="3" s="1"/>
  <c r="E3896" i="3"/>
  <c r="D3896" i="3" s="1"/>
  <c r="E3897" i="3"/>
  <c r="D3897" i="3" s="1"/>
  <c r="E3898" i="3"/>
  <c r="D3898" i="3" s="1"/>
  <c r="E3899" i="3"/>
  <c r="D3899" i="3" s="1"/>
  <c r="E3900" i="3"/>
  <c r="D3900" i="3" s="1"/>
  <c r="E3901" i="3"/>
  <c r="D3901" i="3" s="1"/>
  <c r="E3902" i="3"/>
  <c r="D3902" i="3" s="1"/>
  <c r="E3903" i="3"/>
  <c r="D3903" i="3" s="1"/>
  <c r="E3904" i="3"/>
  <c r="D3904" i="3" s="1"/>
  <c r="E3905" i="3"/>
  <c r="D3905" i="3" s="1"/>
  <c r="E3906" i="3"/>
  <c r="D3906" i="3" s="1"/>
  <c r="E3907" i="3"/>
  <c r="D3907" i="3" s="1"/>
  <c r="E3908" i="3"/>
  <c r="D3908" i="3" s="1"/>
  <c r="E3909" i="3"/>
  <c r="D3909" i="3" s="1"/>
  <c r="E3910" i="3"/>
  <c r="D3910" i="3" s="1"/>
  <c r="E3911" i="3"/>
  <c r="D3911" i="3" s="1"/>
  <c r="E3912" i="3"/>
  <c r="D3912" i="3" s="1"/>
  <c r="E3913" i="3"/>
  <c r="D3913" i="3" s="1"/>
  <c r="E3914" i="3"/>
  <c r="D3914" i="3" s="1"/>
  <c r="E3915" i="3"/>
  <c r="D3915" i="3" s="1"/>
  <c r="E3916" i="3"/>
  <c r="D3916" i="3" s="1"/>
  <c r="E3917" i="3"/>
  <c r="D3917" i="3" s="1"/>
  <c r="E3918" i="3"/>
  <c r="D3918" i="3" s="1"/>
  <c r="E3919" i="3"/>
  <c r="D3919" i="3" s="1"/>
  <c r="E3920" i="3"/>
  <c r="D3920" i="3" s="1"/>
  <c r="E3921" i="3"/>
  <c r="D3921" i="3" s="1"/>
  <c r="E3922" i="3"/>
  <c r="D3922" i="3" s="1"/>
  <c r="E3923" i="3"/>
  <c r="D3923" i="3" s="1"/>
  <c r="E3924" i="3"/>
  <c r="D3924" i="3" s="1"/>
  <c r="E3925" i="3"/>
  <c r="D3925" i="3" s="1"/>
  <c r="E3926" i="3"/>
  <c r="D3926" i="3" s="1"/>
  <c r="E3927" i="3"/>
  <c r="D3927" i="3" s="1"/>
  <c r="E3928" i="3"/>
  <c r="D3928" i="3" s="1"/>
  <c r="E3929" i="3"/>
  <c r="D3929" i="3" s="1"/>
  <c r="E3930" i="3"/>
  <c r="D3930" i="3" s="1"/>
  <c r="E3931" i="3"/>
  <c r="D3931" i="3" s="1"/>
  <c r="E3932" i="3"/>
  <c r="D3932" i="3" s="1"/>
  <c r="E3933" i="3"/>
  <c r="D3933" i="3" s="1"/>
  <c r="E3934" i="3"/>
  <c r="D3934" i="3" s="1"/>
  <c r="E3935" i="3"/>
  <c r="D3935" i="3" s="1"/>
  <c r="E3936" i="3"/>
  <c r="D3936" i="3" s="1"/>
  <c r="E3937" i="3"/>
  <c r="D3937" i="3" s="1"/>
  <c r="E3938" i="3"/>
  <c r="D3938" i="3" s="1"/>
  <c r="E3939" i="3"/>
  <c r="D3939" i="3" s="1"/>
  <c r="E3940" i="3"/>
  <c r="D3940" i="3" s="1"/>
  <c r="E3941" i="3"/>
  <c r="D3941" i="3" s="1"/>
  <c r="E3942" i="3"/>
  <c r="D3942" i="3" s="1"/>
  <c r="E3943" i="3"/>
  <c r="D3943" i="3" s="1"/>
  <c r="E3944" i="3"/>
  <c r="D3944" i="3" s="1"/>
  <c r="E3945" i="3"/>
  <c r="D3945" i="3" s="1"/>
  <c r="E3946" i="3"/>
  <c r="D3946" i="3" s="1"/>
  <c r="E3947" i="3"/>
  <c r="D3947" i="3" s="1"/>
  <c r="E3948" i="3"/>
  <c r="D3948" i="3" s="1"/>
  <c r="E3949" i="3"/>
  <c r="D3949" i="3" s="1"/>
  <c r="E3950" i="3"/>
  <c r="D3950" i="3" s="1"/>
  <c r="E3951" i="3"/>
  <c r="D3951" i="3" s="1"/>
  <c r="E3952" i="3"/>
  <c r="D3952" i="3" s="1"/>
  <c r="E3953" i="3"/>
  <c r="D3953" i="3" s="1"/>
  <c r="E3954" i="3"/>
  <c r="D3954" i="3" s="1"/>
  <c r="E3955" i="3"/>
  <c r="D3955" i="3" s="1"/>
  <c r="E3956" i="3"/>
  <c r="D3956" i="3" s="1"/>
  <c r="E3957" i="3"/>
  <c r="D3957" i="3" s="1"/>
  <c r="E3958" i="3"/>
  <c r="D3958" i="3" s="1"/>
  <c r="E3959" i="3"/>
  <c r="D3959" i="3" s="1"/>
  <c r="E3960" i="3"/>
  <c r="D3960" i="3" s="1"/>
  <c r="E3961" i="3"/>
  <c r="D3961" i="3" s="1"/>
  <c r="E3962" i="3"/>
  <c r="D3962" i="3" s="1"/>
  <c r="E3963" i="3"/>
  <c r="D3963" i="3" s="1"/>
  <c r="E3964" i="3"/>
  <c r="D3964" i="3" s="1"/>
  <c r="E3965" i="3"/>
  <c r="D3965" i="3" s="1"/>
  <c r="E3966" i="3"/>
  <c r="D3966" i="3" s="1"/>
  <c r="E3967" i="3"/>
  <c r="D3967" i="3" s="1"/>
  <c r="E3968" i="3"/>
  <c r="D3968" i="3" s="1"/>
  <c r="E3969" i="3"/>
  <c r="D3969" i="3" s="1"/>
  <c r="E3970" i="3"/>
  <c r="D3970" i="3" s="1"/>
  <c r="E3971" i="3"/>
  <c r="D3971" i="3" s="1"/>
  <c r="E3972" i="3"/>
  <c r="D3972" i="3" s="1"/>
  <c r="E3973" i="3"/>
  <c r="D3973" i="3" s="1"/>
  <c r="E3974" i="3"/>
  <c r="D3974" i="3" s="1"/>
  <c r="E3975" i="3"/>
  <c r="D3975" i="3" s="1"/>
  <c r="E3976" i="3"/>
  <c r="D3976" i="3" s="1"/>
  <c r="E3977" i="3"/>
  <c r="D3977" i="3" s="1"/>
  <c r="E3978" i="3"/>
  <c r="D3978" i="3" s="1"/>
  <c r="E3979" i="3"/>
  <c r="D3979" i="3" s="1"/>
  <c r="E3980" i="3"/>
  <c r="D3980" i="3" s="1"/>
  <c r="E3981" i="3"/>
  <c r="D3981" i="3" s="1"/>
  <c r="E3982" i="3"/>
  <c r="D3982" i="3" s="1"/>
  <c r="E3983" i="3"/>
  <c r="D3983" i="3" s="1"/>
  <c r="E3984" i="3"/>
  <c r="D3984" i="3" s="1"/>
  <c r="E3985" i="3"/>
  <c r="D3985" i="3" s="1"/>
  <c r="E3986" i="3"/>
  <c r="D3986" i="3" s="1"/>
  <c r="E3987" i="3"/>
  <c r="D3987" i="3" s="1"/>
  <c r="E3988" i="3"/>
  <c r="D3988" i="3" s="1"/>
  <c r="E3989" i="3"/>
  <c r="D3989" i="3" s="1"/>
  <c r="E3990" i="3"/>
  <c r="D3990" i="3" s="1"/>
  <c r="E3991" i="3"/>
  <c r="D3991" i="3" s="1"/>
  <c r="E3992" i="3"/>
  <c r="D3992" i="3" s="1"/>
  <c r="E3993" i="3"/>
  <c r="D3993" i="3" s="1"/>
  <c r="E3994" i="3"/>
  <c r="D3994" i="3" s="1"/>
  <c r="E3995" i="3"/>
  <c r="D3995" i="3" s="1"/>
  <c r="E3996" i="3"/>
  <c r="D3996" i="3" s="1"/>
  <c r="E3997" i="3"/>
  <c r="D3997" i="3" s="1"/>
  <c r="E3998" i="3"/>
  <c r="D3998" i="3" s="1"/>
  <c r="E3999" i="3"/>
  <c r="D3999" i="3" s="1"/>
  <c r="E4000" i="3"/>
  <c r="D4000" i="3" s="1"/>
  <c r="E3501" i="3"/>
  <c r="D3501" i="3" s="1"/>
  <c r="E3502" i="3"/>
  <c r="D3502" i="3" s="1"/>
  <c r="E3503" i="3"/>
  <c r="D3503" i="3" s="1"/>
  <c r="E3504" i="3"/>
  <c r="D3504" i="3" s="1"/>
  <c r="E3505" i="3"/>
  <c r="D3505" i="3" s="1"/>
  <c r="E3506" i="3"/>
  <c r="D3506" i="3" s="1"/>
  <c r="E3507" i="3"/>
  <c r="D3507" i="3" s="1"/>
  <c r="E3508" i="3"/>
  <c r="D3508" i="3" s="1"/>
  <c r="E3509" i="3"/>
  <c r="D3509" i="3" s="1"/>
  <c r="E3510" i="3"/>
  <c r="D3510" i="3" s="1"/>
  <c r="E3511" i="3"/>
  <c r="D3511" i="3" s="1"/>
  <c r="E3512" i="3"/>
  <c r="D3512" i="3" s="1"/>
  <c r="E3513" i="3"/>
  <c r="D3513" i="3" s="1"/>
  <c r="E3514" i="3"/>
  <c r="D3514" i="3" s="1"/>
  <c r="E3515" i="3"/>
  <c r="D3515" i="3" s="1"/>
  <c r="E3516" i="3"/>
  <c r="D3516" i="3" s="1"/>
  <c r="E3517" i="3"/>
  <c r="D3517" i="3" s="1"/>
  <c r="E3518" i="3"/>
  <c r="D3518" i="3" s="1"/>
  <c r="E3519" i="3"/>
  <c r="D3519" i="3" s="1"/>
  <c r="E3520" i="3"/>
  <c r="D3520" i="3" s="1"/>
  <c r="E3521" i="3"/>
  <c r="D3521" i="3" s="1"/>
  <c r="E3522" i="3"/>
  <c r="D3522" i="3" s="1"/>
  <c r="E3523" i="3"/>
  <c r="D3523" i="3" s="1"/>
  <c r="E3524" i="3"/>
  <c r="D3524" i="3" s="1"/>
  <c r="E3525" i="3"/>
  <c r="D3525" i="3" s="1"/>
  <c r="E3526" i="3"/>
  <c r="D3526" i="3" s="1"/>
  <c r="E3527" i="3"/>
  <c r="D3527" i="3" s="1"/>
  <c r="E3528" i="3"/>
  <c r="D3528" i="3" s="1"/>
  <c r="E3529" i="3"/>
  <c r="D3529" i="3" s="1"/>
  <c r="E3530" i="3"/>
  <c r="D3530" i="3" s="1"/>
  <c r="E3531" i="3"/>
  <c r="D3531" i="3" s="1"/>
  <c r="E3532" i="3"/>
  <c r="D3532" i="3" s="1"/>
  <c r="E3533" i="3"/>
  <c r="D3533" i="3" s="1"/>
  <c r="E3534" i="3"/>
  <c r="D3534" i="3" s="1"/>
  <c r="E3535" i="3"/>
  <c r="D3535" i="3" s="1"/>
  <c r="E3536" i="3"/>
  <c r="D3536" i="3" s="1"/>
  <c r="E3537" i="3"/>
  <c r="D3537" i="3" s="1"/>
  <c r="E3538" i="3"/>
  <c r="D3538" i="3" s="1"/>
  <c r="E3539" i="3"/>
  <c r="D3539" i="3" s="1"/>
  <c r="E3540" i="3"/>
  <c r="D3540" i="3" s="1"/>
  <c r="E3541" i="3"/>
  <c r="D3541" i="3" s="1"/>
  <c r="E3542" i="3"/>
  <c r="D3542" i="3" s="1"/>
  <c r="E3543" i="3"/>
  <c r="D3543" i="3" s="1"/>
  <c r="E3544" i="3"/>
  <c r="D3544" i="3" s="1"/>
  <c r="E3545" i="3"/>
  <c r="D3545" i="3" s="1"/>
  <c r="E3546" i="3"/>
  <c r="D3546" i="3" s="1"/>
  <c r="E3547" i="3"/>
  <c r="D3547" i="3" s="1"/>
  <c r="E3548" i="3"/>
  <c r="D3548" i="3" s="1"/>
  <c r="E3549" i="3"/>
  <c r="D3549" i="3" s="1"/>
  <c r="E3550" i="3"/>
  <c r="D3550" i="3" s="1"/>
  <c r="E3551" i="3"/>
  <c r="D3551" i="3" s="1"/>
  <c r="E3552" i="3"/>
  <c r="D3552" i="3" s="1"/>
  <c r="E3553" i="3"/>
  <c r="D3553" i="3" s="1"/>
  <c r="E3554" i="3"/>
  <c r="D3554" i="3" s="1"/>
  <c r="E3555" i="3"/>
  <c r="D3555" i="3" s="1"/>
  <c r="E3556" i="3"/>
  <c r="D3556" i="3" s="1"/>
  <c r="E3557" i="3"/>
  <c r="D3557" i="3" s="1"/>
  <c r="E3558" i="3"/>
  <c r="D3558" i="3" s="1"/>
  <c r="E3559" i="3"/>
  <c r="D3559" i="3" s="1"/>
  <c r="E3560" i="3"/>
  <c r="D3560" i="3" s="1"/>
  <c r="E3561" i="3"/>
  <c r="D3561" i="3" s="1"/>
  <c r="E3562" i="3"/>
  <c r="D3562" i="3" s="1"/>
  <c r="E3563" i="3"/>
  <c r="D3563" i="3" s="1"/>
  <c r="E3564" i="3"/>
  <c r="D3564" i="3" s="1"/>
  <c r="E3565" i="3"/>
  <c r="D3565" i="3" s="1"/>
  <c r="E3566" i="3"/>
  <c r="D3566" i="3" s="1"/>
  <c r="E3567" i="3"/>
  <c r="D3567" i="3" s="1"/>
  <c r="E3568" i="3"/>
  <c r="D3568" i="3" s="1"/>
  <c r="E3569" i="3"/>
  <c r="D3569" i="3" s="1"/>
  <c r="E3570" i="3"/>
  <c r="D3570" i="3" s="1"/>
  <c r="E3571" i="3"/>
  <c r="D3571" i="3" s="1"/>
  <c r="E3572" i="3"/>
  <c r="D3572" i="3" s="1"/>
  <c r="E3573" i="3"/>
  <c r="D3573" i="3" s="1"/>
  <c r="E3574" i="3"/>
  <c r="D3574" i="3" s="1"/>
  <c r="E3575" i="3"/>
  <c r="D3575" i="3" s="1"/>
  <c r="E3576" i="3"/>
  <c r="D3576" i="3" s="1"/>
  <c r="E3577" i="3"/>
  <c r="D3577" i="3" s="1"/>
  <c r="E3578" i="3"/>
  <c r="D3578" i="3" s="1"/>
  <c r="E3579" i="3"/>
  <c r="D3579" i="3" s="1"/>
  <c r="E3580" i="3"/>
  <c r="D3580" i="3" s="1"/>
  <c r="E3581" i="3"/>
  <c r="D3581" i="3" s="1"/>
  <c r="E3582" i="3"/>
  <c r="D3582" i="3" s="1"/>
  <c r="E3583" i="3"/>
  <c r="D3583" i="3" s="1"/>
  <c r="E3584" i="3"/>
  <c r="D3584" i="3" s="1"/>
  <c r="E3585" i="3"/>
  <c r="D3585" i="3" s="1"/>
  <c r="E3586" i="3"/>
  <c r="D3586" i="3" s="1"/>
  <c r="E3587" i="3"/>
  <c r="D3587" i="3" s="1"/>
  <c r="E3588" i="3"/>
  <c r="D3588" i="3" s="1"/>
  <c r="E3589" i="3"/>
  <c r="D3589" i="3" s="1"/>
  <c r="E3590" i="3"/>
  <c r="D3590" i="3" s="1"/>
  <c r="E3591" i="3"/>
  <c r="D3591" i="3" s="1"/>
  <c r="E3592" i="3"/>
  <c r="D3592" i="3" s="1"/>
  <c r="E3593" i="3"/>
  <c r="D3593" i="3" s="1"/>
  <c r="E3594" i="3"/>
  <c r="D3594" i="3" s="1"/>
  <c r="E3595" i="3"/>
  <c r="D3595" i="3" s="1"/>
  <c r="E3596" i="3"/>
  <c r="D3596" i="3" s="1"/>
  <c r="E3597" i="3"/>
  <c r="D3597" i="3" s="1"/>
  <c r="E3598" i="3"/>
  <c r="D3598" i="3" s="1"/>
  <c r="E3599" i="3"/>
  <c r="D3599" i="3" s="1"/>
  <c r="E3601" i="3"/>
  <c r="D3601" i="3" s="1"/>
  <c r="E3602" i="3"/>
  <c r="D3602" i="3" s="1"/>
  <c r="E3603" i="3"/>
  <c r="D3603" i="3" s="1"/>
  <c r="E3604" i="3"/>
  <c r="D3604" i="3" s="1"/>
  <c r="E3605" i="3"/>
  <c r="D3605" i="3" s="1"/>
  <c r="E3606" i="3"/>
  <c r="D3606" i="3" s="1"/>
  <c r="E3607" i="3"/>
  <c r="D3607" i="3" s="1"/>
  <c r="E3608" i="3"/>
  <c r="D3608" i="3" s="1"/>
  <c r="E3610" i="3"/>
  <c r="D3610" i="3" s="1"/>
  <c r="E3611" i="3"/>
  <c r="D3611" i="3" s="1"/>
  <c r="E3612" i="3"/>
  <c r="D3612" i="3" s="1"/>
  <c r="E3613" i="3"/>
  <c r="D3613" i="3" s="1"/>
  <c r="E3614" i="3"/>
  <c r="D3614" i="3" s="1"/>
  <c r="E3615" i="3"/>
  <c r="D3615" i="3" s="1"/>
  <c r="E3616" i="3"/>
  <c r="D3616" i="3" s="1"/>
  <c r="E3617" i="3"/>
  <c r="D3617" i="3" s="1"/>
  <c r="E3618" i="3"/>
  <c r="D3618" i="3" s="1"/>
  <c r="E3619" i="3"/>
  <c r="D3619" i="3" s="1"/>
  <c r="E3620" i="3"/>
  <c r="D3620" i="3" s="1"/>
  <c r="E3621" i="3"/>
  <c r="D3621" i="3" s="1"/>
  <c r="E3622" i="3"/>
  <c r="D3622" i="3" s="1"/>
  <c r="E3623" i="3"/>
  <c r="D3623" i="3" s="1"/>
  <c r="E3624" i="3"/>
  <c r="D3624" i="3" s="1"/>
  <c r="E3625" i="3"/>
  <c r="D3625" i="3" s="1"/>
  <c r="E3626" i="3"/>
  <c r="D3626" i="3" s="1"/>
  <c r="E3627" i="3"/>
  <c r="D3627" i="3" s="1"/>
  <c r="E3628" i="3"/>
  <c r="D3628" i="3" s="1"/>
  <c r="E3629" i="3"/>
  <c r="D3629" i="3" s="1"/>
  <c r="E3630" i="3"/>
  <c r="D3630" i="3" s="1"/>
  <c r="E3631" i="3"/>
  <c r="D3631" i="3" s="1"/>
  <c r="E3632" i="3"/>
  <c r="D3632" i="3" s="1"/>
  <c r="E3633" i="3"/>
  <c r="D3633" i="3" s="1"/>
  <c r="E3634" i="3"/>
  <c r="D3634" i="3" s="1"/>
  <c r="E3635" i="3"/>
  <c r="D3635" i="3" s="1"/>
  <c r="E3636" i="3"/>
  <c r="D3636" i="3" s="1"/>
  <c r="E3637" i="3"/>
  <c r="D3637" i="3" s="1"/>
  <c r="E3638" i="3"/>
  <c r="D3638" i="3" s="1"/>
  <c r="E3639" i="3"/>
  <c r="D3639" i="3" s="1"/>
  <c r="E3640" i="3"/>
  <c r="D3640" i="3" s="1"/>
  <c r="E3641" i="3"/>
  <c r="D3641" i="3" s="1"/>
  <c r="E3642" i="3"/>
  <c r="D3642" i="3" s="1"/>
  <c r="E3643" i="3"/>
  <c r="D3643" i="3" s="1"/>
  <c r="E3644" i="3"/>
  <c r="D3644" i="3" s="1"/>
  <c r="E3645" i="3"/>
  <c r="D3645" i="3" s="1"/>
  <c r="E3646" i="3"/>
  <c r="D3646" i="3" s="1"/>
  <c r="E3647" i="3"/>
  <c r="D3647" i="3" s="1"/>
  <c r="E3648" i="3"/>
  <c r="D3648" i="3" s="1"/>
  <c r="E3649" i="3"/>
  <c r="D3649" i="3" s="1"/>
  <c r="E3650" i="3"/>
  <c r="D3650" i="3" s="1"/>
  <c r="E3651" i="3"/>
  <c r="D3651" i="3" s="1"/>
  <c r="E3652" i="3"/>
  <c r="D3652" i="3" s="1"/>
  <c r="E3653" i="3"/>
  <c r="D3653" i="3" s="1"/>
  <c r="E3654" i="3"/>
  <c r="D3654" i="3" s="1"/>
  <c r="E3655" i="3"/>
  <c r="D3655" i="3" s="1"/>
  <c r="E3656" i="3"/>
  <c r="D3656" i="3" s="1"/>
  <c r="E3657" i="3"/>
  <c r="D3657" i="3" s="1"/>
  <c r="E3658" i="3"/>
  <c r="D3658" i="3" s="1"/>
  <c r="E3659" i="3"/>
  <c r="D3659" i="3" s="1"/>
  <c r="E3660" i="3"/>
  <c r="D3660" i="3" s="1"/>
  <c r="E3661" i="3"/>
  <c r="D3661" i="3" s="1"/>
  <c r="E3662" i="3"/>
  <c r="D3662" i="3" s="1"/>
  <c r="E3663" i="3"/>
  <c r="D3663" i="3" s="1"/>
  <c r="E3664" i="3"/>
  <c r="D3664" i="3" s="1"/>
  <c r="E3665" i="3"/>
  <c r="D3665" i="3" s="1"/>
  <c r="E3666" i="3"/>
  <c r="D3666" i="3" s="1"/>
  <c r="E3668" i="3"/>
  <c r="D3668" i="3" s="1"/>
  <c r="E3669" i="3"/>
  <c r="D3669" i="3" s="1"/>
  <c r="E3670" i="3"/>
  <c r="D3670" i="3" s="1"/>
  <c r="E3671" i="3"/>
  <c r="D3671" i="3" s="1"/>
  <c r="E3672" i="3"/>
  <c r="D3672" i="3" s="1"/>
  <c r="E3673" i="3"/>
  <c r="D3673" i="3" s="1"/>
  <c r="E3674" i="3"/>
  <c r="D3674" i="3" s="1"/>
  <c r="E3675" i="3"/>
  <c r="D3675" i="3" s="1"/>
  <c r="E3676" i="3"/>
  <c r="D3676" i="3" s="1"/>
  <c r="E3677" i="3"/>
  <c r="D3677" i="3" s="1"/>
  <c r="E3678" i="3"/>
  <c r="D3678" i="3" s="1"/>
  <c r="E3679" i="3"/>
  <c r="D3679" i="3" s="1"/>
  <c r="E3680" i="3"/>
  <c r="D3680" i="3" s="1"/>
  <c r="E3681" i="3"/>
  <c r="D3681" i="3" s="1"/>
  <c r="E3683" i="3"/>
  <c r="D3683" i="3" s="1"/>
  <c r="E3684" i="3"/>
  <c r="D3684" i="3" s="1"/>
  <c r="E3685" i="3"/>
  <c r="D3685" i="3" s="1"/>
  <c r="E3686" i="3"/>
  <c r="D3686" i="3" s="1"/>
  <c r="E3687" i="3"/>
  <c r="D3687" i="3" s="1"/>
  <c r="E3688" i="3"/>
  <c r="D3688" i="3" s="1"/>
  <c r="E3689" i="3"/>
  <c r="D3689" i="3" s="1"/>
  <c r="E3690" i="3"/>
  <c r="D3690" i="3" s="1"/>
  <c r="E3692" i="3"/>
  <c r="D3692" i="3" s="1"/>
  <c r="E3693" i="3"/>
  <c r="D3693" i="3" s="1"/>
  <c r="E3694" i="3"/>
  <c r="D3694" i="3" s="1"/>
  <c r="E3695" i="3"/>
  <c r="D3695" i="3" s="1"/>
  <c r="E3696" i="3"/>
  <c r="D3696" i="3" s="1"/>
  <c r="E3697" i="3"/>
  <c r="D3697" i="3" s="1"/>
  <c r="E3698" i="3"/>
  <c r="D3698" i="3" s="1"/>
  <c r="E3699" i="3"/>
  <c r="D3699" i="3" s="1"/>
  <c r="E3701" i="3"/>
  <c r="D3701" i="3" s="1"/>
  <c r="E3702" i="3"/>
  <c r="D3702" i="3" s="1"/>
  <c r="E3703" i="3"/>
  <c r="D3703" i="3" s="1"/>
  <c r="D3705" i="3"/>
  <c r="D3706" i="3"/>
  <c r="E3707" i="3"/>
  <c r="D3707" i="3" s="1"/>
  <c r="E3708" i="3"/>
  <c r="D3708" i="3" s="1"/>
  <c r="E3709" i="3"/>
  <c r="D3709" i="3" s="1"/>
  <c r="E3711" i="3"/>
  <c r="D3711" i="3" s="1"/>
  <c r="E3712" i="3"/>
  <c r="D3712" i="3" s="1"/>
  <c r="E3713" i="3"/>
  <c r="D3713" i="3" s="1"/>
  <c r="E3714" i="3"/>
  <c r="D3714" i="3" s="1"/>
  <c r="E3715" i="3"/>
  <c r="D3715" i="3" s="1"/>
  <c r="E3716" i="3"/>
  <c r="D3716" i="3" s="1"/>
  <c r="E3717" i="3"/>
  <c r="D3717" i="3" s="1"/>
  <c r="E3718" i="3"/>
  <c r="D3718" i="3" s="1"/>
  <c r="E3719" i="3"/>
  <c r="D3719" i="3" s="1"/>
  <c r="E3721" i="3"/>
  <c r="D3721" i="3" s="1"/>
  <c r="E3722" i="3"/>
  <c r="D3722" i="3" s="1"/>
  <c r="E3723" i="3"/>
  <c r="D3723" i="3" s="1"/>
  <c r="E3724" i="3"/>
  <c r="D3724" i="3" s="1"/>
  <c r="E3725" i="3"/>
  <c r="D3725" i="3" s="1"/>
  <c r="E3726" i="3"/>
  <c r="D3726" i="3" s="1"/>
  <c r="E3727" i="3"/>
  <c r="D3727" i="3" s="1"/>
  <c r="E3729" i="3"/>
  <c r="D3729" i="3" s="1"/>
  <c r="E3730" i="3"/>
  <c r="D3730" i="3" s="1"/>
  <c r="E3731" i="3"/>
  <c r="D3731" i="3" s="1"/>
  <c r="E3732" i="3"/>
  <c r="D3732" i="3" s="1"/>
  <c r="E3733" i="3"/>
  <c r="D3733" i="3" s="1"/>
  <c r="E3734" i="3"/>
  <c r="D3734" i="3" s="1"/>
  <c r="E3735" i="3"/>
  <c r="D3735" i="3" s="1"/>
  <c r="E3736" i="3"/>
  <c r="D3736" i="3" s="1"/>
  <c r="E3738" i="3"/>
  <c r="D3738" i="3" s="1"/>
  <c r="E3739" i="3"/>
  <c r="D3739" i="3" s="1"/>
  <c r="E3740" i="3"/>
  <c r="D3740" i="3" s="1"/>
  <c r="E3741" i="3"/>
  <c r="D3741" i="3" s="1"/>
  <c r="E3742" i="3"/>
  <c r="D3742" i="3" s="1"/>
  <c r="E3743" i="3"/>
  <c r="D3743" i="3" s="1"/>
  <c r="E3745" i="3"/>
  <c r="D3745" i="3" s="1"/>
  <c r="E3746" i="3"/>
  <c r="D3746" i="3" s="1"/>
  <c r="E3747" i="3"/>
  <c r="D3747" i="3" s="1"/>
  <c r="E3749" i="3"/>
  <c r="D3749" i="3" s="1"/>
  <c r="E3750" i="3"/>
  <c r="D3750" i="3" s="1"/>
  <c r="E3751" i="3"/>
  <c r="D3751" i="3" s="1"/>
  <c r="E3752" i="3"/>
  <c r="D3752" i="3" s="1"/>
  <c r="E3753" i="3"/>
  <c r="D3753" i="3" s="1"/>
  <c r="E3754" i="3"/>
  <c r="D3754" i="3" s="1"/>
  <c r="E3755" i="3"/>
  <c r="D3755" i="3" s="1"/>
  <c r="E3756" i="3"/>
  <c r="D3756" i="3" s="1"/>
  <c r="E3757" i="3"/>
  <c r="D3757" i="3" s="1"/>
  <c r="E3758" i="3"/>
  <c r="D3758" i="3" s="1"/>
  <c r="E3759" i="3"/>
  <c r="D3759" i="3" s="1"/>
  <c r="E3760" i="3"/>
  <c r="D3760" i="3" s="1"/>
  <c r="E3761" i="3"/>
  <c r="D3761" i="3" s="1"/>
  <c r="E3762" i="3"/>
  <c r="D3762" i="3" s="1"/>
  <c r="E3763" i="3"/>
  <c r="D3763" i="3" s="1"/>
  <c r="E3764" i="3"/>
  <c r="D3764" i="3" s="1"/>
  <c r="E3765" i="3"/>
  <c r="D3765" i="3" s="1"/>
  <c r="E3766" i="3"/>
  <c r="D3766" i="3" s="1"/>
  <c r="E3767" i="3"/>
  <c r="D3767" i="3" s="1"/>
  <c r="E3768" i="3"/>
  <c r="D3768" i="3" s="1"/>
  <c r="E3769" i="3"/>
  <c r="D3769" i="3" s="1"/>
  <c r="E3770" i="3"/>
  <c r="D3770" i="3" s="1"/>
  <c r="E3771" i="3"/>
  <c r="D3771" i="3" s="1"/>
  <c r="E3772" i="3"/>
  <c r="D3772" i="3" s="1"/>
  <c r="E3773" i="3"/>
  <c r="D3773" i="3" s="1"/>
  <c r="E3774" i="3"/>
  <c r="D3774" i="3" s="1"/>
  <c r="E3775" i="3"/>
  <c r="D3775" i="3" s="1"/>
  <c r="E3776" i="3"/>
  <c r="D3776" i="3" s="1"/>
  <c r="E3777" i="3"/>
  <c r="D3777" i="3" s="1"/>
  <c r="E3778" i="3"/>
  <c r="D3778" i="3" s="1"/>
  <c r="E3779" i="3"/>
  <c r="D3779" i="3" s="1"/>
  <c r="E3780" i="3"/>
  <c r="D3780" i="3" s="1"/>
  <c r="E3781" i="3"/>
  <c r="D3781" i="3" s="1"/>
  <c r="E3782" i="3"/>
  <c r="D3782" i="3" s="1"/>
  <c r="E3783" i="3"/>
  <c r="D3783" i="3" s="1"/>
  <c r="E3784" i="3"/>
  <c r="D3784" i="3" s="1"/>
  <c r="E3785" i="3"/>
  <c r="D3785" i="3" s="1"/>
  <c r="E3786" i="3"/>
  <c r="D3786" i="3" s="1"/>
  <c r="E3787" i="3"/>
  <c r="D3787" i="3" s="1"/>
  <c r="E3788" i="3"/>
  <c r="D3788" i="3" s="1"/>
  <c r="E3790" i="3"/>
  <c r="D3790" i="3" s="1"/>
  <c r="E3791" i="3"/>
  <c r="D3791" i="3" s="1"/>
  <c r="E3792" i="3"/>
  <c r="D3792" i="3" s="1"/>
  <c r="E3793" i="3"/>
  <c r="D3793" i="3" s="1"/>
  <c r="E3794" i="3"/>
  <c r="D3794" i="3" s="1"/>
  <c r="E3795" i="3"/>
  <c r="D3795" i="3" s="1"/>
  <c r="E3796" i="3"/>
  <c r="D3796" i="3" s="1"/>
  <c r="E3797" i="3"/>
  <c r="D3797" i="3" s="1"/>
  <c r="E3798" i="3"/>
  <c r="D3798" i="3" s="1"/>
  <c r="E3799" i="3"/>
  <c r="D3799" i="3" s="1"/>
  <c r="E3800" i="3"/>
  <c r="D3800" i="3" s="1"/>
  <c r="E3301" i="3"/>
  <c r="D3301" i="3" s="1"/>
  <c r="E3302" i="3"/>
  <c r="D3302" i="3" s="1"/>
  <c r="E3303" i="3"/>
  <c r="D3303" i="3" s="1"/>
  <c r="E3304" i="3"/>
  <c r="D3304" i="3" s="1"/>
  <c r="E3305" i="3"/>
  <c r="D3305" i="3" s="1"/>
  <c r="E3306" i="3"/>
  <c r="D3306" i="3" s="1"/>
  <c r="E3307" i="3"/>
  <c r="D3307" i="3" s="1"/>
  <c r="E3308" i="3"/>
  <c r="D3308" i="3" s="1"/>
  <c r="E3309" i="3"/>
  <c r="D3309" i="3" s="1"/>
  <c r="E3310" i="3"/>
  <c r="D3310" i="3" s="1"/>
  <c r="E3311" i="3"/>
  <c r="D3311" i="3" s="1"/>
  <c r="E3312" i="3"/>
  <c r="D3312" i="3" s="1"/>
  <c r="E3313" i="3"/>
  <c r="D3313" i="3" s="1"/>
  <c r="E3314" i="3"/>
  <c r="D3314" i="3" s="1"/>
  <c r="E3315" i="3"/>
  <c r="D3315" i="3" s="1"/>
  <c r="E3316" i="3"/>
  <c r="D3316" i="3" s="1"/>
  <c r="E3317" i="3"/>
  <c r="D3317" i="3" s="1"/>
  <c r="E3318" i="3"/>
  <c r="D3318" i="3" s="1"/>
  <c r="E3319" i="3"/>
  <c r="D3319" i="3" s="1"/>
  <c r="E3320" i="3"/>
  <c r="D3320" i="3" s="1"/>
  <c r="E3321" i="3"/>
  <c r="D3321" i="3" s="1"/>
  <c r="E3322" i="3"/>
  <c r="D3322" i="3" s="1"/>
  <c r="E3323" i="3"/>
  <c r="D3323" i="3" s="1"/>
  <c r="E3324" i="3"/>
  <c r="D3324" i="3" s="1"/>
  <c r="E3325" i="3"/>
  <c r="D3325" i="3" s="1"/>
  <c r="E3327" i="3"/>
  <c r="D3327" i="3" s="1"/>
  <c r="E3328" i="3"/>
  <c r="D3328" i="3" s="1"/>
  <c r="E3329" i="3"/>
  <c r="D3329" i="3" s="1"/>
  <c r="E3330" i="3"/>
  <c r="D3330" i="3" s="1"/>
  <c r="E3331" i="3"/>
  <c r="D3331" i="3" s="1"/>
  <c r="E3332" i="3"/>
  <c r="D3332" i="3" s="1"/>
  <c r="E3333" i="3"/>
  <c r="D3333" i="3" s="1"/>
  <c r="E3334" i="3"/>
  <c r="D3334" i="3" s="1"/>
  <c r="E3335" i="3"/>
  <c r="D3335" i="3" s="1"/>
  <c r="E3336" i="3"/>
  <c r="D3336" i="3" s="1"/>
  <c r="E3337" i="3"/>
  <c r="D3337" i="3" s="1"/>
  <c r="E3338" i="3"/>
  <c r="D3338" i="3" s="1"/>
  <c r="E3339" i="3"/>
  <c r="D3339" i="3" s="1"/>
  <c r="E3340" i="3"/>
  <c r="D3340" i="3" s="1"/>
  <c r="E3341" i="3"/>
  <c r="D3341" i="3" s="1"/>
  <c r="E3342" i="3"/>
  <c r="D3342" i="3" s="1"/>
  <c r="E3343" i="3"/>
  <c r="D3343" i="3" s="1"/>
  <c r="E3344" i="3"/>
  <c r="D3344" i="3" s="1"/>
  <c r="E3345" i="3"/>
  <c r="D3345" i="3" s="1"/>
  <c r="E3346" i="3"/>
  <c r="D3346" i="3" s="1"/>
  <c r="E3347" i="3"/>
  <c r="D3347" i="3" s="1"/>
  <c r="E3348" i="3"/>
  <c r="D3348" i="3" s="1"/>
  <c r="E3349" i="3"/>
  <c r="D3349" i="3" s="1"/>
  <c r="E3350" i="3"/>
  <c r="D3350" i="3" s="1"/>
  <c r="E3351" i="3"/>
  <c r="D3351" i="3" s="1"/>
  <c r="E3352" i="3"/>
  <c r="D3352" i="3" s="1"/>
  <c r="E3353" i="3"/>
  <c r="D3353" i="3" s="1"/>
  <c r="E3354" i="3"/>
  <c r="D3354" i="3" s="1"/>
  <c r="E3355" i="3"/>
  <c r="D3355" i="3" s="1"/>
  <c r="E3356" i="3"/>
  <c r="D3356" i="3" s="1"/>
  <c r="E3357" i="3"/>
  <c r="D3357" i="3" s="1"/>
  <c r="E3358" i="3"/>
  <c r="D3358" i="3" s="1"/>
  <c r="E3359" i="3"/>
  <c r="D3359" i="3" s="1"/>
  <c r="E3360" i="3"/>
  <c r="D3360" i="3" s="1"/>
  <c r="E3361" i="3"/>
  <c r="D3361" i="3" s="1"/>
  <c r="E3362" i="3"/>
  <c r="D3362" i="3" s="1"/>
  <c r="E3363" i="3"/>
  <c r="D3363" i="3" s="1"/>
  <c r="E3364" i="3"/>
  <c r="D3364" i="3" s="1"/>
  <c r="E3365" i="3"/>
  <c r="D3365" i="3" s="1"/>
  <c r="E3366" i="3"/>
  <c r="D3366" i="3" s="1"/>
  <c r="E3367" i="3"/>
  <c r="D3367" i="3" s="1"/>
  <c r="E3368" i="3"/>
  <c r="D3368" i="3" s="1"/>
  <c r="E3369" i="3"/>
  <c r="D3369" i="3" s="1"/>
  <c r="E3370" i="3"/>
  <c r="D3370" i="3" s="1"/>
  <c r="E3371" i="3"/>
  <c r="D3371" i="3" s="1"/>
  <c r="E3372" i="3"/>
  <c r="D3372" i="3" s="1"/>
  <c r="E3373" i="3"/>
  <c r="D3373" i="3" s="1"/>
  <c r="E3374" i="3"/>
  <c r="D3374" i="3" s="1"/>
  <c r="E3375" i="3"/>
  <c r="D3375" i="3" s="1"/>
  <c r="E3376" i="3"/>
  <c r="D3376" i="3" s="1"/>
  <c r="E3377" i="3"/>
  <c r="D3377" i="3" s="1"/>
  <c r="E3378" i="3"/>
  <c r="D3378" i="3" s="1"/>
  <c r="E3379" i="3"/>
  <c r="D3379" i="3" s="1"/>
  <c r="E3380" i="3"/>
  <c r="D3380" i="3" s="1"/>
  <c r="E3381" i="3"/>
  <c r="D3381" i="3" s="1"/>
  <c r="E3382" i="3"/>
  <c r="D3382" i="3" s="1"/>
  <c r="E3383" i="3"/>
  <c r="D3383" i="3" s="1"/>
  <c r="E3384" i="3"/>
  <c r="D3384" i="3" s="1"/>
  <c r="E3385" i="3"/>
  <c r="D3385" i="3" s="1"/>
  <c r="E3386" i="3"/>
  <c r="D3386" i="3" s="1"/>
  <c r="E3387" i="3"/>
  <c r="D3387" i="3" s="1"/>
  <c r="E3388" i="3"/>
  <c r="D3388" i="3" s="1"/>
  <c r="E3389" i="3"/>
  <c r="D3389" i="3" s="1"/>
  <c r="E3390" i="3"/>
  <c r="D3390" i="3" s="1"/>
  <c r="E3391" i="3"/>
  <c r="D3391" i="3" s="1"/>
  <c r="E3392" i="3"/>
  <c r="D3392" i="3" s="1"/>
  <c r="E3393" i="3"/>
  <c r="D3393" i="3" s="1"/>
  <c r="E3394" i="3"/>
  <c r="D3394" i="3" s="1"/>
  <c r="E3395" i="3"/>
  <c r="D3395" i="3" s="1"/>
  <c r="E3396" i="3"/>
  <c r="D3396" i="3" s="1"/>
  <c r="E3397" i="3"/>
  <c r="D3397" i="3" s="1"/>
  <c r="E3398" i="3"/>
  <c r="D3398" i="3" s="1"/>
  <c r="E3399" i="3"/>
  <c r="D3399" i="3" s="1"/>
  <c r="E3400" i="3"/>
  <c r="D3400" i="3" s="1"/>
  <c r="E3401" i="3"/>
  <c r="D3401" i="3" s="1"/>
  <c r="E3402" i="3"/>
  <c r="D3402" i="3" s="1"/>
  <c r="E3403" i="3"/>
  <c r="D3403" i="3" s="1"/>
  <c r="E3404" i="3"/>
  <c r="D3404" i="3" s="1"/>
  <c r="E3405" i="3"/>
  <c r="D3405" i="3" s="1"/>
  <c r="E3406" i="3"/>
  <c r="D3406" i="3" s="1"/>
  <c r="E3407" i="3"/>
  <c r="D3407" i="3" s="1"/>
  <c r="E3408" i="3"/>
  <c r="D3408" i="3" s="1"/>
  <c r="E3409" i="3"/>
  <c r="D3409" i="3" s="1"/>
  <c r="E3410" i="3"/>
  <c r="D3410" i="3" s="1"/>
  <c r="E3411" i="3"/>
  <c r="D3411" i="3" s="1"/>
  <c r="E3412" i="3"/>
  <c r="D3412" i="3" s="1"/>
  <c r="E3413" i="3"/>
  <c r="D3413" i="3" s="1"/>
  <c r="E3414" i="3"/>
  <c r="D3414" i="3" s="1"/>
  <c r="E3415" i="3"/>
  <c r="D3415" i="3" s="1"/>
  <c r="E3416" i="3"/>
  <c r="D3416" i="3" s="1"/>
  <c r="E3417" i="3"/>
  <c r="D3417" i="3" s="1"/>
  <c r="E3418" i="3"/>
  <c r="D3418" i="3" s="1"/>
  <c r="E3419" i="3"/>
  <c r="D3419" i="3" s="1"/>
  <c r="E3420" i="3"/>
  <c r="D3420" i="3" s="1"/>
  <c r="E3421" i="3"/>
  <c r="D3421" i="3" s="1"/>
  <c r="E3422" i="3"/>
  <c r="D3422" i="3" s="1"/>
  <c r="E3423" i="3"/>
  <c r="D3423" i="3" s="1"/>
  <c r="E3424" i="3"/>
  <c r="D3424" i="3" s="1"/>
  <c r="E3425" i="3"/>
  <c r="D3425" i="3" s="1"/>
  <c r="E3426" i="3"/>
  <c r="D3426" i="3" s="1"/>
  <c r="E3427" i="3"/>
  <c r="D3427" i="3" s="1"/>
  <c r="E3428" i="3"/>
  <c r="D3428" i="3" s="1"/>
  <c r="E3429" i="3"/>
  <c r="D3429" i="3" s="1"/>
  <c r="E3430" i="3"/>
  <c r="D3430" i="3" s="1"/>
  <c r="E3431" i="3"/>
  <c r="D3431" i="3" s="1"/>
  <c r="E3432" i="3"/>
  <c r="D3432" i="3" s="1"/>
  <c r="E3433" i="3"/>
  <c r="D3433" i="3" s="1"/>
  <c r="E3434" i="3"/>
  <c r="D3434" i="3" s="1"/>
  <c r="E3435" i="3"/>
  <c r="D3435" i="3" s="1"/>
  <c r="E3436" i="3"/>
  <c r="D3436" i="3" s="1"/>
  <c r="E3437" i="3"/>
  <c r="D3437" i="3" s="1"/>
  <c r="E3438" i="3"/>
  <c r="D3438" i="3" s="1"/>
  <c r="E3439" i="3"/>
  <c r="D3439" i="3" s="1"/>
  <c r="E3440" i="3"/>
  <c r="D3440" i="3" s="1"/>
  <c r="E3441" i="3"/>
  <c r="D3441" i="3" s="1"/>
  <c r="E3442" i="3"/>
  <c r="D3442" i="3" s="1"/>
  <c r="E3443" i="3"/>
  <c r="D3443" i="3" s="1"/>
  <c r="E3444" i="3"/>
  <c r="D3444" i="3" s="1"/>
  <c r="E3445" i="3"/>
  <c r="D3445" i="3" s="1"/>
  <c r="E3446" i="3"/>
  <c r="D3446" i="3" s="1"/>
  <c r="E3447" i="3"/>
  <c r="D3447" i="3" s="1"/>
  <c r="E3448" i="3"/>
  <c r="D3448" i="3" s="1"/>
  <c r="E3449" i="3"/>
  <c r="D3449" i="3" s="1"/>
  <c r="E3450" i="3"/>
  <c r="D3450" i="3" s="1"/>
  <c r="E3451" i="3"/>
  <c r="D3451" i="3" s="1"/>
  <c r="E3452" i="3"/>
  <c r="D3452" i="3" s="1"/>
  <c r="E3453" i="3"/>
  <c r="D3453" i="3" s="1"/>
  <c r="E3454" i="3"/>
  <c r="D3454" i="3" s="1"/>
  <c r="E3455" i="3"/>
  <c r="D3455" i="3" s="1"/>
  <c r="E3456" i="3"/>
  <c r="D3456" i="3" s="1"/>
  <c r="E3457" i="3"/>
  <c r="D3457" i="3" s="1"/>
  <c r="E3458" i="3"/>
  <c r="D3458" i="3" s="1"/>
  <c r="E3459" i="3"/>
  <c r="D3459" i="3" s="1"/>
  <c r="E3460" i="3"/>
  <c r="D3460" i="3" s="1"/>
  <c r="E3461" i="3"/>
  <c r="D3461" i="3" s="1"/>
  <c r="E3462" i="3"/>
  <c r="D3462" i="3" s="1"/>
  <c r="E3463" i="3"/>
  <c r="D3463" i="3" s="1"/>
  <c r="E3464" i="3"/>
  <c r="D3464" i="3" s="1"/>
  <c r="E3465" i="3"/>
  <c r="D3465" i="3" s="1"/>
  <c r="E3466" i="3"/>
  <c r="D3466" i="3" s="1"/>
  <c r="E3467" i="3"/>
  <c r="D3467" i="3" s="1"/>
  <c r="E3468" i="3"/>
  <c r="D3468" i="3" s="1"/>
  <c r="E3469" i="3"/>
  <c r="D3469" i="3" s="1"/>
  <c r="E3470" i="3"/>
  <c r="D3470" i="3" s="1"/>
  <c r="E3471" i="3"/>
  <c r="D3471" i="3" s="1"/>
  <c r="E3472" i="3"/>
  <c r="D3472" i="3" s="1"/>
  <c r="E3473" i="3"/>
  <c r="D3473" i="3" s="1"/>
  <c r="E3474" i="3"/>
  <c r="D3474" i="3" s="1"/>
  <c r="E3475" i="3"/>
  <c r="D3475" i="3" s="1"/>
  <c r="E3476" i="3"/>
  <c r="D3476" i="3" s="1"/>
  <c r="E3478" i="3"/>
  <c r="D3478" i="3" s="1"/>
  <c r="E3479" i="3"/>
  <c r="D3479" i="3" s="1"/>
  <c r="E3480" i="3"/>
  <c r="D3480" i="3" s="1"/>
  <c r="E3481" i="3"/>
  <c r="D3481" i="3" s="1"/>
  <c r="E3482" i="3"/>
  <c r="D3482" i="3" s="1"/>
  <c r="E3483" i="3"/>
  <c r="D3483" i="3" s="1"/>
  <c r="E3484" i="3"/>
  <c r="D3484" i="3" s="1"/>
  <c r="E3485" i="3"/>
  <c r="D3485" i="3" s="1"/>
  <c r="E3486" i="3"/>
  <c r="D3486" i="3" s="1"/>
  <c r="E3487" i="3"/>
  <c r="D3487" i="3" s="1"/>
  <c r="E3488" i="3"/>
  <c r="D3488" i="3" s="1"/>
  <c r="E3489" i="3"/>
  <c r="D3489" i="3" s="1"/>
  <c r="E3490" i="3"/>
  <c r="D3490" i="3" s="1"/>
  <c r="E3491" i="3"/>
  <c r="D3491" i="3" s="1"/>
  <c r="E3492" i="3"/>
  <c r="D3492" i="3" s="1"/>
  <c r="E3493" i="3"/>
  <c r="D3493" i="3" s="1"/>
  <c r="E3494" i="3"/>
  <c r="D3494" i="3" s="1"/>
  <c r="E3495" i="3"/>
  <c r="D3495" i="3" s="1"/>
  <c r="E3496" i="3"/>
  <c r="D3496" i="3" s="1"/>
  <c r="E3497" i="3"/>
  <c r="D3497" i="3" s="1"/>
  <c r="E3498" i="3"/>
  <c r="D3498" i="3" s="1"/>
  <c r="E3499" i="3"/>
  <c r="D3499" i="3" s="1"/>
  <c r="E3500" i="3"/>
  <c r="D3500" i="3" s="1"/>
  <c r="E3001" i="3"/>
  <c r="D3001" i="3" s="1"/>
  <c r="E3002" i="3"/>
  <c r="D3002" i="3" s="1"/>
  <c r="E3003" i="3"/>
  <c r="D3003" i="3" s="1"/>
  <c r="E3004" i="3"/>
  <c r="D3004" i="3" s="1"/>
  <c r="E3005" i="3"/>
  <c r="D3005" i="3" s="1"/>
  <c r="E3006" i="3"/>
  <c r="D3006" i="3" s="1"/>
  <c r="E3007" i="3"/>
  <c r="D3007" i="3" s="1"/>
  <c r="E3008" i="3"/>
  <c r="D3008" i="3" s="1"/>
  <c r="E3010" i="3"/>
  <c r="D3010" i="3" s="1"/>
  <c r="E3011" i="3"/>
  <c r="D3011" i="3" s="1"/>
  <c r="D3012" i="3"/>
  <c r="E3012" i="3"/>
  <c r="E3013" i="3"/>
  <c r="D3013" i="3" s="1"/>
  <c r="E3014" i="3"/>
  <c r="D3014" i="3" s="1"/>
  <c r="E3015" i="3"/>
  <c r="D3015" i="3" s="1"/>
  <c r="E3016" i="3"/>
  <c r="D3016" i="3" s="1"/>
  <c r="E3017" i="3"/>
  <c r="D3017" i="3" s="1"/>
  <c r="E3018" i="3"/>
  <c r="D3018" i="3" s="1"/>
  <c r="E3019" i="3"/>
  <c r="D3019" i="3" s="1"/>
  <c r="E3020" i="3"/>
  <c r="D3020" i="3" s="1"/>
  <c r="E3021" i="3"/>
  <c r="D3021" i="3" s="1"/>
  <c r="E3022" i="3"/>
  <c r="D3022" i="3" s="1"/>
  <c r="E3023" i="3"/>
  <c r="D3023" i="3" s="1"/>
  <c r="E3024" i="3"/>
  <c r="D3024" i="3" s="1"/>
  <c r="E3025" i="3"/>
  <c r="D3025" i="3" s="1"/>
  <c r="E3026" i="3"/>
  <c r="D3026" i="3" s="1"/>
  <c r="E3027" i="3"/>
  <c r="D3027" i="3" s="1"/>
  <c r="E3028" i="3"/>
  <c r="D3028" i="3" s="1"/>
  <c r="E3029" i="3"/>
  <c r="D3029" i="3" s="1"/>
  <c r="E3030" i="3"/>
  <c r="D3030" i="3" s="1"/>
  <c r="E3031" i="3"/>
  <c r="D3031" i="3" s="1"/>
  <c r="E3032" i="3"/>
  <c r="D3032" i="3" s="1"/>
  <c r="E3033" i="3"/>
  <c r="D3033" i="3" s="1"/>
  <c r="E3034" i="3"/>
  <c r="D3034" i="3" s="1"/>
  <c r="E3035" i="3"/>
  <c r="D3035" i="3" s="1"/>
  <c r="E3036" i="3"/>
  <c r="D3036" i="3" s="1"/>
  <c r="E3037" i="3"/>
  <c r="D3037" i="3" s="1"/>
  <c r="E3038" i="3"/>
  <c r="D3038" i="3" s="1"/>
  <c r="E3039" i="3"/>
  <c r="D3039" i="3" s="1"/>
  <c r="E3040" i="3"/>
  <c r="D3040" i="3" s="1"/>
  <c r="E3041" i="3"/>
  <c r="D3041" i="3" s="1"/>
  <c r="E3042" i="3"/>
  <c r="D3042" i="3" s="1"/>
  <c r="E3043" i="3"/>
  <c r="D3043" i="3" s="1"/>
  <c r="E3044" i="3"/>
  <c r="D3044" i="3" s="1"/>
  <c r="E3045" i="3"/>
  <c r="D3045" i="3" s="1"/>
  <c r="E3046" i="3"/>
  <c r="D3046" i="3" s="1"/>
  <c r="E3047" i="3"/>
  <c r="D3047" i="3" s="1"/>
  <c r="E3048" i="3"/>
  <c r="D3048" i="3" s="1"/>
  <c r="E3049" i="3"/>
  <c r="D3049" i="3" s="1"/>
  <c r="E3050" i="3"/>
  <c r="D3050" i="3" s="1"/>
  <c r="E3051" i="3"/>
  <c r="D3051" i="3" s="1"/>
  <c r="E3052" i="3"/>
  <c r="D3052" i="3" s="1"/>
  <c r="E3053" i="3"/>
  <c r="D3053" i="3" s="1"/>
  <c r="E3054" i="3"/>
  <c r="D3054" i="3" s="1"/>
  <c r="E3055" i="3"/>
  <c r="D3055" i="3" s="1"/>
  <c r="E3056" i="3"/>
  <c r="D3056" i="3" s="1"/>
  <c r="E3057" i="3"/>
  <c r="D3057" i="3" s="1"/>
  <c r="E3058" i="3"/>
  <c r="D3058" i="3" s="1"/>
  <c r="E3059" i="3"/>
  <c r="D3059" i="3" s="1"/>
  <c r="E3060" i="3"/>
  <c r="D3060" i="3" s="1"/>
  <c r="E3061" i="3"/>
  <c r="D3061" i="3" s="1"/>
  <c r="E3062" i="3"/>
  <c r="D3062" i="3" s="1"/>
  <c r="E3063" i="3"/>
  <c r="D3063" i="3" s="1"/>
  <c r="E3064" i="3"/>
  <c r="D3064" i="3" s="1"/>
  <c r="E3065" i="3"/>
  <c r="D3065" i="3" s="1"/>
  <c r="E3066" i="3"/>
  <c r="D3066" i="3" s="1"/>
  <c r="E3067" i="3"/>
  <c r="D3067" i="3" s="1"/>
  <c r="E3068" i="3"/>
  <c r="D3068" i="3" s="1"/>
  <c r="E3069" i="3"/>
  <c r="D3069" i="3" s="1"/>
  <c r="E3070" i="3"/>
  <c r="D3070" i="3" s="1"/>
  <c r="E3071" i="3"/>
  <c r="D3071" i="3" s="1"/>
  <c r="E3072" i="3"/>
  <c r="D3072" i="3" s="1"/>
  <c r="E3073" i="3"/>
  <c r="D3073" i="3" s="1"/>
  <c r="E3074" i="3"/>
  <c r="D3074" i="3" s="1"/>
  <c r="E3075" i="3"/>
  <c r="D3075" i="3" s="1"/>
  <c r="E3076" i="3"/>
  <c r="D3076" i="3" s="1"/>
  <c r="E3077" i="3"/>
  <c r="D3077" i="3" s="1"/>
  <c r="E3078" i="3"/>
  <c r="D3078" i="3" s="1"/>
  <c r="E3079" i="3"/>
  <c r="D3079" i="3" s="1"/>
  <c r="E3080" i="3"/>
  <c r="D3080" i="3" s="1"/>
  <c r="E3081" i="3"/>
  <c r="D3081" i="3" s="1"/>
  <c r="E3082" i="3"/>
  <c r="D3082" i="3" s="1"/>
  <c r="E3083" i="3"/>
  <c r="D3083" i="3" s="1"/>
  <c r="E3084" i="3"/>
  <c r="D3084" i="3" s="1"/>
  <c r="E3085" i="3"/>
  <c r="D3085" i="3" s="1"/>
  <c r="E3086" i="3"/>
  <c r="D3086" i="3" s="1"/>
  <c r="E3087" i="3"/>
  <c r="D3087" i="3" s="1"/>
  <c r="E3088" i="3"/>
  <c r="D3088" i="3" s="1"/>
  <c r="E3089" i="3"/>
  <c r="D3089" i="3" s="1"/>
  <c r="E3090" i="3"/>
  <c r="D3090" i="3" s="1"/>
  <c r="E3091" i="3"/>
  <c r="D3091" i="3" s="1"/>
  <c r="E3092" i="3"/>
  <c r="D3092" i="3" s="1"/>
  <c r="E3093" i="3"/>
  <c r="D3093" i="3" s="1"/>
  <c r="E3094" i="3"/>
  <c r="D3094" i="3" s="1"/>
  <c r="E3095" i="3"/>
  <c r="D3095" i="3" s="1"/>
  <c r="E3096" i="3"/>
  <c r="D3096" i="3" s="1"/>
  <c r="E3097" i="3"/>
  <c r="D3097" i="3" s="1"/>
  <c r="E3098" i="3"/>
  <c r="D3098" i="3" s="1"/>
  <c r="E3099" i="3"/>
  <c r="D3099" i="3" s="1"/>
  <c r="E3100" i="3"/>
  <c r="D3100" i="3" s="1"/>
  <c r="E3101" i="3"/>
  <c r="D3101" i="3" s="1"/>
  <c r="E3102" i="3"/>
  <c r="D3102" i="3" s="1"/>
  <c r="E3103" i="3"/>
  <c r="D3103" i="3" s="1"/>
  <c r="E3104" i="3"/>
  <c r="D3104" i="3" s="1"/>
  <c r="E3105" i="3"/>
  <c r="D3105" i="3" s="1"/>
  <c r="E3106" i="3"/>
  <c r="D3106" i="3" s="1"/>
  <c r="E3107" i="3"/>
  <c r="D3107" i="3" s="1"/>
  <c r="E3108" i="3"/>
  <c r="D3108" i="3" s="1"/>
  <c r="E3109" i="3"/>
  <c r="D3109" i="3" s="1"/>
  <c r="E3110" i="3"/>
  <c r="D3110" i="3" s="1"/>
  <c r="E3111" i="3"/>
  <c r="D3111" i="3" s="1"/>
  <c r="E3112" i="3"/>
  <c r="D3112" i="3" s="1"/>
  <c r="E3113" i="3"/>
  <c r="D3113" i="3" s="1"/>
  <c r="E3114" i="3"/>
  <c r="D3114" i="3" s="1"/>
  <c r="E3115" i="3"/>
  <c r="D3115" i="3" s="1"/>
  <c r="E3116" i="3"/>
  <c r="D3116" i="3" s="1"/>
  <c r="E3117" i="3"/>
  <c r="D3117" i="3" s="1"/>
  <c r="E3118" i="3"/>
  <c r="D3118" i="3" s="1"/>
  <c r="E3119" i="3"/>
  <c r="D3119" i="3" s="1"/>
  <c r="E3120" i="3"/>
  <c r="D3120" i="3" s="1"/>
  <c r="E3121" i="3"/>
  <c r="D3121" i="3" s="1"/>
  <c r="E3122" i="3"/>
  <c r="D3122" i="3" s="1"/>
  <c r="E3123" i="3"/>
  <c r="D3123" i="3" s="1"/>
  <c r="E3124" i="3"/>
  <c r="D3124" i="3" s="1"/>
  <c r="E3125" i="3"/>
  <c r="D3125" i="3" s="1"/>
  <c r="E3126" i="3"/>
  <c r="D3126" i="3" s="1"/>
  <c r="E3127" i="3"/>
  <c r="D3127" i="3" s="1"/>
  <c r="E3128" i="3"/>
  <c r="D3128" i="3" s="1"/>
  <c r="E3129" i="3"/>
  <c r="D3129" i="3" s="1"/>
  <c r="E3130" i="3"/>
  <c r="D3130" i="3" s="1"/>
  <c r="E3131" i="3"/>
  <c r="D3131" i="3" s="1"/>
  <c r="E3132" i="3"/>
  <c r="D3132" i="3" s="1"/>
  <c r="E3133" i="3"/>
  <c r="D3133" i="3" s="1"/>
  <c r="E3134" i="3"/>
  <c r="D3134" i="3" s="1"/>
  <c r="E3135" i="3"/>
  <c r="D3135" i="3" s="1"/>
  <c r="E3136" i="3"/>
  <c r="D3136" i="3" s="1"/>
  <c r="E3137" i="3"/>
  <c r="D3137" i="3" s="1"/>
  <c r="E3138" i="3"/>
  <c r="D3138" i="3" s="1"/>
  <c r="E3139" i="3"/>
  <c r="D3139" i="3" s="1"/>
  <c r="E3140" i="3"/>
  <c r="D3140" i="3" s="1"/>
  <c r="E3141" i="3"/>
  <c r="D3141" i="3" s="1"/>
  <c r="E3142" i="3"/>
  <c r="D3142" i="3" s="1"/>
  <c r="E3143" i="3"/>
  <c r="D3143" i="3" s="1"/>
  <c r="E3144" i="3"/>
  <c r="D3144" i="3" s="1"/>
  <c r="E3145" i="3"/>
  <c r="D3145" i="3" s="1"/>
  <c r="E3146" i="3"/>
  <c r="D3146" i="3" s="1"/>
  <c r="E3147" i="3"/>
  <c r="D3147" i="3" s="1"/>
  <c r="E3148" i="3"/>
  <c r="D3148" i="3" s="1"/>
  <c r="E3149" i="3"/>
  <c r="D3149" i="3" s="1"/>
  <c r="E3150" i="3"/>
  <c r="D3150" i="3" s="1"/>
  <c r="E3151" i="3"/>
  <c r="D3151" i="3" s="1"/>
  <c r="E3152" i="3"/>
  <c r="D3152" i="3" s="1"/>
  <c r="E3153" i="3"/>
  <c r="D3153" i="3" s="1"/>
  <c r="E3154" i="3"/>
  <c r="D3154" i="3" s="1"/>
  <c r="E3155" i="3"/>
  <c r="D3155" i="3" s="1"/>
  <c r="E3156" i="3"/>
  <c r="D3156" i="3" s="1"/>
  <c r="E3157" i="3"/>
  <c r="D3157" i="3" s="1"/>
  <c r="E3158" i="3"/>
  <c r="D3158" i="3" s="1"/>
  <c r="E3159" i="3"/>
  <c r="D3159" i="3" s="1"/>
  <c r="E3160" i="3"/>
  <c r="D3160" i="3" s="1"/>
  <c r="E3161" i="3"/>
  <c r="D3161" i="3" s="1"/>
  <c r="E3162" i="3"/>
  <c r="D3162" i="3" s="1"/>
  <c r="E3163" i="3"/>
  <c r="D3163" i="3" s="1"/>
  <c r="E3164" i="3"/>
  <c r="D3164" i="3" s="1"/>
  <c r="E3165" i="3"/>
  <c r="D3165" i="3" s="1"/>
  <c r="E3166" i="3"/>
  <c r="D3166" i="3" s="1"/>
  <c r="E3167" i="3"/>
  <c r="D3167" i="3" s="1"/>
  <c r="E3168" i="3"/>
  <c r="D3168" i="3" s="1"/>
  <c r="E3169" i="3"/>
  <c r="D3169" i="3" s="1"/>
  <c r="E3170" i="3"/>
  <c r="D3170" i="3" s="1"/>
  <c r="E3171" i="3"/>
  <c r="D3171" i="3" s="1"/>
  <c r="E3172" i="3"/>
  <c r="D3172" i="3" s="1"/>
  <c r="E3173" i="3"/>
  <c r="D3173" i="3" s="1"/>
  <c r="E3174" i="3"/>
  <c r="D3174" i="3" s="1"/>
  <c r="E3175" i="3"/>
  <c r="D3175" i="3" s="1"/>
  <c r="E3176" i="3"/>
  <c r="D3176" i="3" s="1"/>
  <c r="E3178" i="3"/>
  <c r="D3178" i="3" s="1"/>
  <c r="E3179" i="3"/>
  <c r="D3179" i="3" s="1"/>
  <c r="E3180" i="3"/>
  <c r="D3180" i="3" s="1"/>
  <c r="E3181" i="3"/>
  <c r="D3181" i="3" s="1"/>
  <c r="E3182" i="3"/>
  <c r="D3182" i="3" s="1"/>
  <c r="E3183" i="3"/>
  <c r="D3183" i="3" s="1"/>
  <c r="E3184" i="3"/>
  <c r="D3184" i="3" s="1"/>
  <c r="E3185" i="3"/>
  <c r="D3185" i="3" s="1"/>
  <c r="E3186" i="3"/>
  <c r="D3186" i="3" s="1"/>
  <c r="E3187" i="3"/>
  <c r="D3187" i="3" s="1"/>
  <c r="E3188" i="3"/>
  <c r="D3188" i="3" s="1"/>
  <c r="E3189" i="3"/>
  <c r="D3189" i="3" s="1"/>
  <c r="E3190" i="3"/>
  <c r="D3190" i="3" s="1"/>
  <c r="E3191" i="3"/>
  <c r="D3191" i="3" s="1"/>
  <c r="E3192" i="3"/>
  <c r="D3192" i="3" s="1"/>
  <c r="E3193" i="3"/>
  <c r="D3193" i="3" s="1"/>
  <c r="E3194" i="3"/>
  <c r="D3194" i="3" s="1"/>
  <c r="E3195" i="3"/>
  <c r="D3195" i="3" s="1"/>
  <c r="E3196" i="3"/>
  <c r="D3196" i="3" s="1"/>
  <c r="E3197" i="3"/>
  <c r="D3197" i="3" s="1"/>
  <c r="E3198" i="3"/>
  <c r="D3198" i="3" s="1"/>
  <c r="E3199" i="3"/>
  <c r="D3199" i="3" s="1"/>
  <c r="E3200" i="3"/>
  <c r="D3200" i="3" s="1"/>
  <c r="E3201" i="3"/>
  <c r="D3201" i="3" s="1"/>
  <c r="E3202" i="3"/>
  <c r="D3202" i="3" s="1"/>
  <c r="E3203" i="3"/>
  <c r="D3203" i="3" s="1"/>
  <c r="E3204" i="3"/>
  <c r="D3204" i="3" s="1"/>
  <c r="E3205" i="3"/>
  <c r="D3205" i="3" s="1"/>
  <c r="E3206" i="3"/>
  <c r="D3206" i="3" s="1"/>
  <c r="E3207" i="3"/>
  <c r="D3207" i="3" s="1"/>
  <c r="E3208" i="3"/>
  <c r="D3208" i="3" s="1"/>
  <c r="E3209" i="3"/>
  <c r="D3209" i="3" s="1"/>
  <c r="E3210" i="3"/>
  <c r="D3210" i="3" s="1"/>
  <c r="E3211" i="3"/>
  <c r="D3211" i="3" s="1"/>
  <c r="E3212" i="3"/>
  <c r="D3212" i="3" s="1"/>
  <c r="E3213" i="3"/>
  <c r="D3213" i="3" s="1"/>
  <c r="E3214" i="3"/>
  <c r="D3214" i="3" s="1"/>
  <c r="E3215" i="3"/>
  <c r="D3215" i="3" s="1"/>
  <c r="E3216" i="3"/>
  <c r="D3216" i="3" s="1"/>
  <c r="E3217" i="3"/>
  <c r="D3217" i="3" s="1"/>
  <c r="E3218" i="3"/>
  <c r="D3218" i="3" s="1"/>
  <c r="E3219" i="3"/>
  <c r="D3219" i="3" s="1"/>
  <c r="E3220" i="3"/>
  <c r="D3220" i="3" s="1"/>
  <c r="E3221" i="3"/>
  <c r="D3221" i="3" s="1"/>
  <c r="E3222" i="3"/>
  <c r="D3222" i="3" s="1"/>
  <c r="E3223" i="3"/>
  <c r="D3223" i="3" s="1"/>
  <c r="E3224" i="3"/>
  <c r="D3224" i="3" s="1"/>
  <c r="E3225" i="3"/>
  <c r="D3225" i="3" s="1"/>
  <c r="E3226" i="3"/>
  <c r="D3226" i="3" s="1"/>
  <c r="E3227" i="3"/>
  <c r="D3227" i="3" s="1"/>
  <c r="E3228" i="3"/>
  <c r="D3228" i="3" s="1"/>
  <c r="E3229" i="3"/>
  <c r="D3229" i="3" s="1"/>
  <c r="E3230" i="3"/>
  <c r="D3230" i="3" s="1"/>
  <c r="E3231" i="3"/>
  <c r="D3231" i="3" s="1"/>
  <c r="E3232" i="3"/>
  <c r="D3232" i="3" s="1"/>
  <c r="E3233" i="3"/>
  <c r="D3233" i="3" s="1"/>
  <c r="E3234" i="3"/>
  <c r="D3234" i="3" s="1"/>
  <c r="E3235" i="3"/>
  <c r="D3235" i="3" s="1"/>
  <c r="E3236" i="3"/>
  <c r="D3236" i="3" s="1"/>
  <c r="E3237" i="3"/>
  <c r="D3237" i="3" s="1"/>
  <c r="E3238" i="3"/>
  <c r="D3238" i="3" s="1"/>
  <c r="E3239" i="3"/>
  <c r="D3239" i="3" s="1"/>
  <c r="E3240" i="3"/>
  <c r="D3240" i="3" s="1"/>
  <c r="E3241" i="3"/>
  <c r="D3241" i="3" s="1"/>
  <c r="E3242" i="3"/>
  <c r="D3242" i="3" s="1"/>
  <c r="E3243" i="3"/>
  <c r="D3243" i="3" s="1"/>
  <c r="E3244" i="3"/>
  <c r="D3244" i="3" s="1"/>
  <c r="E3245" i="3"/>
  <c r="D3245" i="3" s="1"/>
  <c r="E3246" i="3"/>
  <c r="D3246" i="3" s="1"/>
  <c r="E3247" i="3"/>
  <c r="D3247" i="3" s="1"/>
  <c r="E3248" i="3"/>
  <c r="D3248" i="3" s="1"/>
  <c r="E3249" i="3"/>
  <c r="D3249" i="3" s="1"/>
  <c r="E3250" i="3"/>
  <c r="D3250" i="3" s="1"/>
  <c r="E3251" i="3"/>
  <c r="D3251" i="3" s="1"/>
  <c r="E3252" i="3"/>
  <c r="D3252" i="3" s="1"/>
  <c r="E3253" i="3"/>
  <c r="D3253" i="3" s="1"/>
  <c r="E3254" i="3"/>
  <c r="D3254" i="3" s="1"/>
  <c r="E3255" i="3"/>
  <c r="D3255" i="3" s="1"/>
  <c r="E3256" i="3"/>
  <c r="D3256" i="3" s="1"/>
  <c r="E3257" i="3"/>
  <c r="D3257" i="3" s="1"/>
  <c r="E3258" i="3"/>
  <c r="D3258" i="3" s="1"/>
  <c r="E3259" i="3"/>
  <c r="D3259" i="3" s="1"/>
  <c r="E3260" i="3"/>
  <c r="D3260" i="3" s="1"/>
  <c r="E3261" i="3"/>
  <c r="D3261" i="3" s="1"/>
  <c r="E3262" i="3"/>
  <c r="D3262" i="3" s="1"/>
  <c r="E3263" i="3"/>
  <c r="D3263" i="3" s="1"/>
  <c r="E3264" i="3"/>
  <c r="D3264" i="3" s="1"/>
  <c r="E3265" i="3"/>
  <c r="D3265" i="3" s="1"/>
  <c r="E3266" i="3"/>
  <c r="D3266" i="3" s="1"/>
  <c r="E3267" i="3"/>
  <c r="D3267" i="3" s="1"/>
  <c r="E3268" i="3"/>
  <c r="D3268" i="3" s="1"/>
  <c r="E3269" i="3"/>
  <c r="D3269" i="3" s="1"/>
  <c r="E3270" i="3"/>
  <c r="D3270" i="3" s="1"/>
  <c r="E3271" i="3"/>
  <c r="D3271" i="3" s="1"/>
  <c r="E3272" i="3"/>
  <c r="D3272" i="3" s="1"/>
  <c r="E3273" i="3"/>
  <c r="D3273" i="3" s="1"/>
  <c r="E3274" i="3"/>
  <c r="D3274" i="3" s="1"/>
  <c r="E3275" i="3"/>
  <c r="D3275" i="3" s="1"/>
  <c r="E3276" i="3"/>
  <c r="D3276" i="3" s="1"/>
  <c r="E3277" i="3"/>
  <c r="D3277" i="3" s="1"/>
  <c r="E3278" i="3"/>
  <c r="D3278" i="3" s="1"/>
  <c r="E3279" i="3"/>
  <c r="D3279" i="3" s="1"/>
  <c r="E3280" i="3"/>
  <c r="D3280" i="3" s="1"/>
  <c r="E3281" i="3"/>
  <c r="D3281" i="3" s="1"/>
  <c r="E3282" i="3"/>
  <c r="D3282" i="3" s="1"/>
  <c r="E3283" i="3"/>
  <c r="D3283" i="3" s="1"/>
  <c r="E3284" i="3"/>
  <c r="D3284" i="3" s="1"/>
  <c r="E3285" i="3"/>
  <c r="D3285" i="3" s="1"/>
  <c r="E3286" i="3"/>
  <c r="D3286" i="3" s="1"/>
  <c r="E3287" i="3"/>
  <c r="D3287" i="3" s="1"/>
  <c r="E3288" i="3"/>
  <c r="D3288" i="3" s="1"/>
  <c r="E3289" i="3"/>
  <c r="D3289" i="3" s="1"/>
  <c r="E3290" i="3"/>
  <c r="D3290" i="3" s="1"/>
  <c r="E3291" i="3"/>
  <c r="D3291" i="3" s="1"/>
  <c r="E3292" i="3"/>
  <c r="D3292" i="3" s="1"/>
  <c r="E3293" i="3"/>
  <c r="D3293" i="3" s="1"/>
  <c r="E3294" i="3"/>
  <c r="D3294" i="3" s="1"/>
  <c r="E3295" i="3"/>
  <c r="D3295" i="3" s="1"/>
  <c r="E3296" i="3"/>
  <c r="D3296" i="3" s="1"/>
  <c r="E3297" i="3"/>
  <c r="D3297" i="3" s="1"/>
  <c r="E3298" i="3"/>
  <c r="D3298" i="3" s="1"/>
  <c r="E3299" i="3"/>
  <c r="D3299" i="3" s="1"/>
  <c r="E3300" i="3"/>
  <c r="D3300" i="3" s="1"/>
  <c r="E2801" i="3"/>
  <c r="D2801" i="3" s="1"/>
  <c r="E2802" i="3"/>
  <c r="D2802" i="3" s="1"/>
  <c r="E2803" i="3"/>
  <c r="D2803" i="3" s="1"/>
  <c r="E2804" i="3"/>
  <c r="D2804" i="3" s="1"/>
  <c r="E2805" i="3"/>
  <c r="D2805" i="3" s="1"/>
  <c r="E2806" i="3"/>
  <c r="D2806" i="3" s="1"/>
  <c r="E2807" i="3"/>
  <c r="D2807" i="3" s="1"/>
  <c r="E2808" i="3"/>
  <c r="D2808" i="3" s="1"/>
  <c r="E2809" i="3"/>
  <c r="D2809" i="3" s="1"/>
  <c r="E2810" i="3"/>
  <c r="D2810" i="3" s="1"/>
  <c r="E2811" i="3"/>
  <c r="D2811" i="3" s="1"/>
  <c r="E2812" i="3"/>
  <c r="D2812" i="3" s="1"/>
  <c r="E2813" i="3"/>
  <c r="D2813" i="3" s="1"/>
  <c r="E2814" i="3"/>
  <c r="D2814" i="3" s="1"/>
  <c r="E2815" i="3"/>
  <c r="D2815" i="3" s="1"/>
  <c r="E2816" i="3"/>
  <c r="D2816" i="3" s="1"/>
  <c r="E2817" i="3"/>
  <c r="D2817" i="3" s="1"/>
  <c r="E2818" i="3"/>
  <c r="D2818" i="3" s="1"/>
  <c r="E2819" i="3"/>
  <c r="D2819" i="3" s="1"/>
  <c r="E2820" i="3"/>
  <c r="D2820" i="3" s="1"/>
  <c r="E2821" i="3"/>
  <c r="D2821" i="3" s="1"/>
  <c r="E2822" i="3"/>
  <c r="D2822" i="3" s="1"/>
  <c r="E2823" i="3"/>
  <c r="D2823" i="3" s="1"/>
  <c r="E2824" i="3"/>
  <c r="D2824" i="3" s="1"/>
  <c r="E2825" i="3"/>
  <c r="D2825" i="3" s="1"/>
  <c r="E2826" i="3"/>
  <c r="D2826" i="3" s="1"/>
  <c r="E2827" i="3"/>
  <c r="D2827" i="3" s="1"/>
  <c r="E2828" i="3"/>
  <c r="D2828" i="3" s="1"/>
  <c r="E2829" i="3"/>
  <c r="D2829" i="3" s="1"/>
  <c r="E2830" i="3"/>
  <c r="D2830" i="3" s="1"/>
  <c r="E2831" i="3"/>
  <c r="D2831" i="3" s="1"/>
  <c r="E2832" i="3"/>
  <c r="D2832" i="3" s="1"/>
  <c r="E2833" i="3"/>
  <c r="D2833" i="3" s="1"/>
  <c r="E2834" i="3"/>
  <c r="D2834" i="3" s="1"/>
  <c r="E2835" i="3"/>
  <c r="D2835" i="3" s="1"/>
  <c r="E2836" i="3"/>
  <c r="D2836" i="3" s="1"/>
  <c r="E2837" i="3"/>
  <c r="D2837" i="3" s="1"/>
  <c r="E2838" i="3"/>
  <c r="D2838" i="3" s="1"/>
  <c r="E2839" i="3"/>
  <c r="D2839" i="3" s="1"/>
  <c r="E2840" i="3"/>
  <c r="D2840" i="3" s="1"/>
  <c r="E2841" i="3"/>
  <c r="D2841" i="3" s="1"/>
  <c r="E2842" i="3"/>
  <c r="D2842" i="3" s="1"/>
  <c r="E2843" i="3"/>
  <c r="D2843" i="3" s="1"/>
  <c r="E2844" i="3"/>
  <c r="D2844" i="3" s="1"/>
  <c r="E2845" i="3"/>
  <c r="D2845" i="3" s="1"/>
  <c r="E2846" i="3"/>
  <c r="D2846" i="3" s="1"/>
  <c r="E2847" i="3"/>
  <c r="D2847" i="3" s="1"/>
  <c r="E2848" i="3"/>
  <c r="D2848" i="3" s="1"/>
  <c r="E2849" i="3"/>
  <c r="D2849" i="3" s="1"/>
  <c r="E2850" i="3"/>
  <c r="D2850" i="3" s="1"/>
  <c r="E2851" i="3"/>
  <c r="D2851" i="3" s="1"/>
  <c r="E2852" i="3"/>
  <c r="D2852" i="3" s="1"/>
  <c r="E2853" i="3"/>
  <c r="D2853" i="3" s="1"/>
  <c r="E2854" i="3"/>
  <c r="D2854" i="3" s="1"/>
  <c r="E2855" i="3"/>
  <c r="D2855" i="3" s="1"/>
  <c r="E2856" i="3"/>
  <c r="D2856" i="3" s="1"/>
  <c r="E2857" i="3"/>
  <c r="D2857" i="3" s="1"/>
  <c r="E2858" i="3"/>
  <c r="D2858" i="3" s="1"/>
  <c r="E2859" i="3"/>
  <c r="D2859" i="3" s="1"/>
  <c r="E2860" i="3"/>
  <c r="D2860" i="3" s="1"/>
  <c r="E2861" i="3"/>
  <c r="D2861" i="3" s="1"/>
  <c r="E2862" i="3"/>
  <c r="D2862" i="3" s="1"/>
  <c r="E2863" i="3"/>
  <c r="D2863" i="3" s="1"/>
  <c r="E2864" i="3"/>
  <c r="D2864" i="3" s="1"/>
  <c r="E2865" i="3"/>
  <c r="D2865" i="3" s="1"/>
  <c r="E2866" i="3"/>
  <c r="D2866" i="3" s="1"/>
  <c r="E2867" i="3"/>
  <c r="D2867" i="3" s="1"/>
  <c r="E2868" i="3"/>
  <c r="D2868" i="3" s="1"/>
  <c r="E2869" i="3"/>
  <c r="D2869" i="3" s="1"/>
  <c r="E2870" i="3"/>
  <c r="D2870" i="3" s="1"/>
  <c r="E2871" i="3"/>
  <c r="D2871" i="3" s="1"/>
  <c r="E2872" i="3"/>
  <c r="D2872" i="3" s="1"/>
  <c r="E2873" i="3"/>
  <c r="D2873" i="3" s="1"/>
  <c r="E2874" i="3"/>
  <c r="D2874" i="3" s="1"/>
  <c r="E2875" i="3"/>
  <c r="D2875" i="3" s="1"/>
  <c r="E2876" i="3"/>
  <c r="D2876" i="3" s="1"/>
  <c r="E2877" i="3"/>
  <c r="D2877" i="3" s="1"/>
  <c r="E2878" i="3"/>
  <c r="D2878" i="3" s="1"/>
  <c r="E2879" i="3"/>
  <c r="D2879" i="3" s="1"/>
  <c r="E2881" i="3"/>
  <c r="D2881" i="3" s="1"/>
  <c r="E2882" i="3"/>
  <c r="D2882" i="3" s="1"/>
  <c r="E2883" i="3"/>
  <c r="D2883" i="3" s="1"/>
  <c r="E2884" i="3"/>
  <c r="D2884" i="3" s="1"/>
  <c r="E2885" i="3"/>
  <c r="D2885" i="3" s="1"/>
  <c r="E2886" i="3"/>
  <c r="D2886" i="3" s="1"/>
  <c r="E2887" i="3"/>
  <c r="D2887" i="3" s="1"/>
  <c r="E2888" i="3"/>
  <c r="D2888" i="3" s="1"/>
  <c r="E2889" i="3"/>
  <c r="D2889" i="3" s="1"/>
  <c r="E2890" i="3"/>
  <c r="D2890" i="3" s="1"/>
  <c r="E2891" i="3"/>
  <c r="D2891" i="3" s="1"/>
  <c r="E2892" i="3"/>
  <c r="D2892" i="3" s="1"/>
  <c r="E2893" i="3"/>
  <c r="D2893" i="3" s="1"/>
  <c r="E2894" i="3"/>
  <c r="D2894" i="3" s="1"/>
  <c r="E2895" i="3"/>
  <c r="D2895" i="3" s="1"/>
  <c r="E2896" i="3"/>
  <c r="D2896" i="3" s="1"/>
  <c r="E2897" i="3"/>
  <c r="D2897" i="3" s="1"/>
  <c r="E2898" i="3"/>
  <c r="D2898" i="3" s="1"/>
  <c r="E2899" i="3"/>
  <c r="D2899" i="3" s="1"/>
  <c r="E2900" i="3"/>
  <c r="D2900" i="3" s="1"/>
  <c r="E2901" i="3"/>
  <c r="D2901" i="3" s="1"/>
  <c r="E2902" i="3"/>
  <c r="D2902" i="3" s="1"/>
  <c r="E2903" i="3"/>
  <c r="D2903" i="3" s="1"/>
  <c r="E2904" i="3"/>
  <c r="D2904" i="3" s="1"/>
  <c r="E2905" i="3"/>
  <c r="D2905" i="3" s="1"/>
  <c r="E2906" i="3"/>
  <c r="D2906" i="3" s="1"/>
  <c r="E2907" i="3"/>
  <c r="D2907" i="3" s="1"/>
  <c r="E2908" i="3"/>
  <c r="D2908" i="3" s="1"/>
  <c r="E2909" i="3"/>
  <c r="D2909" i="3" s="1"/>
  <c r="E2910" i="3"/>
  <c r="D2910" i="3" s="1"/>
  <c r="E2911" i="3"/>
  <c r="D2911" i="3" s="1"/>
  <c r="E2912" i="3"/>
  <c r="D2912" i="3" s="1"/>
  <c r="E2913" i="3"/>
  <c r="D2913" i="3" s="1"/>
  <c r="E2914" i="3"/>
  <c r="D2914" i="3" s="1"/>
  <c r="E2915" i="3"/>
  <c r="D2915" i="3" s="1"/>
  <c r="E2916" i="3"/>
  <c r="D2916" i="3" s="1"/>
  <c r="E2917" i="3"/>
  <c r="D2917" i="3" s="1"/>
  <c r="E2918" i="3"/>
  <c r="D2918" i="3" s="1"/>
  <c r="E2919" i="3"/>
  <c r="D2919" i="3" s="1"/>
  <c r="E2920" i="3"/>
  <c r="D2920" i="3" s="1"/>
  <c r="E2921" i="3"/>
  <c r="D2921" i="3" s="1"/>
  <c r="E2922" i="3"/>
  <c r="D2922" i="3" s="1"/>
  <c r="E2923" i="3"/>
  <c r="D2923" i="3" s="1"/>
  <c r="E2924" i="3"/>
  <c r="D2924" i="3" s="1"/>
  <c r="E2925" i="3"/>
  <c r="D2925" i="3" s="1"/>
  <c r="E2926" i="3"/>
  <c r="D2926" i="3" s="1"/>
  <c r="E2927" i="3"/>
  <c r="D2927" i="3" s="1"/>
  <c r="E2928" i="3"/>
  <c r="D2928" i="3" s="1"/>
  <c r="E2929" i="3"/>
  <c r="D2929" i="3" s="1"/>
  <c r="E2930" i="3"/>
  <c r="D2930" i="3" s="1"/>
  <c r="E2931" i="3"/>
  <c r="D2931" i="3" s="1"/>
  <c r="E2932" i="3"/>
  <c r="D2932" i="3" s="1"/>
  <c r="E2933" i="3"/>
  <c r="D2933" i="3" s="1"/>
  <c r="E2934" i="3"/>
  <c r="D2934" i="3" s="1"/>
  <c r="E2935" i="3"/>
  <c r="D2935" i="3" s="1"/>
  <c r="E2936" i="3"/>
  <c r="D2936" i="3" s="1"/>
  <c r="E2937" i="3"/>
  <c r="D2937" i="3" s="1"/>
  <c r="E2938" i="3"/>
  <c r="D2938" i="3" s="1"/>
  <c r="E2939" i="3"/>
  <c r="D2939" i="3" s="1"/>
  <c r="E2940" i="3"/>
  <c r="D2940" i="3" s="1"/>
  <c r="E2941" i="3"/>
  <c r="D2941" i="3" s="1"/>
  <c r="E2942" i="3"/>
  <c r="D2942" i="3" s="1"/>
  <c r="E2943" i="3"/>
  <c r="D2943" i="3" s="1"/>
  <c r="E2944" i="3"/>
  <c r="D2944" i="3" s="1"/>
  <c r="E2945" i="3"/>
  <c r="D2945" i="3" s="1"/>
  <c r="E2946" i="3"/>
  <c r="D2946" i="3" s="1"/>
  <c r="E2947" i="3"/>
  <c r="D2947" i="3" s="1"/>
  <c r="E2948" i="3"/>
  <c r="D2948" i="3" s="1"/>
  <c r="E2949" i="3"/>
  <c r="D2949" i="3" s="1"/>
  <c r="E2950" i="3"/>
  <c r="D2950" i="3" s="1"/>
  <c r="E2951" i="3"/>
  <c r="D2951" i="3" s="1"/>
  <c r="E2952" i="3"/>
  <c r="D2952" i="3" s="1"/>
  <c r="E2953" i="3"/>
  <c r="D2953" i="3" s="1"/>
  <c r="E2954" i="3"/>
  <c r="D2954" i="3" s="1"/>
  <c r="E2955" i="3"/>
  <c r="D2955" i="3" s="1"/>
  <c r="E2956" i="3"/>
  <c r="D2956" i="3" s="1"/>
  <c r="E2957" i="3"/>
  <c r="D2957" i="3" s="1"/>
  <c r="E2958" i="3"/>
  <c r="D2958" i="3" s="1"/>
  <c r="E2959" i="3"/>
  <c r="D2959" i="3" s="1"/>
  <c r="E2960" i="3"/>
  <c r="D2960" i="3" s="1"/>
  <c r="E2961" i="3"/>
  <c r="D2961" i="3" s="1"/>
  <c r="E2962" i="3"/>
  <c r="D2962" i="3" s="1"/>
  <c r="E2963" i="3"/>
  <c r="D2963" i="3" s="1"/>
  <c r="E2964" i="3"/>
  <c r="D2964" i="3" s="1"/>
  <c r="E2965" i="3"/>
  <c r="D2965" i="3" s="1"/>
  <c r="E2966" i="3"/>
  <c r="D2966" i="3" s="1"/>
  <c r="E2967" i="3"/>
  <c r="D2967" i="3" s="1"/>
  <c r="E2968" i="3"/>
  <c r="D2968" i="3" s="1"/>
  <c r="E2969" i="3"/>
  <c r="D2969" i="3" s="1"/>
  <c r="E2970" i="3"/>
  <c r="D2970" i="3" s="1"/>
  <c r="E2971" i="3"/>
  <c r="D2971" i="3" s="1"/>
  <c r="E2972" i="3"/>
  <c r="D2972" i="3" s="1"/>
  <c r="E2973" i="3"/>
  <c r="D2973" i="3" s="1"/>
  <c r="E2974" i="3"/>
  <c r="D2974" i="3" s="1"/>
  <c r="E2975" i="3"/>
  <c r="D2975" i="3" s="1"/>
  <c r="E2976" i="3"/>
  <c r="D2976" i="3" s="1"/>
  <c r="E2977" i="3"/>
  <c r="D2977" i="3" s="1"/>
  <c r="E2978" i="3"/>
  <c r="D2978" i="3" s="1"/>
  <c r="E2979" i="3"/>
  <c r="D2979" i="3" s="1"/>
  <c r="E2980" i="3"/>
  <c r="D2980" i="3" s="1"/>
  <c r="E2981" i="3"/>
  <c r="D2981" i="3" s="1"/>
  <c r="E2982" i="3"/>
  <c r="D2982" i="3" s="1"/>
  <c r="E2983" i="3"/>
  <c r="D2983" i="3" s="1"/>
  <c r="E2984" i="3"/>
  <c r="D2984" i="3" s="1"/>
  <c r="E2985" i="3"/>
  <c r="D2985" i="3" s="1"/>
  <c r="E2986" i="3"/>
  <c r="D2986" i="3" s="1"/>
  <c r="E2987" i="3"/>
  <c r="D2987" i="3" s="1"/>
  <c r="E2988" i="3"/>
  <c r="D2988" i="3" s="1"/>
  <c r="E2989" i="3"/>
  <c r="D2989" i="3" s="1"/>
  <c r="E2990" i="3"/>
  <c r="D2990" i="3" s="1"/>
  <c r="E2991" i="3"/>
  <c r="D2991" i="3" s="1"/>
  <c r="E2992" i="3"/>
  <c r="D2992" i="3" s="1"/>
  <c r="E2993" i="3"/>
  <c r="D2993" i="3" s="1"/>
  <c r="E2994" i="3"/>
  <c r="D2994" i="3" s="1"/>
  <c r="E2995" i="3"/>
  <c r="D2995" i="3" s="1"/>
  <c r="E2996" i="3"/>
  <c r="D2996" i="3" s="1"/>
  <c r="E2997" i="3"/>
  <c r="D2997" i="3" s="1"/>
  <c r="E2998" i="3"/>
  <c r="D2998" i="3" s="1"/>
  <c r="E2999" i="3"/>
  <c r="D2999" i="3" s="1"/>
  <c r="E3000" i="3"/>
  <c r="D3000" i="3" s="1"/>
  <c r="E2541" i="3"/>
  <c r="D2541" i="3" s="1"/>
  <c r="E2542" i="3"/>
  <c r="D2542" i="3" s="1"/>
  <c r="E2543" i="3"/>
  <c r="D2543" i="3" s="1"/>
  <c r="E2544" i="3"/>
  <c r="D2544" i="3" s="1"/>
  <c r="E2545" i="3"/>
  <c r="D2545" i="3" s="1"/>
  <c r="E2546" i="3"/>
  <c r="D2546" i="3" s="1"/>
  <c r="E2547" i="3"/>
  <c r="D2547" i="3" s="1"/>
  <c r="E2548" i="3"/>
  <c r="D2548" i="3" s="1"/>
  <c r="E2549" i="3"/>
  <c r="D2549" i="3" s="1"/>
  <c r="E2550" i="3"/>
  <c r="D2550" i="3" s="1"/>
  <c r="E2551" i="3"/>
  <c r="D2551" i="3" s="1"/>
  <c r="E2552" i="3"/>
  <c r="D2552" i="3" s="1"/>
  <c r="E2553" i="3"/>
  <c r="D2553" i="3" s="1"/>
  <c r="E2554" i="3"/>
  <c r="D2554" i="3" s="1"/>
  <c r="E2555" i="3"/>
  <c r="D2555" i="3" s="1"/>
  <c r="E2556" i="3"/>
  <c r="D2556" i="3" s="1"/>
  <c r="E2605" i="3"/>
  <c r="D2605" i="3" s="1"/>
  <c r="E2606" i="3"/>
  <c r="D2606" i="3" s="1"/>
  <c r="E2607" i="3"/>
  <c r="D2607" i="3" s="1"/>
  <c r="E2608" i="3"/>
  <c r="D2608" i="3" s="1"/>
  <c r="E2609" i="3"/>
  <c r="D2609" i="3" s="1"/>
  <c r="E2610" i="3"/>
  <c r="D2610" i="3" s="1"/>
  <c r="E2611" i="3"/>
  <c r="D2611" i="3" s="1"/>
  <c r="E2612" i="3"/>
  <c r="D2612" i="3" s="1"/>
  <c r="E2613" i="3"/>
  <c r="D2613" i="3" s="1"/>
  <c r="E2614" i="3"/>
  <c r="D2614" i="3" s="1"/>
  <c r="E2615" i="3"/>
  <c r="D2615" i="3" s="1"/>
  <c r="E2616" i="3"/>
  <c r="D2616" i="3" s="1"/>
  <c r="E2617" i="3"/>
  <c r="D2617" i="3" s="1"/>
  <c r="E2618" i="3"/>
  <c r="D2618" i="3" s="1"/>
  <c r="E2619" i="3"/>
  <c r="D2619" i="3" s="1"/>
  <c r="E2620" i="3"/>
  <c r="D2620" i="3" s="1"/>
  <c r="E2635" i="3"/>
  <c r="D2635" i="3" s="1"/>
  <c r="E2636" i="3"/>
  <c r="D2636" i="3" s="1"/>
  <c r="E2637" i="3"/>
  <c r="D2637" i="3" s="1"/>
  <c r="E2638" i="3"/>
  <c r="D2638" i="3" s="1"/>
  <c r="E2639" i="3"/>
  <c r="D2639" i="3" s="1"/>
  <c r="E2640" i="3"/>
  <c r="D2640" i="3" s="1"/>
  <c r="E2641" i="3"/>
  <c r="D2641" i="3" s="1"/>
  <c r="E2642" i="3"/>
  <c r="D2642" i="3" s="1"/>
  <c r="E2643" i="3"/>
  <c r="D2643" i="3" s="1"/>
  <c r="E2644" i="3"/>
  <c r="D2644" i="3" s="1"/>
  <c r="E2645" i="3"/>
  <c r="D2645" i="3" s="1"/>
  <c r="E2646" i="3"/>
  <c r="D2646" i="3" s="1"/>
  <c r="E2647" i="3"/>
  <c r="D2647" i="3" s="1"/>
  <c r="E2648" i="3"/>
  <c r="D2648" i="3" s="1"/>
  <c r="E2649" i="3"/>
  <c r="D2649" i="3" s="1"/>
  <c r="E2650" i="3"/>
  <c r="D2650" i="3" s="1"/>
  <c r="E2651" i="3"/>
  <c r="D2651" i="3" s="1"/>
  <c r="E2652" i="3"/>
  <c r="D2652" i="3" s="1"/>
  <c r="E2653" i="3"/>
  <c r="D2653" i="3" s="1"/>
  <c r="E2654" i="3"/>
  <c r="D2654" i="3" s="1"/>
  <c r="E2655" i="3"/>
  <c r="D2655" i="3" s="1"/>
  <c r="E2657" i="3"/>
  <c r="D2657" i="3" s="1"/>
  <c r="E2658" i="3"/>
  <c r="D2658" i="3" s="1"/>
  <c r="E2659" i="3"/>
  <c r="D2659" i="3" s="1"/>
  <c r="E2660" i="3"/>
  <c r="D2660" i="3" s="1"/>
  <c r="E2661" i="3"/>
  <c r="D2661" i="3" s="1"/>
  <c r="E2662" i="3"/>
  <c r="D2662" i="3" s="1"/>
  <c r="E2663" i="3"/>
  <c r="D2663" i="3" s="1"/>
  <c r="E2664" i="3"/>
  <c r="D2664" i="3" s="1"/>
  <c r="E2665" i="3"/>
  <c r="D2665" i="3" s="1"/>
  <c r="E2666" i="3"/>
  <c r="D2666" i="3" s="1"/>
  <c r="E2668" i="3"/>
  <c r="D2668" i="3" s="1"/>
  <c r="E2669" i="3"/>
  <c r="D2669" i="3" s="1"/>
  <c r="E2670" i="3"/>
  <c r="D2670" i="3" s="1"/>
  <c r="E2671" i="3"/>
  <c r="D2671" i="3" s="1"/>
  <c r="E2672" i="3"/>
  <c r="D2672" i="3" s="1"/>
  <c r="E2673" i="3"/>
  <c r="D2673" i="3" s="1"/>
  <c r="E2674" i="3"/>
  <c r="D2674" i="3" s="1"/>
  <c r="E2675" i="3"/>
  <c r="D2675" i="3" s="1"/>
  <c r="E2676" i="3"/>
  <c r="D2676" i="3" s="1"/>
  <c r="E2677" i="3"/>
  <c r="D2677" i="3" s="1"/>
  <c r="E2678" i="3"/>
  <c r="D2678" i="3" s="1"/>
  <c r="E2679" i="3"/>
  <c r="D2679" i="3" s="1"/>
  <c r="E2680" i="3"/>
  <c r="D2680" i="3" s="1"/>
  <c r="E2681" i="3"/>
  <c r="D2681" i="3" s="1"/>
  <c r="E2683" i="3"/>
  <c r="D2683" i="3" s="1"/>
  <c r="E2684" i="3"/>
  <c r="D2684" i="3" s="1"/>
  <c r="E2685" i="3"/>
  <c r="D2685" i="3" s="1"/>
  <c r="E2686" i="3"/>
  <c r="D2686" i="3" s="1"/>
  <c r="E2687" i="3"/>
  <c r="D2687" i="3" s="1"/>
  <c r="E2688" i="3"/>
  <c r="D2688" i="3" s="1"/>
  <c r="E2690" i="3"/>
  <c r="D2690" i="3" s="1"/>
  <c r="E2691" i="3"/>
  <c r="D2691" i="3" s="1"/>
  <c r="E2692" i="3"/>
  <c r="D2692" i="3" s="1"/>
  <c r="E2693" i="3"/>
  <c r="D2693" i="3" s="1"/>
  <c r="E2694" i="3"/>
  <c r="D2694" i="3" s="1"/>
  <c r="E2695" i="3"/>
  <c r="D2695" i="3" s="1"/>
  <c r="E2696" i="3"/>
  <c r="D2696" i="3" s="1"/>
  <c r="E2697" i="3"/>
  <c r="D2697" i="3" s="1"/>
  <c r="E2698" i="3"/>
  <c r="D2698" i="3" s="1"/>
  <c r="E2699" i="3"/>
  <c r="D2699" i="3" s="1"/>
  <c r="E2700" i="3"/>
  <c r="D2700" i="3" s="1"/>
  <c r="E2701" i="3"/>
  <c r="D2701" i="3" s="1"/>
  <c r="E2702" i="3"/>
  <c r="D2702" i="3" s="1"/>
  <c r="E2703" i="3"/>
  <c r="D2703" i="3" s="1"/>
  <c r="E2704" i="3"/>
  <c r="D2704" i="3" s="1"/>
  <c r="E2705" i="3"/>
  <c r="D2705" i="3" s="1"/>
  <c r="E2706" i="3"/>
  <c r="D2706" i="3" s="1"/>
  <c r="E2707" i="3"/>
  <c r="D2707" i="3" s="1"/>
  <c r="E2709" i="3"/>
  <c r="D2709" i="3" s="1"/>
  <c r="E2710" i="3"/>
  <c r="D2710" i="3" s="1"/>
  <c r="E2711" i="3"/>
  <c r="D2711" i="3" s="1"/>
  <c r="E2712" i="3"/>
  <c r="D2712" i="3" s="1"/>
  <c r="E2713" i="3"/>
  <c r="D2713" i="3" s="1"/>
  <c r="E2714" i="3"/>
  <c r="D2714" i="3" s="1"/>
  <c r="E2715" i="3"/>
  <c r="D2715" i="3" s="1"/>
  <c r="E2716" i="3"/>
  <c r="D2716" i="3" s="1"/>
  <c r="E2717" i="3"/>
  <c r="D2717" i="3" s="1"/>
  <c r="E2718" i="3"/>
  <c r="D2718" i="3" s="1"/>
  <c r="E2719" i="3"/>
  <c r="D2719" i="3" s="1"/>
  <c r="E2720" i="3"/>
  <c r="D2720" i="3" s="1"/>
  <c r="E2721" i="3"/>
  <c r="D2721" i="3" s="1"/>
  <c r="E2722" i="3"/>
  <c r="D2722" i="3" s="1"/>
  <c r="E2723" i="3"/>
  <c r="D2723" i="3" s="1"/>
  <c r="E2724" i="3"/>
  <c r="D2724" i="3" s="1"/>
  <c r="E2725" i="3"/>
  <c r="D2725" i="3" s="1"/>
  <c r="E2726" i="3"/>
  <c r="D2726" i="3" s="1"/>
  <c r="E2727" i="3"/>
  <c r="D2727" i="3" s="1"/>
  <c r="E2728" i="3"/>
  <c r="D2728" i="3" s="1"/>
  <c r="E2729" i="3"/>
  <c r="D2729" i="3" s="1"/>
  <c r="E2730" i="3"/>
  <c r="D2730" i="3" s="1"/>
  <c r="E2731" i="3"/>
  <c r="D2731" i="3" s="1"/>
  <c r="E2732" i="3"/>
  <c r="D2732" i="3" s="1"/>
  <c r="E2733" i="3"/>
  <c r="D2733" i="3" s="1"/>
  <c r="E2734" i="3"/>
  <c r="D2734" i="3" s="1"/>
  <c r="E2735" i="3"/>
  <c r="D2735" i="3" s="1"/>
  <c r="E2736" i="3"/>
  <c r="D2736" i="3" s="1"/>
  <c r="E2737" i="3"/>
  <c r="D2737" i="3" s="1"/>
  <c r="E2738" i="3"/>
  <c r="D2738" i="3" s="1"/>
  <c r="E2739" i="3"/>
  <c r="D2739" i="3" s="1"/>
  <c r="E2740" i="3"/>
  <c r="D2740" i="3" s="1"/>
  <c r="E2741" i="3"/>
  <c r="D2741" i="3" s="1"/>
  <c r="E2742" i="3"/>
  <c r="D2742" i="3" s="1"/>
  <c r="E2743" i="3"/>
  <c r="D2743" i="3" s="1"/>
  <c r="E2744" i="3"/>
  <c r="D2744" i="3" s="1"/>
  <c r="E2745" i="3"/>
  <c r="D2745" i="3" s="1"/>
  <c r="E2746" i="3"/>
  <c r="D2746" i="3" s="1"/>
  <c r="E2747" i="3"/>
  <c r="D2747" i="3" s="1"/>
  <c r="E2748" i="3"/>
  <c r="D2748" i="3" s="1"/>
  <c r="E2749" i="3"/>
  <c r="D2749" i="3" s="1"/>
  <c r="E2750" i="3"/>
  <c r="D2750" i="3" s="1"/>
  <c r="E2751" i="3"/>
  <c r="D2751" i="3" s="1"/>
  <c r="E2752" i="3"/>
  <c r="D2752" i="3" s="1"/>
  <c r="E2753" i="3"/>
  <c r="D2753" i="3" s="1"/>
  <c r="E2754" i="3"/>
  <c r="D2754" i="3" s="1"/>
  <c r="E2755" i="3"/>
  <c r="D2755" i="3" s="1"/>
  <c r="E2756" i="3"/>
  <c r="D2756" i="3" s="1"/>
  <c r="E2757" i="3"/>
  <c r="D2757" i="3" s="1"/>
  <c r="E2758" i="3"/>
  <c r="D2758" i="3" s="1"/>
  <c r="E2759" i="3"/>
  <c r="D2759" i="3" s="1"/>
  <c r="E2760" i="3"/>
  <c r="D2760" i="3" s="1"/>
  <c r="E2761" i="3"/>
  <c r="D2761" i="3" s="1"/>
  <c r="E2762" i="3"/>
  <c r="D2762" i="3" s="1"/>
  <c r="E2763" i="3"/>
  <c r="D2763" i="3" s="1"/>
  <c r="E2764" i="3"/>
  <c r="D2764" i="3" s="1"/>
  <c r="E2765" i="3"/>
  <c r="D2765" i="3" s="1"/>
  <c r="E2766" i="3"/>
  <c r="D2766" i="3" s="1"/>
  <c r="E2767" i="3"/>
  <c r="D2767" i="3" s="1"/>
  <c r="E2768" i="3"/>
  <c r="D2768" i="3" s="1"/>
  <c r="E2769" i="3"/>
  <c r="D2769" i="3" s="1"/>
  <c r="E2770" i="3"/>
  <c r="D2770" i="3" s="1"/>
  <c r="E2771" i="3"/>
  <c r="D2771" i="3" s="1"/>
  <c r="E2772" i="3"/>
  <c r="D2772" i="3" s="1"/>
  <c r="E2773" i="3"/>
  <c r="D2773" i="3" s="1"/>
  <c r="E2774" i="3"/>
  <c r="D2774" i="3" s="1"/>
  <c r="E2775" i="3"/>
  <c r="D2775" i="3" s="1"/>
  <c r="E2776" i="3"/>
  <c r="D2776" i="3" s="1"/>
  <c r="E2777" i="3"/>
  <c r="D2777" i="3" s="1"/>
  <c r="E2778" i="3"/>
  <c r="D2778" i="3" s="1"/>
  <c r="E2779" i="3"/>
  <c r="D2779" i="3" s="1"/>
  <c r="E2780" i="3"/>
  <c r="D2780" i="3" s="1"/>
  <c r="E2781" i="3"/>
  <c r="D2781" i="3" s="1"/>
  <c r="E2782" i="3"/>
  <c r="D2782" i="3" s="1"/>
  <c r="E2783" i="3"/>
  <c r="D2783" i="3" s="1"/>
  <c r="E2784" i="3"/>
  <c r="D2784" i="3" s="1"/>
  <c r="E2785" i="3"/>
  <c r="D2785" i="3" s="1"/>
  <c r="E2786" i="3"/>
  <c r="D2786" i="3" s="1"/>
  <c r="E2787" i="3"/>
  <c r="D2787" i="3" s="1"/>
  <c r="E2788" i="3"/>
  <c r="D2788" i="3" s="1"/>
  <c r="E2789" i="3"/>
  <c r="D2789" i="3" s="1"/>
  <c r="E2790" i="3"/>
  <c r="D2790" i="3" s="1"/>
  <c r="E2791" i="3"/>
  <c r="D2791" i="3" s="1"/>
  <c r="E2792" i="3"/>
  <c r="D2792" i="3" s="1"/>
  <c r="E2793" i="3"/>
  <c r="D2793" i="3" s="1"/>
  <c r="E2794" i="3"/>
  <c r="D2794" i="3" s="1"/>
  <c r="E2795" i="3"/>
  <c r="D2795" i="3" s="1"/>
  <c r="E2796" i="3"/>
  <c r="D2796" i="3" s="1"/>
  <c r="E2797" i="3"/>
  <c r="D2797" i="3" s="1"/>
  <c r="E2798" i="3"/>
  <c r="D2798" i="3" s="1"/>
  <c r="E2799" i="3"/>
  <c r="D2799" i="3" s="1"/>
  <c r="E2800" i="3"/>
  <c r="D2800" i="3" s="1"/>
  <c r="E2340" i="3"/>
  <c r="D2340" i="3" s="1"/>
  <c r="E2341" i="3"/>
  <c r="D2341" i="3" s="1"/>
  <c r="E2342" i="3"/>
  <c r="D2342" i="3" s="1"/>
  <c r="E2343" i="3"/>
  <c r="D2343" i="3" s="1"/>
  <c r="E2344" i="3"/>
  <c r="D2344" i="3" s="1"/>
  <c r="E2345" i="3"/>
  <c r="D2345" i="3" s="1"/>
  <c r="E2346" i="3"/>
  <c r="D2346" i="3" s="1"/>
  <c r="E2347" i="3"/>
  <c r="D2347" i="3" s="1"/>
  <c r="E2348" i="3"/>
  <c r="D2348" i="3" s="1"/>
  <c r="E2349" i="3"/>
  <c r="D2349" i="3" s="1"/>
  <c r="E2350" i="3"/>
  <c r="D2350" i="3" s="1"/>
  <c r="E2351" i="3"/>
  <c r="D2351" i="3" s="1"/>
  <c r="E2352" i="3"/>
  <c r="D2352" i="3" s="1"/>
  <c r="E2353" i="3"/>
  <c r="D2353" i="3" s="1"/>
  <c r="E2354" i="3"/>
  <c r="D2354" i="3" s="1"/>
  <c r="E2355" i="3"/>
  <c r="D2355" i="3" s="1"/>
  <c r="E2413" i="3"/>
  <c r="D2413" i="3" s="1"/>
  <c r="E2414" i="3"/>
  <c r="D2414" i="3" s="1"/>
  <c r="E2415" i="3"/>
  <c r="D2415" i="3" s="1"/>
  <c r="E2416" i="3"/>
  <c r="D2416" i="3" s="1"/>
  <c r="E2417" i="3"/>
  <c r="D2417" i="3" s="1"/>
  <c r="E2418" i="3"/>
  <c r="D2418" i="3" s="1"/>
  <c r="E2419" i="3"/>
  <c r="D2419" i="3" s="1"/>
  <c r="E2420" i="3"/>
  <c r="D2420" i="3" s="1"/>
  <c r="E2421" i="3"/>
  <c r="D2421" i="3" s="1"/>
  <c r="E2422" i="3"/>
  <c r="D2422" i="3" s="1"/>
  <c r="E2423" i="3"/>
  <c r="D2423" i="3" s="1"/>
  <c r="E2424" i="3"/>
  <c r="D2424" i="3" s="1"/>
  <c r="E2425" i="3"/>
  <c r="D2425" i="3" s="1"/>
  <c r="E2426" i="3"/>
  <c r="D2426" i="3" s="1"/>
  <c r="E2427" i="3"/>
  <c r="D2427" i="3" s="1"/>
  <c r="E2428" i="3"/>
  <c r="D2428" i="3" s="1"/>
  <c r="E2429" i="3"/>
  <c r="D2429" i="3" s="1"/>
  <c r="E2430" i="3"/>
  <c r="D2430" i="3" s="1"/>
  <c r="E2431" i="3"/>
  <c r="D2431" i="3" s="1"/>
  <c r="E2432" i="3"/>
  <c r="D2432" i="3" s="1"/>
  <c r="E2433" i="3"/>
  <c r="D2433" i="3" s="1"/>
  <c r="E2434" i="3"/>
  <c r="D2434" i="3" s="1"/>
  <c r="E2435" i="3"/>
  <c r="D2435" i="3" s="1"/>
  <c r="E2436" i="3"/>
  <c r="D2436" i="3" s="1"/>
  <c r="E2437" i="3"/>
  <c r="D2437" i="3" s="1"/>
  <c r="E2438" i="3"/>
  <c r="D2438" i="3" s="1"/>
  <c r="E2439" i="3"/>
  <c r="D2439" i="3" s="1"/>
  <c r="E2440" i="3"/>
  <c r="D2440" i="3" s="1"/>
  <c r="E2441" i="3"/>
  <c r="D2441" i="3" s="1"/>
  <c r="E2442" i="3"/>
  <c r="D2442" i="3" s="1"/>
  <c r="E2443" i="3"/>
  <c r="D2443" i="3" s="1"/>
  <c r="E2444" i="3"/>
  <c r="D2444" i="3" s="1"/>
  <c r="E2445" i="3"/>
  <c r="D2445" i="3" s="1"/>
  <c r="E2446" i="3"/>
  <c r="D2446" i="3" s="1"/>
  <c r="E2447" i="3"/>
  <c r="D2447" i="3" s="1"/>
  <c r="E2448" i="3"/>
  <c r="D2448" i="3" s="1"/>
  <c r="E2449" i="3"/>
  <c r="D2449" i="3" s="1"/>
  <c r="E2450" i="3"/>
  <c r="D2450" i="3" s="1"/>
  <c r="E2451" i="3"/>
  <c r="D2451" i="3" s="1"/>
  <c r="E2452" i="3"/>
  <c r="D2452" i="3" s="1"/>
  <c r="E2453" i="3"/>
  <c r="D2453" i="3" s="1"/>
  <c r="E2454" i="3"/>
  <c r="D2454" i="3" s="1"/>
  <c r="E2455" i="3"/>
  <c r="D2455" i="3" s="1"/>
  <c r="E2456" i="3"/>
  <c r="D2456" i="3" s="1"/>
  <c r="E2457" i="3"/>
  <c r="D2457" i="3" s="1"/>
  <c r="E2458" i="3"/>
  <c r="D2458" i="3" s="1"/>
  <c r="E2459" i="3"/>
  <c r="D2459" i="3" s="1"/>
  <c r="E2460" i="3"/>
  <c r="D2460" i="3" s="1"/>
  <c r="E2493" i="3"/>
  <c r="D2493" i="3" s="1"/>
  <c r="E2494" i="3"/>
  <c r="D2494" i="3" s="1"/>
  <c r="E2495" i="3"/>
  <c r="D2495" i="3" s="1"/>
  <c r="E2496" i="3"/>
  <c r="D2496" i="3" s="1"/>
  <c r="E2497" i="3"/>
  <c r="D2497" i="3" s="1"/>
  <c r="E2498" i="3"/>
  <c r="D2498" i="3" s="1"/>
  <c r="E2499" i="3"/>
  <c r="D2499" i="3" s="1"/>
  <c r="E2500" i="3"/>
  <c r="D2500" i="3" s="1"/>
  <c r="E2019" i="3"/>
  <c r="D2019" i="3" s="1"/>
  <c r="E2020" i="3"/>
  <c r="D2020" i="3" s="1"/>
  <c r="E2021" i="3"/>
  <c r="D2021" i="3" s="1"/>
  <c r="E2022" i="3"/>
  <c r="D2022" i="3" s="1"/>
  <c r="E2023" i="3"/>
  <c r="D2023" i="3" s="1"/>
  <c r="E2024" i="3"/>
  <c r="D2024" i="3" s="1"/>
  <c r="E2025" i="3"/>
  <c r="D2025" i="3" s="1"/>
  <c r="E2026" i="3"/>
  <c r="D2026" i="3" s="1"/>
  <c r="E2027" i="3"/>
  <c r="D2027" i="3" s="1"/>
  <c r="E2028" i="3"/>
  <c r="D2028" i="3" s="1"/>
  <c r="E2029" i="3"/>
  <c r="D2029" i="3" s="1"/>
  <c r="E2030" i="3"/>
  <c r="D2030" i="3" s="1"/>
  <c r="E2031" i="3"/>
  <c r="D2031" i="3" s="1"/>
  <c r="E2032" i="3"/>
  <c r="D2032" i="3" s="1"/>
  <c r="E2034" i="3"/>
  <c r="D2034" i="3" s="1"/>
  <c r="E2035" i="3"/>
  <c r="D2035" i="3" s="1"/>
  <c r="E2036" i="3"/>
  <c r="D2036" i="3" s="1"/>
  <c r="E2037" i="3"/>
  <c r="D2037" i="3" s="1"/>
  <c r="E2038" i="3"/>
  <c r="D2038" i="3" s="1"/>
  <c r="E2039" i="3"/>
  <c r="D2039" i="3" s="1"/>
  <c r="E2040" i="3"/>
  <c r="D2040" i="3" s="1"/>
  <c r="E2041" i="3"/>
  <c r="D2041" i="3" s="1"/>
  <c r="E2042" i="3"/>
  <c r="D2042" i="3" s="1"/>
  <c r="E2043" i="3"/>
  <c r="D2043" i="3" s="1"/>
  <c r="E2044" i="3"/>
  <c r="D2044" i="3" s="1"/>
  <c r="E2045" i="3"/>
  <c r="D2045" i="3" s="1"/>
  <c r="E2046" i="3"/>
  <c r="D2046" i="3" s="1"/>
  <c r="E2047" i="3"/>
  <c r="D2047" i="3" s="1"/>
  <c r="E2048" i="3"/>
  <c r="D2048" i="3" s="1"/>
  <c r="E2049" i="3"/>
  <c r="D2049" i="3" s="1"/>
  <c r="E2050" i="3"/>
  <c r="D2050" i="3" s="1"/>
  <c r="E2051" i="3"/>
  <c r="D2051" i="3" s="1"/>
  <c r="E2052" i="3"/>
  <c r="D2052" i="3" s="1"/>
  <c r="E2053" i="3"/>
  <c r="D2053" i="3" s="1"/>
  <c r="E2140" i="3"/>
  <c r="D2140" i="3" s="1"/>
  <c r="E2141" i="3"/>
  <c r="D2141" i="3" s="1"/>
  <c r="E2142" i="3"/>
  <c r="D2142" i="3" s="1"/>
  <c r="E2143" i="3"/>
  <c r="D2143" i="3" s="1"/>
  <c r="E2144" i="3"/>
  <c r="D2144" i="3" s="1"/>
  <c r="E2145" i="3"/>
  <c r="D2145" i="3" s="1"/>
  <c r="E2146" i="3"/>
  <c r="D2146" i="3" s="1"/>
  <c r="E2147" i="3"/>
  <c r="D2147" i="3" s="1"/>
  <c r="E2148" i="3"/>
  <c r="D2148" i="3" s="1"/>
  <c r="E2149" i="3"/>
  <c r="D2149" i="3" s="1"/>
  <c r="E2150" i="3"/>
  <c r="D2150" i="3" s="1"/>
  <c r="E2151" i="3"/>
  <c r="D2151" i="3" s="1"/>
  <c r="E2152" i="3"/>
  <c r="D2152" i="3" s="1"/>
  <c r="E2153" i="3"/>
  <c r="D2153" i="3" s="1"/>
  <c r="E2154" i="3"/>
  <c r="D2154" i="3" s="1"/>
  <c r="E2155" i="3"/>
  <c r="D2155" i="3" s="1"/>
  <c r="E2156" i="3"/>
  <c r="D2156" i="3" s="1"/>
  <c r="E2157" i="3"/>
  <c r="D2157" i="3" s="1"/>
  <c r="E2158" i="3"/>
  <c r="D2158" i="3" s="1"/>
  <c r="E2159" i="3"/>
  <c r="D2159" i="3" s="1"/>
  <c r="E2160" i="3"/>
  <c r="D2160" i="3" s="1"/>
  <c r="E2161" i="3"/>
  <c r="D2161" i="3" s="1"/>
  <c r="E2162" i="3"/>
  <c r="D2162" i="3" s="1"/>
  <c r="E2163" i="3"/>
  <c r="D2163" i="3" s="1"/>
  <c r="E2164" i="3"/>
  <c r="D2164" i="3" s="1"/>
  <c r="E2165" i="3"/>
  <c r="D2165" i="3" s="1"/>
  <c r="E2166" i="3"/>
  <c r="D2166" i="3" s="1"/>
  <c r="E2167" i="3"/>
  <c r="D2167" i="3" s="1"/>
  <c r="E2168" i="3"/>
  <c r="D2168" i="3" s="1"/>
  <c r="E2169" i="3"/>
  <c r="D2169" i="3" s="1"/>
  <c r="E2170" i="3"/>
  <c r="D2170" i="3" s="1"/>
  <c r="E2171" i="3"/>
  <c r="D2171" i="3" s="1"/>
  <c r="E2172" i="3"/>
  <c r="D2172" i="3" s="1"/>
  <c r="E2173" i="3"/>
  <c r="D2173" i="3" s="1"/>
  <c r="E2174" i="3"/>
  <c r="D2174" i="3" s="1"/>
  <c r="E2175" i="3"/>
  <c r="D2175" i="3" s="1"/>
  <c r="E2176" i="3"/>
  <c r="D2176" i="3" s="1"/>
  <c r="E2177" i="3"/>
  <c r="D2177" i="3" s="1"/>
  <c r="E2178" i="3"/>
  <c r="D2178" i="3" s="1"/>
  <c r="E2179" i="3"/>
  <c r="D2179" i="3" s="1"/>
  <c r="E2180" i="3"/>
  <c r="D2180" i="3" s="1"/>
  <c r="E2181" i="3"/>
  <c r="D2181" i="3" s="1"/>
  <c r="E2182" i="3"/>
  <c r="D2182" i="3" s="1"/>
  <c r="E2183" i="3"/>
  <c r="D2183" i="3" s="1"/>
  <c r="E2184" i="3"/>
  <c r="D2184" i="3" s="1"/>
  <c r="E2185" i="3"/>
  <c r="D2185" i="3" s="1"/>
  <c r="E2186" i="3"/>
  <c r="D2186" i="3" s="1"/>
  <c r="E2187" i="3"/>
  <c r="D2187" i="3" s="1"/>
  <c r="E2220" i="3"/>
  <c r="D2220" i="3" s="1"/>
  <c r="E2221" i="3"/>
  <c r="D2221" i="3" s="1"/>
  <c r="E2222" i="3"/>
  <c r="D2222" i="3" s="1"/>
  <c r="E2223" i="3"/>
  <c r="D2223" i="3" s="1"/>
  <c r="E2224" i="3"/>
  <c r="D2224" i="3" s="1"/>
  <c r="E2225" i="3"/>
  <c r="D2225" i="3" s="1"/>
  <c r="E2226" i="3"/>
  <c r="D2226" i="3" s="1"/>
  <c r="E2227" i="3"/>
  <c r="D2227" i="3" s="1"/>
  <c r="E2228" i="3"/>
  <c r="D2228" i="3" s="1"/>
  <c r="E2229" i="3"/>
  <c r="D2229" i="3" s="1"/>
  <c r="E2230" i="3"/>
  <c r="D2230" i="3" s="1"/>
  <c r="E2231" i="3"/>
  <c r="D2231" i="3" s="1"/>
  <c r="E2232" i="3"/>
  <c r="D2232" i="3" s="1"/>
  <c r="E2233" i="3"/>
  <c r="D2233" i="3" s="1"/>
  <c r="E2234" i="3"/>
  <c r="D2234" i="3" s="1"/>
  <c r="E2235" i="3"/>
  <c r="D2235" i="3" s="1"/>
  <c r="E2276" i="3"/>
  <c r="D2276" i="3" s="1"/>
  <c r="E2277" i="3"/>
  <c r="D2277" i="3" s="1"/>
  <c r="E2278" i="3"/>
  <c r="D2278" i="3" s="1"/>
  <c r="E2279" i="3"/>
  <c r="D2279" i="3" s="1"/>
  <c r="E2280" i="3"/>
  <c r="D2280" i="3" s="1"/>
  <c r="E2281" i="3"/>
  <c r="D2281" i="3" s="1"/>
  <c r="E2282" i="3"/>
  <c r="D2282" i="3" s="1"/>
  <c r="E2283" i="3"/>
  <c r="D2283" i="3" s="1"/>
  <c r="E2284" i="3"/>
  <c r="D2284" i="3" s="1"/>
  <c r="E2285" i="3"/>
  <c r="D2285" i="3" s="1"/>
  <c r="E2286" i="3"/>
  <c r="D2286" i="3" s="1"/>
  <c r="E2287" i="3"/>
  <c r="D2287" i="3" s="1"/>
  <c r="E2288" i="3"/>
  <c r="D2288" i="3" s="1"/>
  <c r="E2289" i="3"/>
  <c r="D2289" i="3" s="1"/>
  <c r="E2290" i="3"/>
  <c r="D2290" i="3" s="1"/>
  <c r="E2291" i="3"/>
  <c r="D2291" i="3" s="1"/>
  <c r="E1301" i="3"/>
  <c r="D1301" i="3" s="1"/>
  <c r="E1302" i="3"/>
  <c r="D1302" i="3" s="1"/>
  <c r="E1303" i="3"/>
  <c r="D1303" i="3" s="1"/>
  <c r="E1304" i="3"/>
  <c r="D1304" i="3" s="1"/>
  <c r="E1305" i="3"/>
  <c r="D1305" i="3" s="1"/>
  <c r="E1306" i="3"/>
  <c r="D1306" i="3" s="1"/>
  <c r="E1307" i="3"/>
  <c r="D1307" i="3" s="1"/>
  <c r="E1308" i="3"/>
  <c r="D1308" i="3" s="1"/>
  <c r="E1309" i="3"/>
  <c r="D1309" i="3" s="1"/>
  <c r="E1310" i="3"/>
  <c r="D1310" i="3" s="1"/>
  <c r="E1311" i="3"/>
  <c r="D1311" i="3" s="1"/>
  <c r="E1312" i="3"/>
  <c r="D1312" i="3" s="1"/>
  <c r="E1313" i="3"/>
  <c r="D1313" i="3" s="1"/>
  <c r="E1314" i="3"/>
  <c r="D1314" i="3" s="1"/>
  <c r="E1315" i="3"/>
  <c r="D1315" i="3" s="1"/>
  <c r="E1316" i="3"/>
  <c r="D1316" i="3" s="1"/>
  <c r="E1317" i="3"/>
  <c r="D1317" i="3" s="1"/>
  <c r="E1318" i="3"/>
  <c r="D1318" i="3" s="1"/>
  <c r="E1319" i="3"/>
  <c r="D1319" i="3" s="1"/>
  <c r="E1320" i="3"/>
  <c r="D1320" i="3" s="1"/>
  <c r="E1321" i="3"/>
  <c r="D1321" i="3" s="1"/>
  <c r="E1322" i="3"/>
  <c r="D1322" i="3" s="1"/>
  <c r="E1323" i="3"/>
  <c r="D1323" i="3" s="1"/>
  <c r="E1324" i="3"/>
  <c r="D1324" i="3" s="1"/>
  <c r="E1325" i="3"/>
  <c r="D1325" i="3" s="1"/>
  <c r="E1326" i="3"/>
  <c r="D1326" i="3" s="1"/>
  <c r="E1327" i="3"/>
  <c r="D1327" i="3" s="1"/>
  <c r="E1328" i="3"/>
  <c r="D1328" i="3" s="1"/>
  <c r="E1329" i="3"/>
  <c r="D1329" i="3" s="1"/>
  <c r="E1330" i="3"/>
  <c r="D1330" i="3" s="1"/>
  <c r="E1331" i="3"/>
  <c r="D1331" i="3" s="1"/>
  <c r="E1332" i="3"/>
  <c r="D1332" i="3" s="1"/>
  <c r="E1333" i="3"/>
  <c r="D1333" i="3" s="1"/>
  <c r="E1334" i="3"/>
  <c r="D1334" i="3" s="1"/>
  <c r="E1335" i="3"/>
  <c r="D1335" i="3" s="1"/>
  <c r="E1336" i="3"/>
  <c r="D1336" i="3" s="1"/>
  <c r="E1337" i="3"/>
  <c r="D1337" i="3" s="1"/>
  <c r="E1338" i="3"/>
  <c r="D1338" i="3" s="1"/>
  <c r="E1339" i="3"/>
  <c r="D1339" i="3" s="1"/>
  <c r="E1340" i="3"/>
  <c r="D1340" i="3" s="1"/>
  <c r="E1341" i="3"/>
  <c r="D1341" i="3" s="1"/>
  <c r="E1342" i="3"/>
  <c r="D1342" i="3" s="1"/>
  <c r="E1343" i="3"/>
  <c r="D1343" i="3" s="1"/>
  <c r="E1344" i="3"/>
  <c r="D1344" i="3" s="1"/>
  <c r="E1345" i="3"/>
  <c r="D1345" i="3" s="1"/>
  <c r="E1346" i="3"/>
  <c r="D1346" i="3" s="1"/>
  <c r="E1347" i="3"/>
  <c r="D1347" i="3" s="1"/>
  <c r="E1348" i="3"/>
  <c r="D1348" i="3" s="1"/>
  <c r="E1349" i="3"/>
  <c r="D1349" i="3" s="1"/>
  <c r="E1350" i="3"/>
  <c r="D1350" i="3" s="1"/>
  <c r="E1351" i="3"/>
  <c r="D1351" i="3" s="1"/>
  <c r="E1352" i="3"/>
  <c r="D1352" i="3" s="1"/>
  <c r="E1353" i="3"/>
  <c r="D1353" i="3" s="1"/>
  <c r="E1354" i="3"/>
  <c r="D1354" i="3" s="1"/>
  <c r="E1355" i="3"/>
  <c r="D1355" i="3" s="1"/>
  <c r="E1356" i="3"/>
  <c r="D1356" i="3" s="1"/>
  <c r="E1357" i="3"/>
  <c r="D1357" i="3" s="1"/>
  <c r="E1358" i="3"/>
  <c r="D1358" i="3" s="1"/>
  <c r="E1359" i="3"/>
  <c r="D1359" i="3" s="1"/>
  <c r="E1360" i="3"/>
  <c r="D1360" i="3" s="1"/>
  <c r="E1361" i="3"/>
  <c r="D1361" i="3" s="1"/>
  <c r="E1362" i="3"/>
  <c r="D1362" i="3" s="1"/>
  <c r="E1363" i="3"/>
  <c r="D1363" i="3" s="1"/>
  <c r="E1364" i="3"/>
  <c r="D1364" i="3" s="1"/>
  <c r="E1365" i="3"/>
  <c r="D1365" i="3" s="1"/>
  <c r="E1366" i="3"/>
  <c r="D1366" i="3" s="1"/>
  <c r="E1367" i="3"/>
  <c r="D1367" i="3" s="1"/>
  <c r="E1368" i="3"/>
  <c r="D1368" i="3" s="1"/>
  <c r="E1369" i="3"/>
  <c r="D1369" i="3" s="1"/>
  <c r="E1370" i="3"/>
  <c r="D1370" i="3" s="1"/>
  <c r="E1371" i="3"/>
  <c r="D1371" i="3" s="1"/>
  <c r="E1372" i="3"/>
  <c r="D1372" i="3" s="1"/>
  <c r="E1373" i="3"/>
  <c r="D1373" i="3" s="1"/>
  <c r="E1374" i="3"/>
  <c r="D1374" i="3" s="1"/>
  <c r="E1375" i="3"/>
  <c r="D1375" i="3" s="1"/>
  <c r="E1376" i="3"/>
  <c r="D1376" i="3" s="1"/>
  <c r="E1377" i="3"/>
  <c r="D1377" i="3" s="1"/>
  <c r="E1378" i="3"/>
  <c r="D1378" i="3" s="1"/>
  <c r="E1379" i="3"/>
  <c r="D1379" i="3" s="1"/>
  <c r="E1380" i="3"/>
  <c r="D1380" i="3" s="1"/>
  <c r="E1381" i="3"/>
  <c r="D1381" i="3" s="1"/>
  <c r="E1382" i="3"/>
  <c r="D1382" i="3" s="1"/>
  <c r="E1383" i="3"/>
  <c r="D1383" i="3" s="1"/>
  <c r="E1384" i="3"/>
  <c r="D1384" i="3" s="1"/>
  <c r="E1385" i="3"/>
  <c r="D1385" i="3" s="1"/>
  <c r="E1197" i="3"/>
  <c r="D1197" i="3" s="1"/>
  <c r="E1198" i="3"/>
  <c r="D1198" i="3" s="1"/>
  <c r="E1199" i="3"/>
  <c r="D1199" i="3" s="1"/>
  <c r="E1200" i="3"/>
  <c r="D1200" i="3" s="1"/>
  <c r="E1201" i="3"/>
  <c r="D1201" i="3" s="1"/>
  <c r="E1202" i="3"/>
  <c r="D1202" i="3" s="1"/>
  <c r="E1203" i="3"/>
  <c r="D1203" i="3" s="1"/>
  <c r="E1204" i="3"/>
  <c r="D1204" i="3" s="1"/>
  <c r="E1205" i="3"/>
  <c r="D1205" i="3" s="1"/>
  <c r="E1206" i="3"/>
  <c r="D1206" i="3" s="1"/>
  <c r="E1207" i="3"/>
  <c r="D1207" i="3" s="1"/>
  <c r="E1208" i="3"/>
  <c r="D1208" i="3" s="1"/>
  <c r="E1209" i="3"/>
  <c r="D1209" i="3" s="1"/>
  <c r="E1210" i="3"/>
  <c r="D1210" i="3" s="1"/>
  <c r="E1211" i="3"/>
  <c r="D1211" i="3" s="1"/>
  <c r="E1212" i="3"/>
  <c r="D1212" i="3" s="1"/>
  <c r="E1213" i="3"/>
  <c r="D1213" i="3" s="1"/>
  <c r="E1214" i="3"/>
  <c r="D1214" i="3" s="1"/>
  <c r="E1215" i="3"/>
  <c r="D1215" i="3" s="1"/>
  <c r="E1216" i="3"/>
  <c r="D1216" i="3" s="1"/>
  <c r="E1217" i="3"/>
  <c r="D1217" i="3" s="1"/>
  <c r="E1218" i="3"/>
  <c r="D1218" i="3" s="1"/>
  <c r="E1219" i="3"/>
  <c r="D1219" i="3" s="1"/>
  <c r="E1220" i="3"/>
  <c r="D1220" i="3" s="1"/>
  <c r="E1221" i="3"/>
  <c r="D1221" i="3" s="1"/>
  <c r="E1222" i="3"/>
  <c r="D1222" i="3" s="1"/>
  <c r="E1223" i="3"/>
  <c r="D1223" i="3" s="1"/>
  <c r="E1224" i="3"/>
  <c r="D1224" i="3" s="1"/>
  <c r="E1225" i="3"/>
  <c r="D1225" i="3" s="1"/>
  <c r="E1226" i="3"/>
  <c r="D1226" i="3" s="1"/>
  <c r="E1227" i="3"/>
  <c r="D1227" i="3" s="1"/>
  <c r="E1228" i="3"/>
  <c r="D1228" i="3" s="1"/>
  <c r="E1229" i="3"/>
  <c r="D1229" i="3" s="1"/>
  <c r="E1230" i="3"/>
  <c r="D1230" i="3" s="1"/>
  <c r="E1231" i="3"/>
  <c r="D1231" i="3" s="1"/>
  <c r="E1232" i="3"/>
  <c r="D1232" i="3" s="1"/>
  <c r="E1233" i="3"/>
  <c r="D1233" i="3" s="1"/>
  <c r="E1234" i="3"/>
  <c r="D1234" i="3" s="1"/>
  <c r="E1235" i="3"/>
  <c r="D1235" i="3" s="1"/>
  <c r="E1236" i="3"/>
  <c r="D1236" i="3" s="1"/>
  <c r="E1237" i="3"/>
  <c r="D1237" i="3" s="1"/>
  <c r="E1238" i="3"/>
  <c r="D1238" i="3" s="1"/>
  <c r="E1239" i="3"/>
  <c r="D1239" i="3" s="1"/>
  <c r="E1240" i="3"/>
  <c r="D1240" i="3" s="1"/>
  <c r="E1241" i="3"/>
  <c r="D1241" i="3" s="1"/>
  <c r="E1242" i="3"/>
  <c r="D1242" i="3" s="1"/>
  <c r="E1243" i="3"/>
  <c r="D1243" i="3" s="1"/>
  <c r="E1244" i="3"/>
  <c r="D1244" i="3" s="1"/>
  <c r="E1245" i="3"/>
  <c r="D1245" i="3" s="1"/>
  <c r="E1246" i="3"/>
  <c r="D1246" i="3" s="1"/>
  <c r="E1247" i="3"/>
  <c r="D1247" i="3" s="1"/>
  <c r="E1248" i="3"/>
  <c r="D1248" i="3" s="1"/>
  <c r="E1249" i="3"/>
  <c r="D1249" i="3" s="1"/>
  <c r="E1250" i="3"/>
  <c r="D1250" i="3" s="1"/>
  <c r="E1251" i="3"/>
  <c r="D1251" i="3" s="1"/>
  <c r="E1252" i="3"/>
  <c r="D1252" i="3" s="1"/>
  <c r="E1253" i="3"/>
  <c r="D1253" i="3" s="1"/>
  <c r="E1254" i="3"/>
  <c r="D1254" i="3" s="1"/>
  <c r="E1255" i="3"/>
  <c r="D1255" i="3" s="1"/>
  <c r="E1256" i="3"/>
  <c r="D1256" i="3" s="1"/>
  <c r="E1257" i="3"/>
  <c r="D1257" i="3" s="1"/>
  <c r="E1258" i="3"/>
  <c r="D1258" i="3" s="1"/>
  <c r="E1259" i="3"/>
  <c r="D1259" i="3" s="1"/>
  <c r="E1260" i="3"/>
  <c r="D1260" i="3" s="1"/>
  <c r="E1261" i="3"/>
  <c r="D1261" i="3" s="1"/>
  <c r="E1262" i="3"/>
  <c r="D1262" i="3" s="1"/>
  <c r="E1263" i="3"/>
  <c r="D1263" i="3" s="1"/>
  <c r="E1264" i="3"/>
  <c r="D1264" i="3" s="1"/>
  <c r="E1265" i="3"/>
  <c r="D1265" i="3" s="1"/>
  <c r="E1266" i="3"/>
  <c r="D1266" i="3" s="1"/>
  <c r="E1267" i="3"/>
  <c r="D1267" i="3" s="1"/>
  <c r="E1268" i="3"/>
  <c r="D1268" i="3" s="1"/>
  <c r="E1269" i="3"/>
  <c r="D1269" i="3" s="1"/>
  <c r="E1270" i="3"/>
  <c r="D1270" i="3" s="1"/>
  <c r="E1271" i="3"/>
  <c r="D1271" i="3" s="1"/>
  <c r="E1272" i="3"/>
  <c r="D1272" i="3" s="1"/>
  <c r="E1273" i="3"/>
  <c r="D1273" i="3" s="1"/>
  <c r="E1274" i="3"/>
  <c r="D1274" i="3" s="1"/>
  <c r="E1275" i="3"/>
  <c r="D1275" i="3" s="1"/>
  <c r="E1276" i="3"/>
  <c r="D1276" i="3" s="1"/>
  <c r="E1277" i="3"/>
  <c r="D1277" i="3" s="1"/>
  <c r="E1278" i="3"/>
  <c r="D1278" i="3" s="1"/>
  <c r="E1279" i="3"/>
  <c r="D1279" i="3" s="1"/>
  <c r="E1280" i="3"/>
  <c r="D1280" i="3" s="1"/>
  <c r="E1281" i="3"/>
  <c r="D1281" i="3" s="1"/>
  <c r="E1282" i="3"/>
  <c r="D1282" i="3" s="1"/>
  <c r="E1283" i="3"/>
  <c r="D1283" i="3" s="1"/>
  <c r="E1284" i="3"/>
  <c r="D1284" i="3" s="1"/>
  <c r="E1285" i="3"/>
  <c r="D1285" i="3" s="1"/>
  <c r="E1286" i="3"/>
  <c r="D1286" i="3" s="1"/>
  <c r="E1287" i="3"/>
  <c r="D1287" i="3" s="1"/>
  <c r="E1288" i="3"/>
  <c r="D1288" i="3" s="1"/>
  <c r="E1289" i="3"/>
  <c r="D1289" i="3" s="1"/>
  <c r="E1290" i="3"/>
  <c r="D1290" i="3" s="1"/>
  <c r="E1291" i="3"/>
  <c r="D1291" i="3" s="1"/>
  <c r="E1292" i="3"/>
  <c r="D1292" i="3" s="1"/>
  <c r="E1293" i="3"/>
  <c r="D1293" i="3" s="1"/>
  <c r="E1294" i="3"/>
  <c r="D1294" i="3" s="1"/>
  <c r="E1295" i="3"/>
  <c r="D1295" i="3" s="1"/>
  <c r="E1296" i="3"/>
  <c r="D1296" i="3" s="1"/>
  <c r="E1297" i="3"/>
  <c r="D1297" i="3" s="1"/>
  <c r="E1298" i="3"/>
  <c r="D1298" i="3" s="1"/>
  <c r="E1299" i="3"/>
  <c r="D1299" i="3" s="1"/>
  <c r="E1300" i="3"/>
  <c r="D1300" i="3" s="1"/>
  <c r="C77" i="2"/>
  <c r="C78" i="2"/>
  <c r="C79" i="2"/>
  <c r="C80" i="2"/>
  <c r="C76" i="2"/>
  <c r="C70" i="2"/>
  <c r="C20" i="2"/>
  <c r="C1812" i="5" s="1"/>
  <c r="C19" i="2"/>
  <c r="C1720" i="5" s="1"/>
  <c r="F49" i="14"/>
  <c r="F45" i="14"/>
  <c r="F42" i="14"/>
  <c r="F39" i="14"/>
  <c r="F31" i="14"/>
  <c r="F24" i="14"/>
  <c r="F18" i="14"/>
  <c r="F5" i="14"/>
  <c r="F597" i="9"/>
  <c r="F582" i="9"/>
  <c r="F571" i="9"/>
  <c r="F549" i="9"/>
  <c r="F284" i="9"/>
  <c r="F5" i="9"/>
  <c r="F80" i="8"/>
  <c r="F71" i="8"/>
  <c r="F56" i="8"/>
  <c r="F5" i="8"/>
  <c r="F139" i="7"/>
  <c r="F129" i="7"/>
  <c r="F120" i="7"/>
  <c r="F116" i="7"/>
  <c r="F107" i="7"/>
  <c r="F88" i="7"/>
  <c r="F78" i="7"/>
  <c r="F57" i="7"/>
  <c r="F42" i="7"/>
  <c r="F26" i="7"/>
  <c r="F13" i="7"/>
  <c r="F5" i="7"/>
  <c r="F1197" i="6"/>
  <c r="F1193" i="6"/>
  <c r="F1185" i="6"/>
  <c r="F1175" i="6"/>
  <c r="F1052" i="6"/>
  <c r="F901" i="6"/>
  <c r="F753" i="6"/>
  <c r="F728" i="6"/>
  <c r="F454" i="6"/>
  <c r="F186" i="6"/>
  <c r="F5" i="6"/>
  <c r="F1810" i="5"/>
  <c r="F1707" i="5"/>
  <c r="F1649" i="5"/>
  <c r="F1500" i="5"/>
  <c r="F1332" i="5"/>
  <c r="F1203" i="5"/>
  <c r="F1031" i="5"/>
  <c r="F1018" i="5"/>
  <c r="F787" i="5"/>
  <c r="F418" i="5"/>
  <c r="F374" i="5"/>
  <c r="F5" i="5"/>
  <c r="C156" i="7" l="1"/>
  <c r="E156" i="7" s="1"/>
  <c r="C157" i="7"/>
  <c r="E157" i="7" s="1"/>
  <c r="C158" i="7"/>
  <c r="E158" i="7" s="1"/>
  <c r="C159" i="7"/>
  <c r="E159" i="7" s="1"/>
  <c r="C160" i="7"/>
  <c r="E160" i="7" s="1"/>
  <c r="C1716" i="5"/>
  <c r="C1715" i="5"/>
  <c r="C1928" i="5"/>
  <c r="C1846" i="5"/>
  <c r="C1734" i="5"/>
  <c r="C1714" i="5"/>
  <c r="C1848" i="5"/>
  <c r="C1847" i="5"/>
  <c r="C1845" i="5"/>
  <c r="C1828" i="5"/>
  <c r="C1736" i="5"/>
  <c r="C1866" i="5"/>
  <c r="C1735" i="5"/>
  <c r="C1865" i="5"/>
  <c r="C1927" i="5"/>
  <c r="C1827" i="5"/>
  <c r="C1926" i="5"/>
  <c r="C1826" i="5"/>
  <c r="C1925" i="5"/>
  <c r="C1794" i="5"/>
  <c r="C1825" i="5"/>
  <c r="C1908" i="5"/>
  <c r="C1907" i="5"/>
  <c r="C1905" i="5"/>
  <c r="C1888" i="5"/>
  <c r="C1775" i="5"/>
  <c r="C1756" i="5"/>
  <c r="C1885" i="5"/>
  <c r="C1796" i="5"/>
  <c r="C1795" i="5"/>
  <c r="C1906" i="5"/>
  <c r="C1776" i="5"/>
  <c r="C1887" i="5"/>
  <c r="C1774" i="5"/>
  <c r="C1886" i="5"/>
  <c r="C1755" i="5"/>
  <c r="C1868" i="5"/>
  <c r="C1754" i="5"/>
  <c r="C1867" i="5"/>
  <c r="C1753" i="5"/>
  <c r="C1799" i="5"/>
  <c r="C1779" i="5"/>
  <c r="C1759" i="5"/>
  <c r="C1739" i="5"/>
  <c r="C1719" i="5"/>
  <c r="C1931" i="5"/>
  <c r="C1911" i="5"/>
  <c r="C1891" i="5"/>
  <c r="C1871" i="5"/>
  <c r="C1851" i="5"/>
  <c r="C1831" i="5"/>
  <c r="C1798" i="5"/>
  <c r="C1778" i="5"/>
  <c r="C1758" i="5"/>
  <c r="C1738" i="5"/>
  <c r="C1718" i="5"/>
  <c r="C1930" i="5"/>
  <c r="C1910" i="5"/>
  <c r="C1890" i="5"/>
  <c r="C1870" i="5"/>
  <c r="C1850" i="5"/>
  <c r="C1830" i="5"/>
  <c r="C1797" i="5"/>
  <c r="C1777" i="5"/>
  <c r="C1757" i="5"/>
  <c r="C1737" i="5"/>
  <c r="C1717" i="5"/>
  <c r="C1929" i="5"/>
  <c r="C1909" i="5"/>
  <c r="C1889" i="5"/>
  <c r="C1869" i="5"/>
  <c r="C1849" i="5"/>
  <c r="C1829" i="5"/>
  <c r="C1752" i="5"/>
  <c r="C1924" i="5"/>
  <c r="C1864" i="5"/>
  <c r="C1771" i="5"/>
  <c r="C1731" i="5"/>
  <c r="C1711" i="5"/>
  <c r="C1923" i="5"/>
  <c r="C1883" i="5"/>
  <c r="C1843" i="5"/>
  <c r="C1823" i="5"/>
  <c r="C1773" i="5"/>
  <c r="C1792" i="5"/>
  <c r="C1712" i="5"/>
  <c r="C1844" i="5"/>
  <c r="C1822" i="5"/>
  <c r="C1751" i="5"/>
  <c r="C1881" i="5"/>
  <c r="C1903" i="5"/>
  <c r="C1789" i="5"/>
  <c r="C1749" i="5"/>
  <c r="C1921" i="5"/>
  <c r="C1808" i="5"/>
  <c r="C1768" i="5"/>
  <c r="C1748" i="5"/>
  <c r="C1728" i="5"/>
  <c r="C1811" i="5"/>
  <c r="C1920" i="5"/>
  <c r="C1900" i="5"/>
  <c r="C1860" i="5"/>
  <c r="C1840" i="5"/>
  <c r="C1820" i="5"/>
  <c r="C1807" i="5"/>
  <c r="C1787" i="5"/>
  <c r="C1747" i="5"/>
  <c r="C1727" i="5"/>
  <c r="C1919" i="5"/>
  <c r="C1879" i="5"/>
  <c r="C1839" i="5"/>
  <c r="C1806" i="5"/>
  <c r="C1766" i="5"/>
  <c r="C1726" i="5"/>
  <c r="C1918" i="5"/>
  <c r="C1898" i="5"/>
  <c r="C1878" i="5"/>
  <c r="C1838" i="5"/>
  <c r="C1818" i="5"/>
  <c r="C1805" i="5"/>
  <c r="C1745" i="5"/>
  <c r="C1897" i="5"/>
  <c r="C1803" i="5"/>
  <c r="C1783" i="5"/>
  <c r="C1763" i="5"/>
  <c r="C1743" i="5"/>
  <c r="C1723" i="5"/>
  <c r="C1935" i="5"/>
  <c r="C1915" i="5"/>
  <c r="C1895" i="5"/>
  <c r="C1875" i="5"/>
  <c r="C1855" i="5"/>
  <c r="C1835" i="5"/>
  <c r="C1815" i="5"/>
  <c r="C1802" i="5"/>
  <c r="C1782" i="5"/>
  <c r="C1762" i="5"/>
  <c r="C1742" i="5"/>
  <c r="C1722" i="5"/>
  <c r="C1934" i="5"/>
  <c r="C1914" i="5"/>
  <c r="C1894" i="5"/>
  <c r="C1874" i="5"/>
  <c r="C1854" i="5"/>
  <c r="C1834" i="5"/>
  <c r="C1814" i="5"/>
  <c r="C1793" i="5"/>
  <c r="C1713" i="5"/>
  <c r="C1772" i="5"/>
  <c r="C1732" i="5"/>
  <c r="C1904" i="5"/>
  <c r="C1884" i="5"/>
  <c r="C1791" i="5"/>
  <c r="C1863" i="5"/>
  <c r="C1708" i="5"/>
  <c r="C1790" i="5"/>
  <c r="C1770" i="5"/>
  <c r="C1750" i="5"/>
  <c r="C1730" i="5"/>
  <c r="C1710" i="5"/>
  <c r="C1922" i="5"/>
  <c r="C1902" i="5"/>
  <c r="C1882" i="5"/>
  <c r="C1862" i="5"/>
  <c r="C1842" i="5"/>
  <c r="C1821" i="5"/>
  <c r="C1761" i="5"/>
  <c r="C1733" i="5"/>
  <c r="C1824" i="5"/>
  <c r="C1809" i="5"/>
  <c r="C1769" i="5"/>
  <c r="C1729" i="5"/>
  <c r="C1709" i="5"/>
  <c r="C1901" i="5"/>
  <c r="C1861" i="5"/>
  <c r="C1841" i="5"/>
  <c r="C1788" i="5"/>
  <c r="C1880" i="5"/>
  <c r="C1767" i="5"/>
  <c r="C1939" i="5"/>
  <c r="C1899" i="5"/>
  <c r="C1859" i="5"/>
  <c r="C1819" i="5"/>
  <c r="C1786" i="5"/>
  <c r="C1746" i="5"/>
  <c r="C1938" i="5"/>
  <c r="C1858" i="5"/>
  <c r="C1785" i="5"/>
  <c r="C1765" i="5"/>
  <c r="C1725" i="5"/>
  <c r="C1937" i="5"/>
  <c r="C1917" i="5"/>
  <c r="C1877" i="5"/>
  <c r="C1857" i="5"/>
  <c r="C1837" i="5"/>
  <c r="C1817" i="5"/>
  <c r="C1804" i="5"/>
  <c r="C1784" i="5"/>
  <c r="C1764" i="5"/>
  <c r="C1744" i="5"/>
  <c r="C1724" i="5"/>
  <c r="C1936" i="5"/>
  <c r="C1916" i="5"/>
  <c r="C1896" i="5"/>
  <c r="C1876" i="5"/>
  <c r="C1856" i="5"/>
  <c r="C1836" i="5"/>
  <c r="C1816" i="5"/>
  <c r="C1801" i="5"/>
  <c r="C1781" i="5"/>
  <c r="C1741" i="5"/>
  <c r="C1721" i="5"/>
  <c r="C1933" i="5"/>
  <c r="C1913" i="5"/>
  <c r="C1893" i="5"/>
  <c r="C1873" i="5"/>
  <c r="C1853" i="5"/>
  <c r="C1833" i="5"/>
  <c r="C1813" i="5"/>
  <c r="C1800" i="5"/>
  <c r="C1780" i="5"/>
  <c r="C1760" i="5"/>
  <c r="C1740" i="5"/>
  <c r="C1932" i="5"/>
  <c r="C1912" i="5"/>
  <c r="C1892" i="5"/>
  <c r="C1872" i="5"/>
  <c r="C1852" i="5"/>
  <c r="C1832" i="5"/>
  <c r="B13" i="1" l="1"/>
  <c r="B11" i="1"/>
  <c r="B9" i="1"/>
  <c r="B7" i="1"/>
  <c r="B5" i="1"/>
  <c r="C83" i="2"/>
  <c r="C140" i="7" s="1"/>
  <c r="E140" i="7" s="1"/>
  <c r="C52" i="2"/>
  <c r="C131" i="7" s="1"/>
  <c r="E131" i="7" s="1"/>
  <c r="C43" i="14"/>
  <c r="E43" i="14" s="1"/>
  <c r="C40" i="14"/>
  <c r="E40" i="14" s="1"/>
  <c r="C36" i="14"/>
  <c r="E36" i="14" s="1"/>
  <c r="C19" i="14"/>
  <c r="C20" i="14"/>
  <c r="C130" i="7" l="1"/>
  <c r="E130" i="7" s="1"/>
  <c r="C153" i="7"/>
  <c r="E153" i="7" s="1"/>
  <c r="C152" i="7"/>
  <c r="E152" i="7" s="1"/>
  <c r="C151" i="7"/>
  <c r="E151" i="7" s="1"/>
  <c r="C150" i="7"/>
  <c r="E150" i="7" s="1"/>
  <c r="C149" i="7"/>
  <c r="E149" i="7" s="1"/>
  <c r="C146" i="7"/>
  <c r="E146" i="7" s="1"/>
  <c r="C148" i="7"/>
  <c r="E148" i="7" s="1"/>
  <c r="C145" i="7"/>
  <c r="E145" i="7" s="1"/>
  <c r="C147" i="7"/>
  <c r="E147" i="7" s="1"/>
  <c r="C144" i="7"/>
  <c r="E144" i="7" s="1"/>
  <c r="C143" i="7"/>
  <c r="E143" i="7" s="1"/>
  <c r="C142" i="7"/>
  <c r="E142" i="7" s="1"/>
  <c r="C141" i="7"/>
  <c r="E141" i="7" s="1"/>
  <c r="C35" i="14"/>
  <c r="E35" i="14" s="1"/>
  <c r="C33" i="14"/>
  <c r="E33" i="14" s="1"/>
  <c r="C138" i="7"/>
  <c r="E138" i="7" s="1"/>
  <c r="C135" i="7"/>
  <c r="E135" i="7" s="1"/>
  <c r="C134" i="7"/>
  <c r="E134" i="7" s="1"/>
  <c r="C137" i="7"/>
  <c r="E137" i="7" s="1"/>
  <c r="C132" i="7"/>
  <c r="E132" i="7" s="1"/>
  <c r="C136" i="7"/>
  <c r="E136" i="7" s="1"/>
  <c r="C133" i="7"/>
  <c r="E133" i="7" s="1"/>
  <c r="C38" i="14"/>
  <c r="E38" i="14" s="1"/>
  <c r="C41" i="14"/>
  <c r="E41" i="14" s="1"/>
  <c r="C44" i="14"/>
  <c r="E44" i="14" s="1"/>
  <c r="C48" i="14"/>
  <c r="E48" i="14" s="1"/>
  <c r="C46" i="14"/>
  <c r="E46" i="14" s="1"/>
  <c r="C47" i="14"/>
  <c r="E47" i="14" s="1"/>
  <c r="C34" i="14"/>
  <c r="E34" i="14" s="1"/>
  <c r="C32" i="14"/>
  <c r="E32" i="14" s="1"/>
  <c r="C37" i="14"/>
  <c r="E37" i="14" s="1"/>
  <c r="C73" i="2" l="1"/>
  <c r="C69" i="2"/>
  <c r="C68" i="2"/>
  <c r="C67" i="2"/>
  <c r="C64" i="2"/>
  <c r="C63" i="2"/>
  <c r="C62" i="2"/>
  <c r="C61" i="2"/>
  <c r="C60" i="2"/>
  <c r="C59" i="2"/>
  <c r="C58" i="2"/>
  <c r="C57" i="2"/>
  <c r="C56" i="2"/>
  <c r="C55" i="2"/>
  <c r="C51" i="2"/>
  <c r="C50" i="2"/>
  <c r="C49" i="2"/>
  <c r="C48" i="2"/>
  <c r="C47" i="2"/>
  <c r="C46" i="2"/>
  <c r="C45" i="2"/>
  <c r="C44" i="2"/>
  <c r="C43" i="2"/>
  <c r="C42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18" i="2"/>
  <c r="C17" i="2"/>
  <c r="C16" i="2"/>
  <c r="C15" i="2"/>
  <c r="C14" i="2"/>
  <c r="C13" i="2"/>
  <c r="C12" i="2"/>
  <c r="C11" i="2"/>
  <c r="C10" i="2"/>
  <c r="C9" i="2"/>
  <c r="C8" i="2"/>
  <c r="C7" i="2"/>
  <c r="C6" i="2"/>
  <c r="C5" i="2"/>
  <c r="C4" i="2"/>
  <c r="E1509" i="3" l="1"/>
  <c r="D1509" i="3" s="1"/>
  <c r="E1558" i="3"/>
  <c r="D1558" i="3" s="1"/>
  <c r="E1572" i="3"/>
  <c r="D1572" i="3" s="1"/>
  <c r="E1599" i="3"/>
  <c r="D1599" i="3" s="1"/>
  <c r="E1472" i="3"/>
  <c r="D1472" i="3" s="1"/>
  <c r="E1487" i="3"/>
  <c r="D1487" i="3" s="1"/>
  <c r="E1521" i="3"/>
  <c r="D1521" i="3" s="1"/>
  <c r="E1534" i="3"/>
  <c r="D1534" i="3" s="1"/>
  <c r="E1546" i="3"/>
  <c r="D1546" i="3" s="1"/>
  <c r="E1559" i="3"/>
  <c r="D1559" i="3" s="1"/>
  <c r="E1586" i="3"/>
  <c r="D1586" i="3" s="1"/>
  <c r="E1600" i="3"/>
  <c r="D1600" i="3" s="1"/>
  <c r="E1473" i="3"/>
  <c r="D1473" i="3" s="1"/>
  <c r="E1488" i="3"/>
  <c r="D1488" i="3" s="1"/>
  <c r="E1510" i="3"/>
  <c r="D1510" i="3" s="1"/>
  <c r="E1522" i="3"/>
  <c r="D1522" i="3" s="1"/>
  <c r="E1547" i="3"/>
  <c r="D1547" i="3" s="1"/>
  <c r="E1560" i="3"/>
  <c r="D1560" i="3" s="1"/>
  <c r="E1573" i="3"/>
  <c r="D1573" i="3" s="1"/>
  <c r="E1587" i="3"/>
  <c r="D1587" i="3" s="1"/>
  <c r="E1474" i="3"/>
  <c r="D1474" i="3" s="1"/>
  <c r="E1535" i="3"/>
  <c r="D1535" i="3" s="1"/>
  <c r="E1548" i="3"/>
  <c r="D1548" i="3" s="1"/>
  <c r="E1574" i="3"/>
  <c r="D1574" i="3" s="1"/>
  <c r="E1588" i="3"/>
  <c r="D1588" i="3" s="1"/>
  <c r="E1601" i="3"/>
  <c r="D1601" i="3" s="1"/>
  <c r="E1489" i="3"/>
  <c r="D1489" i="3" s="1"/>
  <c r="E1502" i="3"/>
  <c r="D1502" i="3" s="1"/>
  <c r="E1513" i="3"/>
  <c r="D1513" i="3" s="1"/>
  <c r="E1538" i="3"/>
  <c r="D1538" i="3" s="1"/>
  <c r="E1551" i="3"/>
  <c r="D1551" i="3" s="1"/>
  <c r="E1564" i="3"/>
  <c r="D1564" i="3" s="1"/>
  <c r="E1577" i="3"/>
  <c r="D1577" i="3" s="1"/>
  <c r="E1591" i="3"/>
  <c r="D1591" i="3" s="1"/>
  <c r="E1605" i="3"/>
  <c r="D1605" i="3" s="1"/>
  <c r="E1503" i="3"/>
  <c r="D1503" i="3" s="1"/>
  <c r="E1527" i="3"/>
  <c r="D1527" i="3" s="1"/>
  <c r="E1552" i="3"/>
  <c r="D1552" i="3" s="1"/>
  <c r="E1592" i="3"/>
  <c r="D1592" i="3" s="1"/>
  <c r="E1606" i="3"/>
  <c r="D1606" i="3" s="1"/>
  <c r="E1480" i="3"/>
  <c r="D1480" i="3" s="1"/>
  <c r="E1528" i="3"/>
  <c r="D1528" i="3" s="1"/>
  <c r="E1515" i="3"/>
  <c r="D1515" i="3" s="1"/>
  <c r="E1540" i="3"/>
  <c r="D1540" i="3" s="1"/>
  <c r="E1566" i="3"/>
  <c r="D1566" i="3" s="1"/>
  <c r="E1512" i="3"/>
  <c r="D1512" i="3" s="1"/>
  <c r="E1611" i="3"/>
  <c r="D1611" i="3" s="1"/>
  <c r="E1478" i="3"/>
  <c r="D1478" i="3" s="1"/>
  <c r="E1575" i="3"/>
  <c r="D1575" i="3" s="1"/>
  <c r="E1554" i="3"/>
  <c r="D1554" i="3" s="1"/>
  <c r="E1482" i="3"/>
  <c r="D1482" i="3" s="1"/>
  <c r="E1555" i="3"/>
  <c r="D1555" i="3" s="1"/>
  <c r="E1483" i="3"/>
  <c r="D1483" i="3" s="1"/>
  <c r="E1532" i="3"/>
  <c r="D1532" i="3" s="1"/>
  <c r="E1571" i="3"/>
  <c r="D1571" i="3" s="1"/>
  <c r="E1612" i="3"/>
  <c r="D1612" i="3" s="1"/>
  <c r="E1479" i="3"/>
  <c r="D1479" i="3" s="1"/>
  <c r="E1497" i="3"/>
  <c r="D1497" i="3" s="1"/>
  <c r="E1481" i="3"/>
  <c r="D1481" i="3" s="1"/>
  <c r="E1499" i="3"/>
  <c r="D1499" i="3" s="1"/>
  <c r="E1595" i="3"/>
  <c r="D1595" i="3" s="1"/>
  <c r="E1576" i="3"/>
  <c r="D1576" i="3" s="1"/>
  <c r="E1590" i="3"/>
  <c r="D1590" i="3" s="1"/>
  <c r="E1514" i="3"/>
  <c r="D1514" i="3" s="1"/>
  <c r="E1553" i="3"/>
  <c r="D1553" i="3" s="1"/>
  <c r="E1593" i="3"/>
  <c r="D1593" i="3" s="1"/>
  <c r="E1498" i="3"/>
  <c r="D1498" i="3" s="1"/>
  <c r="E1533" i="3"/>
  <c r="D1533" i="3" s="1"/>
  <c r="E1594" i="3"/>
  <c r="D1594" i="3" s="1"/>
  <c r="E1516" i="3"/>
  <c r="D1516" i="3" s="1"/>
  <c r="E1500" i="3"/>
  <c r="D1500" i="3" s="1"/>
  <c r="E1536" i="3"/>
  <c r="D1536" i="3" s="1"/>
  <c r="E1517" i="3"/>
  <c r="D1517" i="3" s="1"/>
  <c r="E1537" i="3"/>
  <c r="D1537" i="3" s="1"/>
  <c r="E1596" i="3"/>
  <c r="D1596" i="3" s="1"/>
  <c r="E1465" i="3"/>
  <c r="D1465" i="3" s="1"/>
  <c r="E1484" i="3"/>
  <c r="D1484" i="3" s="1"/>
  <c r="E1518" i="3"/>
  <c r="D1518" i="3" s="1"/>
  <c r="E1578" i="3"/>
  <c r="D1578" i="3" s="1"/>
  <c r="E1597" i="3"/>
  <c r="D1597" i="3" s="1"/>
  <c r="E1466" i="3"/>
  <c r="D1466" i="3" s="1"/>
  <c r="E1556" i="3"/>
  <c r="D1556" i="3" s="1"/>
  <c r="E1531" i="3"/>
  <c r="D1531" i="3" s="1"/>
  <c r="E1501" i="3"/>
  <c r="D1501" i="3" s="1"/>
  <c r="E1519" i="3"/>
  <c r="D1519" i="3" s="1"/>
  <c r="E1539" i="3"/>
  <c r="D1539" i="3" s="1"/>
  <c r="E1579" i="3"/>
  <c r="D1579" i="3" s="1"/>
  <c r="E1598" i="3"/>
  <c r="D1598" i="3" s="1"/>
  <c r="E1485" i="3"/>
  <c r="D1485" i="3" s="1"/>
  <c r="E1557" i="3"/>
  <c r="D1557" i="3" s="1"/>
  <c r="E1580" i="3"/>
  <c r="D1580" i="3" s="1"/>
  <c r="E1486" i="3"/>
  <c r="D1486" i="3" s="1"/>
  <c r="E1511" i="3"/>
  <c r="D1511" i="3" s="1"/>
  <c r="E1550" i="3"/>
  <c r="D1550" i="3" s="1"/>
  <c r="E1477" i="3"/>
  <c r="D1477" i="3" s="1"/>
  <c r="E1467" i="3"/>
  <c r="D1467" i="3" s="1"/>
  <c r="E1504" i="3"/>
  <c r="D1504" i="3" s="1"/>
  <c r="E1520" i="3"/>
  <c r="D1520" i="3" s="1"/>
  <c r="E1541" i="3"/>
  <c r="D1541" i="3" s="1"/>
  <c r="E1561" i="3"/>
  <c r="D1561" i="3" s="1"/>
  <c r="E1602" i="3"/>
  <c r="D1602" i="3" s="1"/>
  <c r="E1468" i="3"/>
  <c r="D1468" i="3" s="1"/>
  <c r="E1563" i="3"/>
  <c r="D1563" i="3" s="1"/>
  <c r="E1523" i="3"/>
  <c r="D1523" i="3" s="1"/>
  <c r="E1542" i="3"/>
  <c r="D1542" i="3" s="1"/>
  <c r="E1562" i="3"/>
  <c r="D1562" i="3" s="1"/>
  <c r="E1581" i="3"/>
  <c r="D1581" i="3" s="1"/>
  <c r="E1543" i="3"/>
  <c r="D1543" i="3" s="1"/>
  <c r="E1491" i="3"/>
  <c r="D1491" i="3" s="1"/>
  <c r="E1589" i="3"/>
  <c r="D1589" i="3" s="1"/>
  <c r="E1505" i="3"/>
  <c r="D1505" i="3" s="1"/>
  <c r="E1582" i="3"/>
  <c r="D1582" i="3" s="1"/>
  <c r="E1603" i="3"/>
  <c r="D1603" i="3" s="1"/>
  <c r="E1469" i="3"/>
  <c r="D1469" i="3" s="1"/>
  <c r="E1490" i="3"/>
  <c r="D1490" i="3" s="1"/>
  <c r="E1524" i="3"/>
  <c r="D1524" i="3" s="1"/>
  <c r="E1604" i="3"/>
  <c r="D1604" i="3" s="1"/>
  <c r="E1506" i="3"/>
  <c r="D1506" i="3" s="1"/>
  <c r="E1525" i="3"/>
  <c r="D1525" i="3" s="1"/>
  <c r="E1544" i="3"/>
  <c r="D1544" i="3" s="1"/>
  <c r="E1565" i="3"/>
  <c r="D1565" i="3" s="1"/>
  <c r="E1583" i="3"/>
  <c r="D1583" i="3" s="1"/>
  <c r="E1470" i="3"/>
  <c r="D1470" i="3" s="1"/>
  <c r="E1492" i="3"/>
  <c r="D1492" i="3" s="1"/>
  <c r="E1494" i="3"/>
  <c r="D1494" i="3" s="1"/>
  <c r="E1508" i="3"/>
  <c r="D1508" i="3" s="1"/>
  <c r="E1530" i="3"/>
  <c r="D1530" i="3" s="1"/>
  <c r="E1495" i="3"/>
  <c r="D1495" i="3" s="1"/>
  <c r="E1569" i="3"/>
  <c r="D1569" i="3" s="1"/>
  <c r="E1507" i="3"/>
  <c r="D1507" i="3" s="1"/>
  <c r="E1526" i="3"/>
  <c r="D1526" i="3" s="1"/>
  <c r="E1567" i="3"/>
  <c r="D1567" i="3" s="1"/>
  <c r="E1584" i="3"/>
  <c r="D1584" i="3" s="1"/>
  <c r="E1607" i="3"/>
  <c r="D1607" i="3" s="1"/>
  <c r="E1471" i="3"/>
  <c r="D1471" i="3" s="1"/>
  <c r="E1493" i="3"/>
  <c r="D1493" i="3" s="1"/>
  <c r="E1609" i="3"/>
  <c r="D1609" i="3" s="1"/>
  <c r="E1476" i="3"/>
  <c r="D1476" i="3" s="1"/>
  <c r="E1610" i="3"/>
  <c r="D1610" i="3" s="1"/>
  <c r="E1496" i="3"/>
  <c r="D1496" i="3" s="1"/>
  <c r="E1529" i="3"/>
  <c r="D1529" i="3" s="1"/>
  <c r="E1545" i="3"/>
  <c r="D1545" i="3" s="1"/>
  <c r="E1568" i="3"/>
  <c r="D1568" i="3" s="1"/>
  <c r="E1585" i="3"/>
  <c r="D1585" i="3" s="1"/>
  <c r="E1608" i="3"/>
  <c r="D1608" i="3" s="1"/>
  <c r="E1475" i="3"/>
  <c r="D1475" i="3" s="1"/>
  <c r="E1549" i="3"/>
  <c r="D1549" i="3" s="1"/>
  <c r="E1570" i="3"/>
  <c r="D1570" i="3" s="1"/>
  <c r="E1614" i="3"/>
  <c r="D1614" i="3" s="1"/>
  <c r="E1627" i="3"/>
  <c r="D1627" i="3" s="1"/>
  <c r="E1615" i="3"/>
  <c r="D1615" i="3" s="1"/>
  <c r="E1628" i="3"/>
  <c r="D1628" i="3" s="1"/>
  <c r="E1643" i="3"/>
  <c r="D1643" i="3" s="1"/>
  <c r="E1629" i="3"/>
  <c r="D1629" i="3" s="1"/>
  <c r="E1644" i="3"/>
  <c r="D1644" i="3" s="1"/>
  <c r="E1616" i="3"/>
  <c r="D1616" i="3" s="1"/>
  <c r="E1630" i="3"/>
  <c r="D1630" i="3" s="1"/>
  <c r="E1645" i="3"/>
  <c r="D1645" i="3" s="1"/>
  <c r="E1619" i="3"/>
  <c r="D1619" i="3" s="1"/>
  <c r="E1633" i="3"/>
  <c r="D1633" i="3" s="1"/>
  <c r="E1635" i="3"/>
  <c r="D1635" i="3" s="1"/>
  <c r="E1650" i="3"/>
  <c r="D1650" i="3" s="1"/>
  <c r="E1632" i="3"/>
  <c r="D1632" i="3" s="1"/>
  <c r="E1617" i="3"/>
  <c r="D1617" i="3" s="1"/>
  <c r="E1653" i="3"/>
  <c r="D1653" i="3" s="1"/>
  <c r="E1613" i="3"/>
  <c r="D1613" i="3" s="1"/>
  <c r="E1634" i="3"/>
  <c r="D1634" i="3" s="1"/>
  <c r="E1636" i="3"/>
  <c r="D1636" i="3" s="1"/>
  <c r="E1637" i="3"/>
  <c r="D1637" i="3" s="1"/>
  <c r="E1618" i="3"/>
  <c r="D1618" i="3" s="1"/>
  <c r="E1638" i="3"/>
  <c r="D1638" i="3" s="1"/>
  <c r="E1639" i="3"/>
  <c r="D1639" i="3" s="1"/>
  <c r="E1620" i="3"/>
  <c r="D1620" i="3" s="1"/>
  <c r="E1640" i="3"/>
  <c r="D1640" i="3" s="1"/>
  <c r="E1621" i="3"/>
  <c r="D1621" i="3" s="1"/>
  <c r="E1652" i="3"/>
  <c r="D1652" i="3" s="1"/>
  <c r="E1622" i="3"/>
  <c r="D1622" i="3" s="1"/>
  <c r="E1641" i="3"/>
  <c r="D1641" i="3" s="1"/>
  <c r="E1642" i="3"/>
  <c r="D1642" i="3" s="1"/>
  <c r="E1624" i="3"/>
  <c r="D1624" i="3" s="1"/>
  <c r="E1646" i="3"/>
  <c r="D1646" i="3" s="1"/>
  <c r="E1623" i="3"/>
  <c r="D1623" i="3" s="1"/>
  <c r="E1651" i="3"/>
  <c r="D1651" i="3" s="1"/>
  <c r="E1631" i="3"/>
  <c r="D1631" i="3" s="1"/>
  <c r="E1625" i="3"/>
  <c r="D1625" i="3" s="1"/>
  <c r="E1647" i="3"/>
  <c r="D1647" i="3" s="1"/>
  <c r="E1648" i="3"/>
  <c r="D1648" i="3" s="1"/>
  <c r="E1626" i="3"/>
  <c r="D1626" i="3" s="1"/>
  <c r="E1649" i="3"/>
  <c r="D1649" i="3" s="1"/>
  <c r="E1657" i="3"/>
  <c r="D1657" i="3" s="1"/>
  <c r="E1671" i="3"/>
  <c r="D1671" i="3" s="1"/>
  <c r="E1699" i="3"/>
  <c r="D1699" i="3" s="1"/>
  <c r="E1713" i="3"/>
  <c r="D1713" i="3" s="1"/>
  <c r="E1726" i="3"/>
  <c r="D1726" i="3" s="1"/>
  <c r="E1658" i="3"/>
  <c r="D1658" i="3" s="1"/>
  <c r="E1672" i="3"/>
  <c r="D1672" i="3" s="1"/>
  <c r="E1686" i="3"/>
  <c r="D1686" i="3" s="1"/>
  <c r="E1700" i="3"/>
  <c r="D1700" i="3" s="1"/>
  <c r="E1727" i="3"/>
  <c r="D1727" i="3" s="1"/>
  <c r="E1659" i="3"/>
  <c r="D1659" i="3" s="1"/>
  <c r="E1687" i="3"/>
  <c r="D1687" i="3" s="1"/>
  <c r="E1715" i="3"/>
  <c r="D1715" i="3" s="1"/>
  <c r="E1728" i="3"/>
  <c r="D1728" i="3" s="1"/>
  <c r="E1660" i="3"/>
  <c r="D1660" i="3" s="1"/>
  <c r="E1673" i="3"/>
  <c r="D1673" i="3" s="1"/>
  <c r="E1688" i="3"/>
  <c r="D1688" i="3" s="1"/>
  <c r="E1701" i="3"/>
  <c r="D1701" i="3" s="1"/>
  <c r="E1665" i="3"/>
  <c r="D1665" i="3" s="1"/>
  <c r="E1706" i="3"/>
  <c r="D1706" i="3" s="1"/>
  <c r="E1720" i="3"/>
  <c r="D1720" i="3" s="1"/>
  <c r="E1734" i="3"/>
  <c r="D1734" i="3" s="1"/>
  <c r="E1691" i="3"/>
  <c r="D1691" i="3" s="1"/>
  <c r="E1709" i="3"/>
  <c r="D1709" i="3" s="1"/>
  <c r="E1655" i="3"/>
  <c r="D1655" i="3" s="1"/>
  <c r="E1694" i="3"/>
  <c r="D1694" i="3" s="1"/>
  <c r="E1731" i="3"/>
  <c r="D1731" i="3" s="1"/>
  <c r="E1676" i="3"/>
  <c r="D1676" i="3" s="1"/>
  <c r="E1712" i="3"/>
  <c r="D1712" i="3" s="1"/>
  <c r="E1656" i="3"/>
  <c r="D1656" i="3" s="1"/>
  <c r="E1690" i="3"/>
  <c r="D1690" i="3" s="1"/>
  <c r="E1674" i="3"/>
  <c r="D1674" i="3" s="1"/>
  <c r="E1692" i="3"/>
  <c r="D1692" i="3" s="1"/>
  <c r="E1710" i="3"/>
  <c r="D1710" i="3" s="1"/>
  <c r="E1711" i="3"/>
  <c r="D1711" i="3" s="1"/>
  <c r="E1732" i="3"/>
  <c r="D1732" i="3" s="1"/>
  <c r="E1677" i="3"/>
  <c r="D1677" i="3" s="1"/>
  <c r="E1725" i="3"/>
  <c r="D1725" i="3" s="1"/>
  <c r="E1654" i="3"/>
  <c r="D1654" i="3" s="1"/>
  <c r="E1675" i="3"/>
  <c r="D1675" i="3" s="1"/>
  <c r="E1693" i="3"/>
  <c r="D1693" i="3" s="1"/>
  <c r="E1695" i="3"/>
  <c r="D1695" i="3" s="1"/>
  <c r="E1724" i="3"/>
  <c r="D1724" i="3" s="1"/>
  <c r="E1678" i="3"/>
  <c r="D1678" i="3" s="1"/>
  <c r="E1696" i="3"/>
  <c r="D1696" i="3" s="1"/>
  <c r="E1716" i="3"/>
  <c r="D1716" i="3" s="1"/>
  <c r="E1733" i="3"/>
  <c r="D1733" i="3" s="1"/>
  <c r="E1661" i="3"/>
  <c r="D1661" i="3" s="1"/>
  <c r="E1679" i="3"/>
  <c r="D1679" i="3" s="1"/>
  <c r="E1735" i="3"/>
  <c r="D1735" i="3" s="1"/>
  <c r="E1662" i="3"/>
  <c r="D1662" i="3" s="1"/>
  <c r="E1680" i="3"/>
  <c r="D1680" i="3" s="1"/>
  <c r="E1697" i="3"/>
  <c r="D1697" i="3" s="1"/>
  <c r="E1717" i="3"/>
  <c r="D1717" i="3" s="1"/>
  <c r="E1698" i="3"/>
  <c r="D1698" i="3" s="1"/>
  <c r="E1718" i="3"/>
  <c r="D1718" i="3" s="1"/>
  <c r="E1736" i="3"/>
  <c r="D1736" i="3" s="1"/>
  <c r="E1663" i="3"/>
  <c r="D1663" i="3" s="1"/>
  <c r="E1681" i="3"/>
  <c r="D1681" i="3" s="1"/>
  <c r="E1737" i="3"/>
  <c r="D1737" i="3" s="1"/>
  <c r="E1666" i="3"/>
  <c r="D1666" i="3" s="1"/>
  <c r="E1721" i="3"/>
  <c r="D1721" i="3" s="1"/>
  <c r="E1669" i="3"/>
  <c r="D1669" i="3" s="1"/>
  <c r="E1664" i="3"/>
  <c r="D1664" i="3" s="1"/>
  <c r="E1682" i="3"/>
  <c r="D1682" i="3" s="1"/>
  <c r="E1702" i="3"/>
  <c r="D1702" i="3" s="1"/>
  <c r="E1719" i="3"/>
  <c r="D1719" i="3" s="1"/>
  <c r="E1703" i="3"/>
  <c r="D1703" i="3" s="1"/>
  <c r="E1670" i="3"/>
  <c r="D1670" i="3" s="1"/>
  <c r="E1683" i="3"/>
  <c r="D1683" i="3" s="1"/>
  <c r="E1723" i="3"/>
  <c r="D1723" i="3" s="1"/>
  <c r="E1684" i="3"/>
  <c r="D1684" i="3" s="1"/>
  <c r="E1704" i="3"/>
  <c r="D1704" i="3" s="1"/>
  <c r="E1707" i="3"/>
  <c r="D1707" i="3" s="1"/>
  <c r="E1667" i="3"/>
  <c r="D1667" i="3" s="1"/>
  <c r="E1685" i="3"/>
  <c r="D1685" i="3" s="1"/>
  <c r="E1705" i="3"/>
  <c r="D1705" i="3" s="1"/>
  <c r="E1722" i="3"/>
  <c r="D1722" i="3" s="1"/>
  <c r="E1668" i="3"/>
  <c r="D1668" i="3" s="1"/>
  <c r="E1689" i="3"/>
  <c r="D1689" i="3" s="1"/>
  <c r="E1708" i="3"/>
  <c r="D1708" i="3" s="1"/>
  <c r="E1714" i="3"/>
  <c r="D1714" i="3" s="1"/>
  <c r="E1729" i="3"/>
  <c r="D1729" i="3" s="1"/>
  <c r="E1730" i="3"/>
  <c r="D1730" i="3" s="1"/>
  <c r="E1742" i="3"/>
  <c r="D1742" i="3" s="1"/>
  <c r="E1756" i="3"/>
  <c r="D1756" i="3" s="1"/>
  <c r="E1743" i="3"/>
  <c r="D1743" i="3" s="1"/>
  <c r="E1757" i="3"/>
  <c r="D1757" i="3" s="1"/>
  <c r="E1758" i="3"/>
  <c r="D1758" i="3" s="1"/>
  <c r="E1749" i="3"/>
  <c r="D1749" i="3" s="1"/>
  <c r="E1747" i="3"/>
  <c r="D1747" i="3" s="1"/>
  <c r="E1748" i="3"/>
  <c r="D1748" i="3" s="1"/>
  <c r="E1750" i="3"/>
  <c r="D1750" i="3" s="1"/>
  <c r="E1751" i="3"/>
  <c r="D1751" i="3" s="1"/>
  <c r="E1746" i="3"/>
  <c r="D1746" i="3" s="1"/>
  <c r="E1752" i="3"/>
  <c r="D1752" i="3" s="1"/>
  <c r="E1753" i="3"/>
  <c r="D1753" i="3" s="1"/>
  <c r="E1754" i="3"/>
  <c r="D1754" i="3" s="1"/>
  <c r="E1755" i="3"/>
  <c r="D1755" i="3" s="1"/>
  <c r="E1739" i="3"/>
  <c r="D1739" i="3" s="1"/>
  <c r="E1759" i="3"/>
  <c r="D1759" i="3" s="1"/>
  <c r="E1740" i="3"/>
  <c r="D1740" i="3" s="1"/>
  <c r="E1745" i="3"/>
  <c r="D1745" i="3" s="1"/>
  <c r="E1760" i="3"/>
  <c r="D1760" i="3" s="1"/>
  <c r="E1741" i="3"/>
  <c r="D1741" i="3" s="1"/>
  <c r="E1761" i="3"/>
  <c r="D1761" i="3" s="1"/>
  <c r="E1744" i="3"/>
  <c r="D1744" i="3" s="1"/>
  <c r="E1762" i="3"/>
  <c r="D1762" i="3" s="1"/>
  <c r="E1771" i="3"/>
  <c r="D1771" i="3" s="1"/>
  <c r="E1772" i="3"/>
  <c r="D1772" i="3" s="1"/>
  <c r="E1773" i="3"/>
  <c r="D1773" i="3" s="1"/>
  <c r="E1764" i="3"/>
  <c r="D1764" i="3" s="1"/>
  <c r="E1766" i="3"/>
  <c r="D1766" i="3" s="1"/>
  <c r="E1767" i="3"/>
  <c r="D1767" i="3" s="1"/>
  <c r="E1770" i="3"/>
  <c r="D1770" i="3" s="1"/>
  <c r="E1768" i="3"/>
  <c r="D1768" i="3" s="1"/>
  <c r="E1769" i="3"/>
  <c r="D1769" i="3" s="1"/>
  <c r="E1774" i="3"/>
  <c r="D1774" i="3" s="1"/>
  <c r="E1765" i="3"/>
  <c r="D1765" i="3" s="1"/>
  <c r="E1775" i="3"/>
  <c r="D1775" i="3" s="1"/>
  <c r="E1776" i="3"/>
  <c r="D1776" i="3" s="1"/>
  <c r="E1777" i="3"/>
  <c r="D1777" i="3" s="1"/>
  <c r="E1778" i="3"/>
  <c r="D1778" i="3" s="1"/>
  <c r="E1779" i="3"/>
  <c r="D1779" i="3" s="1"/>
  <c r="E1780" i="3"/>
  <c r="D1780" i="3" s="1"/>
  <c r="E1781" i="3"/>
  <c r="D1781" i="3" s="1"/>
  <c r="E1804" i="3"/>
  <c r="D1804" i="3" s="1"/>
  <c r="E1786" i="3"/>
  <c r="D1786" i="3" s="1"/>
  <c r="E1799" i="3"/>
  <c r="D1799" i="3" s="1"/>
  <c r="E1805" i="3"/>
  <c r="D1805" i="3" s="1"/>
  <c r="E1787" i="3"/>
  <c r="D1787" i="3" s="1"/>
  <c r="E1800" i="3"/>
  <c r="D1800" i="3" s="1"/>
  <c r="E1806" i="3"/>
  <c r="D1806" i="3" s="1"/>
  <c r="E1793" i="3"/>
  <c r="D1793" i="3" s="1"/>
  <c r="E1801" i="3"/>
  <c r="D1801" i="3" s="1"/>
  <c r="E1785" i="3"/>
  <c r="D1785" i="3" s="1"/>
  <c r="E1803" i="3"/>
  <c r="D1803" i="3" s="1"/>
  <c r="E1790" i="3"/>
  <c r="D1790" i="3" s="1"/>
  <c r="E1788" i="3"/>
  <c r="D1788" i="3" s="1"/>
  <c r="E1789" i="3"/>
  <c r="D1789" i="3" s="1"/>
  <c r="E1802" i="3"/>
  <c r="D1802" i="3" s="1"/>
  <c r="E1791" i="3"/>
  <c r="D1791" i="3" s="1"/>
  <c r="E1807" i="3"/>
  <c r="D1807" i="3" s="1"/>
  <c r="E1792" i="3"/>
  <c r="D1792" i="3" s="1"/>
  <c r="E1794" i="3"/>
  <c r="D1794" i="3" s="1"/>
  <c r="E1795" i="3"/>
  <c r="D1795" i="3" s="1"/>
  <c r="E1797" i="3"/>
  <c r="D1797" i="3" s="1"/>
  <c r="E1784" i="3"/>
  <c r="D1784" i="3" s="1"/>
  <c r="E1796" i="3"/>
  <c r="D1796" i="3" s="1"/>
  <c r="E1783" i="3"/>
  <c r="D1783" i="3" s="1"/>
  <c r="E1798" i="3"/>
  <c r="D1798" i="3" s="1"/>
  <c r="E1392" i="3"/>
  <c r="D1392" i="3" s="1"/>
  <c r="E1417" i="3"/>
  <c r="D1417" i="3" s="1"/>
  <c r="E1431" i="3"/>
  <c r="D1431" i="3" s="1"/>
  <c r="E1444" i="3"/>
  <c r="D1444" i="3" s="1"/>
  <c r="E1457" i="3"/>
  <c r="D1457" i="3" s="1"/>
  <c r="E1393" i="3"/>
  <c r="D1393" i="3" s="1"/>
  <c r="E1405" i="3"/>
  <c r="D1405" i="3" s="1"/>
  <c r="E1418" i="3"/>
  <c r="D1418" i="3" s="1"/>
  <c r="E1458" i="3"/>
  <c r="D1458" i="3" s="1"/>
  <c r="E1432" i="3"/>
  <c r="D1432" i="3" s="1"/>
  <c r="E1445" i="3"/>
  <c r="D1445" i="3" s="1"/>
  <c r="E1459" i="3"/>
  <c r="D1459" i="3" s="1"/>
  <c r="E1394" i="3"/>
  <c r="D1394" i="3" s="1"/>
  <c r="E1406" i="3"/>
  <c r="D1406" i="3" s="1"/>
  <c r="E1419" i="3"/>
  <c r="D1419" i="3" s="1"/>
  <c r="E1433" i="3"/>
  <c r="D1433" i="3" s="1"/>
  <c r="E1460" i="3"/>
  <c r="D1460" i="3" s="1"/>
  <c r="E1410" i="3"/>
  <c r="D1410" i="3" s="1"/>
  <c r="E1437" i="3"/>
  <c r="D1437" i="3" s="1"/>
  <c r="E1450" i="3"/>
  <c r="D1450" i="3" s="1"/>
  <c r="E1388" i="3"/>
  <c r="D1388" i="3" s="1"/>
  <c r="E1404" i="3"/>
  <c r="D1404" i="3" s="1"/>
  <c r="E1422" i="3"/>
  <c r="D1422" i="3" s="1"/>
  <c r="E1440" i="3"/>
  <c r="D1440" i="3" s="1"/>
  <c r="E1456" i="3"/>
  <c r="D1456" i="3" s="1"/>
  <c r="E1462" i="3"/>
  <c r="D1462" i="3" s="1"/>
  <c r="E1407" i="3"/>
  <c r="D1407" i="3" s="1"/>
  <c r="E1423" i="3"/>
  <c r="D1423" i="3" s="1"/>
  <c r="E1441" i="3"/>
  <c r="D1441" i="3" s="1"/>
  <c r="E1461" i="3"/>
  <c r="D1461" i="3" s="1"/>
  <c r="E1408" i="3"/>
  <c r="D1408" i="3" s="1"/>
  <c r="E1442" i="3"/>
  <c r="D1442" i="3" s="1"/>
  <c r="E1443" i="3"/>
  <c r="D1443" i="3" s="1"/>
  <c r="E1389" i="3"/>
  <c r="D1389" i="3" s="1"/>
  <c r="E1424" i="3"/>
  <c r="D1424" i="3" s="1"/>
  <c r="E1390" i="3"/>
  <c r="D1390" i="3" s="1"/>
  <c r="E1463" i="3"/>
  <c r="D1463" i="3" s="1"/>
  <c r="E1426" i="3"/>
  <c r="D1426" i="3" s="1"/>
  <c r="E1387" i="3"/>
  <c r="D1387" i="3" s="1"/>
  <c r="E1425" i="3"/>
  <c r="D1425" i="3" s="1"/>
  <c r="E1391" i="3"/>
  <c r="D1391" i="3" s="1"/>
  <c r="E1409" i="3"/>
  <c r="D1409" i="3" s="1"/>
  <c r="E1421" i="3"/>
  <c r="D1421" i="3" s="1"/>
  <c r="E1427" i="3"/>
  <c r="D1427" i="3" s="1"/>
  <c r="E1446" i="3"/>
  <c r="D1446" i="3" s="1"/>
  <c r="E1411" i="3"/>
  <c r="D1411" i="3" s="1"/>
  <c r="E1395" i="3"/>
  <c r="D1395" i="3" s="1"/>
  <c r="E1428" i="3"/>
  <c r="D1428" i="3" s="1"/>
  <c r="E1447" i="3"/>
  <c r="D1447" i="3" s="1"/>
  <c r="E1396" i="3"/>
  <c r="D1396" i="3" s="1"/>
  <c r="E1412" i="3"/>
  <c r="D1412" i="3" s="1"/>
  <c r="E1429" i="3"/>
  <c r="D1429" i="3" s="1"/>
  <c r="E1448" i="3"/>
  <c r="D1448" i="3" s="1"/>
  <c r="E1397" i="3"/>
  <c r="D1397" i="3" s="1"/>
  <c r="E1413" i="3"/>
  <c r="D1413" i="3" s="1"/>
  <c r="E1430" i="3"/>
  <c r="D1430" i="3" s="1"/>
  <c r="E1398" i="3"/>
  <c r="D1398" i="3" s="1"/>
  <c r="E1449" i="3"/>
  <c r="D1449" i="3" s="1"/>
  <c r="E1455" i="3"/>
  <c r="D1455" i="3" s="1"/>
  <c r="E1415" i="3"/>
  <c r="D1415" i="3" s="1"/>
  <c r="E1399" i="3"/>
  <c r="D1399" i="3" s="1"/>
  <c r="E1414" i="3"/>
  <c r="D1414" i="3" s="1"/>
  <c r="E1434" i="3"/>
  <c r="D1434" i="3" s="1"/>
  <c r="E1451" i="3"/>
  <c r="D1451" i="3" s="1"/>
  <c r="E1400" i="3"/>
  <c r="D1400" i="3" s="1"/>
  <c r="E1435" i="3"/>
  <c r="D1435" i="3" s="1"/>
  <c r="E1452" i="3"/>
  <c r="D1452" i="3" s="1"/>
  <c r="E1386" i="3"/>
  <c r="D1386" i="3" s="1"/>
  <c r="E1420" i="3"/>
  <c r="D1420" i="3" s="1"/>
  <c r="E1454" i="3"/>
  <c r="D1454" i="3" s="1"/>
  <c r="E1401" i="3"/>
  <c r="D1401" i="3" s="1"/>
  <c r="E1416" i="3"/>
  <c r="D1416" i="3" s="1"/>
  <c r="E1453" i="3"/>
  <c r="D1453" i="3" s="1"/>
  <c r="E1438" i="3"/>
  <c r="D1438" i="3" s="1"/>
  <c r="E1436" i="3"/>
  <c r="D1436" i="3" s="1"/>
  <c r="E1402" i="3"/>
  <c r="D1402" i="3" s="1"/>
  <c r="E1403" i="3"/>
  <c r="D1403" i="3" s="1"/>
  <c r="E1439" i="3"/>
  <c r="D1439" i="3" s="1"/>
  <c r="E302" i="3"/>
  <c r="D302" i="3" s="1"/>
  <c r="E316" i="3"/>
  <c r="D316" i="3" s="1"/>
  <c r="E330" i="3"/>
  <c r="D330" i="3" s="1"/>
  <c r="E343" i="3"/>
  <c r="D343" i="3" s="1"/>
  <c r="E357" i="3"/>
  <c r="D357" i="3" s="1"/>
  <c r="E18" i="3"/>
  <c r="D18" i="3" s="1"/>
  <c r="E31" i="3"/>
  <c r="D31" i="3" s="1"/>
  <c r="E45" i="3"/>
  <c r="D45" i="3" s="1"/>
  <c r="E58" i="3"/>
  <c r="D58" i="3" s="1"/>
  <c r="E110" i="3"/>
  <c r="D110" i="3" s="1"/>
  <c r="E136" i="3"/>
  <c r="D136" i="3" s="1"/>
  <c r="E175" i="3"/>
  <c r="D175" i="3" s="1"/>
  <c r="E188" i="3"/>
  <c r="D188" i="3" s="1"/>
  <c r="E201" i="3"/>
  <c r="D201" i="3" s="1"/>
  <c r="E214" i="3"/>
  <c r="D214" i="3" s="1"/>
  <c r="E242" i="3"/>
  <c r="D242" i="3" s="1"/>
  <c r="E255" i="3"/>
  <c r="D255" i="3" s="1"/>
  <c r="E269" i="3"/>
  <c r="D269" i="3" s="1"/>
  <c r="E281" i="3"/>
  <c r="D281" i="3" s="1"/>
  <c r="E305" i="3"/>
  <c r="D305" i="3" s="1"/>
  <c r="E319" i="3"/>
  <c r="D319" i="3" s="1"/>
  <c r="E346" i="3"/>
  <c r="D346" i="3" s="1"/>
  <c r="E6" i="3"/>
  <c r="D6" i="3" s="1"/>
  <c r="E47" i="3"/>
  <c r="D47" i="3" s="1"/>
  <c r="E61" i="3"/>
  <c r="D61" i="3" s="1"/>
  <c r="E74" i="3"/>
  <c r="D74" i="3" s="1"/>
  <c r="E100" i="3"/>
  <c r="D100" i="3" s="1"/>
  <c r="E344" i="3"/>
  <c r="D344" i="3" s="1"/>
  <c r="E358" i="3"/>
  <c r="D358" i="3" s="1"/>
  <c r="E4" i="3"/>
  <c r="D4" i="3" s="1"/>
  <c r="E32" i="3"/>
  <c r="D32" i="3" s="1"/>
  <c r="E59" i="3"/>
  <c r="D59" i="3" s="1"/>
  <c r="E72" i="3"/>
  <c r="D72" i="3" s="1"/>
  <c r="E85" i="3"/>
  <c r="D85" i="3" s="1"/>
  <c r="E97" i="3"/>
  <c r="D97" i="3" s="1"/>
  <c r="E111" i="3"/>
  <c r="D111" i="3" s="1"/>
  <c r="E125" i="3"/>
  <c r="D125" i="3" s="1"/>
  <c r="E150" i="3"/>
  <c r="D150" i="3" s="1"/>
  <c r="E163" i="3"/>
  <c r="D163" i="3" s="1"/>
  <c r="E189" i="3"/>
  <c r="D189" i="3" s="1"/>
  <c r="E202" i="3"/>
  <c r="D202" i="3" s="1"/>
  <c r="E215" i="3"/>
  <c r="D215" i="3" s="1"/>
  <c r="E228" i="3"/>
  <c r="D228" i="3" s="1"/>
  <c r="E293" i="3"/>
  <c r="D293" i="3" s="1"/>
  <c r="E303" i="3"/>
  <c r="D303" i="3" s="1"/>
  <c r="E317" i="3"/>
  <c r="D317" i="3" s="1"/>
  <c r="E331" i="3"/>
  <c r="D331" i="3" s="1"/>
  <c r="E359" i="3"/>
  <c r="D359" i="3" s="1"/>
  <c r="E19" i="3"/>
  <c r="D19" i="3" s="1"/>
  <c r="E33" i="3"/>
  <c r="D33" i="3" s="1"/>
  <c r="E46" i="3"/>
  <c r="D46" i="3" s="1"/>
  <c r="E60" i="3"/>
  <c r="D60" i="3" s="1"/>
  <c r="E98" i="3"/>
  <c r="D98" i="3" s="1"/>
  <c r="E137" i="3"/>
  <c r="D137" i="3" s="1"/>
  <c r="E164" i="3"/>
  <c r="D164" i="3" s="1"/>
  <c r="E176" i="3"/>
  <c r="D176" i="3" s="1"/>
  <c r="E229" i="3"/>
  <c r="D229" i="3" s="1"/>
  <c r="E243" i="3"/>
  <c r="D243" i="3" s="1"/>
  <c r="E256" i="3"/>
  <c r="D256" i="3" s="1"/>
  <c r="E270" i="3"/>
  <c r="D270" i="3" s="1"/>
  <c r="E282" i="3"/>
  <c r="D282" i="3" s="1"/>
  <c r="E304" i="3"/>
  <c r="D304" i="3" s="1"/>
  <c r="E318" i="3"/>
  <c r="D318" i="3" s="1"/>
  <c r="E332" i="3"/>
  <c r="D332" i="3" s="1"/>
  <c r="E345" i="3"/>
  <c r="D345" i="3" s="1"/>
  <c r="E5" i="3"/>
  <c r="D5" i="3" s="1"/>
  <c r="E20" i="3"/>
  <c r="D20" i="3" s="1"/>
  <c r="E73" i="3"/>
  <c r="D73" i="3" s="1"/>
  <c r="E86" i="3"/>
  <c r="D86" i="3" s="1"/>
  <c r="E99" i="3"/>
  <c r="D99" i="3" s="1"/>
  <c r="E112" i="3"/>
  <c r="D112" i="3" s="1"/>
  <c r="E126" i="3"/>
  <c r="D126" i="3" s="1"/>
  <c r="E151" i="3"/>
  <c r="D151" i="3" s="1"/>
  <c r="E190" i="3"/>
  <c r="D190" i="3" s="1"/>
  <c r="E203" i="3"/>
  <c r="D203" i="3" s="1"/>
  <c r="E216" i="3"/>
  <c r="D216" i="3" s="1"/>
  <c r="E244" i="3"/>
  <c r="D244" i="3" s="1"/>
  <c r="E257" i="3"/>
  <c r="D257" i="3" s="1"/>
  <c r="E271" i="3"/>
  <c r="D271" i="3" s="1"/>
  <c r="E294" i="3"/>
  <c r="D294" i="3" s="1"/>
  <c r="E306" i="3"/>
  <c r="D306" i="3" s="1"/>
  <c r="E320" i="3"/>
  <c r="D320" i="3" s="1"/>
  <c r="E334" i="3"/>
  <c r="D334" i="3" s="1"/>
  <c r="E347" i="3"/>
  <c r="D347" i="3" s="1"/>
  <c r="E22" i="3"/>
  <c r="D22" i="3" s="1"/>
  <c r="E35" i="3"/>
  <c r="D35" i="3" s="1"/>
  <c r="E75" i="3"/>
  <c r="D75" i="3" s="1"/>
  <c r="E102" i="3"/>
  <c r="D102" i="3" s="1"/>
  <c r="E114" i="3"/>
  <c r="D114" i="3" s="1"/>
  <c r="E128" i="3"/>
  <c r="D128" i="3" s="1"/>
  <c r="E140" i="3"/>
  <c r="D140" i="3" s="1"/>
  <c r="E166" i="3"/>
  <c r="D166" i="3" s="1"/>
  <c r="E179" i="3"/>
  <c r="D179" i="3" s="1"/>
  <c r="E192" i="3"/>
  <c r="D192" i="3" s="1"/>
  <c r="E205" i="3"/>
  <c r="D205" i="3" s="1"/>
  <c r="E260" i="3"/>
  <c r="D260" i="3" s="1"/>
  <c r="E284" i="3"/>
  <c r="D284" i="3" s="1"/>
  <c r="E296" i="3"/>
  <c r="D296" i="3" s="1"/>
  <c r="E335" i="3"/>
  <c r="D335" i="3" s="1"/>
  <c r="E348" i="3"/>
  <c r="D348" i="3" s="1"/>
  <c r="E362" i="3"/>
  <c r="D362" i="3" s="1"/>
  <c r="E8" i="3"/>
  <c r="D8" i="3" s="1"/>
  <c r="E23" i="3"/>
  <c r="D23" i="3" s="1"/>
  <c r="E36" i="3"/>
  <c r="D36" i="3" s="1"/>
  <c r="E49" i="3"/>
  <c r="D49" i="3" s="1"/>
  <c r="E63" i="3"/>
  <c r="D63" i="3" s="1"/>
  <c r="E88" i="3"/>
  <c r="D88" i="3" s="1"/>
  <c r="E115" i="3"/>
  <c r="D115" i="3" s="1"/>
  <c r="E141" i="3"/>
  <c r="D141" i="3" s="1"/>
  <c r="E153" i="3"/>
  <c r="D153" i="3" s="1"/>
  <c r="E219" i="3"/>
  <c r="D219" i="3" s="1"/>
  <c r="E232" i="3"/>
  <c r="D232" i="3" s="1"/>
  <c r="E246" i="3"/>
  <c r="D246" i="3" s="1"/>
  <c r="E273" i="3"/>
  <c r="D273" i="3" s="1"/>
  <c r="E285" i="3"/>
  <c r="D285" i="3" s="1"/>
  <c r="E309" i="3"/>
  <c r="D309" i="3" s="1"/>
  <c r="E322" i="3"/>
  <c r="D322" i="3" s="1"/>
  <c r="E337" i="3"/>
  <c r="D337" i="3" s="1"/>
  <c r="E350" i="3"/>
  <c r="D350" i="3" s="1"/>
  <c r="E38" i="3"/>
  <c r="D38" i="3" s="1"/>
  <c r="E51" i="3"/>
  <c r="D51" i="3" s="1"/>
  <c r="E77" i="3"/>
  <c r="D77" i="3" s="1"/>
  <c r="E90" i="3"/>
  <c r="D90" i="3" s="1"/>
  <c r="E105" i="3"/>
  <c r="D105" i="3" s="1"/>
  <c r="E130" i="3"/>
  <c r="D130" i="3" s="1"/>
  <c r="E143" i="3"/>
  <c r="D143" i="3" s="1"/>
  <c r="E182" i="3"/>
  <c r="D182" i="3" s="1"/>
  <c r="E195" i="3"/>
  <c r="D195" i="3" s="1"/>
  <c r="E207" i="3"/>
  <c r="D207" i="3" s="1"/>
  <c r="E234" i="3"/>
  <c r="D234" i="3" s="1"/>
  <c r="E248" i="3"/>
  <c r="D248" i="3" s="1"/>
  <c r="E275" i="3"/>
  <c r="D275" i="3" s="1"/>
  <c r="E298" i="3"/>
  <c r="D298" i="3" s="1"/>
  <c r="E308" i="3"/>
  <c r="D308" i="3" s="1"/>
  <c r="E328" i="3"/>
  <c r="D328" i="3" s="1"/>
  <c r="E352" i="3"/>
  <c r="D352" i="3" s="1"/>
  <c r="E7" i="3"/>
  <c r="D7" i="3" s="1"/>
  <c r="E28" i="3"/>
  <c r="D28" i="3" s="1"/>
  <c r="E52" i="3"/>
  <c r="D52" i="3" s="1"/>
  <c r="E71" i="3"/>
  <c r="D71" i="3" s="1"/>
  <c r="E134" i="3"/>
  <c r="D134" i="3" s="1"/>
  <c r="E155" i="3"/>
  <c r="D155" i="3" s="1"/>
  <c r="E254" i="3"/>
  <c r="D254" i="3" s="1"/>
  <c r="E295" i="3"/>
  <c r="D295" i="3" s="1"/>
  <c r="E353" i="3"/>
  <c r="D353" i="3" s="1"/>
  <c r="E29" i="3"/>
  <c r="D29" i="3" s="1"/>
  <c r="E116" i="3"/>
  <c r="D116" i="3" s="1"/>
  <c r="E173" i="3"/>
  <c r="D173" i="3" s="1"/>
  <c r="E236" i="3"/>
  <c r="D236" i="3" s="1"/>
  <c r="E333" i="3"/>
  <c r="D333" i="3" s="1"/>
  <c r="E10" i="3"/>
  <c r="D10" i="3" s="1"/>
  <c r="E53" i="3"/>
  <c r="D53" i="3" s="1"/>
  <c r="E117" i="3"/>
  <c r="D117" i="3" s="1"/>
  <c r="E135" i="3"/>
  <c r="D135" i="3" s="1"/>
  <c r="E174" i="3"/>
  <c r="D174" i="3" s="1"/>
  <c r="E217" i="3"/>
  <c r="D217" i="3" s="1"/>
  <c r="E259" i="3"/>
  <c r="D259" i="3" s="1"/>
  <c r="E297" i="3"/>
  <c r="D297" i="3" s="1"/>
  <c r="E329" i="3"/>
  <c r="D329" i="3" s="1"/>
  <c r="E9" i="3"/>
  <c r="D9" i="3" s="1"/>
  <c r="E93" i="3"/>
  <c r="D93" i="3" s="1"/>
  <c r="E156" i="3"/>
  <c r="D156" i="3" s="1"/>
  <c r="E196" i="3"/>
  <c r="D196" i="3" s="1"/>
  <c r="E213" i="3"/>
  <c r="D213" i="3" s="1"/>
  <c r="E258" i="3"/>
  <c r="D258" i="3" s="1"/>
  <c r="E277" i="3"/>
  <c r="D277" i="3" s="1"/>
  <c r="E310" i="3"/>
  <c r="D310" i="3" s="1"/>
  <c r="E354" i="3"/>
  <c r="D354" i="3" s="1"/>
  <c r="E94" i="3"/>
  <c r="D94" i="3" s="1"/>
  <c r="E237" i="3"/>
  <c r="D237" i="3" s="1"/>
  <c r="E311" i="3"/>
  <c r="D311" i="3" s="1"/>
  <c r="E11" i="3"/>
  <c r="D11" i="3" s="1"/>
  <c r="E30" i="3"/>
  <c r="D30" i="3" s="1"/>
  <c r="E54" i="3"/>
  <c r="D54" i="3" s="1"/>
  <c r="E95" i="3"/>
  <c r="D95" i="3" s="1"/>
  <c r="E118" i="3"/>
  <c r="D118" i="3" s="1"/>
  <c r="E157" i="3"/>
  <c r="D157" i="3" s="1"/>
  <c r="E177" i="3"/>
  <c r="D177" i="3" s="1"/>
  <c r="E197" i="3"/>
  <c r="D197" i="3" s="1"/>
  <c r="E218" i="3"/>
  <c r="D218" i="3" s="1"/>
  <c r="E238" i="3"/>
  <c r="D238" i="3" s="1"/>
  <c r="E261" i="3"/>
  <c r="D261" i="3" s="1"/>
  <c r="E278" i="3"/>
  <c r="D278" i="3" s="1"/>
  <c r="E119" i="3"/>
  <c r="D119" i="3" s="1"/>
  <c r="E139" i="3"/>
  <c r="D139" i="3" s="1"/>
  <c r="E338" i="3"/>
  <c r="D338" i="3" s="1"/>
  <c r="E56" i="3"/>
  <c r="D56" i="3" s="1"/>
  <c r="E101" i="3"/>
  <c r="D101" i="3" s="1"/>
  <c r="E142" i="3"/>
  <c r="D142" i="3" s="1"/>
  <c r="E159" i="3"/>
  <c r="D159" i="3" s="1"/>
  <c r="E199" i="3"/>
  <c r="D199" i="3" s="1"/>
  <c r="E222" i="3"/>
  <c r="D222" i="3" s="1"/>
  <c r="E240" i="3"/>
  <c r="D240" i="3" s="1"/>
  <c r="E264" i="3"/>
  <c r="D264" i="3" s="1"/>
  <c r="E280" i="3"/>
  <c r="D280" i="3" s="1"/>
  <c r="E300" i="3"/>
  <c r="D300" i="3" s="1"/>
  <c r="E312" i="3"/>
  <c r="D312" i="3" s="1"/>
  <c r="E355" i="3"/>
  <c r="D355" i="3" s="1"/>
  <c r="E12" i="3"/>
  <c r="D12" i="3" s="1"/>
  <c r="E34" i="3"/>
  <c r="D34" i="3" s="1"/>
  <c r="E55" i="3"/>
  <c r="D55" i="3" s="1"/>
  <c r="E78" i="3"/>
  <c r="D78" i="3" s="1"/>
  <c r="E138" i="3"/>
  <c r="D138" i="3" s="1"/>
  <c r="E158" i="3"/>
  <c r="D158" i="3" s="1"/>
  <c r="E178" i="3"/>
  <c r="D178" i="3" s="1"/>
  <c r="E220" i="3"/>
  <c r="D220" i="3" s="1"/>
  <c r="E239" i="3"/>
  <c r="D239" i="3" s="1"/>
  <c r="E262" i="3"/>
  <c r="D262" i="3" s="1"/>
  <c r="E279" i="3"/>
  <c r="D279" i="3" s="1"/>
  <c r="E299" i="3"/>
  <c r="D299" i="3" s="1"/>
  <c r="E336" i="3"/>
  <c r="D336" i="3" s="1"/>
  <c r="E356" i="3"/>
  <c r="D356" i="3" s="1"/>
  <c r="E13" i="3"/>
  <c r="D13" i="3" s="1"/>
  <c r="E79" i="3"/>
  <c r="D79" i="3" s="1"/>
  <c r="E96" i="3"/>
  <c r="D96" i="3" s="1"/>
  <c r="E120" i="3"/>
  <c r="D120" i="3" s="1"/>
  <c r="E180" i="3"/>
  <c r="D180" i="3" s="1"/>
  <c r="E198" i="3"/>
  <c r="D198" i="3" s="1"/>
  <c r="E221" i="3"/>
  <c r="D221" i="3" s="1"/>
  <c r="E263" i="3"/>
  <c r="D263" i="3" s="1"/>
  <c r="E313" i="3"/>
  <c r="D313" i="3" s="1"/>
  <c r="E37" i="3"/>
  <c r="D37" i="3" s="1"/>
  <c r="E80" i="3"/>
  <c r="D80" i="3" s="1"/>
  <c r="E121" i="3"/>
  <c r="D121" i="3" s="1"/>
  <c r="E181" i="3"/>
  <c r="D181" i="3" s="1"/>
  <c r="E339" i="3"/>
  <c r="D339" i="3" s="1"/>
  <c r="E361" i="3"/>
  <c r="D361" i="3" s="1"/>
  <c r="E15" i="3"/>
  <c r="D15" i="3" s="1"/>
  <c r="E39" i="3"/>
  <c r="D39" i="3" s="1"/>
  <c r="E57" i="3"/>
  <c r="D57" i="3" s="1"/>
  <c r="E104" i="3"/>
  <c r="D104" i="3" s="1"/>
  <c r="E144" i="3"/>
  <c r="D144" i="3" s="1"/>
  <c r="E161" i="3"/>
  <c r="D161" i="3" s="1"/>
  <c r="E183" i="3"/>
  <c r="D183" i="3" s="1"/>
  <c r="E223" i="3"/>
  <c r="D223" i="3" s="1"/>
  <c r="E315" i="3"/>
  <c r="D315" i="3" s="1"/>
  <c r="E340" i="3"/>
  <c r="D340" i="3" s="1"/>
  <c r="E16" i="3"/>
  <c r="D16" i="3" s="1"/>
  <c r="E62" i="3"/>
  <c r="D62" i="3" s="1"/>
  <c r="E82" i="3"/>
  <c r="D82" i="3" s="1"/>
  <c r="E123" i="3"/>
  <c r="D123" i="3" s="1"/>
  <c r="E145" i="3"/>
  <c r="D145" i="3" s="1"/>
  <c r="E162" i="3"/>
  <c r="D162" i="3" s="1"/>
  <c r="E184" i="3"/>
  <c r="D184" i="3" s="1"/>
  <c r="E204" i="3"/>
  <c r="D204" i="3" s="1"/>
  <c r="E224" i="3"/>
  <c r="D224" i="3" s="1"/>
  <c r="E245" i="3"/>
  <c r="D245" i="3" s="1"/>
  <c r="E266" i="3"/>
  <c r="D266" i="3" s="1"/>
  <c r="E363" i="3"/>
  <c r="D363" i="3" s="1"/>
  <c r="E40" i="3"/>
  <c r="D40" i="3" s="1"/>
  <c r="E369" i="3"/>
  <c r="D369" i="3" s="1"/>
  <c r="E48" i="3"/>
  <c r="D48" i="3" s="1"/>
  <c r="E87" i="3"/>
  <c r="D87" i="3" s="1"/>
  <c r="E127" i="3"/>
  <c r="D127" i="3" s="1"/>
  <c r="E165" i="3"/>
  <c r="D165" i="3" s="1"/>
  <c r="E194" i="3"/>
  <c r="D194" i="3" s="1"/>
  <c r="E272" i="3"/>
  <c r="D272" i="3" s="1"/>
  <c r="E233" i="3"/>
  <c r="D233" i="3" s="1"/>
  <c r="E327" i="3"/>
  <c r="D327" i="3" s="1"/>
  <c r="E274" i="3"/>
  <c r="D274" i="3" s="1"/>
  <c r="E342" i="3"/>
  <c r="D342" i="3" s="1"/>
  <c r="E286" i="3"/>
  <c r="D286" i="3" s="1"/>
  <c r="E249" i="3"/>
  <c r="D249" i="3" s="1"/>
  <c r="E69" i="3"/>
  <c r="D69" i="3" s="1"/>
  <c r="E212" i="3"/>
  <c r="D212" i="3" s="1"/>
  <c r="E109" i="3"/>
  <c r="D109" i="3" s="1"/>
  <c r="E76" i="3"/>
  <c r="D76" i="3" s="1"/>
  <c r="E81" i="3"/>
  <c r="D81" i="3" s="1"/>
  <c r="E366" i="3"/>
  <c r="D366" i="3" s="1"/>
  <c r="E326" i="3"/>
  <c r="D326" i="3" s="1"/>
  <c r="E370" i="3"/>
  <c r="D370" i="3" s="1"/>
  <c r="E50" i="3"/>
  <c r="D50" i="3" s="1"/>
  <c r="E129" i="3"/>
  <c r="D129" i="3" s="1"/>
  <c r="E200" i="3"/>
  <c r="D200" i="3" s="1"/>
  <c r="E3" i="3"/>
  <c r="D3" i="3" s="1"/>
  <c r="E89" i="3"/>
  <c r="D89" i="3" s="1"/>
  <c r="E167" i="3"/>
  <c r="D167" i="3" s="1"/>
  <c r="E235" i="3"/>
  <c r="D235" i="3" s="1"/>
  <c r="E208" i="3"/>
  <c r="D208" i="3" s="1"/>
  <c r="E103" i="3"/>
  <c r="D103" i="3" s="1"/>
  <c r="E24" i="3"/>
  <c r="D24" i="3" s="1"/>
  <c r="E133" i="3"/>
  <c r="D133" i="3" s="1"/>
  <c r="E287" i="3"/>
  <c r="D287" i="3" s="1"/>
  <c r="E351" i="3"/>
  <c r="D351" i="3" s="1"/>
  <c r="E185" i="3"/>
  <c r="D185" i="3" s="1"/>
  <c r="E307" i="3"/>
  <c r="D307" i="3" s="1"/>
  <c r="E186" i="3"/>
  <c r="D186" i="3" s="1"/>
  <c r="E41" i="3"/>
  <c r="D41" i="3" s="1"/>
  <c r="E225" i="3"/>
  <c r="D225" i="3" s="1"/>
  <c r="E365" i="3"/>
  <c r="D365" i="3" s="1"/>
  <c r="E113" i="3"/>
  <c r="D113" i="3" s="1"/>
  <c r="E267" i="3"/>
  <c r="D267" i="3" s="1"/>
  <c r="E152" i="3"/>
  <c r="D152" i="3" s="1"/>
  <c r="E124" i="3"/>
  <c r="D124" i="3" s="1"/>
  <c r="E230" i="3"/>
  <c r="D230" i="3" s="1"/>
  <c r="E251" i="3"/>
  <c r="D251" i="3" s="1"/>
  <c r="E252" i="3"/>
  <c r="D252" i="3" s="1"/>
  <c r="E290" i="3"/>
  <c r="D290" i="3" s="1"/>
  <c r="E321" i="3"/>
  <c r="D321" i="3" s="1"/>
  <c r="E226" i="3"/>
  <c r="D226" i="3" s="1"/>
  <c r="E227" i="3"/>
  <c r="D227" i="3" s="1"/>
  <c r="E14" i="3"/>
  <c r="D14" i="3" s="1"/>
  <c r="E168" i="3"/>
  <c r="D168" i="3" s="1"/>
  <c r="E206" i="3"/>
  <c r="D206" i="3" s="1"/>
  <c r="E241" i="3"/>
  <c r="D241" i="3" s="1"/>
  <c r="E64" i="3"/>
  <c r="D64" i="3" s="1"/>
  <c r="E131" i="3"/>
  <c r="D131" i="3" s="1"/>
  <c r="E169" i="3"/>
  <c r="D169" i="3" s="1"/>
  <c r="E276" i="3"/>
  <c r="D276" i="3" s="1"/>
  <c r="E21" i="3"/>
  <c r="D21" i="3" s="1"/>
  <c r="E65" i="3"/>
  <c r="D65" i="3" s="1"/>
  <c r="E132" i="3"/>
  <c r="D132" i="3" s="1"/>
  <c r="E170" i="3"/>
  <c r="D170" i="3" s="1"/>
  <c r="E247" i="3"/>
  <c r="D247" i="3" s="1"/>
  <c r="E283" i="3"/>
  <c r="D283" i="3" s="1"/>
  <c r="E66" i="3"/>
  <c r="D66" i="3" s="1"/>
  <c r="E106" i="3"/>
  <c r="D106" i="3" s="1"/>
  <c r="E209" i="3"/>
  <c r="D209" i="3" s="1"/>
  <c r="E27" i="3"/>
  <c r="D27" i="3" s="1"/>
  <c r="E70" i="3"/>
  <c r="D70" i="3" s="1"/>
  <c r="E291" i="3"/>
  <c r="D291" i="3" s="1"/>
  <c r="E364" i="3"/>
  <c r="D364" i="3" s="1"/>
  <c r="E148" i="3"/>
  <c r="D148" i="3" s="1"/>
  <c r="E265" i="3"/>
  <c r="D265" i="3" s="1"/>
  <c r="E42" i="3"/>
  <c r="D42" i="3" s="1"/>
  <c r="E149" i="3"/>
  <c r="D149" i="3" s="1"/>
  <c r="E323" i="3"/>
  <c r="D323" i="3" s="1"/>
  <c r="E43" i="3"/>
  <c r="D43" i="3" s="1"/>
  <c r="E191" i="3"/>
  <c r="D191" i="3" s="1"/>
  <c r="E44" i="3"/>
  <c r="D44" i="3" s="1"/>
  <c r="E154" i="3"/>
  <c r="D154" i="3" s="1"/>
  <c r="E268" i="3"/>
  <c r="D268" i="3" s="1"/>
  <c r="E341" i="3"/>
  <c r="D341" i="3" s="1"/>
  <c r="E17" i="3"/>
  <c r="D17" i="3" s="1"/>
  <c r="E91" i="3"/>
  <c r="D91" i="3" s="1"/>
  <c r="E92" i="3"/>
  <c r="D92" i="3" s="1"/>
  <c r="E171" i="3"/>
  <c r="D171" i="3" s="1"/>
  <c r="E108" i="3"/>
  <c r="D108" i="3" s="1"/>
  <c r="E314" i="3"/>
  <c r="D314" i="3" s="1"/>
  <c r="E253" i="3"/>
  <c r="D253" i="3" s="1"/>
  <c r="E83" i="3"/>
  <c r="D83" i="3" s="1"/>
  <c r="E292" i="3"/>
  <c r="D292" i="3" s="1"/>
  <c r="E122" i="3"/>
  <c r="D122" i="3" s="1"/>
  <c r="E25" i="3"/>
  <c r="D25" i="3" s="1"/>
  <c r="E67" i="3"/>
  <c r="D67" i="3" s="1"/>
  <c r="E210" i="3"/>
  <c r="D210" i="3" s="1"/>
  <c r="E250" i="3"/>
  <c r="D250" i="3" s="1"/>
  <c r="E107" i="3"/>
  <c r="D107" i="3" s="1"/>
  <c r="E172" i="3"/>
  <c r="D172" i="3" s="1"/>
  <c r="E288" i="3"/>
  <c r="D288" i="3" s="1"/>
  <c r="E301" i="3"/>
  <c r="D301" i="3" s="1"/>
  <c r="E349" i="3"/>
  <c r="D349" i="3" s="1"/>
  <c r="E26" i="3"/>
  <c r="D26" i="3" s="1"/>
  <c r="E68" i="3"/>
  <c r="D68" i="3" s="1"/>
  <c r="E146" i="3"/>
  <c r="D146" i="3" s="1"/>
  <c r="E211" i="3"/>
  <c r="D211" i="3" s="1"/>
  <c r="E289" i="3"/>
  <c r="D289" i="3" s="1"/>
  <c r="E147" i="3"/>
  <c r="D147" i="3" s="1"/>
  <c r="E360" i="3"/>
  <c r="D360" i="3" s="1"/>
  <c r="E187" i="3"/>
  <c r="D187" i="3" s="1"/>
  <c r="E324" i="3"/>
  <c r="D324" i="3" s="1"/>
  <c r="E325" i="3"/>
  <c r="D325" i="3" s="1"/>
  <c r="E367" i="3"/>
  <c r="D367" i="3" s="1"/>
  <c r="E368" i="3"/>
  <c r="D368" i="3" s="1"/>
  <c r="E84" i="3"/>
  <c r="D84" i="3" s="1"/>
  <c r="E160" i="3"/>
  <c r="D160" i="3" s="1"/>
  <c r="E193" i="3"/>
  <c r="D193" i="3" s="1"/>
  <c r="E231" i="3"/>
  <c r="D231" i="3" s="1"/>
  <c r="E1018" i="3"/>
  <c r="D1018" i="3" s="1"/>
  <c r="E1033" i="3"/>
  <c r="D1033" i="3" s="1"/>
  <c r="E1071" i="3"/>
  <c r="D1071" i="3" s="1"/>
  <c r="E1084" i="3"/>
  <c r="D1084" i="3" s="1"/>
  <c r="E1110" i="3"/>
  <c r="D1110" i="3" s="1"/>
  <c r="E1136" i="3"/>
  <c r="D1136" i="3" s="1"/>
  <c r="E1149" i="3"/>
  <c r="D1149" i="3" s="1"/>
  <c r="E1163" i="3"/>
  <c r="D1163" i="3" s="1"/>
  <c r="E1176" i="3"/>
  <c r="D1176" i="3" s="1"/>
  <c r="E1190" i="3"/>
  <c r="D1190" i="3" s="1"/>
  <c r="E1021" i="3"/>
  <c r="D1021" i="3" s="1"/>
  <c r="E1101" i="3"/>
  <c r="D1101" i="3" s="1"/>
  <c r="E1151" i="3"/>
  <c r="D1151" i="3" s="1"/>
  <c r="E1034" i="3"/>
  <c r="D1034" i="3" s="1"/>
  <c r="E1048" i="3"/>
  <c r="D1048" i="3" s="1"/>
  <c r="E1060" i="3"/>
  <c r="D1060" i="3" s="1"/>
  <c r="E1099" i="3"/>
  <c r="D1099" i="3" s="1"/>
  <c r="E1111" i="3"/>
  <c r="D1111" i="3" s="1"/>
  <c r="E1124" i="3"/>
  <c r="D1124" i="3" s="1"/>
  <c r="E1137" i="3"/>
  <c r="D1137" i="3" s="1"/>
  <c r="E1177" i="3"/>
  <c r="D1177" i="3" s="1"/>
  <c r="E1019" i="3"/>
  <c r="D1019" i="3" s="1"/>
  <c r="E1035" i="3"/>
  <c r="D1035" i="3" s="1"/>
  <c r="E1072" i="3"/>
  <c r="D1072" i="3" s="1"/>
  <c r="E1085" i="3"/>
  <c r="D1085" i="3" s="1"/>
  <c r="E1100" i="3"/>
  <c r="D1100" i="3" s="1"/>
  <c r="E1150" i="3"/>
  <c r="D1150" i="3" s="1"/>
  <c r="E1164" i="3"/>
  <c r="D1164" i="3" s="1"/>
  <c r="E1191" i="3"/>
  <c r="D1191" i="3" s="1"/>
  <c r="E1020" i="3"/>
  <c r="D1020" i="3" s="1"/>
  <c r="E1049" i="3"/>
  <c r="D1049" i="3" s="1"/>
  <c r="E1061" i="3"/>
  <c r="D1061" i="3" s="1"/>
  <c r="E1073" i="3"/>
  <c r="D1073" i="3" s="1"/>
  <c r="E1112" i="3"/>
  <c r="D1112" i="3" s="1"/>
  <c r="E1125" i="3"/>
  <c r="D1125" i="3" s="1"/>
  <c r="E1138" i="3"/>
  <c r="D1138" i="3" s="1"/>
  <c r="E1178" i="3"/>
  <c r="D1178" i="3" s="1"/>
  <c r="E1192" i="3"/>
  <c r="D1192" i="3" s="1"/>
  <c r="E1036" i="3"/>
  <c r="D1036" i="3" s="1"/>
  <c r="E1086" i="3"/>
  <c r="D1086" i="3" s="1"/>
  <c r="E1113" i="3"/>
  <c r="D1113" i="3" s="1"/>
  <c r="E1165" i="3"/>
  <c r="D1165" i="3" s="1"/>
  <c r="E1022" i="3"/>
  <c r="D1022" i="3" s="1"/>
  <c r="E1037" i="3"/>
  <c r="D1037" i="3" s="1"/>
  <c r="E1050" i="3"/>
  <c r="D1050" i="3" s="1"/>
  <c r="E1062" i="3"/>
  <c r="D1062" i="3" s="1"/>
  <c r="E1074" i="3"/>
  <c r="D1074" i="3" s="1"/>
  <c r="E1087" i="3"/>
  <c r="D1087" i="3" s="1"/>
  <c r="E1023" i="3"/>
  <c r="D1023" i="3" s="1"/>
  <c r="E1063" i="3"/>
  <c r="D1063" i="3" s="1"/>
  <c r="E1102" i="3"/>
  <c r="D1102" i="3" s="1"/>
  <c r="E1115" i="3"/>
  <c r="D1115" i="3" s="1"/>
  <c r="E1127" i="3"/>
  <c r="D1127" i="3" s="1"/>
  <c r="E1140" i="3"/>
  <c r="D1140" i="3" s="1"/>
  <c r="E1153" i="3"/>
  <c r="D1153" i="3" s="1"/>
  <c r="E1166" i="3"/>
  <c r="D1166" i="3" s="1"/>
  <c r="E1180" i="3"/>
  <c r="D1180" i="3" s="1"/>
  <c r="E1194" i="3"/>
  <c r="D1194" i="3" s="1"/>
  <c r="E1038" i="3"/>
  <c r="D1038" i="3" s="1"/>
  <c r="E1051" i="3"/>
  <c r="D1051" i="3" s="1"/>
  <c r="E1075" i="3"/>
  <c r="D1075" i="3" s="1"/>
  <c r="E1088" i="3"/>
  <c r="D1088" i="3" s="1"/>
  <c r="E1154" i="3"/>
  <c r="D1154" i="3" s="1"/>
  <c r="E1167" i="3"/>
  <c r="D1167" i="3" s="1"/>
  <c r="E1181" i="3"/>
  <c r="D1181" i="3" s="1"/>
  <c r="E1195" i="3"/>
  <c r="D1195" i="3" s="1"/>
  <c r="E1041" i="3"/>
  <c r="D1041" i="3" s="1"/>
  <c r="E1091" i="3"/>
  <c r="D1091" i="3" s="1"/>
  <c r="E1104" i="3"/>
  <c r="D1104" i="3" s="1"/>
  <c r="E1129" i="3"/>
  <c r="D1129" i="3" s="1"/>
  <c r="E1143" i="3"/>
  <c r="D1143" i="3" s="1"/>
  <c r="E1156" i="3"/>
  <c r="D1156" i="3" s="1"/>
  <c r="E1169" i="3"/>
  <c r="D1169" i="3" s="1"/>
  <c r="E1026" i="3"/>
  <c r="D1026" i="3" s="1"/>
  <c r="E1042" i="3"/>
  <c r="D1042" i="3" s="1"/>
  <c r="E1054" i="3"/>
  <c r="D1054" i="3" s="1"/>
  <c r="E1066" i="3"/>
  <c r="D1066" i="3" s="1"/>
  <c r="E1077" i="3"/>
  <c r="D1077" i="3" s="1"/>
  <c r="E1092" i="3"/>
  <c r="D1092" i="3" s="1"/>
  <c r="E1118" i="3"/>
  <c r="D1118" i="3" s="1"/>
  <c r="E1157" i="3"/>
  <c r="D1157" i="3" s="1"/>
  <c r="E1170" i="3"/>
  <c r="D1170" i="3" s="1"/>
  <c r="E1183" i="3"/>
  <c r="D1183" i="3" s="1"/>
  <c r="E1067" i="3"/>
  <c r="D1067" i="3" s="1"/>
  <c r="E1094" i="3"/>
  <c r="D1094" i="3" s="1"/>
  <c r="E1119" i="3"/>
  <c r="D1119" i="3" s="1"/>
  <c r="E1141" i="3"/>
  <c r="D1141" i="3" s="1"/>
  <c r="E1162" i="3"/>
  <c r="D1162" i="3" s="1"/>
  <c r="E1044" i="3"/>
  <c r="D1044" i="3" s="1"/>
  <c r="E1095" i="3"/>
  <c r="D1095" i="3" s="1"/>
  <c r="E1188" i="3"/>
  <c r="D1188" i="3" s="1"/>
  <c r="E1045" i="3"/>
  <c r="D1045" i="3" s="1"/>
  <c r="E1120" i="3"/>
  <c r="D1120" i="3" s="1"/>
  <c r="E1144" i="3"/>
  <c r="D1144" i="3" s="1"/>
  <c r="E1189" i="3"/>
  <c r="D1189" i="3" s="1"/>
  <c r="E1142" i="3"/>
  <c r="D1142" i="3" s="1"/>
  <c r="E1068" i="3"/>
  <c r="D1068" i="3" s="1"/>
  <c r="E1069" i="3"/>
  <c r="D1069" i="3" s="1"/>
  <c r="E1096" i="3"/>
  <c r="D1096" i="3" s="1"/>
  <c r="E1121" i="3"/>
  <c r="D1121" i="3" s="1"/>
  <c r="E1168" i="3"/>
  <c r="D1168" i="3" s="1"/>
  <c r="E1193" i="3"/>
  <c r="D1193" i="3" s="1"/>
  <c r="E1047" i="3"/>
  <c r="D1047" i="3" s="1"/>
  <c r="E1098" i="3"/>
  <c r="D1098" i="3" s="1"/>
  <c r="E1146" i="3"/>
  <c r="D1146" i="3" s="1"/>
  <c r="E1172" i="3"/>
  <c r="D1172" i="3" s="1"/>
  <c r="E1024" i="3"/>
  <c r="D1024" i="3" s="1"/>
  <c r="E1103" i="3"/>
  <c r="D1103" i="3" s="1"/>
  <c r="E1147" i="3"/>
  <c r="D1147" i="3" s="1"/>
  <c r="E1016" i="3"/>
  <c r="D1016" i="3" s="1"/>
  <c r="E1046" i="3"/>
  <c r="D1046" i="3" s="1"/>
  <c r="E1097" i="3"/>
  <c r="D1097" i="3" s="1"/>
  <c r="E1145" i="3"/>
  <c r="D1145" i="3" s="1"/>
  <c r="E1017" i="3"/>
  <c r="D1017" i="3" s="1"/>
  <c r="E1070" i="3"/>
  <c r="D1070" i="3" s="1"/>
  <c r="E1122" i="3"/>
  <c r="D1122" i="3" s="1"/>
  <c r="E1171" i="3"/>
  <c r="D1171" i="3" s="1"/>
  <c r="E1025" i="3"/>
  <c r="D1025" i="3" s="1"/>
  <c r="E1053" i="3"/>
  <c r="D1053" i="3" s="1"/>
  <c r="E1076" i="3"/>
  <c r="D1076" i="3" s="1"/>
  <c r="E1126" i="3"/>
  <c r="D1126" i="3" s="1"/>
  <c r="E1174" i="3"/>
  <c r="D1174" i="3" s="1"/>
  <c r="E1027" i="3"/>
  <c r="D1027" i="3" s="1"/>
  <c r="E1055" i="3"/>
  <c r="D1055" i="3" s="1"/>
  <c r="E1105" i="3"/>
  <c r="D1105" i="3" s="1"/>
  <c r="E1128" i="3"/>
  <c r="D1128" i="3" s="1"/>
  <c r="E1148" i="3"/>
  <c r="D1148" i="3" s="1"/>
  <c r="E1078" i="3"/>
  <c r="D1078" i="3" s="1"/>
  <c r="E1152" i="3"/>
  <c r="D1152" i="3" s="1"/>
  <c r="E1175" i="3"/>
  <c r="D1175" i="3" s="1"/>
  <c r="E1028" i="3"/>
  <c r="D1028" i="3" s="1"/>
  <c r="E1079" i="3"/>
  <c r="D1079" i="3" s="1"/>
  <c r="E1131" i="3"/>
  <c r="D1131" i="3" s="1"/>
  <c r="E1080" i="3"/>
  <c r="D1080" i="3" s="1"/>
  <c r="E1139" i="3"/>
  <c r="D1139" i="3" s="1"/>
  <c r="E1158" i="3"/>
  <c r="D1158" i="3" s="1"/>
  <c r="E1059" i="3"/>
  <c r="D1059" i="3" s="1"/>
  <c r="E1029" i="3"/>
  <c r="D1029" i="3" s="1"/>
  <c r="E1132" i="3"/>
  <c r="D1132" i="3" s="1"/>
  <c r="E1182" i="3"/>
  <c r="D1182" i="3" s="1"/>
  <c r="E1184" i="3"/>
  <c r="D1184" i="3" s="1"/>
  <c r="E1039" i="3"/>
  <c r="D1039" i="3" s="1"/>
  <c r="E1040" i="3"/>
  <c r="D1040" i="3" s="1"/>
  <c r="E1109" i="3"/>
  <c r="D1109" i="3" s="1"/>
  <c r="E1161" i="3"/>
  <c r="D1161" i="3" s="1"/>
  <c r="E1065" i="3"/>
  <c r="D1065" i="3" s="1"/>
  <c r="E1123" i="3"/>
  <c r="D1123" i="3" s="1"/>
  <c r="E1187" i="3"/>
  <c r="D1187" i="3" s="1"/>
  <c r="E1117" i="3"/>
  <c r="D1117" i="3" s="1"/>
  <c r="E1030" i="3"/>
  <c r="D1030" i="3" s="1"/>
  <c r="E1081" i="3"/>
  <c r="D1081" i="3" s="1"/>
  <c r="E1133" i="3"/>
  <c r="D1133" i="3" s="1"/>
  <c r="E1185" i="3"/>
  <c r="D1185" i="3" s="1"/>
  <c r="E1032" i="3"/>
  <c r="D1032" i="3" s="1"/>
  <c r="E1083" i="3"/>
  <c r="D1083" i="3" s="1"/>
  <c r="E1135" i="3"/>
  <c r="D1135" i="3" s="1"/>
  <c r="E1186" i="3"/>
  <c r="D1186" i="3" s="1"/>
  <c r="E1089" i="3"/>
  <c r="D1089" i="3" s="1"/>
  <c r="E1090" i="3"/>
  <c r="D1090" i="3" s="1"/>
  <c r="E1116" i="3"/>
  <c r="D1116" i="3" s="1"/>
  <c r="E1173" i="3"/>
  <c r="D1173" i="3" s="1"/>
  <c r="E1031" i="3"/>
  <c r="D1031" i="3" s="1"/>
  <c r="E1082" i="3"/>
  <c r="D1082" i="3" s="1"/>
  <c r="E1134" i="3"/>
  <c r="D1134" i="3" s="1"/>
  <c r="E1057" i="3"/>
  <c r="D1057" i="3" s="1"/>
  <c r="E1160" i="3"/>
  <c r="D1160" i="3" s="1"/>
  <c r="E1043" i="3"/>
  <c r="D1043" i="3" s="1"/>
  <c r="E1093" i="3"/>
  <c r="D1093" i="3" s="1"/>
  <c r="E1155" i="3"/>
  <c r="D1155" i="3" s="1"/>
  <c r="E1052" i="3"/>
  <c r="D1052" i="3" s="1"/>
  <c r="E1106" i="3"/>
  <c r="D1106" i="3" s="1"/>
  <c r="E1056" i="3"/>
  <c r="D1056" i="3" s="1"/>
  <c r="E1107" i="3"/>
  <c r="D1107" i="3" s="1"/>
  <c r="E1108" i="3"/>
  <c r="D1108" i="3" s="1"/>
  <c r="E1114" i="3"/>
  <c r="D1114" i="3" s="1"/>
  <c r="E1064" i="3"/>
  <c r="D1064" i="3" s="1"/>
  <c r="E1159" i="3"/>
  <c r="D1159" i="3" s="1"/>
  <c r="E1058" i="3"/>
  <c r="D1058" i="3" s="1"/>
  <c r="E1130" i="3"/>
  <c r="D1130" i="3" s="1"/>
  <c r="E1179" i="3"/>
  <c r="D1179" i="3" s="1"/>
  <c r="E1003" i="3"/>
  <c r="D1003" i="3" s="1"/>
  <c r="E812" i="3"/>
  <c r="D812" i="3" s="1"/>
  <c r="E825" i="3"/>
  <c r="D825" i="3" s="1"/>
  <c r="E839" i="3"/>
  <c r="D839" i="3" s="1"/>
  <c r="E866" i="3"/>
  <c r="D866" i="3" s="1"/>
  <c r="E880" i="3"/>
  <c r="D880" i="3" s="1"/>
  <c r="E895" i="3"/>
  <c r="D895" i="3" s="1"/>
  <c r="E909" i="3"/>
  <c r="D909" i="3" s="1"/>
  <c r="E922" i="3"/>
  <c r="D922" i="3" s="1"/>
  <c r="E936" i="3"/>
  <c r="D936" i="3" s="1"/>
  <c r="E948" i="3"/>
  <c r="D948" i="3" s="1"/>
  <c r="E990" i="3"/>
  <c r="D990" i="3" s="1"/>
  <c r="E788" i="3"/>
  <c r="D788" i="3" s="1"/>
  <c r="E802" i="3"/>
  <c r="D802" i="3" s="1"/>
  <c r="E828" i="3"/>
  <c r="D828" i="3" s="1"/>
  <c r="E912" i="3"/>
  <c r="D912" i="3" s="1"/>
  <c r="E964" i="3"/>
  <c r="D964" i="3" s="1"/>
  <c r="E979" i="3"/>
  <c r="D979" i="3" s="1"/>
  <c r="E993" i="3"/>
  <c r="D993" i="3" s="1"/>
  <c r="E1004" i="3"/>
  <c r="D1004" i="3" s="1"/>
  <c r="E813" i="3"/>
  <c r="D813" i="3" s="1"/>
  <c r="E826" i="3"/>
  <c r="D826" i="3" s="1"/>
  <c r="E840" i="3"/>
  <c r="D840" i="3" s="1"/>
  <c r="E852" i="3"/>
  <c r="D852" i="3" s="1"/>
  <c r="E881" i="3"/>
  <c r="D881" i="3" s="1"/>
  <c r="E896" i="3"/>
  <c r="D896" i="3" s="1"/>
  <c r="E910" i="3"/>
  <c r="D910" i="3" s="1"/>
  <c r="E923" i="3"/>
  <c r="D923" i="3" s="1"/>
  <c r="E962" i="3"/>
  <c r="D962" i="3" s="1"/>
  <c r="E977" i="3"/>
  <c r="D977" i="3" s="1"/>
  <c r="E991" i="3"/>
  <c r="D991" i="3" s="1"/>
  <c r="E789" i="3"/>
  <c r="D789" i="3" s="1"/>
  <c r="E898" i="3"/>
  <c r="D898" i="3" s="1"/>
  <c r="E791" i="3"/>
  <c r="D791" i="3" s="1"/>
  <c r="E814" i="3"/>
  <c r="D814" i="3" s="1"/>
  <c r="E853" i="3"/>
  <c r="D853" i="3" s="1"/>
  <c r="E867" i="3"/>
  <c r="D867" i="3" s="1"/>
  <c r="E882" i="3"/>
  <c r="D882" i="3" s="1"/>
  <c r="E937" i="3"/>
  <c r="D937" i="3" s="1"/>
  <c r="E949" i="3"/>
  <c r="D949" i="3" s="1"/>
  <c r="E963" i="3"/>
  <c r="D963" i="3" s="1"/>
  <c r="E978" i="3"/>
  <c r="D978" i="3" s="1"/>
  <c r="E925" i="3"/>
  <c r="D925" i="3" s="1"/>
  <c r="E1005" i="3"/>
  <c r="D1005" i="3" s="1"/>
  <c r="E801" i="3"/>
  <c r="D801" i="3" s="1"/>
  <c r="E815" i="3"/>
  <c r="D815" i="3" s="1"/>
  <c r="E827" i="3"/>
  <c r="D827" i="3" s="1"/>
  <c r="E841" i="3"/>
  <c r="D841" i="3" s="1"/>
  <c r="E868" i="3"/>
  <c r="D868" i="3" s="1"/>
  <c r="E883" i="3"/>
  <c r="D883" i="3" s="1"/>
  <c r="E897" i="3"/>
  <c r="D897" i="3" s="1"/>
  <c r="E911" i="3"/>
  <c r="D911" i="3" s="1"/>
  <c r="E924" i="3"/>
  <c r="D924" i="3" s="1"/>
  <c r="E938" i="3"/>
  <c r="D938" i="3" s="1"/>
  <c r="E950" i="3"/>
  <c r="D950" i="3" s="1"/>
  <c r="E992" i="3"/>
  <c r="D992" i="3" s="1"/>
  <c r="E790" i="3"/>
  <c r="D790" i="3" s="1"/>
  <c r="E816" i="3"/>
  <c r="D816" i="3" s="1"/>
  <c r="E854" i="3"/>
  <c r="D854" i="3" s="1"/>
  <c r="E951" i="3"/>
  <c r="D951" i="3" s="1"/>
  <c r="E1006" i="3"/>
  <c r="D1006" i="3" s="1"/>
  <c r="E803" i="3"/>
  <c r="D803" i="3" s="1"/>
  <c r="E817" i="3"/>
  <c r="D817" i="3" s="1"/>
  <c r="E829" i="3"/>
  <c r="D829" i="3" s="1"/>
  <c r="E843" i="3"/>
  <c r="D843" i="3" s="1"/>
  <c r="E856" i="3"/>
  <c r="D856" i="3" s="1"/>
  <c r="E870" i="3"/>
  <c r="D870" i="3" s="1"/>
  <c r="E885" i="3"/>
  <c r="D885" i="3" s="1"/>
  <c r="E899" i="3"/>
  <c r="D899" i="3" s="1"/>
  <c r="E913" i="3"/>
  <c r="D913" i="3" s="1"/>
  <c r="E926" i="3"/>
  <c r="D926" i="3" s="1"/>
  <c r="E953" i="3"/>
  <c r="D953" i="3" s="1"/>
  <c r="E995" i="3"/>
  <c r="D995" i="3" s="1"/>
  <c r="E792" i="3"/>
  <c r="D792" i="3" s="1"/>
  <c r="E1007" i="3"/>
  <c r="D1007" i="3" s="1"/>
  <c r="E818" i="3"/>
  <c r="D818" i="3" s="1"/>
  <c r="E830" i="3"/>
  <c r="D830" i="3" s="1"/>
  <c r="E844" i="3"/>
  <c r="D844" i="3" s="1"/>
  <c r="E871" i="3"/>
  <c r="D871" i="3" s="1"/>
  <c r="E900" i="3"/>
  <c r="D900" i="3" s="1"/>
  <c r="E914" i="3"/>
  <c r="D914" i="3" s="1"/>
  <c r="E940" i="3"/>
  <c r="D940" i="3" s="1"/>
  <c r="E954" i="3"/>
  <c r="D954" i="3" s="1"/>
  <c r="E966" i="3"/>
  <c r="D966" i="3" s="1"/>
  <c r="E981" i="3"/>
  <c r="D981" i="3" s="1"/>
  <c r="E996" i="3"/>
  <c r="D996" i="3" s="1"/>
  <c r="E793" i="3"/>
  <c r="D793" i="3" s="1"/>
  <c r="E1010" i="3"/>
  <c r="D1010" i="3" s="1"/>
  <c r="E805" i="3"/>
  <c r="D805" i="3" s="1"/>
  <c r="E832" i="3"/>
  <c r="D832" i="3" s="1"/>
  <c r="E874" i="3"/>
  <c r="D874" i="3" s="1"/>
  <c r="E887" i="3"/>
  <c r="D887" i="3" s="1"/>
  <c r="E902" i="3"/>
  <c r="D902" i="3" s="1"/>
  <c r="E916" i="3"/>
  <c r="D916" i="3" s="1"/>
  <c r="E956" i="3"/>
  <c r="D956" i="3" s="1"/>
  <c r="E968" i="3"/>
  <c r="D968" i="3" s="1"/>
  <c r="E998" i="3"/>
  <c r="D998" i="3" s="1"/>
  <c r="E795" i="3"/>
  <c r="D795" i="3" s="1"/>
  <c r="E1011" i="3"/>
  <c r="D1011" i="3" s="1"/>
  <c r="E806" i="3"/>
  <c r="D806" i="3" s="1"/>
  <c r="E820" i="3"/>
  <c r="D820" i="3" s="1"/>
  <c r="E833" i="3"/>
  <c r="D833" i="3" s="1"/>
  <c r="E846" i="3"/>
  <c r="D846" i="3" s="1"/>
  <c r="E859" i="3"/>
  <c r="D859" i="3" s="1"/>
  <c r="E888" i="3"/>
  <c r="D888" i="3" s="1"/>
  <c r="E903" i="3"/>
  <c r="D903" i="3" s="1"/>
  <c r="E929" i="3"/>
  <c r="D929" i="3" s="1"/>
  <c r="E942" i="3"/>
  <c r="D942" i="3" s="1"/>
  <c r="E1012" i="3"/>
  <c r="D1012" i="3" s="1"/>
  <c r="E1002" i="3"/>
  <c r="D1002" i="3" s="1"/>
  <c r="E1009" i="3"/>
  <c r="D1009" i="3" s="1"/>
  <c r="E804" i="3"/>
  <c r="D804" i="3" s="1"/>
  <c r="E877" i="3"/>
  <c r="D877" i="3" s="1"/>
  <c r="E928" i="3"/>
  <c r="D928" i="3" s="1"/>
  <c r="E952" i="3"/>
  <c r="D952" i="3" s="1"/>
  <c r="E975" i="3"/>
  <c r="D975" i="3" s="1"/>
  <c r="E1000" i="3"/>
  <c r="D1000" i="3" s="1"/>
  <c r="E850" i="3"/>
  <c r="D850" i="3" s="1"/>
  <c r="E878" i="3"/>
  <c r="D878" i="3" s="1"/>
  <c r="E905" i="3"/>
  <c r="D905" i="3" s="1"/>
  <c r="E930" i="3"/>
  <c r="D930" i="3" s="1"/>
  <c r="E976" i="3"/>
  <c r="D976" i="3" s="1"/>
  <c r="E1014" i="3"/>
  <c r="D1014" i="3" s="1"/>
  <c r="E906" i="3"/>
  <c r="D906" i="3" s="1"/>
  <c r="E955" i="3"/>
  <c r="D955" i="3" s="1"/>
  <c r="E785" i="3"/>
  <c r="D785" i="3" s="1"/>
  <c r="E1013" i="3"/>
  <c r="D1013" i="3" s="1"/>
  <c r="E851" i="3"/>
  <c r="D851" i="3" s="1"/>
  <c r="E931" i="3"/>
  <c r="D931" i="3" s="1"/>
  <c r="E980" i="3"/>
  <c r="D980" i="3" s="1"/>
  <c r="E807" i="3"/>
  <c r="D807" i="3" s="1"/>
  <c r="E831" i="3"/>
  <c r="D831" i="3" s="1"/>
  <c r="E855" i="3"/>
  <c r="D855" i="3" s="1"/>
  <c r="E879" i="3"/>
  <c r="D879" i="3" s="1"/>
  <c r="E932" i="3"/>
  <c r="D932" i="3" s="1"/>
  <c r="E957" i="3"/>
  <c r="D957" i="3" s="1"/>
  <c r="E786" i="3"/>
  <c r="D786" i="3" s="1"/>
  <c r="E809" i="3"/>
  <c r="D809" i="3" s="1"/>
  <c r="E860" i="3"/>
  <c r="D860" i="3" s="1"/>
  <c r="E886" i="3"/>
  <c r="D886" i="3" s="1"/>
  <c r="E934" i="3"/>
  <c r="D934" i="3" s="1"/>
  <c r="E984" i="3"/>
  <c r="D984" i="3" s="1"/>
  <c r="E808" i="3"/>
  <c r="D808" i="3" s="1"/>
  <c r="E857" i="3"/>
  <c r="D857" i="3" s="1"/>
  <c r="E907" i="3"/>
  <c r="D907" i="3" s="1"/>
  <c r="E958" i="3"/>
  <c r="D958" i="3" s="1"/>
  <c r="E982" i="3"/>
  <c r="D982" i="3" s="1"/>
  <c r="E834" i="3"/>
  <c r="D834" i="3" s="1"/>
  <c r="E858" i="3"/>
  <c r="D858" i="3" s="1"/>
  <c r="E884" i="3"/>
  <c r="D884" i="3" s="1"/>
  <c r="E908" i="3"/>
  <c r="D908" i="3" s="1"/>
  <c r="E933" i="3"/>
  <c r="D933" i="3" s="1"/>
  <c r="E983" i="3"/>
  <c r="D983" i="3" s="1"/>
  <c r="E787" i="3"/>
  <c r="D787" i="3" s="1"/>
  <c r="E835" i="3"/>
  <c r="D835" i="3" s="1"/>
  <c r="E959" i="3"/>
  <c r="D959" i="3" s="1"/>
  <c r="E810" i="3"/>
  <c r="D810" i="3" s="1"/>
  <c r="E862" i="3"/>
  <c r="D862" i="3" s="1"/>
  <c r="E960" i="3"/>
  <c r="D960" i="3" s="1"/>
  <c r="E986" i="3"/>
  <c r="D986" i="3" s="1"/>
  <c r="E794" i="3"/>
  <c r="D794" i="3" s="1"/>
  <c r="E811" i="3"/>
  <c r="D811" i="3" s="1"/>
  <c r="E837" i="3"/>
  <c r="D837" i="3" s="1"/>
  <c r="E889" i="3"/>
  <c r="D889" i="3" s="1"/>
  <c r="E915" i="3"/>
  <c r="D915" i="3" s="1"/>
  <c r="E939" i="3"/>
  <c r="D939" i="3" s="1"/>
  <c r="E838" i="3"/>
  <c r="D838" i="3" s="1"/>
  <c r="E863" i="3"/>
  <c r="D863" i="3" s="1"/>
  <c r="E890" i="3"/>
  <c r="D890" i="3" s="1"/>
  <c r="E961" i="3"/>
  <c r="D961" i="3" s="1"/>
  <c r="E987" i="3"/>
  <c r="D987" i="3" s="1"/>
  <c r="E796" i="3"/>
  <c r="D796" i="3" s="1"/>
  <c r="E917" i="3"/>
  <c r="D917" i="3" s="1"/>
  <c r="E848" i="3"/>
  <c r="D848" i="3" s="1"/>
  <c r="E901" i="3"/>
  <c r="D901" i="3" s="1"/>
  <c r="E946" i="3"/>
  <c r="D946" i="3" s="1"/>
  <c r="E849" i="3"/>
  <c r="D849" i="3" s="1"/>
  <c r="E869" i="3"/>
  <c r="D869" i="3" s="1"/>
  <c r="E876" i="3"/>
  <c r="D876" i="3" s="1"/>
  <c r="E824" i="3"/>
  <c r="D824" i="3" s="1"/>
  <c r="E999" i="3"/>
  <c r="D999" i="3" s="1"/>
  <c r="E904" i="3"/>
  <c r="D904" i="3" s="1"/>
  <c r="E947" i="3"/>
  <c r="D947" i="3" s="1"/>
  <c r="E919" i="3"/>
  <c r="D919" i="3" s="1"/>
  <c r="E821" i="3"/>
  <c r="D821" i="3" s="1"/>
  <c r="E969" i="3"/>
  <c r="D969" i="3" s="1"/>
  <c r="E927" i="3"/>
  <c r="D927" i="3" s="1"/>
  <c r="E985" i="3"/>
  <c r="D985" i="3" s="1"/>
  <c r="E941" i="3"/>
  <c r="D941" i="3" s="1"/>
  <c r="E842" i="3"/>
  <c r="D842" i="3" s="1"/>
  <c r="E989" i="3"/>
  <c r="D989" i="3" s="1"/>
  <c r="E893" i="3"/>
  <c r="D893" i="3" s="1"/>
  <c r="E1001" i="3"/>
  <c r="D1001" i="3" s="1"/>
  <c r="E894" i="3"/>
  <c r="D894" i="3" s="1"/>
  <c r="E973" i="3"/>
  <c r="D973" i="3" s="1"/>
  <c r="E935" i="3"/>
  <c r="D935" i="3" s="1"/>
  <c r="E861" i="3"/>
  <c r="D861" i="3" s="1"/>
  <c r="E865" i="3"/>
  <c r="D865" i="3" s="1"/>
  <c r="E798" i="3"/>
  <c r="D798" i="3" s="1"/>
  <c r="E799" i="3"/>
  <c r="D799" i="3" s="1"/>
  <c r="E974" i="3"/>
  <c r="D974" i="3" s="1"/>
  <c r="E836" i="3"/>
  <c r="D836" i="3" s="1"/>
  <c r="E988" i="3"/>
  <c r="D988" i="3" s="1"/>
  <c r="E891" i="3"/>
  <c r="D891" i="3" s="1"/>
  <c r="E892" i="3"/>
  <c r="D892" i="3" s="1"/>
  <c r="E845" i="3"/>
  <c r="D845" i="3" s="1"/>
  <c r="E944" i="3"/>
  <c r="D944" i="3" s="1"/>
  <c r="E945" i="3"/>
  <c r="D945" i="3" s="1"/>
  <c r="E864" i="3"/>
  <c r="D864" i="3" s="1"/>
  <c r="E918" i="3"/>
  <c r="D918" i="3" s="1"/>
  <c r="E965" i="3"/>
  <c r="D965" i="3" s="1"/>
  <c r="E797" i="3"/>
  <c r="D797" i="3" s="1"/>
  <c r="E819" i="3"/>
  <c r="D819" i="3" s="1"/>
  <c r="E967" i="3"/>
  <c r="D967" i="3" s="1"/>
  <c r="E943" i="3"/>
  <c r="D943" i="3" s="1"/>
  <c r="E994" i="3"/>
  <c r="D994" i="3" s="1"/>
  <c r="E822" i="3"/>
  <c r="D822" i="3" s="1"/>
  <c r="E872" i="3"/>
  <c r="D872" i="3" s="1"/>
  <c r="E920" i="3"/>
  <c r="D920" i="3" s="1"/>
  <c r="E970" i="3"/>
  <c r="D970" i="3" s="1"/>
  <c r="E800" i="3"/>
  <c r="D800" i="3" s="1"/>
  <c r="E873" i="3"/>
  <c r="D873" i="3" s="1"/>
  <c r="E921" i="3"/>
  <c r="D921" i="3" s="1"/>
  <c r="E971" i="3"/>
  <c r="D971" i="3" s="1"/>
  <c r="E823" i="3"/>
  <c r="D823" i="3" s="1"/>
  <c r="E875" i="3"/>
  <c r="D875" i="3" s="1"/>
  <c r="E972" i="3"/>
  <c r="D972" i="3" s="1"/>
  <c r="E997" i="3"/>
  <c r="D997" i="3" s="1"/>
  <c r="E847" i="3"/>
  <c r="D847" i="3" s="1"/>
  <c r="E1008" i="3"/>
  <c r="D1008" i="3" s="1"/>
  <c r="E2078" i="3"/>
  <c r="D2078" i="3" s="1"/>
  <c r="E2079" i="3"/>
  <c r="D2079" i="3" s="1"/>
  <c r="E2081" i="3"/>
  <c r="D2081" i="3" s="1"/>
  <c r="E2080" i="3"/>
  <c r="D2080" i="3" s="1"/>
  <c r="E2082" i="3"/>
  <c r="D2082" i="3" s="1"/>
  <c r="E2083" i="3"/>
  <c r="D2083" i="3" s="1"/>
  <c r="E2626" i="3"/>
  <c r="D2626" i="3" s="1"/>
  <c r="E2631" i="3"/>
  <c r="D2631" i="3" s="1"/>
  <c r="E2627" i="3"/>
  <c r="D2627" i="3" s="1"/>
  <c r="E2628" i="3"/>
  <c r="D2628" i="3" s="1"/>
  <c r="E2629" i="3"/>
  <c r="D2629" i="3" s="1"/>
  <c r="E2630" i="3"/>
  <c r="D2630" i="3" s="1"/>
  <c r="E2632" i="3"/>
  <c r="D2632" i="3" s="1"/>
  <c r="E2633" i="3"/>
  <c r="D2633" i="3" s="1"/>
  <c r="E2622" i="3"/>
  <c r="D2622" i="3" s="1"/>
  <c r="E2624" i="3"/>
  <c r="D2624" i="3" s="1"/>
  <c r="E2625" i="3"/>
  <c r="D2625" i="3" s="1"/>
  <c r="E2623" i="3"/>
  <c r="D2623" i="3" s="1"/>
  <c r="E2065" i="3"/>
  <c r="D2065" i="3" s="1"/>
  <c r="E2066" i="3"/>
  <c r="D2066" i="3" s="1"/>
  <c r="E2068" i="3"/>
  <c r="D2068" i="3" s="1"/>
  <c r="E2067" i="3"/>
  <c r="D2067" i="3" s="1"/>
  <c r="E2311" i="3"/>
  <c r="D2311" i="3" s="1"/>
  <c r="E2123" i="3"/>
  <c r="D2123" i="3" s="1"/>
  <c r="E2136" i="3"/>
  <c r="D2136" i="3" s="1"/>
  <c r="E2200" i="3"/>
  <c r="D2200" i="3" s="1"/>
  <c r="E2261" i="3"/>
  <c r="D2261" i="3" s="1"/>
  <c r="E2273" i="3"/>
  <c r="D2273" i="3" s="1"/>
  <c r="E2299" i="3"/>
  <c r="D2299" i="3" s="1"/>
  <c r="E2312" i="3"/>
  <c r="D2312" i="3" s="1"/>
  <c r="E2323" i="3"/>
  <c r="D2323" i="3" s="1"/>
  <c r="E2334" i="3"/>
  <c r="D2334" i="3" s="1"/>
  <c r="E2088" i="3"/>
  <c r="D2088" i="3" s="1"/>
  <c r="E2100" i="3"/>
  <c r="D2100" i="3" s="1"/>
  <c r="E2112" i="3"/>
  <c r="D2112" i="3" s="1"/>
  <c r="E2212" i="3"/>
  <c r="D2212" i="3" s="1"/>
  <c r="E2236" i="3"/>
  <c r="D2236" i="3" s="1"/>
  <c r="E2249" i="3"/>
  <c r="D2249" i="3" s="1"/>
  <c r="E2338" i="3"/>
  <c r="D2338" i="3" s="1"/>
  <c r="E2092" i="3"/>
  <c r="D2092" i="3" s="1"/>
  <c r="E2104" i="3"/>
  <c r="D2104" i="3" s="1"/>
  <c r="E2192" i="3"/>
  <c r="D2192" i="3" s="1"/>
  <c r="E2217" i="3"/>
  <c r="D2217" i="3" s="1"/>
  <c r="E2241" i="3"/>
  <c r="D2241" i="3" s="1"/>
  <c r="E2266" i="3"/>
  <c r="D2266" i="3" s="1"/>
  <c r="E2316" i="3"/>
  <c r="D2316" i="3" s="1"/>
  <c r="E2324" i="3"/>
  <c r="D2324" i="3" s="1"/>
  <c r="E2089" i="3"/>
  <c r="D2089" i="3" s="1"/>
  <c r="E2124" i="3"/>
  <c r="D2124" i="3" s="1"/>
  <c r="E2137" i="3"/>
  <c r="D2137" i="3" s="1"/>
  <c r="E2188" i="3"/>
  <c r="D2188" i="3" s="1"/>
  <c r="E2201" i="3"/>
  <c r="D2201" i="3" s="1"/>
  <c r="E2237" i="3"/>
  <c r="D2237" i="3" s="1"/>
  <c r="E2262" i="3"/>
  <c r="D2262" i="3" s="1"/>
  <c r="E2274" i="3"/>
  <c r="D2274" i="3" s="1"/>
  <c r="E2300" i="3"/>
  <c r="D2300" i="3" s="1"/>
  <c r="E2301" i="3"/>
  <c r="D2301" i="3" s="1"/>
  <c r="E2313" i="3"/>
  <c r="D2313" i="3" s="1"/>
  <c r="E2335" i="3"/>
  <c r="D2335" i="3" s="1"/>
  <c r="E2101" i="3"/>
  <c r="D2101" i="3" s="1"/>
  <c r="E2113" i="3"/>
  <c r="D2113" i="3" s="1"/>
  <c r="E2125" i="3"/>
  <c r="D2125" i="3" s="1"/>
  <c r="E2189" i="3"/>
  <c r="D2189" i="3" s="1"/>
  <c r="E2213" i="3"/>
  <c r="D2213" i="3" s="1"/>
  <c r="E2250" i="3"/>
  <c r="D2250" i="3" s="1"/>
  <c r="E2275" i="3"/>
  <c r="D2275" i="3" s="1"/>
  <c r="E2325" i="3"/>
  <c r="D2325" i="3" s="1"/>
  <c r="E2090" i="3"/>
  <c r="D2090" i="3" s="1"/>
  <c r="E2126" i="3"/>
  <c r="D2126" i="3" s="1"/>
  <c r="E2138" i="3"/>
  <c r="D2138" i="3" s="1"/>
  <c r="E2202" i="3"/>
  <c r="D2202" i="3" s="1"/>
  <c r="E2238" i="3"/>
  <c r="D2238" i="3" s="1"/>
  <c r="E2263" i="3"/>
  <c r="D2263" i="3" s="1"/>
  <c r="E2302" i="3"/>
  <c r="D2302" i="3" s="1"/>
  <c r="E2314" i="3"/>
  <c r="D2314" i="3" s="1"/>
  <c r="E2336" i="3"/>
  <c r="D2336" i="3" s="1"/>
  <c r="E2102" i="3"/>
  <c r="D2102" i="3" s="1"/>
  <c r="E2114" i="3"/>
  <c r="D2114" i="3" s="1"/>
  <c r="E2127" i="3"/>
  <c r="D2127" i="3" s="1"/>
  <c r="E2139" i="3"/>
  <c r="D2139" i="3" s="1"/>
  <c r="E2190" i="3"/>
  <c r="D2190" i="3" s="1"/>
  <c r="E2214" i="3"/>
  <c r="D2214" i="3" s="1"/>
  <c r="E2239" i="3"/>
  <c r="D2239" i="3" s="1"/>
  <c r="E2251" i="3"/>
  <c r="D2251" i="3" s="1"/>
  <c r="E2326" i="3"/>
  <c r="D2326" i="3" s="1"/>
  <c r="E2337" i="3"/>
  <c r="D2337" i="3" s="1"/>
  <c r="E2091" i="3"/>
  <c r="D2091" i="3" s="1"/>
  <c r="E2191" i="3"/>
  <c r="D2191" i="3" s="1"/>
  <c r="E2215" i="3"/>
  <c r="D2215" i="3" s="1"/>
  <c r="E2304" i="3"/>
  <c r="D2304" i="3" s="1"/>
  <c r="E2328" i="3"/>
  <c r="D2328" i="3" s="1"/>
  <c r="E2339" i="3"/>
  <c r="D2339" i="3" s="1"/>
  <c r="E2115" i="3"/>
  <c r="D2115" i="3" s="1"/>
  <c r="E2203" i="3"/>
  <c r="D2203" i="3" s="1"/>
  <c r="E2264" i="3"/>
  <c r="D2264" i="3" s="1"/>
  <c r="E2303" i="3"/>
  <c r="D2303" i="3" s="1"/>
  <c r="E2315" i="3"/>
  <c r="D2315" i="3" s="1"/>
  <c r="E2327" i="3"/>
  <c r="D2327" i="3" s="1"/>
  <c r="E2103" i="3"/>
  <c r="D2103" i="3" s="1"/>
  <c r="E2116" i="3"/>
  <c r="D2116" i="3" s="1"/>
  <c r="E2128" i="3"/>
  <c r="D2128" i="3" s="1"/>
  <c r="E2204" i="3"/>
  <c r="D2204" i="3" s="1"/>
  <c r="E2216" i="3"/>
  <c r="D2216" i="3" s="1"/>
  <c r="E2240" i="3"/>
  <c r="D2240" i="3" s="1"/>
  <c r="E2252" i="3"/>
  <c r="D2252" i="3" s="1"/>
  <c r="E2265" i="3"/>
  <c r="D2265" i="3" s="1"/>
  <c r="E2305" i="3"/>
  <c r="D2305" i="3" s="1"/>
  <c r="E2317" i="3"/>
  <c r="D2317" i="3" s="1"/>
  <c r="E2093" i="3"/>
  <c r="D2093" i="3" s="1"/>
  <c r="E2106" i="3"/>
  <c r="D2106" i="3" s="1"/>
  <c r="E2193" i="3"/>
  <c r="D2193" i="3" s="1"/>
  <c r="E2206" i="3"/>
  <c r="D2206" i="3" s="1"/>
  <c r="E2218" i="3"/>
  <c r="D2218" i="3" s="1"/>
  <c r="E2242" i="3"/>
  <c r="D2242" i="3" s="1"/>
  <c r="E2254" i="3"/>
  <c r="D2254" i="3" s="1"/>
  <c r="E2267" i="3"/>
  <c r="D2267" i="3" s="1"/>
  <c r="E2329" i="3"/>
  <c r="D2329" i="3" s="1"/>
  <c r="E2107" i="3"/>
  <c r="D2107" i="3" s="1"/>
  <c r="E2118" i="3"/>
  <c r="D2118" i="3" s="1"/>
  <c r="E2130" i="3"/>
  <c r="D2130" i="3" s="1"/>
  <c r="E2194" i="3"/>
  <c r="D2194" i="3" s="1"/>
  <c r="E2292" i="3"/>
  <c r="D2292" i="3" s="1"/>
  <c r="E2307" i="3"/>
  <c r="D2307" i="3" s="1"/>
  <c r="E2319" i="3"/>
  <c r="D2319" i="3" s="1"/>
  <c r="E2330" i="3"/>
  <c r="D2330" i="3" s="1"/>
  <c r="E2108" i="3"/>
  <c r="D2108" i="3" s="1"/>
  <c r="E2195" i="3"/>
  <c r="D2195" i="3" s="1"/>
  <c r="E2244" i="3"/>
  <c r="D2244" i="3" s="1"/>
  <c r="E2256" i="3"/>
  <c r="D2256" i="3" s="1"/>
  <c r="E2269" i="3"/>
  <c r="D2269" i="3" s="1"/>
  <c r="E2293" i="3"/>
  <c r="D2293" i="3" s="1"/>
  <c r="E2308" i="3"/>
  <c r="D2308" i="3" s="1"/>
  <c r="E2331" i="3"/>
  <c r="D2331" i="3" s="1"/>
  <c r="E2096" i="3"/>
  <c r="D2096" i="3" s="1"/>
  <c r="E2197" i="3"/>
  <c r="D2197" i="3" s="1"/>
  <c r="E2295" i="3"/>
  <c r="D2295" i="3" s="1"/>
  <c r="E2084" i="3"/>
  <c r="D2084" i="3" s="1"/>
  <c r="E2095" i="3"/>
  <c r="D2095" i="3" s="1"/>
  <c r="E2120" i="3"/>
  <c r="D2120" i="3" s="1"/>
  <c r="E2132" i="3"/>
  <c r="D2132" i="3" s="1"/>
  <c r="E2196" i="3"/>
  <c r="D2196" i="3" s="1"/>
  <c r="E2208" i="3"/>
  <c r="D2208" i="3" s="1"/>
  <c r="E2245" i="3"/>
  <c r="D2245" i="3" s="1"/>
  <c r="E2257" i="3"/>
  <c r="D2257" i="3" s="1"/>
  <c r="E2294" i="3"/>
  <c r="D2294" i="3" s="1"/>
  <c r="E2320" i="3"/>
  <c r="D2320" i="3" s="1"/>
  <c r="E2109" i="3"/>
  <c r="D2109" i="3" s="1"/>
  <c r="E2246" i="3"/>
  <c r="D2246" i="3" s="1"/>
  <c r="E2270" i="3"/>
  <c r="D2270" i="3" s="1"/>
  <c r="E2309" i="3"/>
  <c r="D2309" i="3" s="1"/>
  <c r="E2321" i="3"/>
  <c r="D2321" i="3" s="1"/>
  <c r="E2332" i="3"/>
  <c r="D2332" i="3" s="1"/>
  <c r="E2086" i="3"/>
  <c r="D2086" i="3" s="1"/>
  <c r="E2110" i="3"/>
  <c r="D2110" i="3" s="1"/>
  <c r="E2134" i="3"/>
  <c r="D2134" i="3" s="1"/>
  <c r="E2198" i="3"/>
  <c r="D2198" i="3" s="1"/>
  <c r="E2247" i="3"/>
  <c r="D2247" i="3" s="1"/>
  <c r="E2259" i="3"/>
  <c r="D2259" i="3" s="1"/>
  <c r="E2297" i="3"/>
  <c r="D2297" i="3" s="1"/>
  <c r="E2333" i="3"/>
  <c r="D2333" i="3" s="1"/>
  <c r="E2087" i="3"/>
  <c r="D2087" i="3" s="1"/>
  <c r="E2111" i="3"/>
  <c r="D2111" i="3" s="1"/>
  <c r="E2135" i="3"/>
  <c r="D2135" i="3" s="1"/>
  <c r="E2248" i="3"/>
  <c r="D2248" i="3" s="1"/>
  <c r="E2310" i="3"/>
  <c r="D2310" i="3" s="1"/>
  <c r="E2098" i="3"/>
  <c r="D2098" i="3" s="1"/>
  <c r="E2122" i="3"/>
  <c r="D2122" i="3" s="1"/>
  <c r="E2199" i="3"/>
  <c r="D2199" i="3" s="1"/>
  <c r="E2210" i="3"/>
  <c r="D2210" i="3" s="1"/>
  <c r="E2272" i="3"/>
  <c r="D2272" i="3" s="1"/>
  <c r="E2322" i="3"/>
  <c r="D2322" i="3" s="1"/>
  <c r="E2099" i="3"/>
  <c r="D2099" i="3" s="1"/>
  <c r="E2211" i="3"/>
  <c r="D2211" i="3" s="1"/>
  <c r="E2260" i="3"/>
  <c r="D2260" i="3" s="1"/>
  <c r="E2298" i="3"/>
  <c r="D2298" i="3" s="1"/>
  <c r="E2119" i="3"/>
  <c r="D2119" i="3" s="1"/>
  <c r="E2255" i="3"/>
  <c r="D2255" i="3" s="1"/>
  <c r="E2268" i="3"/>
  <c r="D2268" i="3" s="1"/>
  <c r="E2133" i="3"/>
  <c r="D2133" i="3" s="1"/>
  <c r="E2097" i="3"/>
  <c r="D2097" i="3" s="1"/>
  <c r="E2105" i="3"/>
  <c r="D2105" i="3" s="1"/>
  <c r="E2117" i="3"/>
  <c r="D2117" i="3" s="1"/>
  <c r="E2121" i="3"/>
  <c r="D2121" i="3" s="1"/>
  <c r="E2258" i="3"/>
  <c r="D2258" i="3" s="1"/>
  <c r="E2129" i="3"/>
  <c r="D2129" i="3" s="1"/>
  <c r="E2131" i="3"/>
  <c r="D2131" i="3" s="1"/>
  <c r="E2205" i="3"/>
  <c r="D2205" i="3" s="1"/>
  <c r="E2207" i="3"/>
  <c r="D2207" i="3" s="1"/>
  <c r="E2271" i="3"/>
  <c r="D2271" i="3" s="1"/>
  <c r="E2306" i="3"/>
  <c r="D2306" i="3" s="1"/>
  <c r="E2253" i="3"/>
  <c r="D2253" i="3" s="1"/>
  <c r="E2209" i="3"/>
  <c r="D2209" i="3" s="1"/>
  <c r="E2219" i="3"/>
  <c r="D2219" i="3" s="1"/>
  <c r="E2085" i="3"/>
  <c r="D2085" i="3" s="1"/>
  <c r="E2296" i="3"/>
  <c r="D2296" i="3" s="1"/>
  <c r="E2094" i="3"/>
  <c r="D2094" i="3" s="1"/>
  <c r="E2318" i="3"/>
  <c r="D2318" i="3" s="1"/>
  <c r="E2243" i="3"/>
  <c r="D2243" i="3" s="1"/>
  <c r="E2074" i="3"/>
  <c r="D2074" i="3" s="1"/>
  <c r="E2075" i="3"/>
  <c r="D2075" i="3" s="1"/>
  <c r="E2076" i="3"/>
  <c r="D2076" i="3" s="1"/>
  <c r="E2069" i="3"/>
  <c r="D2069" i="3" s="1"/>
  <c r="E2070" i="3"/>
  <c r="D2070" i="3" s="1"/>
  <c r="E2072" i="3"/>
  <c r="D2072" i="3" s="1"/>
  <c r="E2073" i="3"/>
  <c r="D2073" i="3" s="1"/>
  <c r="E2071" i="3"/>
  <c r="D2071" i="3" s="1"/>
  <c r="E2504" i="3"/>
  <c r="D2504" i="3" s="1"/>
  <c r="E2564" i="3"/>
  <c r="D2564" i="3" s="1"/>
  <c r="E2576" i="3"/>
  <c r="D2576" i="3" s="1"/>
  <c r="E2588" i="3"/>
  <c r="D2588" i="3" s="1"/>
  <c r="E2371" i="3"/>
  <c r="D2371" i="3" s="1"/>
  <c r="E2382" i="3"/>
  <c r="D2382" i="3" s="1"/>
  <c r="E2478" i="3"/>
  <c r="D2478" i="3" s="1"/>
  <c r="E2528" i="3"/>
  <c r="D2528" i="3" s="1"/>
  <c r="E2601" i="3"/>
  <c r="D2601" i="3" s="1"/>
  <c r="E2359" i="3"/>
  <c r="D2359" i="3" s="1"/>
  <c r="E2383" i="3"/>
  <c r="D2383" i="3" s="1"/>
  <c r="E2395" i="3"/>
  <c r="D2395" i="3" s="1"/>
  <c r="E2407" i="3"/>
  <c r="D2407" i="3" s="1"/>
  <c r="E2466" i="3"/>
  <c r="D2466" i="3" s="1"/>
  <c r="E2479" i="3"/>
  <c r="D2479" i="3" s="1"/>
  <c r="E2399" i="3"/>
  <c r="D2399" i="3" s="1"/>
  <c r="E2484" i="3"/>
  <c r="D2484" i="3" s="1"/>
  <c r="E2509" i="3"/>
  <c r="D2509" i="3" s="1"/>
  <c r="E2569" i="3"/>
  <c r="D2569" i="3" s="1"/>
  <c r="E2364" i="3"/>
  <c r="D2364" i="3" s="1"/>
  <c r="E2387" i="3"/>
  <c r="D2387" i="3" s="1"/>
  <c r="E2505" i="3"/>
  <c r="D2505" i="3" s="1"/>
  <c r="E2516" i="3"/>
  <c r="D2516" i="3" s="1"/>
  <c r="E2517" i="3"/>
  <c r="D2517" i="3" s="1"/>
  <c r="E2565" i="3"/>
  <c r="D2565" i="3" s="1"/>
  <c r="E2577" i="3"/>
  <c r="D2577" i="3" s="1"/>
  <c r="E2589" i="3"/>
  <c r="D2589" i="3" s="1"/>
  <c r="E2602" i="3"/>
  <c r="D2602" i="3" s="1"/>
  <c r="E2360" i="3"/>
  <c r="D2360" i="3" s="1"/>
  <c r="E2372" i="3"/>
  <c r="D2372" i="3" s="1"/>
  <c r="E2480" i="3"/>
  <c r="D2480" i="3" s="1"/>
  <c r="E2506" i="3"/>
  <c r="D2506" i="3" s="1"/>
  <c r="E2529" i="3"/>
  <c r="D2529" i="3" s="1"/>
  <c r="E2590" i="3"/>
  <c r="D2590" i="3" s="1"/>
  <c r="E2384" i="3"/>
  <c r="D2384" i="3" s="1"/>
  <c r="E2396" i="3"/>
  <c r="D2396" i="3" s="1"/>
  <c r="E2408" i="3"/>
  <c r="D2408" i="3" s="1"/>
  <c r="E2467" i="3"/>
  <c r="D2467" i="3" s="1"/>
  <c r="E2481" i="3"/>
  <c r="D2481" i="3" s="1"/>
  <c r="E2518" i="3"/>
  <c r="D2518" i="3" s="1"/>
  <c r="E2530" i="3"/>
  <c r="D2530" i="3" s="1"/>
  <c r="E2566" i="3"/>
  <c r="D2566" i="3" s="1"/>
  <c r="E2578" i="3"/>
  <c r="D2578" i="3" s="1"/>
  <c r="E2603" i="3"/>
  <c r="D2603" i="3" s="1"/>
  <c r="E2361" i="3"/>
  <c r="D2361" i="3" s="1"/>
  <c r="E2373" i="3"/>
  <c r="D2373" i="3" s="1"/>
  <c r="E2468" i="3"/>
  <c r="D2468" i="3" s="1"/>
  <c r="E2507" i="3"/>
  <c r="D2507" i="3" s="1"/>
  <c r="E2567" i="3"/>
  <c r="D2567" i="3" s="1"/>
  <c r="E2591" i="3"/>
  <c r="D2591" i="3" s="1"/>
  <c r="E2385" i="3"/>
  <c r="D2385" i="3" s="1"/>
  <c r="E2397" i="3"/>
  <c r="D2397" i="3" s="1"/>
  <c r="E2409" i="3"/>
  <c r="D2409" i="3" s="1"/>
  <c r="E2482" i="3"/>
  <c r="D2482" i="3" s="1"/>
  <c r="E2519" i="3"/>
  <c r="D2519" i="3" s="1"/>
  <c r="E2604" i="3"/>
  <c r="D2604" i="3" s="1"/>
  <c r="E2362" i="3"/>
  <c r="D2362" i="3" s="1"/>
  <c r="E2374" i="3"/>
  <c r="D2374" i="3" s="1"/>
  <c r="E2410" i="3"/>
  <c r="D2410" i="3" s="1"/>
  <c r="E2469" i="3"/>
  <c r="D2469" i="3" s="1"/>
  <c r="E2483" i="3"/>
  <c r="D2483" i="3" s="1"/>
  <c r="E2533" i="3"/>
  <c r="D2533" i="3" s="1"/>
  <c r="E2411" i="3"/>
  <c r="D2411" i="3" s="1"/>
  <c r="E2471" i="3"/>
  <c r="D2471" i="3" s="1"/>
  <c r="E2521" i="3"/>
  <c r="D2521" i="3" s="1"/>
  <c r="E2557" i="3"/>
  <c r="D2557" i="3" s="1"/>
  <c r="E2581" i="3"/>
  <c r="D2581" i="3" s="1"/>
  <c r="E2594" i="3"/>
  <c r="D2594" i="3" s="1"/>
  <c r="E2376" i="3"/>
  <c r="D2376" i="3" s="1"/>
  <c r="E2400" i="3"/>
  <c r="D2400" i="3" s="1"/>
  <c r="E2485" i="3"/>
  <c r="D2485" i="3" s="1"/>
  <c r="E2531" i="3"/>
  <c r="D2531" i="3" s="1"/>
  <c r="E2579" i="3"/>
  <c r="D2579" i="3" s="1"/>
  <c r="E2592" i="3"/>
  <c r="D2592" i="3" s="1"/>
  <c r="E2398" i="3"/>
  <c r="D2398" i="3" s="1"/>
  <c r="E2508" i="3"/>
  <c r="D2508" i="3" s="1"/>
  <c r="E2520" i="3"/>
  <c r="D2520" i="3" s="1"/>
  <c r="E2532" i="3"/>
  <c r="D2532" i="3" s="1"/>
  <c r="E2568" i="3"/>
  <c r="D2568" i="3" s="1"/>
  <c r="E2580" i="3"/>
  <c r="D2580" i="3" s="1"/>
  <c r="E2593" i="3"/>
  <c r="D2593" i="3" s="1"/>
  <c r="E2363" i="3"/>
  <c r="D2363" i="3" s="1"/>
  <c r="E2375" i="3"/>
  <c r="D2375" i="3" s="1"/>
  <c r="E2386" i="3"/>
  <c r="D2386" i="3" s="1"/>
  <c r="E2470" i="3"/>
  <c r="D2470" i="3" s="1"/>
  <c r="E2510" i="3"/>
  <c r="D2510" i="3" s="1"/>
  <c r="E2534" i="3"/>
  <c r="D2534" i="3" s="1"/>
  <c r="E2570" i="3"/>
  <c r="D2570" i="3" s="1"/>
  <c r="E2365" i="3"/>
  <c r="D2365" i="3" s="1"/>
  <c r="E2388" i="3"/>
  <c r="D2388" i="3" s="1"/>
  <c r="E2401" i="3"/>
  <c r="D2401" i="3" s="1"/>
  <c r="E2412" i="3"/>
  <c r="D2412" i="3" s="1"/>
  <c r="E2472" i="3"/>
  <c r="D2472" i="3" s="1"/>
  <c r="E2522" i="3"/>
  <c r="D2522" i="3" s="1"/>
  <c r="E2535" i="3"/>
  <c r="D2535" i="3" s="1"/>
  <c r="E2558" i="3"/>
  <c r="D2558" i="3" s="1"/>
  <c r="E2582" i="3"/>
  <c r="D2582" i="3" s="1"/>
  <c r="E2595" i="3"/>
  <c r="D2595" i="3" s="1"/>
  <c r="E2377" i="3"/>
  <c r="D2377" i="3" s="1"/>
  <c r="E2486" i="3"/>
  <c r="D2486" i="3" s="1"/>
  <c r="E2512" i="3"/>
  <c r="D2512" i="3" s="1"/>
  <c r="E2536" i="3"/>
  <c r="D2536" i="3" s="1"/>
  <c r="E2559" i="3"/>
  <c r="D2559" i="3" s="1"/>
  <c r="E2572" i="3"/>
  <c r="D2572" i="3" s="1"/>
  <c r="E2596" i="3"/>
  <c r="D2596" i="3" s="1"/>
  <c r="E2378" i="3"/>
  <c r="D2378" i="3" s="1"/>
  <c r="E2390" i="3"/>
  <c r="D2390" i="3" s="1"/>
  <c r="E2487" i="3"/>
  <c r="D2487" i="3" s="1"/>
  <c r="E2501" i="3"/>
  <c r="D2501" i="3" s="1"/>
  <c r="E2573" i="3"/>
  <c r="D2573" i="3" s="1"/>
  <c r="E2475" i="3"/>
  <c r="D2475" i="3" s="1"/>
  <c r="E2524" i="3"/>
  <c r="D2524" i="3" s="1"/>
  <c r="E2537" i="3"/>
  <c r="D2537" i="3" s="1"/>
  <c r="E2560" i="3"/>
  <c r="D2560" i="3" s="1"/>
  <c r="E2584" i="3"/>
  <c r="D2584" i="3" s="1"/>
  <c r="E2597" i="3"/>
  <c r="D2597" i="3" s="1"/>
  <c r="E2367" i="3"/>
  <c r="D2367" i="3" s="1"/>
  <c r="E2391" i="3"/>
  <c r="D2391" i="3" s="1"/>
  <c r="E2403" i="3"/>
  <c r="D2403" i="3" s="1"/>
  <c r="E2462" i="3"/>
  <c r="D2462" i="3" s="1"/>
  <c r="E2474" i="3"/>
  <c r="D2474" i="3" s="1"/>
  <c r="E2488" i="3"/>
  <c r="D2488" i="3" s="1"/>
  <c r="E2513" i="3"/>
  <c r="D2513" i="3" s="1"/>
  <c r="E2585" i="3"/>
  <c r="D2585" i="3" s="1"/>
  <c r="E2379" i="3"/>
  <c r="D2379" i="3" s="1"/>
  <c r="E2463" i="3"/>
  <c r="D2463" i="3" s="1"/>
  <c r="E2489" i="3"/>
  <c r="D2489" i="3" s="1"/>
  <c r="E2502" i="3"/>
  <c r="D2502" i="3" s="1"/>
  <c r="E2514" i="3"/>
  <c r="D2514" i="3" s="1"/>
  <c r="E2562" i="3"/>
  <c r="D2562" i="3" s="1"/>
  <c r="E2574" i="3"/>
  <c r="D2574" i="3" s="1"/>
  <c r="E2586" i="3"/>
  <c r="D2586" i="3" s="1"/>
  <c r="E2357" i="3"/>
  <c r="D2357" i="3" s="1"/>
  <c r="E2393" i="3"/>
  <c r="D2393" i="3" s="1"/>
  <c r="E2405" i="3"/>
  <c r="D2405" i="3" s="1"/>
  <c r="E2464" i="3"/>
  <c r="D2464" i="3" s="1"/>
  <c r="E2476" i="3"/>
  <c r="D2476" i="3" s="1"/>
  <c r="E2491" i="3"/>
  <c r="D2491" i="3" s="1"/>
  <c r="E2527" i="3"/>
  <c r="D2527" i="3" s="1"/>
  <c r="E2600" i="3"/>
  <c r="D2600" i="3" s="1"/>
  <c r="E2358" i="3"/>
  <c r="D2358" i="3" s="1"/>
  <c r="E2406" i="3"/>
  <c r="D2406" i="3" s="1"/>
  <c r="E2477" i="3"/>
  <c r="D2477" i="3" s="1"/>
  <c r="E2503" i="3"/>
  <c r="D2503" i="3" s="1"/>
  <c r="E2526" i="3"/>
  <c r="D2526" i="3" s="1"/>
  <c r="E2539" i="3"/>
  <c r="D2539" i="3" s="1"/>
  <c r="E2563" i="3"/>
  <c r="D2563" i="3" s="1"/>
  <c r="E2575" i="3"/>
  <c r="D2575" i="3" s="1"/>
  <c r="E2587" i="3"/>
  <c r="D2587" i="3" s="1"/>
  <c r="E2599" i="3"/>
  <c r="D2599" i="3" s="1"/>
  <c r="E2369" i="3"/>
  <c r="D2369" i="3" s="1"/>
  <c r="E2381" i="3"/>
  <c r="D2381" i="3" s="1"/>
  <c r="E2515" i="3"/>
  <c r="D2515" i="3" s="1"/>
  <c r="E2540" i="3"/>
  <c r="D2540" i="3" s="1"/>
  <c r="E2370" i="3"/>
  <c r="D2370" i="3" s="1"/>
  <c r="E2394" i="3"/>
  <c r="D2394" i="3" s="1"/>
  <c r="E2465" i="3"/>
  <c r="D2465" i="3" s="1"/>
  <c r="E2492" i="3"/>
  <c r="D2492" i="3" s="1"/>
  <c r="E2538" i="3"/>
  <c r="D2538" i="3" s="1"/>
  <c r="E2598" i="3"/>
  <c r="D2598" i="3" s="1"/>
  <c r="E2461" i="3"/>
  <c r="D2461" i="3" s="1"/>
  <c r="E2490" i="3"/>
  <c r="D2490" i="3" s="1"/>
  <c r="E2511" i="3"/>
  <c r="D2511" i="3" s="1"/>
  <c r="E2366" i="3"/>
  <c r="D2366" i="3" s="1"/>
  <c r="E2368" i="3"/>
  <c r="D2368" i="3" s="1"/>
  <c r="E2404" i="3"/>
  <c r="D2404" i="3" s="1"/>
  <c r="E2561" i="3"/>
  <c r="D2561" i="3" s="1"/>
  <c r="E2571" i="3"/>
  <c r="D2571" i="3" s="1"/>
  <c r="E2380" i="3"/>
  <c r="D2380" i="3" s="1"/>
  <c r="E2389" i="3"/>
  <c r="D2389" i="3" s="1"/>
  <c r="E2583" i="3"/>
  <c r="D2583" i="3" s="1"/>
  <c r="E2392" i="3"/>
  <c r="D2392" i="3" s="1"/>
  <c r="E2402" i="3"/>
  <c r="D2402" i="3" s="1"/>
  <c r="E2523" i="3"/>
  <c r="D2523" i="3" s="1"/>
  <c r="E2525" i="3"/>
  <c r="D2525" i="3" s="1"/>
  <c r="E2473" i="3"/>
  <c r="D2473" i="3" s="1"/>
  <c r="E2057" i="3"/>
  <c r="D2057" i="3" s="1"/>
  <c r="E2059" i="3"/>
  <c r="D2059" i="3" s="1"/>
  <c r="E2060" i="3"/>
  <c r="D2060" i="3" s="1"/>
  <c r="E2055" i="3"/>
  <c r="D2055" i="3" s="1"/>
  <c r="E2056" i="3"/>
  <c r="D2056" i="3" s="1"/>
  <c r="E2058" i="3"/>
  <c r="D2058" i="3" s="1"/>
  <c r="E2061" i="3"/>
  <c r="D2061" i="3" s="1"/>
  <c r="E2062" i="3"/>
  <c r="D2062" i="3" s="1"/>
  <c r="E2063" i="3"/>
  <c r="D2063" i="3" s="1"/>
  <c r="E2007" i="3"/>
  <c r="D2007" i="3" s="1"/>
  <c r="E2008" i="3"/>
  <c r="D2008" i="3" s="1"/>
  <c r="E2010" i="3"/>
  <c r="D2010" i="3" s="1"/>
  <c r="E2012" i="3"/>
  <c r="D2012" i="3" s="1"/>
  <c r="E2009" i="3"/>
  <c r="D2009" i="3" s="1"/>
  <c r="E2011" i="3"/>
  <c r="D2011" i="3" s="1"/>
  <c r="E2013" i="3"/>
  <c r="D2013" i="3" s="1"/>
  <c r="E2014" i="3"/>
  <c r="D2014" i="3" s="1"/>
  <c r="E2003" i="3"/>
  <c r="D2003" i="3" s="1"/>
  <c r="E2015" i="3"/>
  <c r="D2015" i="3" s="1"/>
  <c r="E2004" i="3"/>
  <c r="D2004" i="3" s="1"/>
  <c r="E2016" i="3"/>
  <c r="D2016" i="3" s="1"/>
  <c r="E2005" i="3"/>
  <c r="D2005" i="3" s="1"/>
  <c r="E2017" i="3"/>
  <c r="D2017" i="3" s="1"/>
  <c r="E2006" i="3"/>
  <c r="D2006" i="3" s="1"/>
  <c r="E1992" i="3"/>
  <c r="D1992" i="3" s="1"/>
  <c r="E1994" i="3"/>
  <c r="D1994" i="3" s="1"/>
  <c r="E1991" i="3"/>
  <c r="D1991" i="3" s="1"/>
  <c r="E1995" i="3"/>
  <c r="D1995" i="3" s="1"/>
  <c r="E1993" i="3"/>
  <c r="D1993" i="3" s="1"/>
  <c r="E1996" i="3"/>
  <c r="D1996" i="3" s="1"/>
  <c r="E2001" i="3"/>
  <c r="D2001" i="3" s="1"/>
  <c r="E1997" i="3"/>
  <c r="D1997" i="3" s="1"/>
  <c r="E1998" i="3"/>
  <c r="D1998" i="3" s="1"/>
  <c r="E1999" i="3"/>
  <c r="D1999" i="3" s="1"/>
  <c r="E2000" i="3"/>
  <c r="D2000" i="3" s="1"/>
  <c r="E1990" i="3"/>
  <c r="D1990" i="3" s="1"/>
  <c r="E1983" i="3"/>
  <c r="D1983" i="3" s="1"/>
  <c r="E1984" i="3"/>
  <c r="D1984" i="3" s="1"/>
  <c r="E1985" i="3"/>
  <c r="D1985" i="3" s="1"/>
  <c r="E1986" i="3"/>
  <c r="D1986" i="3" s="1"/>
  <c r="E1987" i="3"/>
  <c r="D1987" i="3" s="1"/>
  <c r="E1988" i="3"/>
  <c r="D1988" i="3" s="1"/>
  <c r="E1982" i="3"/>
  <c r="D1982" i="3" s="1"/>
  <c r="E1835" i="3"/>
  <c r="D1835" i="3" s="1"/>
  <c r="E1848" i="3"/>
  <c r="D1848" i="3" s="1"/>
  <c r="E1883" i="3"/>
  <c r="D1883" i="3" s="1"/>
  <c r="E1895" i="3"/>
  <c r="D1895" i="3" s="1"/>
  <c r="E1908" i="3"/>
  <c r="D1908" i="3" s="1"/>
  <c r="E1919" i="3"/>
  <c r="D1919" i="3" s="1"/>
  <c r="E1931" i="3"/>
  <c r="D1931" i="3" s="1"/>
  <c r="E1968" i="3"/>
  <c r="D1968" i="3" s="1"/>
  <c r="E1851" i="3"/>
  <c r="D1851" i="3" s="1"/>
  <c r="E1840" i="3"/>
  <c r="D1840" i="3" s="1"/>
  <c r="E1901" i="3"/>
  <c r="D1901" i="3" s="1"/>
  <c r="E1923" i="3"/>
  <c r="D1923" i="3" s="1"/>
  <c r="E1876" i="3"/>
  <c r="D1876" i="3" s="1"/>
  <c r="E1949" i="3"/>
  <c r="D1949" i="3" s="1"/>
  <c r="E1867" i="3"/>
  <c r="D1867" i="3" s="1"/>
  <c r="E1891" i="3"/>
  <c r="D1891" i="3" s="1"/>
  <c r="E1855" i="3"/>
  <c r="D1855" i="3" s="1"/>
  <c r="E1904" i="3"/>
  <c r="D1904" i="3" s="1"/>
  <c r="E1860" i="3"/>
  <c r="D1860" i="3" s="1"/>
  <c r="E1872" i="3"/>
  <c r="D1872" i="3" s="1"/>
  <c r="E1896" i="3"/>
  <c r="D1896" i="3" s="1"/>
  <c r="E1943" i="3"/>
  <c r="D1943" i="3" s="1"/>
  <c r="E1955" i="3"/>
  <c r="D1955" i="3" s="1"/>
  <c r="E1836" i="3"/>
  <c r="D1836" i="3" s="1"/>
  <c r="E1849" i="3"/>
  <c r="D1849" i="3" s="1"/>
  <c r="E1884" i="3"/>
  <c r="D1884" i="3" s="1"/>
  <c r="E1897" i="3"/>
  <c r="D1897" i="3" s="1"/>
  <c r="E1909" i="3"/>
  <c r="D1909" i="3" s="1"/>
  <c r="E1920" i="3"/>
  <c r="D1920" i="3" s="1"/>
  <c r="E1932" i="3"/>
  <c r="D1932" i="3" s="1"/>
  <c r="E1969" i="3"/>
  <c r="D1969" i="3" s="1"/>
  <c r="E1850" i="3"/>
  <c r="D1850" i="3" s="1"/>
  <c r="E1910" i="3"/>
  <c r="D1910" i="3" s="1"/>
  <c r="E1933" i="3"/>
  <c r="D1933" i="3" s="1"/>
  <c r="E1945" i="3"/>
  <c r="D1945" i="3" s="1"/>
  <c r="E1838" i="3"/>
  <c r="D1838" i="3" s="1"/>
  <c r="E1874" i="3"/>
  <c r="D1874" i="3" s="1"/>
  <c r="E1886" i="3"/>
  <c r="D1886" i="3" s="1"/>
  <c r="E1899" i="3"/>
  <c r="D1899" i="3" s="1"/>
  <c r="E1946" i="3"/>
  <c r="D1946" i="3" s="1"/>
  <c r="E1958" i="3"/>
  <c r="D1958" i="3" s="1"/>
  <c r="E1863" i="3"/>
  <c r="D1863" i="3" s="1"/>
  <c r="E1887" i="3"/>
  <c r="D1887" i="3" s="1"/>
  <c r="E1900" i="3"/>
  <c r="D1900" i="3" s="1"/>
  <c r="E1911" i="3"/>
  <c r="D1911" i="3" s="1"/>
  <c r="E1922" i="3"/>
  <c r="D1922" i="3" s="1"/>
  <c r="E1934" i="3"/>
  <c r="D1934" i="3" s="1"/>
  <c r="E1947" i="3"/>
  <c r="D1947" i="3" s="1"/>
  <c r="E1972" i="3"/>
  <c r="D1972" i="3" s="1"/>
  <c r="E1875" i="3"/>
  <c r="D1875" i="3" s="1"/>
  <c r="E1888" i="3"/>
  <c r="D1888" i="3" s="1"/>
  <c r="E1912" i="3"/>
  <c r="D1912" i="3" s="1"/>
  <c r="E1948" i="3"/>
  <c r="D1948" i="3" s="1"/>
  <c r="E1959" i="3"/>
  <c r="D1959" i="3" s="1"/>
  <c r="E1852" i="3"/>
  <c r="D1852" i="3" s="1"/>
  <c r="E1864" i="3"/>
  <c r="D1864" i="3" s="1"/>
  <c r="E1935" i="3"/>
  <c r="D1935" i="3" s="1"/>
  <c r="E1973" i="3"/>
  <c r="D1973" i="3" s="1"/>
  <c r="E1889" i="3"/>
  <c r="D1889" i="3" s="1"/>
  <c r="E1913" i="3"/>
  <c r="D1913" i="3" s="1"/>
  <c r="E1854" i="3"/>
  <c r="D1854" i="3" s="1"/>
  <c r="E1903" i="3"/>
  <c r="D1903" i="3" s="1"/>
  <c r="E1926" i="3"/>
  <c r="D1926" i="3" s="1"/>
  <c r="E1868" i="3"/>
  <c r="D1868" i="3" s="1"/>
  <c r="E1892" i="3"/>
  <c r="D1892" i="3" s="1"/>
  <c r="E1837" i="3"/>
  <c r="D1837" i="3" s="1"/>
  <c r="E1861" i="3"/>
  <c r="D1861" i="3" s="1"/>
  <c r="E1873" i="3"/>
  <c r="D1873" i="3" s="1"/>
  <c r="E1885" i="3"/>
  <c r="D1885" i="3" s="1"/>
  <c r="E1898" i="3"/>
  <c r="D1898" i="3" s="1"/>
  <c r="E1944" i="3"/>
  <c r="D1944" i="3" s="1"/>
  <c r="E1956" i="3"/>
  <c r="D1956" i="3" s="1"/>
  <c r="E1970" i="3"/>
  <c r="D1970" i="3" s="1"/>
  <c r="E1862" i="3"/>
  <c r="D1862" i="3" s="1"/>
  <c r="E1921" i="3"/>
  <c r="D1921" i="3" s="1"/>
  <c r="E1957" i="3"/>
  <c r="D1957" i="3" s="1"/>
  <c r="E1971" i="3"/>
  <c r="D1971" i="3" s="1"/>
  <c r="E1960" i="3"/>
  <c r="D1960" i="3" s="1"/>
  <c r="E1839" i="3"/>
  <c r="D1839" i="3" s="1"/>
  <c r="E1841" i="3"/>
  <c r="D1841" i="3" s="1"/>
  <c r="E1853" i="3"/>
  <c r="D1853" i="3" s="1"/>
  <c r="E1865" i="3"/>
  <c r="D1865" i="3" s="1"/>
  <c r="E1877" i="3"/>
  <c r="D1877" i="3" s="1"/>
  <c r="E1890" i="3"/>
  <c r="D1890" i="3" s="1"/>
  <c r="E1902" i="3"/>
  <c r="D1902" i="3" s="1"/>
  <c r="E1924" i="3"/>
  <c r="D1924" i="3" s="1"/>
  <c r="E1936" i="3"/>
  <c r="D1936" i="3" s="1"/>
  <c r="E1961" i="3"/>
  <c r="D1961" i="3" s="1"/>
  <c r="E1974" i="3"/>
  <c r="D1974" i="3" s="1"/>
  <c r="E1842" i="3"/>
  <c r="D1842" i="3" s="1"/>
  <c r="E1866" i="3"/>
  <c r="D1866" i="3" s="1"/>
  <c r="E1878" i="3"/>
  <c r="D1878" i="3" s="1"/>
  <c r="E1914" i="3"/>
  <c r="D1914" i="3" s="1"/>
  <c r="E1925" i="3"/>
  <c r="D1925" i="3" s="1"/>
  <c r="E1937" i="3"/>
  <c r="D1937" i="3" s="1"/>
  <c r="E1950" i="3"/>
  <c r="D1950" i="3" s="1"/>
  <c r="E1962" i="3"/>
  <c r="D1962" i="3" s="1"/>
  <c r="E1975" i="3"/>
  <c r="D1975" i="3" s="1"/>
  <c r="E1843" i="3"/>
  <c r="D1843" i="3" s="1"/>
  <c r="E1879" i="3"/>
  <c r="D1879" i="3" s="1"/>
  <c r="E1915" i="3"/>
  <c r="D1915" i="3" s="1"/>
  <c r="E1927" i="3"/>
  <c r="D1927" i="3" s="1"/>
  <c r="E1938" i="3"/>
  <c r="D1938" i="3" s="1"/>
  <c r="E1951" i="3"/>
  <c r="D1951" i="3" s="1"/>
  <c r="E1963" i="3"/>
  <c r="D1963" i="3" s="1"/>
  <c r="E1976" i="3"/>
  <c r="D1976" i="3" s="1"/>
  <c r="E1845" i="3"/>
  <c r="D1845" i="3" s="1"/>
  <c r="E1857" i="3"/>
  <c r="D1857" i="3" s="1"/>
  <c r="E1869" i="3"/>
  <c r="D1869" i="3" s="1"/>
  <c r="E1893" i="3"/>
  <c r="D1893" i="3" s="1"/>
  <c r="E1917" i="3"/>
  <c r="D1917" i="3" s="1"/>
  <c r="E1940" i="3"/>
  <c r="D1940" i="3" s="1"/>
  <c r="E1846" i="3"/>
  <c r="D1846" i="3" s="1"/>
  <c r="E1882" i="3"/>
  <c r="D1882" i="3" s="1"/>
  <c r="E1894" i="3"/>
  <c r="D1894" i="3" s="1"/>
  <c r="E1907" i="3"/>
  <c r="D1907" i="3" s="1"/>
  <c r="E1918" i="3"/>
  <c r="D1918" i="3" s="1"/>
  <c r="E1930" i="3"/>
  <c r="D1930" i="3" s="1"/>
  <c r="E1941" i="3"/>
  <c r="D1941" i="3" s="1"/>
  <c r="E1967" i="3"/>
  <c r="D1967" i="3" s="1"/>
  <c r="E1980" i="3"/>
  <c r="D1980" i="3" s="1"/>
  <c r="E1834" i="3"/>
  <c r="D1834" i="3" s="1"/>
  <c r="E1847" i="3"/>
  <c r="D1847" i="3" s="1"/>
  <c r="E1859" i="3"/>
  <c r="D1859" i="3" s="1"/>
  <c r="E1871" i="3"/>
  <c r="D1871" i="3" s="1"/>
  <c r="E1942" i="3"/>
  <c r="D1942" i="3" s="1"/>
  <c r="E1954" i="3"/>
  <c r="D1954" i="3" s="1"/>
  <c r="E1856" i="3"/>
  <c r="D1856" i="3" s="1"/>
  <c r="E1953" i="3"/>
  <c r="D1953" i="3" s="1"/>
  <c r="E1858" i="3"/>
  <c r="D1858" i="3" s="1"/>
  <c r="E1964" i="3"/>
  <c r="D1964" i="3" s="1"/>
  <c r="E1870" i="3"/>
  <c r="D1870" i="3" s="1"/>
  <c r="E1965" i="3"/>
  <c r="D1965" i="3" s="1"/>
  <c r="E1977" i="3"/>
  <c r="D1977" i="3" s="1"/>
  <c r="E1978" i="3"/>
  <c r="D1978" i="3" s="1"/>
  <c r="E1905" i="3"/>
  <c r="D1905" i="3" s="1"/>
  <c r="E1979" i="3"/>
  <c r="D1979" i="3" s="1"/>
  <c r="E1906" i="3"/>
  <c r="D1906" i="3" s="1"/>
  <c r="E1928" i="3"/>
  <c r="D1928" i="3" s="1"/>
  <c r="E1939" i="3"/>
  <c r="D1939" i="3" s="1"/>
  <c r="E1880" i="3"/>
  <c r="D1880" i="3" s="1"/>
  <c r="E1966" i="3"/>
  <c r="D1966" i="3" s="1"/>
  <c r="E1881" i="3"/>
  <c r="D1881" i="3" s="1"/>
  <c r="E1916" i="3"/>
  <c r="D1916" i="3" s="1"/>
  <c r="E1929" i="3"/>
  <c r="D1929" i="3" s="1"/>
  <c r="E1844" i="3"/>
  <c r="D1844" i="3" s="1"/>
  <c r="E1952" i="3"/>
  <c r="D1952" i="3" s="1"/>
  <c r="E1821" i="3"/>
  <c r="D1821" i="3" s="1"/>
  <c r="E1818" i="3"/>
  <c r="D1818" i="3" s="1"/>
  <c r="E1809" i="3"/>
  <c r="D1809" i="3" s="1"/>
  <c r="E1822" i="3"/>
  <c r="D1822" i="3" s="1"/>
  <c r="E1810" i="3"/>
  <c r="D1810" i="3" s="1"/>
  <c r="E1811" i="3"/>
  <c r="D1811" i="3" s="1"/>
  <c r="E1823" i="3"/>
  <c r="D1823" i="3" s="1"/>
  <c r="E1812" i="3"/>
  <c r="D1812" i="3" s="1"/>
  <c r="E1824" i="3"/>
  <c r="D1824" i="3" s="1"/>
  <c r="E1825" i="3"/>
  <c r="D1825" i="3" s="1"/>
  <c r="E1813" i="3"/>
  <c r="D1813" i="3" s="1"/>
  <c r="E1826" i="3"/>
  <c r="D1826" i="3" s="1"/>
  <c r="E1827" i="3"/>
  <c r="D1827" i="3" s="1"/>
  <c r="E1814" i="3"/>
  <c r="D1814" i="3" s="1"/>
  <c r="E1817" i="3"/>
  <c r="D1817" i="3" s="1"/>
  <c r="E1830" i="3"/>
  <c r="D1830" i="3" s="1"/>
  <c r="E1815" i="3"/>
  <c r="D1815" i="3" s="1"/>
  <c r="E1828" i="3"/>
  <c r="D1828" i="3" s="1"/>
  <c r="E1831" i="3"/>
  <c r="D1831" i="3" s="1"/>
  <c r="E1816" i="3"/>
  <c r="D1816" i="3" s="1"/>
  <c r="E1829" i="3"/>
  <c r="D1829" i="3" s="1"/>
  <c r="E1819" i="3"/>
  <c r="D1819" i="3" s="1"/>
  <c r="E1808" i="3"/>
  <c r="D1808" i="3" s="1"/>
  <c r="E1820" i="3"/>
  <c r="D1820" i="3" s="1"/>
  <c r="E1832" i="3"/>
  <c r="D1832" i="3" s="1"/>
  <c r="E398" i="3"/>
  <c r="D398" i="3" s="1"/>
  <c r="E412" i="3"/>
  <c r="D412" i="3" s="1"/>
  <c r="E384" i="3"/>
  <c r="D384" i="3" s="1"/>
  <c r="E399" i="3"/>
  <c r="D399" i="3" s="1"/>
  <c r="E413" i="3"/>
  <c r="D413" i="3" s="1"/>
  <c r="E385" i="3"/>
  <c r="D385" i="3" s="1"/>
  <c r="E375" i="3"/>
  <c r="D375" i="3" s="1"/>
  <c r="E400" i="3"/>
  <c r="D400" i="3" s="1"/>
  <c r="E414" i="3"/>
  <c r="D414" i="3" s="1"/>
  <c r="E403" i="3"/>
  <c r="D403" i="3" s="1"/>
  <c r="E374" i="3"/>
  <c r="D374" i="3" s="1"/>
  <c r="E401" i="3"/>
  <c r="D401" i="3" s="1"/>
  <c r="E373" i="3"/>
  <c r="D373" i="3" s="1"/>
  <c r="E388" i="3"/>
  <c r="D388" i="3" s="1"/>
  <c r="E372" i="3"/>
  <c r="D372" i="3" s="1"/>
  <c r="E386" i="3"/>
  <c r="D386" i="3" s="1"/>
  <c r="E402" i="3"/>
  <c r="D402" i="3" s="1"/>
  <c r="E387" i="3"/>
  <c r="D387" i="3" s="1"/>
  <c r="E404" i="3"/>
  <c r="D404" i="3" s="1"/>
  <c r="E389" i="3"/>
  <c r="D389" i="3" s="1"/>
  <c r="E376" i="3"/>
  <c r="D376" i="3" s="1"/>
  <c r="E390" i="3"/>
  <c r="D390" i="3" s="1"/>
  <c r="E405" i="3"/>
  <c r="D405" i="3" s="1"/>
  <c r="E391" i="3"/>
  <c r="D391" i="3" s="1"/>
  <c r="E377" i="3"/>
  <c r="D377" i="3" s="1"/>
  <c r="E392" i="3"/>
  <c r="D392" i="3" s="1"/>
  <c r="E406" i="3"/>
  <c r="D406" i="3" s="1"/>
  <c r="E379" i="3"/>
  <c r="D379" i="3" s="1"/>
  <c r="E378" i="3"/>
  <c r="D378" i="3" s="1"/>
  <c r="E393" i="3"/>
  <c r="D393" i="3" s="1"/>
  <c r="E394" i="3"/>
  <c r="D394" i="3" s="1"/>
  <c r="E395" i="3"/>
  <c r="D395" i="3" s="1"/>
  <c r="E407" i="3"/>
  <c r="D407" i="3" s="1"/>
  <c r="E380" i="3"/>
  <c r="D380" i="3" s="1"/>
  <c r="E408" i="3"/>
  <c r="D408" i="3" s="1"/>
  <c r="E381" i="3"/>
  <c r="D381" i="3" s="1"/>
  <c r="E409" i="3"/>
  <c r="D409" i="3" s="1"/>
  <c r="E383" i="3"/>
  <c r="D383" i="3" s="1"/>
  <c r="E396" i="3"/>
  <c r="D396" i="3" s="1"/>
  <c r="E410" i="3"/>
  <c r="D410" i="3" s="1"/>
  <c r="E382" i="3"/>
  <c r="D382" i="3" s="1"/>
  <c r="E397" i="3"/>
  <c r="D397" i="3" s="1"/>
  <c r="E411" i="3"/>
  <c r="D411" i="3" s="1"/>
  <c r="E514" i="3"/>
  <c r="D514" i="3" s="1"/>
  <c r="E541" i="3"/>
  <c r="D541" i="3" s="1"/>
  <c r="E554" i="3"/>
  <c r="D554" i="3" s="1"/>
  <c r="E568" i="3"/>
  <c r="D568" i="3" s="1"/>
  <c r="E581" i="3"/>
  <c r="D581" i="3" s="1"/>
  <c r="E595" i="3"/>
  <c r="D595" i="3" s="1"/>
  <c r="E610" i="3"/>
  <c r="D610" i="3" s="1"/>
  <c r="E639" i="3"/>
  <c r="D639" i="3" s="1"/>
  <c r="E652" i="3"/>
  <c r="D652" i="3" s="1"/>
  <c r="E667" i="3"/>
  <c r="D667" i="3" s="1"/>
  <c r="E683" i="3"/>
  <c r="D683" i="3" s="1"/>
  <c r="E697" i="3"/>
  <c r="D697" i="3" s="1"/>
  <c r="E725" i="3"/>
  <c r="D725" i="3" s="1"/>
  <c r="E740" i="3"/>
  <c r="D740" i="3" s="1"/>
  <c r="E768" i="3"/>
  <c r="D768" i="3" s="1"/>
  <c r="E782" i="3"/>
  <c r="D782" i="3" s="1"/>
  <c r="E457" i="3"/>
  <c r="D457" i="3" s="1"/>
  <c r="E474" i="3"/>
  <c r="D474" i="3" s="1"/>
  <c r="E490" i="3"/>
  <c r="D490" i="3" s="1"/>
  <c r="E475" i="3"/>
  <c r="D475" i="3" s="1"/>
  <c r="E502" i="3"/>
  <c r="D502" i="3" s="1"/>
  <c r="E528" i="3"/>
  <c r="D528" i="3" s="1"/>
  <c r="E542" i="3"/>
  <c r="D542" i="3" s="1"/>
  <c r="E556" i="3"/>
  <c r="D556" i="3" s="1"/>
  <c r="E569" i="3"/>
  <c r="D569" i="3" s="1"/>
  <c r="E597" i="3"/>
  <c r="D597" i="3" s="1"/>
  <c r="E611" i="3"/>
  <c r="D611" i="3" s="1"/>
  <c r="E626" i="3"/>
  <c r="D626" i="3" s="1"/>
  <c r="E640" i="3"/>
  <c r="D640" i="3" s="1"/>
  <c r="E669" i="3"/>
  <c r="D669" i="3" s="1"/>
  <c r="E684" i="3"/>
  <c r="D684" i="3" s="1"/>
  <c r="E727" i="3"/>
  <c r="D727" i="3" s="1"/>
  <c r="E444" i="3"/>
  <c r="D444" i="3" s="1"/>
  <c r="E476" i="3"/>
  <c r="D476" i="3" s="1"/>
  <c r="E491" i="3"/>
  <c r="D491" i="3" s="1"/>
  <c r="E530" i="3"/>
  <c r="D530" i="3" s="1"/>
  <c r="E585" i="3"/>
  <c r="D585" i="3" s="1"/>
  <c r="E614" i="3"/>
  <c r="D614" i="3" s="1"/>
  <c r="E655" i="3"/>
  <c r="D655" i="3" s="1"/>
  <c r="E686" i="3"/>
  <c r="D686" i="3" s="1"/>
  <c r="E729" i="3"/>
  <c r="D729" i="3" s="1"/>
  <c r="E757" i="3"/>
  <c r="D757" i="3" s="1"/>
  <c r="E518" i="3"/>
  <c r="D518" i="3" s="1"/>
  <c r="E629" i="3"/>
  <c r="D629" i="3" s="1"/>
  <c r="E656" i="3"/>
  <c r="D656" i="3" s="1"/>
  <c r="E687" i="3"/>
  <c r="D687" i="3" s="1"/>
  <c r="E715" i="3"/>
  <c r="D715" i="3" s="1"/>
  <c r="E772" i="3"/>
  <c r="D772" i="3" s="1"/>
  <c r="E417" i="3"/>
  <c r="D417" i="3" s="1"/>
  <c r="E446" i="3"/>
  <c r="D446" i="3" s="1"/>
  <c r="E505" i="3"/>
  <c r="D505" i="3" s="1"/>
  <c r="E586" i="3"/>
  <c r="D586" i="3" s="1"/>
  <c r="E615" i="3"/>
  <c r="D615" i="3" s="1"/>
  <c r="E643" i="3"/>
  <c r="D643" i="3" s="1"/>
  <c r="E672" i="3"/>
  <c r="D672" i="3" s="1"/>
  <c r="E701" i="3"/>
  <c r="D701" i="3" s="1"/>
  <c r="E731" i="3"/>
  <c r="D731" i="3" s="1"/>
  <c r="E418" i="3"/>
  <c r="D418" i="3" s="1"/>
  <c r="E447" i="3"/>
  <c r="D447" i="3" s="1"/>
  <c r="E462" i="3"/>
  <c r="D462" i="3" s="1"/>
  <c r="E495" i="3"/>
  <c r="D495" i="3" s="1"/>
  <c r="E501" i="3"/>
  <c r="D501" i="3" s="1"/>
  <c r="E515" i="3"/>
  <c r="D515" i="3" s="1"/>
  <c r="E527" i="3"/>
  <c r="D527" i="3" s="1"/>
  <c r="E555" i="3"/>
  <c r="D555" i="3" s="1"/>
  <c r="E582" i="3"/>
  <c r="D582" i="3" s="1"/>
  <c r="E596" i="3"/>
  <c r="D596" i="3" s="1"/>
  <c r="E625" i="3"/>
  <c r="D625" i="3" s="1"/>
  <c r="E653" i="3"/>
  <c r="D653" i="3" s="1"/>
  <c r="E668" i="3"/>
  <c r="D668" i="3" s="1"/>
  <c r="E698" i="3"/>
  <c r="D698" i="3" s="1"/>
  <c r="E711" i="3"/>
  <c r="D711" i="3" s="1"/>
  <c r="E726" i="3"/>
  <c r="D726" i="3" s="1"/>
  <c r="E741" i="3"/>
  <c r="D741" i="3" s="1"/>
  <c r="E754" i="3"/>
  <c r="D754" i="3" s="1"/>
  <c r="E769" i="3"/>
  <c r="D769" i="3" s="1"/>
  <c r="E783" i="3"/>
  <c r="D783" i="3" s="1"/>
  <c r="E428" i="3"/>
  <c r="D428" i="3" s="1"/>
  <c r="E443" i="3"/>
  <c r="D443" i="3" s="1"/>
  <c r="E458" i="3"/>
  <c r="D458" i="3" s="1"/>
  <c r="E583" i="3"/>
  <c r="D583" i="3" s="1"/>
  <c r="E517" i="3"/>
  <c r="D517" i="3" s="1"/>
  <c r="E558" i="3"/>
  <c r="D558" i="3" s="1"/>
  <c r="E599" i="3"/>
  <c r="D599" i="3" s="1"/>
  <c r="E642" i="3"/>
  <c r="D642" i="3" s="1"/>
  <c r="E671" i="3"/>
  <c r="D671" i="3" s="1"/>
  <c r="E714" i="3"/>
  <c r="D714" i="3" s="1"/>
  <c r="E743" i="3"/>
  <c r="D743" i="3" s="1"/>
  <c r="E431" i="3"/>
  <c r="D431" i="3" s="1"/>
  <c r="E479" i="3"/>
  <c r="D479" i="3" s="1"/>
  <c r="E504" i="3"/>
  <c r="D504" i="3" s="1"/>
  <c r="E545" i="3"/>
  <c r="D545" i="3" s="1"/>
  <c r="E572" i="3"/>
  <c r="D572" i="3" s="1"/>
  <c r="E730" i="3"/>
  <c r="D730" i="3" s="1"/>
  <c r="E758" i="3"/>
  <c r="D758" i="3" s="1"/>
  <c r="E432" i="3"/>
  <c r="D432" i="3" s="1"/>
  <c r="E461" i="3"/>
  <c r="D461" i="3" s="1"/>
  <c r="E480" i="3"/>
  <c r="D480" i="3" s="1"/>
  <c r="E559" i="3"/>
  <c r="D559" i="3" s="1"/>
  <c r="E600" i="3"/>
  <c r="D600" i="3" s="1"/>
  <c r="E630" i="3"/>
  <c r="D630" i="3" s="1"/>
  <c r="E657" i="3"/>
  <c r="D657" i="3" s="1"/>
  <c r="E688" i="3"/>
  <c r="D688" i="3" s="1"/>
  <c r="E716" i="3"/>
  <c r="D716" i="3" s="1"/>
  <c r="E744" i="3"/>
  <c r="D744" i="3" s="1"/>
  <c r="E516" i="3"/>
  <c r="D516" i="3" s="1"/>
  <c r="E543" i="3"/>
  <c r="D543" i="3" s="1"/>
  <c r="E598" i="3"/>
  <c r="D598" i="3" s="1"/>
  <c r="E612" i="3"/>
  <c r="D612" i="3" s="1"/>
  <c r="E627" i="3"/>
  <c r="D627" i="3" s="1"/>
  <c r="E641" i="3"/>
  <c r="D641" i="3" s="1"/>
  <c r="E654" i="3"/>
  <c r="D654" i="3" s="1"/>
  <c r="E685" i="3"/>
  <c r="D685" i="3" s="1"/>
  <c r="E699" i="3"/>
  <c r="D699" i="3" s="1"/>
  <c r="E712" i="3"/>
  <c r="D712" i="3" s="1"/>
  <c r="E728" i="3"/>
  <c r="D728" i="3" s="1"/>
  <c r="E742" i="3"/>
  <c r="D742" i="3" s="1"/>
  <c r="E755" i="3"/>
  <c r="D755" i="3" s="1"/>
  <c r="E770" i="3"/>
  <c r="D770" i="3" s="1"/>
  <c r="E429" i="3"/>
  <c r="D429" i="3" s="1"/>
  <c r="E459" i="3"/>
  <c r="D459" i="3" s="1"/>
  <c r="E477" i="3"/>
  <c r="D477" i="3" s="1"/>
  <c r="E492" i="3"/>
  <c r="D492" i="3" s="1"/>
  <c r="E503" i="3"/>
  <c r="D503" i="3" s="1"/>
  <c r="E529" i="3"/>
  <c r="D529" i="3" s="1"/>
  <c r="E544" i="3"/>
  <c r="D544" i="3" s="1"/>
  <c r="E557" i="3"/>
  <c r="D557" i="3" s="1"/>
  <c r="E570" i="3"/>
  <c r="D570" i="3" s="1"/>
  <c r="E584" i="3"/>
  <c r="D584" i="3" s="1"/>
  <c r="E613" i="3"/>
  <c r="D613" i="3" s="1"/>
  <c r="E628" i="3"/>
  <c r="D628" i="3" s="1"/>
  <c r="E670" i="3"/>
  <c r="D670" i="3" s="1"/>
  <c r="E713" i="3"/>
  <c r="D713" i="3" s="1"/>
  <c r="E756" i="3"/>
  <c r="D756" i="3" s="1"/>
  <c r="E771" i="3"/>
  <c r="D771" i="3" s="1"/>
  <c r="E416" i="3"/>
  <c r="D416" i="3" s="1"/>
  <c r="E430" i="3"/>
  <c r="D430" i="3" s="1"/>
  <c r="E445" i="3"/>
  <c r="D445" i="3" s="1"/>
  <c r="E460" i="3"/>
  <c r="D460" i="3" s="1"/>
  <c r="E478" i="3"/>
  <c r="D478" i="3" s="1"/>
  <c r="E493" i="3"/>
  <c r="D493" i="3" s="1"/>
  <c r="E494" i="3"/>
  <c r="D494" i="3" s="1"/>
  <c r="E571" i="3"/>
  <c r="D571" i="3" s="1"/>
  <c r="E700" i="3"/>
  <c r="D700" i="3" s="1"/>
  <c r="E531" i="3"/>
  <c r="D531" i="3" s="1"/>
  <c r="E548" i="3"/>
  <c r="D548" i="3" s="1"/>
  <c r="E567" i="3"/>
  <c r="D567" i="3" s="1"/>
  <c r="E591" i="3"/>
  <c r="D591" i="3" s="1"/>
  <c r="E618" i="3"/>
  <c r="D618" i="3" s="1"/>
  <c r="E638" i="3"/>
  <c r="D638" i="3" s="1"/>
  <c r="E663" i="3"/>
  <c r="D663" i="3" s="1"/>
  <c r="E690" i="3"/>
  <c r="D690" i="3" s="1"/>
  <c r="E735" i="3"/>
  <c r="D735" i="3" s="1"/>
  <c r="E761" i="3"/>
  <c r="D761" i="3" s="1"/>
  <c r="E781" i="3"/>
  <c r="D781" i="3" s="1"/>
  <c r="E437" i="3"/>
  <c r="D437" i="3" s="1"/>
  <c r="E463" i="3"/>
  <c r="D463" i="3" s="1"/>
  <c r="E487" i="3"/>
  <c r="D487" i="3" s="1"/>
  <c r="E549" i="3"/>
  <c r="D549" i="3" s="1"/>
  <c r="E717" i="3"/>
  <c r="D717" i="3" s="1"/>
  <c r="E762" i="3"/>
  <c r="D762" i="3" s="1"/>
  <c r="E438" i="3"/>
  <c r="D438" i="3" s="1"/>
  <c r="E488" i="3"/>
  <c r="D488" i="3" s="1"/>
  <c r="E593" i="3"/>
  <c r="D593" i="3" s="1"/>
  <c r="E489" i="3"/>
  <c r="D489" i="3" s="1"/>
  <c r="E532" i="3"/>
  <c r="D532" i="3" s="1"/>
  <c r="E693" i="3"/>
  <c r="D693" i="3" s="1"/>
  <c r="E497" i="3"/>
  <c r="D497" i="3" s="1"/>
  <c r="E509" i="3"/>
  <c r="D509" i="3" s="1"/>
  <c r="E601" i="3"/>
  <c r="D601" i="3" s="1"/>
  <c r="E646" i="3"/>
  <c r="D646" i="3" s="1"/>
  <c r="E694" i="3"/>
  <c r="D694" i="3" s="1"/>
  <c r="E765" i="3"/>
  <c r="D765" i="3" s="1"/>
  <c r="E421" i="3"/>
  <c r="D421" i="3" s="1"/>
  <c r="E468" i="3"/>
  <c r="D468" i="3" s="1"/>
  <c r="E534" i="3"/>
  <c r="D534" i="3" s="1"/>
  <c r="E673" i="3"/>
  <c r="D673" i="3" s="1"/>
  <c r="E535" i="3"/>
  <c r="D535" i="3" s="1"/>
  <c r="E603" i="3"/>
  <c r="D603" i="3" s="1"/>
  <c r="E648" i="3"/>
  <c r="D648" i="3" s="1"/>
  <c r="E695" i="3"/>
  <c r="D695" i="3" s="1"/>
  <c r="E766" i="3"/>
  <c r="D766" i="3" s="1"/>
  <c r="E500" i="3"/>
  <c r="D500" i="3" s="1"/>
  <c r="E506" i="3"/>
  <c r="D506" i="3" s="1"/>
  <c r="E524" i="3"/>
  <c r="D524" i="3" s="1"/>
  <c r="E592" i="3"/>
  <c r="D592" i="3" s="1"/>
  <c r="E619" i="3"/>
  <c r="D619" i="3" s="1"/>
  <c r="E664" i="3"/>
  <c r="D664" i="3" s="1"/>
  <c r="E710" i="3"/>
  <c r="D710" i="3" s="1"/>
  <c r="E736" i="3"/>
  <c r="D736" i="3" s="1"/>
  <c r="E464" i="3"/>
  <c r="D464" i="3" s="1"/>
  <c r="E573" i="3"/>
  <c r="D573" i="3" s="1"/>
  <c r="E620" i="3"/>
  <c r="D620" i="3" s="1"/>
  <c r="E691" i="3"/>
  <c r="D691" i="3" s="1"/>
  <c r="E737" i="3"/>
  <c r="D737" i="3" s="1"/>
  <c r="E465" i="3"/>
  <c r="D465" i="3" s="1"/>
  <c r="E574" i="3"/>
  <c r="D574" i="3" s="1"/>
  <c r="E763" i="3"/>
  <c r="D763" i="3" s="1"/>
  <c r="E575" i="3"/>
  <c r="D575" i="3" s="1"/>
  <c r="E720" i="3"/>
  <c r="D720" i="3" s="1"/>
  <c r="E420" i="3"/>
  <c r="D420" i="3" s="1"/>
  <c r="E467" i="3"/>
  <c r="D467" i="3" s="1"/>
  <c r="E533" i="3"/>
  <c r="D533" i="3" s="1"/>
  <c r="E576" i="3"/>
  <c r="D576" i="3" s="1"/>
  <c r="E622" i="3"/>
  <c r="D622" i="3" s="1"/>
  <c r="E745" i="3"/>
  <c r="D745" i="3" s="1"/>
  <c r="E441" i="3"/>
  <c r="D441" i="3" s="1"/>
  <c r="E498" i="3"/>
  <c r="D498" i="3" s="1"/>
  <c r="E552" i="3"/>
  <c r="D552" i="3" s="1"/>
  <c r="E602" i="3"/>
  <c r="D602" i="3" s="1"/>
  <c r="E647" i="3"/>
  <c r="D647" i="3" s="1"/>
  <c r="E721" i="3"/>
  <c r="D721" i="3" s="1"/>
  <c r="E442" i="3"/>
  <c r="D442" i="3" s="1"/>
  <c r="E469" i="3"/>
  <c r="D469" i="3" s="1"/>
  <c r="E510" i="3"/>
  <c r="D510" i="3" s="1"/>
  <c r="E553" i="3"/>
  <c r="D553" i="3" s="1"/>
  <c r="E623" i="3"/>
  <c r="D623" i="3" s="1"/>
  <c r="E674" i="3"/>
  <c r="D674" i="3" s="1"/>
  <c r="E746" i="3"/>
  <c r="D746" i="3" s="1"/>
  <c r="E422" i="3"/>
  <c r="D422" i="3" s="1"/>
  <c r="E470" i="3"/>
  <c r="D470" i="3" s="1"/>
  <c r="E551" i="3"/>
  <c r="D551" i="3" s="1"/>
  <c r="E499" i="3"/>
  <c r="D499" i="3" s="1"/>
  <c r="E507" i="3"/>
  <c r="D507" i="3" s="1"/>
  <c r="E525" i="3"/>
  <c r="D525" i="3" s="1"/>
  <c r="E644" i="3"/>
  <c r="D644" i="3" s="1"/>
  <c r="E665" i="3"/>
  <c r="D665" i="3" s="1"/>
  <c r="E692" i="3"/>
  <c r="D692" i="3" s="1"/>
  <c r="E718" i="3"/>
  <c r="D718" i="3" s="1"/>
  <c r="E738" i="3"/>
  <c r="D738" i="3" s="1"/>
  <c r="E439" i="3"/>
  <c r="D439" i="3" s="1"/>
  <c r="E466" i="3"/>
  <c r="D466" i="3" s="1"/>
  <c r="E508" i="3"/>
  <c r="D508" i="3" s="1"/>
  <c r="E526" i="3"/>
  <c r="D526" i="3" s="1"/>
  <c r="E550" i="3"/>
  <c r="D550" i="3" s="1"/>
  <c r="E594" i="3"/>
  <c r="D594" i="3" s="1"/>
  <c r="E621" i="3"/>
  <c r="D621" i="3" s="1"/>
  <c r="E645" i="3"/>
  <c r="D645" i="3" s="1"/>
  <c r="E719" i="3"/>
  <c r="D719" i="3" s="1"/>
  <c r="E739" i="3"/>
  <c r="D739" i="3" s="1"/>
  <c r="E764" i="3"/>
  <c r="D764" i="3" s="1"/>
  <c r="E419" i="3"/>
  <c r="D419" i="3" s="1"/>
  <c r="E440" i="3"/>
  <c r="D440" i="3" s="1"/>
  <c r="E496" i="3"/>
  <c r="D496" i="3" s="1"/>
  <c r="E666" i="3"/>
  <c r="D666" i="3" s="1"/>
  <c r="E561" i="3"/>
  <c r="D561" i="3" s="1"/>
  <c r="E604" i="3"/>
  <c r="D604" i="3" s="1"/>
  <c r="E512" i="3"/>
  <c r="D512" i="3" s="1"/>
  <c r="E537" i="3"/>
  <c r="D537" i="3" s="1"/>
  <c r="E513" i="3"/>
  <c r="D513" i="3" s="1"/>
  <c r="E538" i="3"/>
  <c r="D538" i="3" s="1"/>
  <c r="E562" i="3"/>
  <c r="D562" i="3" s="1"/>
  <c r="E580" i="3"/>
  <c r="D580" i="3" s="1"/>
  <c r="E677" i="3"/>
  <c r="D677" i="3" s="1"/>
  <c r="E704" i="3"/>
  <c r="D704" i="3" s="1"/>
  <c r="E724" i="3"/>
  <c r="D724" i="3" s="1"/>
  <c r="E749" i="3"/>
  <c r="D749" i="3" s="1"/>
  <c r="E775" i="3"/>
  <c r="D775" i="3" s="1"/>
  <c r="E425" i="3"/>
  <c r="D425" i="3" s="1"/>
  <c r="E450" i="3"/>
  <c r="D450" i="3" s="1"/>
  <c r="E481" i="3"/>
  <c r="D481" i="3" s="1"/>
  <c r="E519" i="3"/>
  <c r="D519" i="3" s="1"/>
  <c r="E606" i="3"/>
  <c r="D606" i="3" s="1"/>
  <c r="E632" i="3"/>
  <c r="D632" i="3" s="1"/>
  <c r="E651" i="3"/>
  <c r="D651" i="3" s="1"/>
  <c r="E678" i="3"/>
  <c r="D678" i="3" s="1"/>
  <c r="E705" i="3"/>
  <c r="D705" i="3" s="1"/>
  <c r="E750" i="3"/>
  <c r="D750" i="3" s="1"/>
  <c r="E426" i="3"/>
  <c r="D426" i="3" s="1"/>
  <c r="E451" i="3"/>
  <c r="D451" i="3" s="1"/>
  <c r="E539" i="3"/>
  <c r="D539" i="3" s="1"/>
  <c r="E563" i="3"/>
  <c r="D563" i="3" s="1"/>
  <c r="E587" i="3"/>
  <c r="D587" i="3" s="1"/>
  <c r="E607" i="3"/>
  <c r="D607" i="3" s="1"/>
  <c r="E658" i="3"/>
  <c r="D658" i="3" s="1"/>
  <c r="E679" i="3"/>
  <c r="D679" i="3" s="1"/>
  <c r="E776" i="3"/>
  <c r="D776" i="3" s="1"/>
  <c r="E452" i="3"/>
  <c r="D452" i="3" s="1"/>
  <c r="E482" i="3"/>
  <c r="D482" i="3" s="1"/>
  <c r="E520" i="3"/>
  <c r="D520" i="3" s="1"/>
  <c r="E540" i="3"/>
  <c r="D540" i="3" s="1"/>
  <c r="E564" i="3"/>
  <c r="D564" i="3" s="1"/>
  <c r="E588" i="3"/>
  <c r="D588" i="3" s="1"/>
  <c r="E608" i="3"/>
  <c r="D608" i="3" s="1"/>
  <c r="E633" i="3"/>
  <c r="D633" i="3" s="1"/>
  <c r="E659" i="3"/>
  <c r="D659" i="3" s="1"/>
  <c r="E680" i="3"/>
  <c r="D680" i="3" s="1"/>
  <c r="E706" i="3"/>
  <c r="D706" i="3" s="1"/>
  <c r="E732" i="3"/>
  <c r="D732" i="3" s="1"/>
  <c r="E751" i="3"/>
  <c r="D751" i="3" s="1"/>
  <c r="E777" i="3"/>
  <c r="D777" i="3" s="1"/>
  <c r="E427" i="3"/>
  <c r="D427" i="3" s="1"/>
  <c r="E453" i="3"/>
  <c r="D453" i="3" s="1"/>
  <c r="E565" i="3"/>
  <c r="D565" i="3" s="1"/>
  <c r="E609" i="3"/>
  <c r="D609" i="3" s="1"/>
  <c r="E634" i="3"/>
  <c r="D634" i="3" s="1"/>
  <c r="E660" i="3"/>
  <c r="D660" i="3" s="1"/>
  <c r="E707" i="3"/>
  <c r="D707" i="3" s="1"/>
  <c r="E752" i="3"/>
  <c r="D752" i="3" s="1"/>
  <c r="E778" i="3"/>
  <c r="D778" i="3" s="1"/>
  <c r="E433" i="3"/>
  <c r="D433" i="3" s="1"/>
  <c r="E454" i="3"/>
  <c r="D454" i="3" s="1"/>
  <c r="E483" i="3"/>
  <c r="D483" i="3" s="1"/>
  <c r="E521" i="3"/>
  <c r="D521" i="3" s="1"/>
  <c r="E546" i="3"/>
  <c r="D546" i="3" s="1"/>
  <c r="E589" i="3"/>
  <c r="D589" i="3" s="1"/>
  <c r="E635" i="3"/>
  <c r="D635" i="3" s="1"/>
  <c r="E661" i="3"/>
  <c r="D661" i="3" s="1"/>
  <c r="E682" i="3"/>
  <c r="D682" i="3" s="1"/>
  <c r="E708" i="3"/>
  <c r="D708" i="3" s="1"/>
  <c r="E733" i="3"/>
  <c r="D733" i="3" s="1"/>
  <c r="E753" i="3"/>
  <c r="D753" i="3" s="1"/>
  <c r="E681" i="3"/>
  <c r="D681" i="3" s="1"/>
  <c r="E522" i="3"/>
  <c r="D522" i="3" s="1"/>
  <c r="E523" i="3"/>
  <c r="D523" i="3" s="1"/>
  <c r="E637" i="3"/>
  <c r="D637" i="3" s="1"/>
  <c r="E448" i="3"/>
  <c r="D448" i="3" s="1"/>
  <c r="E511" i="3"/>
  <c r="D511" i="3" s="1"/>
  <c r="E747" i="3"/>
  <c r="D747" i="3" s="1"/>
  <c r="E536" i="3"/>
  <c r="D536" i="3" s="1"/>
  <c r="E649" i="3"/>
  <c r="D649" i="3" s="1"/>
  <c r="E748" i="3"/>
  <c r="D748" i="3" s="1"/>
  <c r="E449" i="3"/>
  <c r="D449" i="3" s="1"/>
  <c r="E566" i="3"/>
  <c r="D566" i="3" s="1"/>
  <c r="E767" i="3"/>
  <c r="D767" i="3" s="1"/>
  <c r="E471" i="3"/>
  <c r="D471" i="3" s="1"/>
  <c r="E650" i="3"/>
  <c r="D650" i="3" s="1"/>
  <c r="E675" i="3"/>
  <c r="D675" i="3" s="1"/>
  <c r="E484" i="3"/>
  <c r="D484" i="3" s="1"/>
  <c r="E455" i="3"/>
  <c r="D455" i="3" s="1"/>
  <c r="E547" i="3"/>
  <c r="D547" i="3" s="1"/>
  <c r="E759" i="3"/>
  <c r="D759" i="3" s="1"/>
  <c r="E560" i="3"/>
  <c r="D560" i="3" s="1"/>
  <c r="E662" i="3"/>
  <c r="D662" i="3" s="1"/>
  <c r="E760" i="3"/>
  <c r="D760" i="3" s="1"/>
  <c r="E456" i="3"/>
  <c r="D456" i="3" s="1"/>
  <c r="E578" i="3"/>
  <c r="D578" i="3" s="1"/>
  <c r="E773" i="3"/>
  <c r="D773" i="3" s="1"/>
  <c r="E472" i="3"/>
  <c r="D472" i="3" s="1"/>
  <c r="E577" i="3"/>
  <c r="D577" i="3" s="1"/>
  <c r="E676" i="3"/>
  <c r="D676" i="3" s="1"/>
  <c r="E774" i="3"/>
  <c r="D774" i="3" s="1"/>
  <c r="E473" i="3"/>
  <c r="D473" i="3" s="1"/>
  <c r="E579" i="3"/>
  <c r="D579" i="3" s="1"/>
  <c r="E689" i="3"/>
  <c r="D689" i="3" s="1"/>
  <c r="E779" i="3"/>
  <c r="D779" i="3" s="1"/>
  <c r="E485" i="3"/>
  <c r="D485" i="3" s="1"/>
  <c r="E590" i="3"/>
  <c r="D590" i="3" s="1"/>
  <c r="E696" i="3"/>
  <c r="D696" i="3" s="1"/>
  <c r="E780" i="3"/>
  <c r="D780" i="3" s="1"/>
  <c r="E486" i="3"/>
  <c r="D486" i="3" s="1"/>
  <c r="E702" i="3"/>
  <c r="D702" i="3" s="1"/>
  <c r="E703" i="3"/>
  <c r="D703" i="3" s="1"/>
  <c r="E605" i="3"/>
  <c r="D605" i="3" s="1"/>
  <c r="E423" i="3"/>
  <c r="D423" i="3" s="1"/>
  <c r="E616" i="3"/>
  <c r="D616" i="3" s="1"/>
  <c r="E709" i="3"/>
  <c r="D709" i="3" s="1"/>
  <c r="E424" i="3"/>
  <c r="D424" i="3" s="1"/>
  <c r="E722" i="3"/>
  <c r="D722" i="3" s="1"/>
  <c r="E624" i="3"/>
  <c r="D624" i="3" s="1"/>
  <c r="E434" i="3"/>
  <c r="D434" i="3" s="1"/>
  <c r="E617" i="3"/>
  <c r="D617" i="3" s="1"/>
  <c r="E631" i="3"/>
  <c r="D631" i="3" s="1"/>
  <c r="E723" i="3"/>
  <c r="D723" i="3" s="1"/>
  <c r="E435" i="3"/>
  <c r="D435" i="3" s="1"/>
  <c r="E636" i="3"/>
  <c r="D636" i="3" s="1"/>
  <c r="E734" i="3"/>
  <c r="D734" i="3" s="1"/>
  <c r="E436" i="3"/>
  <c r="D436" i="3" s="1"/>
  <c r="E1933" i="5"/>
  <c r="E1923" i="5"/>
  <c r="E1913" i="5"/>
  <c r="E1903" i="5"/>
  <c r="E1893" i="5"/>
  <c r="E1883" i="5"/>
  <c r="E1873" i="5"/>
  <c r="E1863" i="5"/>
  <c r="E1853" i="5"/>
  <c r="E1843" i="5"/>
  <c r="E1833" i="5"/>
  <c r="E1823" i="5"/>
  <c r="E1813" i="5"/>
  <c r="E1891" i="5"/>
  <c r="E1831" i="5"/>
  <c r="E1910" i="5"/>
  <c r="E1890" i="5"/>
  <c r="E1860" i="5"/>
  <c r="E1840" i="5"/>
  <c r="E1820" i="5"/>
  <c r="E1931" i="5"/>
  <c r="E1911" i="5"/>
  <c r="E1881" i="5"/>
  <c r="E1861" i="5"/>
  <c r="E1841" i="5"/>
  <c r="E1920" i="5"/>
  <c r="E1870" i="5"/>
  <c r="E1830" i="5"/>
  <c r="E1932" i="5"/>
  <c r="E1922" i="5"/>
  <c r="E1912" i="5"/>
  <c r="E1902" i="5"/>
  <c r="E1892" i="5"/>
  <c r="E1882" i="5"/>
  <c r="E1872" i="5"/>
  <c r="E1862" i="5"/>
  <c r="E1852" i="5"/>
  <c r="E1842" i="5"/>
  <c r="E1832" i="5"/>
  <c r="E1822" i="5"/>
  <c r="E1812" i="5"/>
  <c r="E1921" i="5"/>
  <c r="E1871" i="5"/>
  <c r="E1821" i="5"/>
  <c r="E1930" i="5"/>
  <c r="E1900" i="5"/>
  <c r="E1880" i="5"/>
  <c r="E1850" i="5"/>
  <c r="E1901" i="5"/>
  <c r="E1851" i="5"/>
  <c r="E1811" i="5"/>
  <c r="E1938" i="5"/>
  <c r="E1928" i="5"/>
  <c r="E1918" i="5"/>
  <c r="E1908" i="5"/>
  <c r="E1898" i="5"/>
  <c r="E1888" i="5"/>
  <c r="E1878" i="5"/>
  <c r="E1868" i="5"/>
  <c r="E1858" i="5"/>
  <c r="E1848" i="5"/>
  <c r="E1838" i="5"/>
  <c r="E1828" i="5"/>
  <c r="E1818" i="5"/>
  <c r="E1937" i="5"/>
  <c r="E1927" i="5"/>
  <c r="E1917" i="5"/>
  <c r="E1907" i="5"/>
  <c r="E1904" i="5"/>
  <c r="E1824" i="5"/>
  <c r="E1924" i="5"/>
  <c r="E1899" i="5"/>
  <c r="E1839" i="5"/>
  <c r="E1877" i="5"/>
  <c r="E1835" i="5"/>
  <c r="E1834" i="5"/>
  <c r="E1926" i="5"/>
  <c r="E1905" i="5"/>
  <c r="E1885" i="5"/>
  <c r="E1865" i="5"/>
  <c r="E1845" i="5"/>
  <c r="E1825" i="5"/>
  <c r="E1925" i="5"/>
  <c r="E1884" i="5"/>
  <c r="E1844" i="5"/>
  <c r="E1879" i="5"/>
  <c r="E1857" i="5"/>
  <c r="E1817" i="5"/>
  <c r="E1919" i="5"/>
  <c r="E1856" i="5"/>
  <c r="E1816" i="5"/>
  <c r="E1916" i="5"/>
  <c r="E1855" i="5"/>
  <c r="E1915" i="5"/>
  <c r="E1874" i="5"/>
  <c r="E1914" i="5"/>
  <c r="E1934" i="5"/>
  <c r="E1889" i="5"/>
  <c r="E1849" i="5"/>
  <c r="E1909" i="5"/>
  <c r="E1847" i="5"/>
  <c r="E1837" i="5"/>
  <c r="E1876" i="5"/>
  <c r="E1836" i="5"/>
  <c r="E1875" i="5"/>
  <c r="E1894" i="5"/>
  <c r="E1814" i="5"/>
  <c r="E1829" i="5"/>
  <c r="E1867" i="5"/>
  <c r="E1864" i="5"/>
  <c r="E1859" i="5"/>
  <c r="E1819" i="5"/>
  <c r="E1897" i="5"/>
  <c r="E1896" i="5"/>
  <c r="E1939" i="5"/>
  <c r="E1895" i="5"/>
  <c r="E1815" i="5"/>
  <c r="E1936" i="5"/>
  <c r="E1854" i="5"/>
  <c r="E1935" i="5"/>
  <c r="E1869" i="5"/>
  <c r="E1887" i="5"/>
  <c r="E1827" i="5"/>
  <c r="E1929" i="5"/>
  <c r="E1906" i="5"/>
  <c r="E1886" i="5"/>
  <c r="E1866" i="5"/>
  <c r="E1846" i="5"/>
  <c r="E1826" i="5"/>
  <c r="E1802" i="5"/>
  <c r="E1792" i="5"/>
  <c r="E1782" i="5"/>
  <c r="E1772" i="5"/>
  <c r="E1762" i="5"/>
  <c r="E1752" i="5"/>
  <c r="E1742" i="5"/>
  <c r="E1732" i="5"/>
  <c r="E1722" i="5"/>
  <c r="E1712" i="5"/>
  <c r="E1780" i="5"/>
  <c r="E1740" i="5"/>
  <c r="E1710" i="5"/>
  <c r="E1789" i="5"/>
  <c r="E1759" i="5"/>
  <c r="E1729" i="5"/>
  <c r="E1800" i="5"/>
  <c r="E1760" i="5"/>
  <c r="E1730" i="5"/>
  <c r="E1799" i="5"/>
  <c r="E1769" i="5"/>
  <c r="E1739" i="5"/>
  <c r="E1709" i="5"/>
  <c r="E1801" i="5"/>
  <c r="E1791" i="5"/>
  <c r="E1781" i="5"/>
  <c r="E1771" i="5"/>
  <c r="E1761" i="5"/>
  <c r="E1751" i="5"/>
  <c r="E1741" i="5"/>
  <c r="E1731" i="5"/>
  <c r="E1721" i="5"/>
  <c r="E1711" i="5"/>
  <c r="E1790" i="5"/>
  <c r="E1750" i="5"/>
  <c r="E1809" i="5"/>
  <c r="E1779" i="5"/>
  <c r="E1749" i="5"/>
  <c r="E1719" i="5"/>
  <c r="E1770" i="5"/>
  <c r="E1720" i="5"/>
  <c r="E1807" i="5"/>
  <c r="E1797" i="5"/>
  <c r="E1787" i="5"/>
  <c r="E1777" i="5"/>
  <c r="E1767" i="5"/>
  <c r="E1757" i="5"/>
  <c r="E1747" i="5"/>
  <c r="E1737" i="5"/>
  <c r="E1727" i="5"/>
  <c r="E1717" i="5"/>
  <c r="E1783" i="5"/>
  <c r="E1743" i="5"/>
  <c r="E1798" i="5"/>
  <c r="E1738" i="5"/>
  <c r="E1713" i="5"/>
  <c r="E1804" i="5"/>
  <c r="E1784" i="5"/>
  <c r="E1764" i="5"/>
  <c r="E1744" i="5"/>
  <c r="E1724" i="5"/>
  <c r="E1803" i="5"/>
  <c r="E1763" i="5"/>
  <c r="E1723" i="5"/>
  <c r="E1778" i="5"/>
  <c r="E1718" i="5"/>
  <c r="E1776" i="5"/>
  <c r="E1736" i="5"/>
  <c r="E1755" i="5"/>
  <c r="E1774" i="5"/>
  <c r="E1714" i="5"/>
  <c r="E1793" i="5"/>
  <c r="E1733" i="5"/>
  <c r="E1788" i="5"/>
  <c r="E1728" i="5"/>
  <c r="E1786" i="5"/>
  <c r="E1746" i="5"/>
  <c r="E1775" i="5"/>
  <c r="E1715" i="5"/>
  <c r="E1794" i="5"/>
  <c r="E1734" i="5"/>
  <c r="E1753" i="5"/>
  <c r="E1748" i="5"/>
  <c r="E1806" i="5"/>
  <c r="E1726" i="5"/>
  <c r="E1758" i="5"/>
  <c r="E1796" i="5"/>
  <c r="E1756" i="5"/>
  <c r="E1716" i="5"/>
  <c r="E1795" i="5"/>
  <c r="E1735" i="5"/>
  <c r="E1754" i="5"/>
  <c r="E1773" i="5"/>
  <c r="E1808" i="5"/>
  <c r="E1768" i="5"/>
  <c r="E1708" i="5"/>
  <c r="E1766" i="5"/>
  <c r="E1785" i="5"/>
  <c r="E1725" i="5"/>
  <c r="E1745" i="5"/>
  <c r="E1805" i="5"/>
  <c r="E1765" i="5"/>
  <c r="E77" i="14"/>
  <c r="E53" i="14"/>
  <c r="E74" i="14"/>
  <c r="E87" i="14"/>
  <c r="E50" i="14"/>
  <c r="E76" i="14"/>
  <c r="E64" i="14"/>
  <c r="E51" i="14"/>
  <c r="E73" i="14"/>
  <c r="E61" i="14"/>
  <c r="E89" i="14"/>
  <c r="E63" i="14"/>
  <c r="E52" i="14"/>
  <c r="E62" i="14"/>
  <c r="E88" i="14"/>
  <c r="E75" i="14"/>
  <c r="E84" i="14"/>
  <c r="E83" i="14"/>
  <c r="E70" i="14"/>
  <c r="E59" i="14"/>
  <c r="E82" i="14"/>
  <c r="E58" i="14"/>
  <c r="E81" i="14"/>
  <c r="E69" i="14"/>
  <c r="E86" i="14"/>
  <c r="E71" i="14"/>
  <c r="E68" i="14"/>
  <c r="E60" i="14"/>
  <c r="E57" i="14"/>
  <c r="E56" i="14"/>
  <c r="E80" i="14"/>
  <c r="E79" i="14"/>
  <c r="E55" i="14"/>
  <c r="E85" i="14"/>
  <c r="E54" i="14"/>
  <c r="E78" i="14"/>
  <c r="E67" i="14"/>
  <c r="E66" i="14"/>
  <c r="E72" i="14"/>
  <c r="E65" i="14"/>
  <c r="C1029" i="5"/>
  <c r="E1029" i="5" s="1"/>
  <c r="C1030" i="5"/>
  <c r="E1030" i="5" s="1"/>
  <c r="C1019" i="5"/>
  <c r="E1019" i="5" s="1"/>
  <c r="C1020" i="5"/>
  <c r="E1020" i="5" s="1"/>
  <c r="C1021" i="5"/>
  <c r="E1021" i="5" s="1"/>
  <c r="C1022" i="5"/>
  <c r="E1022" i="5" s="1"/>
  <c r="C1026" i="5"/>
  <c r="E1026" i="5" s="1"/>
  <c r="C1027" i="5"/>
  <c r="E1027" i="5" s="1"/>
  <c r="C1028" i="5"/>
  <c r="E1028" i="5" s="1"/>
  <c r="C1023" i="5"/>
  <c r="E1023" i="5" s="1"/>
  <c r="C1024" i="5"/>
  <c r="E1024" i="5" s="1"/>
  <c r="C1025" i="5"/>
  <c r="E1025" i="5" s="1"/>
  <c r="C572" i="9"/>
  <c r="E572" i="9" s="1"/>
  <c r="C575" i="9"/>
  <c r="E575" i="9" s="1"/>
  <c r="C576" i="9"/>
  <c r="E576" i="9" s="1"/>
  <c r="C577" i="9"/>
  <c r="E577" i="9" s="1"/>
  <c r="C578" i="9"/>
  <c r="E578" i="9" s="1"/>
  <c r="C579" i="9"/>
  <c r="E579" i="9" s="1"/>
  <c r="C581" i="9"/>
  <c r="E581" i="9" s="1"/>
  <c r="C580" i="9"/>
  <c r="E580" i="9" s="1"/>
  <c r="C574" i="9"/>
  <c r="E574" i="9" s="1"/>
  <c r="C573" i="9"/>
  <c r="E573" i="9" s="1"/>
  <c r="C12" i="8"/>
  <c r="E12" i="8" s="1"/>
  <c r="C32" i="8"/>
  <c r="E32" i="8" s="1"/>
  <c r="C52" i="8"/>
  <c r="E52" i="8" s="1"/>
  <c r="C84" i="7"/>
  <c r="E84" i="7" s="1"/>
  <c r="C13" i="8"/>
  <c r="E13" i="8" s="1"/>
  <c r="C33" i="8"/>
  <c r="E33" i="8" s="1"/>
  <c r="C53" i="8"/>
  <c r="E53" i="8" s="1"/>
  <c r="C85" i="7"/>
  <c r="E85" i="7" s="1"/>
  <c r="C14" i="8"/>
  <c r="E14" i="8" s="1"/>
  <c r="C34" i="8"/>
  <c r="E34" i="8" s="1"/>
  <c r="C54" i="8"/>
  <c r="E54" i="8" s="1"/>
  <c r="C86" i="7"/>
  <c r="E86" i="7" s="1"/>
  <c r="C15" i="8"/>
  <c r="E15" i="8" s="1"/>
  <c r="C35" i="8"/>
  <c r="E35" i="8" s="1"/>
  <c r="C55" i="8"/>
  <c r="E55" i="8" s="1"/>
  <c r="C87" i="7"/>
  <c r="E87" i="7" s="1"/>
  <c r="C18" i="8"/>
  <c r="E18" i="8" s="1"/>
  <c r="C38" i="8"/>
  <c r="E38" i="8" s="1"/>
  <c r="C19" i="8"/>
  <c r="E19" i="8" s="1"/>
  <c r="C39" i="8"/>
  <c r="E39" i="8" s="1"/>
  <c r="C20" i="8"/>
  <c r="E20" i="8" s="1"/>
  <c r="C40" i="8"/>
  <c r="E40" i="8" s="1"/>
  <c r="C21" i="8"/>
  <c r="E21" i="8" s="1"/>
  <c r="C41" i="8"/>
  <c r="E41" i="8" s="1"/>
  <c r="C22" i="8"/>
  <c r="E22" i="8" s="1"/>
  <c r="C42" i="8"/>
  <c r="E42" i="8" s="1"/>
  <c r="C24" i="8"/>
  <c r="E24" i="8" s="1"/>
  <c r="C44" i="8"/>
  <c r="E44" i="8" s="1"/>
  <c r="C6" i="8"/>
  <c r="E6" i="8" s="1"/>
  <c r="C26" i="8"/>
  <c r="E26" i="8" s="1"/>
  <c r="C46" i="8"/>
  <c r="E46" i="8" s="1"/>
  <c r="C7" i="8"/>
  <c r="E7" i="8" s="1"/>
  <c r="C27" i="8"/>
  <c r="E27" i="8" s="1"/>
  <c r="C47" i="8"/>
  <c r="E47" i="8" s="1"/>
  <c r="C79" i="7"/>
  <c r="E79" i="7" s="1"/>
  <c r="C8" i="8"/>
  <c r="E8" i="8" s="1"/>
  <c r="C9" i="8"/>
  <c r="E9" i="8" s="1"/>
  <c r="C10" i="8"/>
  <c r="E10" i="8" s="1"/>
  <c r="C25" i="8"/>
  <c r="E25" i="8" s="1"/>
  <c r="C28" i="8"/>
  <c r="E28" i="8" s="1"/>
  <c r="C29" i="8"/>
  <c r="E29" i="8" s="1"/>
  <c r="C30" i="8"/>
  <c r="E30" i="8" s="1"/>
  <c r="C80" i="7"/>
  <c r="E80" i="7" s="1"/>
  <c r="C31" i="8"/>
  <c r="E31" i="8" s="1"/>
  <c r="C81" i="7"/>
  <c r="E81" i="7" s="1"/>
  <c r="C36" i="8"/>
  <c r="E36" i="8" s="1"/>
  <c r="C37" i="8"/>
  <c r="E37" i="8" s="1"/>
  <c r="C43" i="8"/>
  <c r="E43" i="8" s="1"/>
  <c r="C16" i="8"/>
  <c r="E16" i="8" s="1"/>
  <c r="C82" i="7"/>
  <c r="E82" i="7" s="1"/>
  <c r="C17" i="8"/>
  <c r="E17" i="8" s="1"/>
  <c r="C83" i="7"/>
  <c r="E83" i="7" s="1"/>
  <c r="C23" i="8"/>
  <c r="E23" i="8" s="1"/>
  <c r="C45" i="8"/>
  <c r="E45" i="8" s="1"/>
  <c r="C48" i="8"/>
  <c r="E48" i="8" s="1"/>
  <c r="C49" i="8"/>
  <c r="E49" i="8" s="1"/>
  <c r="C50" i="8"/>
  <c r="E50" i="8" s="1"/>
  <c r="C51" i="8"/>
  <c r="E51" i="8" s="1"/>
  <c r="C11" i="8"/>
  <c r="E11" i="8" s="1"/>
  <c r="C585" i="9"/>
  <c r="E585" i="9" s="1"/>
  <c r="C586" i="9"/>
  <c r="E586" i="9" s="1"/>
  <c r="C587" i="9"/>
  <c r="E587" i="9" s="1"/>
  <c r="C588" i="9"/>
  <c r="E588" i="9" s="1"/>
  <c r="C589" i="9"/>
  <c r="E589" i="9" s="1"/>
  <c r="C591" i="9"/>
  <c r="E591" i="9" s="1"/>
  <c r="C593" i="9"/>
  <c r="E593" i="9" s="1"/>
  <c r="C594" i="9"/>
  <c r="E594" i="9" s="1"/>
  <c r="C592" i="9"/>
  <c r="E592" i="9" s="1"/>
  <c r="C595" i="9"/>
  <c r="E595" i="9" s="1"/>
  <c r="C596" i="9"/>
  <c r="E596" i="9" s="1"/>
  <c r="C583" i="9"/>
  <c r="E583" i="9" s="1"/>
  <c r="C584" i="9"/>
  <c r="E584" i="9" s="1"/>
  <c r="C590" i="9"/>
  <c r="E590" i="9" s="1"/>
  <c r="C747" i="6"/>
  <c r="E747" i="6" s="1"/>
  <c r="C729" i="6"/>
  <c r="E729" i="6" s="1"/>
  <c r="C749" i="6"/>
  <c r="E749" i="6" s="1"/>
  <c r="C745" i="6"/>
  <c r="E745" i="6" s="1"/>
  <c r="C746" i="6"/>
  <c r="E746" i="6" s="1"/>
  <c r="C748" i="6"/>
  <c r="E748" i="6" s="1"/>
  <c r="C750" i="6"/>
  <c r="E750" i="6" s="1"/>
  <c r="C751" i="6"/>
  <c r="E751" i="6" s="1"/>
  <c r="C730" i="6"/>
  <c r="E730" i="6" s="1"/>
  <c r="C752" i="6"/>
  <c r="E752" i="6" s="1"/>
  <c r="C731" i="6"/>
  <c r="E731" i="6" s="1"/>
  <c r="C732" i="6"/>
  <c r="E732" i="6" s="1"/>
  <c r="C733" i="6"/>
  <c r="E733" i="6" s="1"/>
  <c r="C734" i="6"/>
  <c r="E734" i="6" s="1"/>
  <c r="C735" i="6"/>
  <c r="E735" i="6" s="1"/>
  <c r="C736" i="6"/>
  <c r="E736" i="6" s="1"/>
  <c r="C737" i="6"/>
  <c r="E737" i="6" s="1"/>
  <c r="C738" i="6"/>
  <c r="E738" i="6" s="1"/>
  <c r="C740" i="6"/>
  <c r="E740" i="6" s="1"/>
  <c r="C744" i="6"/>
  <c r="E744" i="6" s="1"/>
  <c r="C742" i="6"/>
  <c r="E742" i="6" s="1"/>
  <c r="C743" i="6"/>
  <c r="E743" i="6" s="1"/>
  <c r="C739" i="6"/>
  <c r="E739" i="6" s="1"/>
  <c r="C741" i="6"/>
  <c r="E741" i="6" s="1"/>
  <c r="C464" i="6"/>
  <c r="E464" i="6" s="1"/>
  <c r="C484" i="6"/>
  <c r="E484" i="6" s="1"/>
  <c r="C504" i="6"/>
  <c r="E504" i="6" s="1"/>
  <c r="C524" i="6"/>
  <c r="E524" i="6" s="1"/>
  <c r="C466" i="6"/>
  <c r="E466" i="6" s="1"/>
  <c r="C486" i="6"/>
  <c r="E486" i="6" s="1"/>
  <c r="C506" i="6"/>
  <c r="E506" i="6" s="1"/>
  <c r="C526" i="6"/>
  <c r="E526" i="6" s="1"/>
  <c r="C460" i="6"/>
  <c r="E460" i="6" s="1"/>
  <c r="C482" i="6"/>
  <c r="E482" i="6" s="1"/>
  <c r="C505" i="6"/>
  <c r="E505" i="6" s="1"/>
  <c r="C528" i="6"/>
  <c r="E528" i="6" s="1"/>
  <c r="C548" i="6"/>
  <c r="E548" i="6" s="1"/>
  <c r="C568" i="6"/>
  <c r="E568" i="6" s="1"/>
  <c r="C588" i="6"/>
  <c r="E588" i="6" s="1"/>
  <c r="C608" i="6"/>
  <c r="E608" i="6" s="1"/>
  <c r="C628" i="6"/>
  <c r="E628" i="6" s="1"/>
  <c r="C648" i="6"/>
  <c r="E648" i="6" s="1"/>
  <c r="C668" i="6"/>
  <c r="E668" i="6" s="1"/>
  <c r="C688" i="6"/>
  <c r="E688" i="6" s="1"/>
  <c r="C708" i="6"/>
  <c r="E708" i="6" s="1"/>
  <c r="C461" i="6"/>
  <c r="E461" i="6" s="1"/>
  <c r="C483" i="6"/>
  <c r="E483" i="6" s="1"/>
  <c r="C507" i="6"/>
  <c r="E507" i="6" s="1"/>
  <c r="C529" i="6"/>
  <c r="E529" i="6" s="1"/>
  <c r="C549" i="6"/>
  <c r="E549" i="6" s="1"/>
  <c r="C569" i="6"/>
  <c r="E569" i="6" s="1"/>
  <c r="C589" i="6"/>
  <c r="E589" i="6" s="1"/>
  <c r="C609" i="6"/>
  <c r="E609" i="6" s="1"/>
  <c r="C629" i="6"/>
  <c r="E629" i="6" s="1"/>
  <c r="C649" i="6"/>
  <c r="E649" i="6" s="1"/>
  <c r="C669" i="6"/>
  <c r="E669" i="6" s="1"/>
  <c r="C689" i="6"/>
  <c r="E689" i="6" s="1"/>
  <c r="C709" i="6"/>
  <c r="E709" i="6" s="1"/>
  <c r="C462" i="6"/>
  <c r="E462" i="6" s="1"/>
  <c r="C485" i="6"/>
  <c r="E485" i="6" s="1"/>
  <c r="C508" i="6"/>
  <c r="E508" i="6" s="1"/>
  <c r="C530" i="6"/>
  <c r="E530" i="6" s="1"/>
  <c r="C550" i="6"/>
  <c r="E550" i="6" s="1"/>
  <c r="C570" i="6"/>
  <c r="E570" i="6" s="1"/>
  <c r="C590" i="6"/>
  <c r="E590" i="6" s="1"/>
  <c r="C610" i="6"/>
  <c r="E610" i="6" s="1"/>
  <c r="C630" i="6"/>
  <c r="E630" i="6" s="1"/>
  <c r="C650" i="6"/>
  <c r="E650" i="6" s="1"/>
  <c r="C670" i="6"/>
  <c r="E670" i="6" s="1"/>
  <c r="C690" i="6"/>
  <c r="E690" i="6" s="1"/>
  <c r="C710" i="6"/>
  <c r="E710" i="6" s="1"/>
  <c r="C463" i="6"/>
  <c r="E463" i="6" s="1"/>
  <c r="C487" i="6"/>
  <c r="E487" i="6" s="1"/>
  <c r="C509" i="6"/>
  <c r="E509" i="6" s="1"/>
  <c r="C531" i="6"/>
  <c r="E531" i="6" s="1"/>
  <c r="C551" i="6"/>
  <c r="E551" i="6" s="1"/>
  <c r="C571" i="6"/>
  <c r="E571" i="6" s="1"/>
  <c r="C591" i="6"/>
  <c r="E591" i="6" s="1"/>
  <c r="C611" i="6"/>
  <c r="E611" i="6" s="1"/>
  <c r="C631" i="6"/>
  <c r="E631" i="6" s="1"/>
  <c r="C651" i="6"/>
  <c r="E651" i="6" s="1"/>
  <c r="C671" i="6"/>
  <c r="E671" i="6" s="1"/>
  <c r="C691" i="6"/>
  <c r="E691" i="6" s="1"/>
  <c r="C711" i="6"/>
  <c r="E711" i="6" s="1"/>
  <c r="C465" i="6"/>
  <c r="E465" i="6" s="1"/>
  <c r="C488" i="6"/>
  <c r="E488" i="6" s="1"/>
  <c r="C510" i="6"/>
  <c r="E510" i="6" s="1"/>
  <c r="C532" i="6"/>
  <c r="E532" i="6" s="1"/>
  <c r="C552" i="6"/>
  <c r="E552" i="6" s="1"/>
  <c r="C572" i="6"/>
  <c r="E572" i="6" s="1"/>
  <c r="C592" i="6"/>
  <c r="E592" i="6" s="1"/>
  <c r="C612" i="6"/>
  <c r="E612" i="6" s="1"/>
  <c r="C632" i="6"/>
  <c r="E632" i="6" s="1"/>
  <c r="C652" i="6"/>
  <c r="E652" i="6" s="1"/>
  <c r="C672" i="6"/>
  <c r="E672" i="6" s="1"/>
  <c r="C692" i="6"/>
  <c r="E692" i="6" s="1"/>
  <c r="C712" i="6"/>
  <c r="E712" i="6" s="1"/>
  <c r="C467" i="6"/>
  <c r="E467" i="6" s="1"/>
  <c r="C489" i="6"/>
  <c r="E489" i="6" s="1"/>
  <c r="C511" i="6"/>
  <c r="E511" i="6" s="1"/>
  <c r="C533" i="6"/>
  <c r="E533" i="6" s="1"/>
  <c r="C553" i="6"/>
  <c r="E553" i="6" s="1"/>
  <c r="C573" i="6"/>
  <c r="E573" i="6" s="1"/>
  <c r="C593" i="6"/>
  <c r="E593" i="6" s="1"/>
  <c r="C613" i="6"/>
  <c r="E613" i="6" s="1"/>
  <c r="C633" i="6"/>
  <c r="E633" i="6" s="1"/>
  <c r="C653" i="6"/>
  <c r="E653" i="6" s="1"/>
  <c r="C673" i="6"/>
  <c r="E673" i="6" s="1"/>
  <c r="C693" i="6"/>
  <c r="E693" i="6" s="1"/>
  <c r="C713" i="6"/>
  <c r="E713" i="6" s="1"/>
  <c r="C468" i="6"/>
  <c r="E468" i="6" s="1"/>
  <c r="C490" i="6"/>
  <c r="E490" i="6" s="1"/>
  <c r="C512" i="6"/>
  <c r="E512" i="6" s="1"/>
  <c r="C534" i="6"/>
  <c r="E534" i="6" s="1"/>
  <c r="C554" i="6"/>
  <c r="E554" i="6" s="1"/>
  <c r="C574" i="6"/>
  <c r="E574" i="6" s="1"/>
  <c r="C594" i="6"/>
  <c r="E594" i="6" s="1"/>
  <c r="C614" i="6"/>
  <c r="E614" i="6" s="1"/>
  <c r="C634" i="6"/>
  <c r="E634" i="6" s="1"/>
  <c r="C654" i="6"/>
  <c r="E654" i="6" s="1"/>
  <c r="C674" i="6"/>
  <c r="E674" i="6" s="1"/>
  <c r="C694" i="6"/>
  <c r="E694" i="6" s="1"/>
  <c r="C714" i="6"/>
  <c r="E714" i="6" s="1"/>
  <c r="C469" i="6"/>
  <c r="E469" i="6" s="1"/>
  <c r="C491" i="6"/>
  <c r="E491" i="6" s="1"/>
  <c r="C513" i="6"/>
  <c r="E513" i="6" s="1"/>
  <c r="C535" i="6"/>
  <c r="E535" i="6" s="1"/>
  <c r="C555" i="6"/>
  <c r="E555" i="6" s="1"/>
  <c r="C575" i="6"/>
  <c r="E575" i="6" s="1"/>
  <c r="C595" i="6"/>
  <c r="E595" i="6" s="1"/>
  <c r="C615" i="6"/>
  <c r="E615" i="6" s="1"/>
  <c r="C635" i="6"/>
  <c r="E635" i="6" s="1"/>
  <c r="C655" i="6"/>
  <c r="E655" i="6" s="1"/>
  <c r="C675" i="6"/>
  <c r="E675" i="6" s="1"/>
  <c r="C695" i="6"/>
  <c r="E695" i="6" s="1"/>
  <c r="C715" i="6"/>
  <c r="E715" i="6" s="1"/>
  <c r="C470" i="6"/>
  <c r="E470" i="6" s="1"/>
  <c r="C492" i="6"/>
  <c r="E492" i="6" s="1"/>
  <c r="C514" i="6"/>
  <c r="E514" i="6" s="1"/>
  <c r="C536" i="6"/>
  <c r="E536" i="6" s="1"/>
  <c r="C556" i="6"/>
  <c r="E556" i="6" s="1"/>
  <c r="C576" i="6"/>
  <c r="E576" i="6" s="1"/>
  <c r="C596" i="6"/>
  <c r="E596" i="6" s="1"/>
  <c r="C616" i="6"/>
  <c r="E616" i="6" s="1"/>
  <c r="C636" i="6"/>
  <c r="E636" i="6" s="1"/>
  <c r="C656" i="6"/>
  <c r="E656" i="6" s="1"/>
  <c r="C676" i="6"/>
  <c r="E676" i="6" s="1"/>
  <c r="C696" i="6"/>
  <c r="E696" i="6" s="1"/>
  <c r="C716" i="6"/>
  <c r="E716" i="6" s="1"/>
  <c r="C471" i="6"/>
  <c r="E471" i="6" s="1"/>
  <c r="C493" i="6"/>
  <c r="E493" i="6" s="1"/>
  <c r="C515" i="6"/>
  <c r="E515" i="6" s="1"/>
  <c r="C472" i="6"/>
  <c r="E472" i="6" s="1"/>
  <c r="C494" i="6"/>
  <c r="E494" i="6" s="1"/>
  <c r="C516" i="6"/>
  <c r="E516" i="6" s="1"/>
  <c r="C538" i="6"/>
  <c r="E538" i="6" s="1"/>
  <c r="C558" i="6"/>
  <c r="E558" i="6" s="1"/>
  <c r="C578" i="6"/>
  <c r="E578" i="6" s="1"/>
  <c r="C598" i="6"/>
  <c r="E598" i="6" s="1"/>
  <c r="C618" i="6"/>
  <c r="E618" i="6" s="1"/>
  <c r="C638" i="6"/>
  <c r="E638" i="6" s="1"/>
  <c r="C658" i="6"/>
  <c r="E658" i="6" s="1"/>
  <c r="C678" i="6"/>
  <c r="E678" i="6" s="1"/>
  <c r="C698" i="6"/>
  <c r="E698" i="6" s="1"/>
  <c r="C718" i="6"/>
  <c r="E718" i="6" s="1"/>
  <c r="C496" i="6"/>
  <c r="E496" i="6" s="1"/>
  <c r="C541" i="6"/>
  <c r="E541" i="6" s="1"/>
  <c r="C581" i="6"/>
  <c r="E581" i="6" s="1"/>
  <c r="C621" i="6"/>
  <c r="E621" i="6" s="1"/>
  <c r="C661" i="6"/>
  <c r="E661" i="6" s="1"/>
  <c r="C701" i="6"/>
  <c r="E701" i="6" s="1"/>
  <c r="C497" i="6"/>
  <c r="E497" i="6" s="1"/>
  <c r="C542" i="6"/>
  <c r="E542" i="6" s="1"/>
  <c r="C582" i="6"/>
  <c r="E582" i="6" s="1"/>
  <c r="C622" i="6"/>
  <c r="E622" i="6" s="1"/>
  <c r="C662" i="6"/>
  <c r="E662" i="6" s="1"/>
  <c r="C702" i="6"/>
  <c r="E702" i="6" s="1"/>
  <c r="C498" i="6"/>
  <c r="E498" i="6" s="1"/>
  <c r="C543" i="6"/>
  <c r="E543" i="6" s="1"/>
  <c r="C583" i="6"/>
  <c r="E583" i="6" s="1"/>
  <c r="C623" i="6"/>
  <c r="E623" i="6" s="1"/>
  <c r="C663" i="6"/>
  <c r="E663" i="6" s="1"/>
  <c r="C703" i="6"/>
  <c r="E703" i="6" s="1"/>
  <c r="C499" i="6"/>
  <c r="E499" i="6" s="1"/>
  <c r="C544" i="6"/>
  <c r="E544" i="6" s="1"/>
  <c r="C584" i="6"/>
  <c r="E584" i="6" s="1"/>
  <c r="C624" i="6"/>
  <c r="E624" i="6" s="1"/>
  <c r="C664" i="6"/>
  <c r="E664" i="6" s="1"/>
  <c r="C704" i="6"/>
  <c r="E704" i="6" s="1"/>
  <c r="C458" i="6"/>
  <c r="E458" i="6" s="1"/>
  <c r="C517" i="6"/>
  <c r="E517" i="6" s="1"/>
  <c r="C559" i="6"/>
  <c r="E559" i="6" s="1"/>
  <c r="C599" i="6"/>
  <c r="E599" i="6" s="1"/>
  <c r="C639" i="6"/>
  <c r="E639" i="6" s="1"/>
  <c r="C679" i="6"/>
  <c r="E679" i="6" s="1"/>
  <c r="C719" i="6"/>
  <c r="E719" i="6" s="1"/>
  <c r="C459" i="6"/>
  <c r="E459" i="6" s="1"/>
  <c r="C518" i="6"/>
  <c r="E518" i="6" s="1"/>
  <c r="C560" i="6"/>
  <c r="E560" i="6" s="1"/>
  <c r="C600" i="6"/>
  <c r="E600" i="6" s="1"/>
  <c r="C640" i="6"/>
  <c r="E640" i="6" s="1"/>
  <c r="C680" i="6"/>
  <c r="E680" i="6" s="1"/>
  <c r="C720" i="6"/>
  <c r="E720" i="6" s="1"/>
  <c r="C473" i="6"/>
  <c r="E473" i="6" s="1"/>
  <c r="C519" i="6"/>
  <c r="E519" i="6" s="1"/>
  <c r="C561" i="6"/>
  <c r="E561" i="6" s="1"/>
  <c r="C601" i="6"/>
  <c r="E601" i="6" s="1"/>
  <c r="C641" i="6"/>
  <c r="E641" i="6" s="1"/>
  <c r="C681" i="6"/>
  <c r="E681" i="6" s="1"/>
  <c r="C721" i="6"/>
  <c r="E721" i="6" s="1"/>
  <c r="C474" i="6"/>
  <c r="E474" i="6" s="1"/>
  <c r="C520" i="6"/>
  <c r="E520" i="6" s="1"/>
  <c r="C562" i="6"/>
  <c r="E562" i="6" s="1"/>
  <c r="C602" i="6"/>
  <c r="E602" i="6" s="1"/>
  <c r="C642" i="6"/>
  <c r="E642" i="6" s="1"/>
  <c r="C682" i="6"/>
  <c r="E682" i="6" s="1"/>
  <c r="C722" i="6"/>
  <c r="E722" i="6" s="1"/>
  <c r="C476" i="6"/>
  <c r="E476" i="6" s="1"/>
  <c r="C475" i="6"/>
  <c r="E475" i="6" s="1"/>
  <c r="C546" i="6"/>
  <c r="E546" i="6" s="1"/>
  <c r="C617" i="6"/>
  <c r="E617" i="6" s="1"/>
  <c r="C684" i="6"/>
  <c r="E684" i="6" s="1"/>
  <c r="C477" i="6"/>
  <c r="E477" i="6" s="1"/>
  <c r="C547" i="6"/>
  <c r="E547" i="6" s="1"/>
  <c r="C619" i="6"/>
  <c r="E619" i="6" s="1"/>
  <c r="C685" i="6"/>
  <c r="E685" i="6" s="1"/>
  <c r="C478" i="6"/>
  <c r="E478" i="6" s="1"/>
  <c r="C557" i="6"/>
  <c r="E557" i="6" s="1"/>
  <c r="C620" i="6"/>
  <c r="E620" i="6" s="1"/>
  <c r="C686" i="6"/>
  <c r="E686" i="6" s="1"/>
  <c r="C481" i="6"/>
  <c r="E481" i="6" s="1"/>
  <c r="C565" i="6"/>
  <c r="E565" i="6" s="1"/>
  <c r="C627" i="6"/>
  <c r="E627" i="6" s="1"/>
  <c r="C699" i="6"/>
  <c r="E699" i="6" s="1"/>
  <c r="C495" i="6"/>
  <c r="E495" i="6" s="1"/>
  <c r="C566" i="6"/>
  <c r="E566" i="6" s="1"/>
  <c r="C637" i="6"/>
  <c r="E637" i="6" s="1"/>
  <c r="C700" i="6"/>
  <c r="E700" i="6" s="1"/>
  <c r="C500" i="6"/>
  <c r="E500" i="6" s="1"/>
  <c r="C567" i="6"/>
  <c r="E567" i="6" s="1"/>
  <c r="C643" i="6"/>
  <c r="E643" i="6" s="1"/>
  <c r="C705" i="6"/>
  <c r="E705" i="6" s="1"/>
  <c r="C501" i="6"/>
  <c r="E501" i="6" s="1"/>
  <c r="C577" i="6"/>
  <c r="E577" i="6" s="1"/>
  <c r="C644" i="6"/>
  <c r="E644" i="6" s="1"/>
  <c r="C706" i="6"/>
  <c r="E706" i="6" s="1"/>
  <c r="C502" i="6"/>
  <c r="E502" i="6" s="1"/>
  <c r="C579" i="6"/>
  <c r="E579" i="6" s="1"/>
  <c r="C645" i="6"/>
  <c r="E645" i="6" s="1"/>
  <c r="C707" i="6"/>
  <c r="E707" i="6" s="1"/>
  <c r="C503" i="6"/>
  <c r="E503" i="6" s="1"/>
  <c r="C580" i="6"/>
  <c r="E580" i="6" s="1"/>
  <c r="C646" i="6"/>
  <c r="E646" i="6" s="1"/>
  <c r="C717" i="6"/>
  <c r="E717" i="6" s="1"/>
  <c r="C521" i="6"/>
  <c r="E521" i="6" s="1"/>
  <c r="C585" i="6"/>
  <c r="E585" i="6" s="1"/>
  <c r="C647" i="6"/>
  <c r="E647" i="6" s="1"/>
  <c r="C723" i="6"/>
  <c r="E723" i="6" s="1"/>
  <c r="C522" i="6"/>
  <c r="E522" i="6" s="1"/>
  <c r="C586" i="6"/>
  <c r="E586" i="6" s="1"/>
  <c r="C657" i="6"/>
  <c r="E657" i="6" s="1"/>
  <c r="C724" i="6"/>
  <c r="E724" i="6" s="1"/>
  <c r="C525" i="6"/>
  <c r="E525" i="6" s="1"/>
  <c r="C597" i="6"/>
  <c r="E597" i="6" s="1"/>
  <c r="C660" i="6"/>
  <c r="E660" i="6" s="1"/>
  <c r="C726" i="6"/>
  <c r="E726" i="6" s="1"/>
  <c r="C527" i="6"/>
  <c r="E527" i="6" s="1"/>
  <c r="C603" i="6"/>
  <c r="E603" i="6" s="1"/>
  <c r="C665" i="6"/>
  <c r="E665" i="6" s="1"/>
  <c r="C727" i="6"/>
  <c r="E727" i="6" s="1"/>
  <c r="C545" i="6"/>
  <c r="E545" i="6" s="1"/>
  <c r="C563" i="6"/>
  <c r="E563" i="6" s="1"/>
  <c r="C564" i="6"/>
  <c r="E564" i="6" s="1"/>
  <c r="C587" i="6"/>
  <c r="E587" i="6" s="1"/>
  <c r="C604" i="6"/>
  <c r="E604" i="6" s="1"/>
  <c r="C625" i="6"/>
  <c r="E625" i="6" s="1"/>
  <c r="C626" i="6"/>
  <c r="E626" i="6" s="1"/>
  <c r="C659" i="6"/>
  <c r="E659" i="6" s="1"/>
  <c r="C455" i="6"/>
  <c r="E455" i="6" s="1"/>
  <c r="C666" i="6"/>
  <c r="E666" i="6" s="1"/>
  <c r="C456" i="6"/>
  <c r="E456" i="6" s="1"/>
  <c r="C667" i="6"/>
  <c r="E667" i="6" s="1"/>
  <c r="C479" i="6"/>
  <c r="E479" i="6" s="1"/>
  <c r="C683" i="6"/>
  <c r="E683" i="6" s="1"/>
  <c r="C480" i="6"/>
  <c r="E480" i="6" s="1"/>
  <c r="C687" i="6"/>
  <c r="E687" i="6" s="1"/>
  <c r="C457" i="6"/>
  <c r="E457" i="6" s="1"/>
  <c r="C523" i="6"/>
  <c r="E523" i="6" s="1"/>
  <c r="C539" i="6"/>
  <c r="E539" i="6" s="1"/>
  <c r="C540" i="6"/>
  <c r="E540" i="6" s="1"/>
  <c r="C605" i="6"/>
  <c r="E605" i="6" s="1"/>
  <c r="C606" i="6"/>
  <c r="E606" i="6" s="1"/>
  <c r="C607" i="6"/>
  <c r="E607" i="6" s="1"/>
  <c r="C677" i="6"/>
  <c r="E677" i="6" s="1"/>
  <c r="C697" i="6"/>
  <c r="E697" i="6" s="1"/>
  <c r="C725" i="6"/>
  <c r="E725" i="6" s="1"/>
  <c r="C537" i="6"/>
  <c r="E537" i="6" s="1"/>
  <c r="C97" i="7"/>
  <c r="C98" i="7"/>
  <c r="C99" i="7"/>
  <c r="C100" i="7"/>
  <c r="C103" i="7"/>
  <c r="C104" i="7"/>
  <c r="C105" i="7"/>
  <c r="C106" i="7"/>
  <c r="C89" i="7"/>
  <c r="C91" i="7"/>
  <c r="C92" i="7"/>
  <c r="C90" i="7"/>
  <c r="C93" i="7"/>
  <c r="C94" i="7"/>
  <c r="C95" i="7"/>
  <c r="C96" i="7"/>
  <c r="C101" i="7"/>
  <c r="C102" i="7"/>
  <c r="C602" i="9"/>
  <c r="E602" i="9" s="1"/>
  <c r="C603" i="9"/>
  <c r="E603" i="9" s="1"/>
  <c r="C598" i="9"/>
  <c r="E598" i="9" s="1"/>
  <c r="C599" i="9"/>
  <c r="E599" i="9" s="1"/>
  <c r="C601" i="9"/>
  <c r="E601" i="9" s="1"/>
  <c r="C600" i="9"/>
  <c r="E600" i="9" s="1"/>
  <c r="C74" i="8"/>
  <c r="E74" i="8" s="1"/>
  <c r="C75" i="8"/>
  <c r="E75" i="8" s="1"/>
  <c r="C76" i="8"/>
  <c r="E76" i="8" s="1"/>
  <c r="C77" i="8"/>
  <c r="E77" i="8" s="1"/>
  <c r="C78" i="8"/>
  <c r="E78" i="8" s="1"/>
  <c r="C72" i="8"/>
  <c r="E72" i="8" s="1"/>
  <c r="C73" i="8"/>
  <c r="E73" i="8" s="1"/>
  <c r="C79" i="8"/>
  <c r="E79" i="8" s="1"/>
  <c r="C81" i="8"/>
  <c r="E81" i="8" s="1"/>
  <c r="C83" i="8"/>
  <c r="E83" i="8" s="1"/>
  <c r="C84" i="8"/>
  <c r="E84" i="8" s="1"/>
  <c r="C82" i="8"/>
  <c r="E82" i="8" s="1"/>
  <c r="C85" i="8"/>
  <c r="E85" i="8" s="1"/>
  <c r="C86" i="8"/>
  <c r="E86" i="8" s="1"/>
  <c r="C87" i="8"/>
  <c r="E87" i="8" s="1"/>
  <c r="C88" i="8"/>
  <c r="E88" i="8" s="1"/>
  <c r="C904" i="6"/>
  <c r="E904" i="6" s="1"/>
  <c r="C924" i="6"/>
  <c r="E924" i="6" s="1"/>
  <c r="C944" i="6"/>
  <c r="E944" i="6" s="1"/>
  <c r="C964" i="6"/>
  <c r="E964" i="6" s="1"/>
  <c r="C984" i="6"/>
  <c r="E984" i="6" s="1"/>
  <c r="C1004" i="6"/>
  <c r="E1004" i="6" s="1"/>
  <c r="C1024" i="6"/>
  <c r="E1024" i="6" s="1"/>
  <c r="C1044" i="6"/>
  <c r="E1044" i="6" s="1"/>
  <c r="C905" i="6"/>
  <c r="E905" i="6" s="1"/>
  <c r="C925" i="6"/>
  <c r="E925" i="6" s="1"/>
  <c r="C945" i="6"/>
  <c r="E945" i="6" s="1"/>
  <c r="C965" i="6"/>
  <c r="E965" i="6" s="1"/>
  <c r="C985" i="6"/>
  <c r="E985" i="6" s="1"/>
  <c r="C1005" i="6"/>
  <c r="E1005" i="6" s="1"/>
  <c r="C1025" i="6"/>
  <c r="E1025" i="6" s="1"/>
  <c r="C1045" i="6"/>
  <c r="E1045" i="6" s="1"/>
  <c r="C906" i="6"/>
  <c r="E906" i="6" s="1"/>
  <c r="C926" i="6"/>
  <c r="E926" i="6" s="1"/>
  <c r="C946" i="6"/>
  <c r="E946" i="6" s="1"/>
  <c r="C966" i="6"/>
  <c r="E966" i="6" s="1"/>
  <c r="C986" i="6"/>
  <c r="E986" i="6" s="1"/>
  <c r="C1006" i="6"/>
  <c r="E1006" i="6" s="1"/>
  <c r="C1026" i="6"/>
  <c r="E1026" i="6" s="1"/>
  <c r="C1046" i="6"/>
  <c r="E1046" i="6" s="1"/>
  <c r="C912" i="6"/>
  <c r="E912" i="6" s="1"/>
  <c r="C932" i="6"/>
  <c r="E932" i="6" s="1"/>
  <c r="C952" i="6"/>
  <c r="E952" i="6" s="1"/>
  <c r="C972" i="6"/>
  <c r="E972" i="6" s="1"/>
  <c r="C992" i="6"/>
  <c r="E992" i="6" s="1"/>
  <c r="C1012" i="6"/>
  <c r="E1012" i="6" s="1"/>
  <c r="C1032" i="6"/>
  <c r="E1032" i="6" s="1"/>
  <c r="C913" i="6"/>
  <c r="E913" i="6" s="1"/>
  <c r="C933" i="6"/>
  <c r="E933" i="6" s="1"/>
  <c r="C953" i="6"/>
  <c r="E953" i="6" s="1"/>
  <c r="C973" i="6"/>
  <c r="E973" i="6" s="1"/>
  <c r="C993" i="6"/>
  <c r="E993" i="6" s="1"/>
  <c r="C1013" i="6"/>
  <c r="E1013" i="6" s="1"/>
  <c r="C1033" i="6"/>
  <c r="E1033" i="6" s="1"/>
  <c r="C919" i="6"/>
  <c r="E919" i="6" s="1"/>
  <c r="C947" i="6"/>
  <c r="E947" i="6" s="1"/>
  <c r="C974" i="6"/>
  <c r="E974" i="6" s="1"/>
  <c r="C999" i="6"/>
  <c r="E999" i="6" s="1"/>
  <c r="C1027" i="6"/>
  <c r="E1027" i="6" s="1"/>
  <c r="C920" i="6"/>
  <c r="E920" i="6" s="1"/>
  <c r="C948" i="6"/>
  <c r="E948" i="6" s="1"/>
  <c r="C975" i="6"/>
  <c r="E975" i="6" s="1"/>
  <c r="C1000" i="6"/>
  <c r="E1000" i="6" s="1"/>
  <c r="C1028" i="6"/>
  <c r="E1028" i="6" s="1"/>
  <c r="C921" i="6"/>
  <c r="E921" i="6" s="1"/>
  <c r="C949" i="6"/>
  <c r="E949" i="6" s="1"/>
  <c r="C976" i="6"/>
  <c r="E976" i="6" s="1"/>
  <c r="C1001" i="6"/>
  <c r="E1001" i="6" s="1"/>
  <c r="C1029" i="6"/>
  <c r="E1029" i="6" s="1"/>
  <c r="C922" i="6"/>
  <c r="E922" i="6" s="1"/>
  <c r="C950" i="6"/>
  <c r="E950" i="6" s="1"/>
  <c r="C977" i="6"/>
  <c r="E977" i="6" s="1"/>
  <c r="C1002" i="6"/>
  <c r="E1002" i="6" s="1"/>
  <c r="C1030" i="6"/>
  <c r="E1030" i="6" s="1"/>
  <c r="C923" i="6"/>
  <c r="E923" i="6" s="1"/>
  <c r="C951" i="6"/>
  <c r="E951" i="6" s="1"/>
  <c r="C978" i="6"/>
  <c r="E978" i="6" s="1"/>
  <c r="C1003" i="6"/>
  <c r="E1003" i="6" s="1"/>
  <c r="C1031" i="6"/>
  <c r="E1031" i="6" s="1"/>
  <c r="C927" i="6"/>
  <c r="E927" i="6" s="1"/>
  <c r="C954" i="6"/>
  <c r="E954" i="6" s="1"/>
  <c r="C979" i="6"/>
  <c r="E979" i="6" s="1"/>
  <c r="C1007" i="6"/>
  <c r="E1007" i="6" s="1"/>
  <c r="C1034" i="6"/>
  <c r="E1034" i="6" s="1"/>
  <c r="C928" i="6"/>
  <c r="E928" i="6" s="1"/>
  <c r="C955" i="6"/>
  <c r="E955" i="6" s="1"/>
  <c r="C980" i="6"/>
  <c r="E980" i="6" s="1"/>
  <c r="C1008" i="6"/>
  <c r="E1008" i="6" s="1"/>
  <c r="C1035" i="6"/>
  <c r="E1035" i="6" s="1"/>
  <c r="C929" i="6"/>
  <c r="E929" i="6" s="1"/>
  <c r="C956" i="6"/>
  <c r="E956" i="6" s="1"/>
  <c r="C981" i="6"/>
  <c r="E981" i="6" s="1"/>
  <c r="C1009" i="6"/>
  <c r="E1009" i="6" s="1"/>
  <c r="C1036" i="6"/>
  <c r="E1036" i="6" s="1"/>
  <c r="C902" i="6"/>
  <c r="E902" i="6" s="1"/>
  <c r="C930" i="6"/>
  <c r="E930" i="6" s="1"/>
  <c r="C957" i="6"/>
  <c r="E957" i="6" s="1"/>
  <c r="C982" i="6"/>
  <c r="E982" i="6" s="1"/>
  <c r="C1010" i="6"/>
  <c r="E1010" i="6" s="1"/>
  <c r="C1037" i="6"/>
  <c r="E1037" i="6" s="1"/>
  <c r="C903" i="6"/>
  <c r="E903" i="6" s="1"/>
  <c r="C931" i="6"/>
  <c r="E931" i="6" s="1"/>
  <c r="C958" i="6"/>
  <c r="E958" i="6" s="1"/>
  <c r="C983" i="6"/>
  <c r="E983" i="6" s="1"/>
  <c r="C1011" i="6"/>
  <c r="E1011" i="6" s="1"/>
  <c r="C1038" i="6"/>
  <c r="E1038" i="6" s="1"/>
  <c r="C907" i="6"/>
  <c r="E907" i="6" s="1"/>
  <c r="C934" i="6"/>
  <c r="E934" i="6" s="1"/>
  <c r="C959" i="6"/>
  <c r="E959" i="6" s="1"/>
  <c r="C987" i="6"/>
  <c r="E987" i="6" s="1"/>
  <c r="C1014" i="6"/>
  <c r="E1014" i="6" s="1"/>
  <c r="C1039" i="6"/>
  <c r="E1039" i="6" s="1"/>
  <c r="C908" i="6"/>
  <c r="E908" i="6" s="1"/>
  <c r="C935" i="6"/>
  <c r="E935" i="6" s="1"/>
  <c r="C960" i="6"/>
  <c r="E960" i="6" s="1"/>
  <c r="C988" i="6"/>
  <c r="E988" i="6" s="1"/>
  <c r="C1015" i="6"/>
  <c r="E1015" i="6" s="1"/>
  <c r="C1040" i="6"/>
  <c r="E1040" i="6" s="1"/>
  <c r="C910" i="6"/>
  <c r="E910" i="6" s="1"/>
  <c r="C937" i="6"/>
  <c r="E937" i="6" s="1"/>
  <c r="C962" i="6"/>
  <c r="E962" i="6" s="1"/>
  <c r="C990" i="6"/>
  <c r="E990" i="6" s="1"/>
  <c r="C1017" i="6"/>
  <c r="E1017" i="6" s="1"/>
  <c r="C1042" i="6"/>
  <c r="E1042" i="6" s="1"/>
  <c r="C968" i="6"/>
  <c r="E968" i="6" s="1"/>
  <c r="C1047" i="6"/>
  <c r="E1047" i="6" s="1"/>
  <c r="C969" i="6"/>
  <c r="E969" i="6" s="1"/>
  <c r="C1048" i="6"/>
  <c r="E1048" i="6" s="1"/>
  <c r="C970" i="6"/>
  <c r="E970" i="6" s="1"/>
  <c r="C1049" i="6"/>
  <c r="E1049" i="6" s="1"/>
  <c r="C909" i="6"/>
  <c r="E909" i="6" s="1"/>
  <c r="C971" i="6"/>
  <c r="E971" i="6" s="1"/>
  <c r="C1050" i="6"/>
  <c r="E1050" i="6" s="1"/>
  <c r="C917" i="6"/>
  <c r="E917" i="6" s="1"/>
  <c r="C996" i="6"/>
  <c r="E996" i="6" s="1"/>
  <c r="C918" i="6"/>
  <c r="E918" i="6" s="1"/>
  <c r="C997" i="6"/>
  <c r="E997" i="6" s="1"/>
  <c r="C936" i="6"/>
  <c r="E936" i="6" s="1"/>
  <c r="C998" i="6"/>
  <c r="E998" i="6" s="1"/>
  <c r="C938" i="6"/>
  <c r="E938" i="6" s="1"/>
  <c r="C1016" i="6"/>
  <c r="E1016" i="6" s="1"/>
  <c r="C939" i="6"/>
  <c r="E939" i="6" s="1"/>
  <c r="C1018" i="6"/>
  <c r="E1018" i="6" s="1"/>
  <c r="C940" i="6"/>
  <c r="E940" i="6" s="1"/>
  <c r="C1019" i="6"/>
  <c r="E1019" i="6" s="1"/>
  <c r="C941" i="6"/>
  <c r="E941" i="6" s="1"/>
  <c r="C1020" i="6"/>
  <c r="E1020" i="6" s="1"/>
  <c r="C943" i="6"/>
  <c r="E943" i="6" s="1"/>
  <c r="C961" i="6"/>
  <c r="E961" i="6" s="1"/>
  <c r="C963" i="6"/>
  <c r="E963" i="6" s="1"/>
  <c r="C967" i="6"/>
  <c r="E967" i="6" s="1"/>
  <c r="C989" i="6"/>
  <c r="E989" i="6" s="1"/>
  <c r="C991" i="6"/>
  <c r="E991" i="6" s="1"/>
  <c r="C994" i="6"/>
  <c r="E994" i="6" s="1"/>
  <c r="C995" i="6"/>
  <c r="E995" i="6" s="1"/>
  <c r="C1021" i="6"/>
  <c r="E1021" i="6" s="1"/>
  <c r="C1022" i="6"/>
  <c r="E1022" i="6" s="1"/>
  <c r="C1023" i="6"/>
  <c r="E1023" i="6" s="1"/>
  <c r="C1041" i="6"/>
  <c r="E1041" i="6" s="1"/>
  <c r="C1043" i="6"/>
  <c r="E1043" i="6" s="1"/>
  <c r="C1051" i="6"/>
  <c r="E1051" i="6" s="1"/>
  <c r="C911" i="6"/>
  <c r="E911" i="6" s="1"/>
  <c r="C942" i="6"/>
  <c r="E942" i="6" s="1"/>
  <c r="C914" i="6"/>
  <c r="E914" i="6" s="1"/>
  <c r="C915" i="6"/>
  <c r="E915" i="6" s="1"/>
  <c r="C916" i="6"/>
  <c r="E916" i="6" s="1"/>
  <c r="C22" i="14"/>
  <c r="E22" i="14" s="1"/>
  <c r="C23" i="14"/>
  <c r="E23" i="14" s="1"/>
  <c r="C21" i="14"/>
  <c r="E21" i="14" s="1"/>
  <c r="C43" i="7"/>
  <c r="E43" i="7" s="1"/>
  <c r="C44" i="7"/>
  <c r="E44" i="7" s="1"/>
  <c r="C45" i="7"/>
  <c r="E45" i="7" s="1"/>
  <c r="C46" i="7"/>
  <c r="E46" i="7" s="1"/>
  <c r="C49" i="7"/>
  <c r="E49" i="7" s="1"/>
  <c r="C50" i="7"/>
  <c r="E50" i="7" s="1"/>
  <c r="C51" i="7"/>
  <c r="E51" i="7" s="1"/>
  <c r="C52" i="7"/>
  <c r="E52" i="7" s="1"/>
  <c r="C55" i="7"/>
  <c r="E55" i="7" s="1"/>
  <c r="C48" i="7"/>
  <c r="E48" i="7" s="1"/>
  <c r="C53" i="7"/>
  <c r="E53" i="7" s="1"/>
  <c r="C54" i="7"/>
  <c r="E54" i="7" s="1"/>
  <c r="C56" i="7"/>
  <c r="E56" i="7" s="1"/>
  <c r="C47" i="7"/>
  <c r="E47" i="7" s="1"/>
  <c r="C25" i="14"/>
  <c r="E25" i="14" s="1"/>
  <c r="C26" i="14"/>
  <c r="E26" i="14" s="1"/>
  <c r="C27" i="14"/>
  <c r="E27" i="14" s="1"/>
  <c r="C28" i="14"/>
  <c r="E28" i="14" s="1"/>
  <c r="C29" i="14"/>
  <c r="E29" i="14" s="1"/>
  <c r="C30" i="14"/>
  <c r="E30" i="14" s="1"/>
  <c r="C70" i="7"/>
  <c r="E70" i="7" s="1"/>
  <c r="C71" i="7"/>
  <c r="E71" i="7" s="1"/>
  <c r="C72" i="7"/>
  <c r="E72" i="7" s="1"/>
  <c r="C73" i="7"/>
  <c r="E73" i="7" s="1"/>
  <c r="C76" i="7"/>
  <c r="E76" i="7" s="1"/>
  <c r="C77" i="7"/>
  <c r="E77" i="7" s="1"/>
  <c r="C58" i="7"/>
  <c r="E58" i="7" s="1"/>
  <c r="C59" i="7"/>
  <c r="E59" i="7" s="1"/>
  <c r="C62" i="7"/>
  <c r="E62" i="7" s="1"/>
  <c r="C64" i="7"/>
  <c r="E64" i="7" s="1"/>
  <c r="C65" i="7"/>
  <c r="E65" i="7" s="1"/>
  <c r="C67" i="7"/>
  <c r="E67" i="7" s="1"/>
  <c r="C68" i="7"/>
  <c r="E68" i="7" s="1"/>
  <c r="C69" i="7"/>
  <c r="E69" i="7" s="1"/>
  <c r="C60" i="7"/>
  <c r="E60" i="7" s="1"/>
  <c r="C61" i="7"/>
  <c r="E61" i="7" s="1"/>
  <c r="C63" i="7"/>
  <c r="E63" i="7" s="1"/>
  <c r="C66" i="7"/>
  <c r="E66" i="7" s="1"/>
  <c r="C74" i="7"/>
  <c r="E74" i="7" s="1"/>
  <c r="C75" i="7"/>
  <c r="E75" i="7" s="1"/>
  <c r="C59" i="8"/>
  <c r="E59" i="8" s="1"/>
  <c r="C60" i="8"/>
  <c r="E60" i="8" s="1"/>
  <c r="C61" i="8"/>
  <c r="E61" i="8" s="1"/>
  <c r="C62" i="8"/>
  <c r="E62" i="8" s="1"/>
  <c r="C65" i="8"/>
  <c r="E65" i="8" s="1"/>
  <c r="C66" i="8"/>
  <c r="E66" i="8" s="1"/>
  <c r="C67" i="8"/>
  <c r="E67" i="8" s="1"/>
  <c r="C68" i="8"/>
  <c r="E68" i="8" s="1"/>
  <c r="C69" i="8"/>
  <c r="E69" i="8" s="1"/>
  <c r="C58" i="8"/>
  <c r="E58" i="8" s="1"/>
  <c r="C63" i="8"/>
  <c r="E63" i="8" s="1"/>
  <c r="C64" i="8"/>
  <c r="E64" i="8" s="1"/>
  <c r="C70" i="8"/>
  <c r="E70" i="8" s="1"/>
  <c r="C57" i="8"/>
  <c r="E57" i="8" s="1"/>
  <c r="C7" i="5"/>
  <c r="E7" i="5" s="1"/>
  <c r="C27" i="5"/>
  <c r="E27" i="5" s="1"/>
  <c r="C47" i="5"/>
  <c r="E47" i="5" s="1"/>
  <c r="C67" i="5"/>
  <c r="E67" i="5" s="1"/>
  <c r="C87" i="5"/>
  <c r="E87" i="5" s="1"/>
  <c r="C107" i="5"/>
  <c r="E107" i="5" s="1"/>
  <c r="C127" i="5"/>
  <c r="E127" i="5" s="1"/>
  <c r="C147" i="5"/>
  <c r="E147" i="5" s="1"/>
  <c r="C167" i="5"/>
  <c r="E167" i="5" s="1"/>
  <c r="C187" i="5"/>
  <c r="E187" i="5" s="1"/>
  <c r="C207" i="5"/>
  <c r="E207" i="5" s="1"/>
  <c r="C227" i="5"/>
  <c r="E227" i="5" s="1"/>
  <c r="C247" i="5"/>
  <c r="E247" i="5" s="1"/>
  <c r="C267" i="5"/>
  <c r="E267" i="5" s="1"/>
  <c r="C8" i="5"/>
  <c r="E8" i="5" s="1"/>
  <c r="C28" i="5"/>
  <c r="E28" i="5" s="1"/>
  <c r="C48" i="5"/>
  <c r="E48" i="5" s="1"/>
  <c r="C68" i="5"/>
  <c r="E68" i="5" s="1"/>
  <c r="C88" i="5"/>
  <c r="E88" i="5" s="1"/>
  <c r="C108" i="5"/>
  <c r="E108" i="5" s="1"/>
  <c r="C128" i="5"/>
  <c r="E128" i="5" s="1"/>
  <c r="C148" i="5"/>
  <c r="E148" i="5" s="1"/>
  <c r="C168" i="5"/>
  <c r="E168" i="5" s="1"/>
  <c r="C188" i="5"/>
  <c r="E188" i="5" s="1"/>
  <c r="C208" i="5"/>
  <c r="E208" i="5" s="1"/>
  <c r="C228" i="5"/>
  <c r="E228" i="5" s="1"/>
  <c r="C248" i="5"/>
  <c r="E248" i="5" s="1"/>
  <c r="C268" i="5"/>
  <c r="E268" i="5" s="1"/>
  <c r="C9" i="5"/>
  <c r="E9" i="5" s="1"/>
  <c r="C29" i="5"/>
  <c r="E29" i="5" s="1"/>
  <c r="C49" i="5"/>
  <c r="E49" i="5" s="1"/>
  <c r="C69" i="5"/>
  <c r="E69" i="5" s="1"/>
  <c r="C89" i="5"/>
  <c r="E89" i="5" s="1"/>
  <c r="C109" i="5"/>
  <c r="E109" i="5" s="1"/>
  <c r="C129" i="5"/>
  <c r="E129" i="5" s="1"/>
  <c r="C149" i="5"/>
  <c r="E149" i="5" s="1"/>
  <c r="C169" i="5"/>
  <c r="E169" i="5" s="1"/>
  <c r="C189" i="5"/>
  <c r="E189" i="5" s="1"/>
  <c r="C209" i="5"/>
  <c r="E209" i="5" s="1"/>
  <c r="C229" i="5"/>
  <c r="E229" i="5" s="1"/>
  <c r="C249" i="5"/>
  <c r="E249" i="5" s="1"/>
  <c r="C269" i="5"/>
  <c r="E269" i="5" s="1"/>
  <c r="C10" i="5"/>
  <c r="E10" i="5" s="1"/>
  <c r="C30" i="5"/>
  <c r="E30" i="5" s="1"/>
  <c r="C50" i="5"/>
  <c r="E50" i="5" s="1"/>
  <c r="C70" i="5"/>
  <c r="E70" i="5" s="1"/>
  <c r="C90" i="5"/>
  <c r="E90" i="5" s="1"/>
  <c r="C110" i="5"/>
  <c r="E110" i="5" s="1"/>
  <c r="C130" i="5"/>
  <c r="E130" i="5" s="1"/>
  <c r="C150" i="5"/>
  <c r="E150" i="5" s="1"/>
  <c r="C170" i="5"/>
  <c r="E170" i="5" s="1"/>
  <c r="C190" i="5"/>
  <c r="E190" i="5" s="1"/>
  <c r="C210" i="5"/>
  <c r="E210" i="5" s="1"/>
  <c r="C230" i="5"/>
  <c r="E230" i="5" s="1"/>
  <c r="C250" i="5"/>
  <c r="E250" i="5" s="1"/>
  <c r="C270" i="5"/>
  <c r="E270" i="5" s="1"/>
  <c r="C11" i="5"/>
  <c r="E11" i="5" s="1"/>
  <c r="C31" i="5"/>
  <c r="E31" i="5" s="1"/>
  <c r="C51" i="5"/>
  <c r="E51" i="5" s="1"/>
  <c r="C71" i="5"/>
  <c r="E71" i="5" s="1"/>
  <c r="C91" i="5"/>
  <c r="E91" i="5" s="1"/>
  <c r="C111" i="5"/>
  <c r="E111" i="5" s="1"/>
  <c r="C131" i="5"/>
  <c r="E131" i="5" s="1"/>
  <c r="C151" i="5"/>
  <c r="E151" i="5" s="1"/>
  <c r="C171" i="5"/>
  <c r="E171" i="5" s="1"/>
  <c r="C191" i="5"/>
  <c r="E191" i="5" s="1"/>
  <c r="C211" i="5"/>
  <c r="E211" i="5" s="1"/>
  <c r="C231" i="5"/>
  <c r="E231" i="5" s="1"/>
  <c r="C251" i="5"/>
  <c r="E251" i="5" s="1"/>
  <c r="C271" i="5"/>
  <c r="E271" i="5" s="1"/>
  <c r="C24" i="5"/>
  <c r="E24" i="5" s="1"/>
  <c r="C54" i="5"/>
  <c r="E54" i="5" s="1"/>
  <c r="C79" i="5"/>
  <c r="E79" i="5" s="1"/>
  <c r="C104" i="5"/>
  <c r="E104" i="5" s="1"/>
  <c r="C134" i="5"/>
  <c r="E134" i="5" s="1"/>
  <c r="C159" i="5"/>
  <c r="E159" i="5" s="1"/>
  <c r="C184" i="5"/>
  <c r="E184" i="5" s="1"/>
  <c r="C214" i="5"/>
  <c r="E214" i="5" s="1"/>
  <c r="C239" i="5"/>
  <c r="E239" i="5" s="1"/>
  <c r="C264" i="5"/>
  <c r="E264" i="5" s="1"/>
  <c r="C289" i="5"/>
  <c r="E289" i="5" s="1"/>
  <c r="C309" i="5"/>
  <c r="E309" i="5" s="1"/>
  <c r="C329" i="5"/>
  <c r="E329" i="5" s="1"/>
  <c r="C349" i="5"/>
  <c r="E349" i="5" s="1"/>
  <c r="C369" i="5"/>
  <c r="E369" i="5" s="1"/>
  <c r="C25" i="5"/>
  <c r="E25" i="5" s="1"/>
  <c r="C55" i="5"/>
  <c r="E55" i="5" s="1"/>
  <c r="C80" i="5"/>
  <c r="E80" i="5" s="1"/>
  <c r="C105" i="5"/>
  <c r="E105" i="5" s="1"/>
  <c r="C135" i="5"/>
  <c r="E135" i="5" s="1"/>
  <c r="C160" i="5"/>
  <c r="E160" i="5" s="1"/>
  <c r="C185" i="5"/>
  <c r="E185" i="5" s="1"/>
  <c r="C215" i="5"/>
  <c r="E215" i="5" s="1"/>
  <c r="C240" i="5"/>
  <c r="E240" i="5" s="1"/>
  <c r="C265" i="5"/>
  <c r="E265" i="5" s="1"/>
  <c r="C290" i="5"/>
  <c r="E290" i="5" s="1"/>
  <c r="C310" i="5"/>
  <c r="E310" i="5" s="1"/>
  <c r="C330" i="5"/>
  <c r="E330" i="5" s="1"/>
  <c r="C350" i="5"/>
  <c r="E350" i="5" s="1"/>
  <c r="C370" i="5"/>
  <c r="E370" i="5" s="1"/>
  <c r="C26" i="5"/>
  <c r="E26" i="5" s="1"/>
  <c r="C56" i="5"/>
  <c r="E56" i="5" s="1"/>
  <c r="C81" i="5"/>
  <c r="E81" i="5" s="1"/>
  <c r="C106" i="5"/>
  <c r="E106" i="5" s="1"/>
  <c r="C136" i="5"/>
  <c r="E136" i="5" s="1"/>
  <c r="C161" i="5"/>
  <c r="E161" i="5" s="1"/>
  <c r="C186" i="5"/>
  <c r="E186" i="5" s="1"/>
  <c r="C216" i="5"/>
  <c r="E216" i="5" s="1"/>
  <c r="C241" i="5"/>
  <c r="E241" i="5" s="1"/>
  <c r="C266" i="5"/>
  <c r="E266" i="5" s="1"/>
  <c r="C291" i="5"/>
  <c r="E291" i="5" s="1"/>
  <c r="C311" i="5"/>
  <c r="E311" i="5" s="1"/>
  <c r="C331" i="5"/>
  <c r="E331" i="5" s="1"/>
  <c r="C351" i="5"/>
  <c r="E351" i="5" s="1"/>
  <c r="C371" i="5"/>
  <c r="E371" i="5" s="1"/>
  <c r="C32" i="5"/>
  <c r="E32" i="5" s="1"/>
  <c r="C57" i="5"/>
  <c r="E57" i="5" s="1"/>
  <c r="C82" i="5"/>
  <c r="E82" i="5" s="1"/>
  <c r="C112" i="5"/>
  <c r="E112" i="5" s="1"/>
  <c r="C137" i="5"/>
  <c r="E137" i="5" s="1"/>
  <c r="C162" i="5"/>
  <c r="E162" i="5" s="1"/>
  <c r="C192" i="5"/>
  <c r="E192" i="5" s="1"/>
  <c r="C217" i="5"/>
  <c r="E217" i="5" s="1"/>
  <c r="C242" i="5"/>
  <c r="E242" i="5" s="1"/>
  <c r="C272" i="5"/>
  <c r="E272" i="5" s="1"/>
  <c r="C292" i="5"/>
  <c r="E292" i="5" s="1"/>
  <c r="C312" i="5"/>
  <c r="E312" i="5" s="1"/>
  <c r="C332" i="5"/>
  <c r="E332" i="5" s="1"/>
  <c r="C352" i="5"/>
  <c r="E352" i="5" s="1"/>
  <c r="C372" i="5"/>
  <c r="E372" i="5" s="1"/>
  <c r="C33" i="5"/>
  <c r="E33" i="5" s="1"/>
  <c r="C58" i="5"/>
  <c r="E58" i="5" s="1"/>
  <c r="C83" i="5"/>
  <c r="E83" i="5" s="1"/>
  <c r="C113" i="5"/>
  <c r="E113" i="5" s="1"/>
  <c r="C138" i="5"/>
  <c r="E138" i="5" s="1"/>
  <c r="C163" i="5"/>
  <c r="E163" i="5" s="1"/>
  <c r="C193" i="5"/>
  <c r="E193" i="5" s="1"/>
  <c r="C218" i="5"/>
  <c r="E218" i="5" s="1"/>
  <c r="C243" i="5"/>
  <c r="E243" i="5" s="1"/>
  <c r="C273" i="5"/>
  <c r="E273" i="5" s="1"/>
  <c r="C293" i="5"/>
  <c r="E293" i="5" s="1"/>
  <c r="C313" i="5"/>
  <c r="E313" i="5" s="1"/>
  <c r="C333" i="5"/>
  <c r="E333" i="5" s="1"/>
  <c r="C353" i="5"/>
  <c r="E353" i="5" s="1"/>
  <c r="C373" i="5"/>
  <c r="E373" i="5" s="1"/>
  <c r="C34" i="5"/>
  <c r="E34" i="5" s="1"/>
  <c r="C59" i="5"/>
  <c r="E59" i="5" s="1"/>
  <c r="C84" i="5"/>
  <c r="E84" i="5" s="1"/>
  <c r="C114" i="5"/>
  <c r="E114" i="5" s="1"/>
  <c r="C139" i="5"/>
  <c r="E139" i="5" s="1"/>
  <c r="C164" i="5"/>
  <c r="E164" i="5" s="1"/>
  <c r="C194" i="5"/>
  <c r="E194" i="5" s="1"/>
  <c r="C219" i="5"/>
  <c r="E219" i="5" s="1"/>
  <c r="C244" i="5"/>
  <c r="E244" i="5" s="1"/>
  <c r="C274" i="5"/>
  <c r="E274" i="5" s="1"/>
  <c r="C294" i="5"/>
  <c r="E294" i="5" s="1"/>
  <c r="C314" i="5"/>
  <c r="E314" i="5" s="1"/>
  <c r="C334" i="5"/>
  <c r="E334" i="5" s="1"/>
  <c r="C354" i="5"/>
  <c r="E354" i="5" s="1"/>
  <c r="C35" i="5"/>
  <c r="E35" i="5" s="1"/>
  <c r="C60" i="5"/>
  <c r="E60" i="5" s="1"/>
  <c r="C85" i="5"/>
  <c r="E85" i="5" s="1"/>
  <c r="C115" i="5"/>
  <c r="E115" i="5" s="1"/>
  <c r="C140" i="5"/>
  <c r="E140" i="5" s="1"/>
  <c r="C165" i="5"/>
  <c r="E165" i="5" s="1"/>
  <c r="C195" i="5"/>
  <c r="E195" i="5" s="1"/>
  <c r="C220" i="5"/>
  <c r="E220" i="5" s="1"/>
  <c r="C245" i="5"/>
  <c r="E245" i="5" s="1"/>
  <c r="C275" i="5"/>
  <c r="E275" i="5" s="1"/>
  <c r="C295" i="5"/>
  <c r="E295" i="5" s="1"/>
  <c r="C315" i="5"/>
  <c r="E315" i="5" s="1"/>
  <c r="C335" i="5"/>
  <c r="E335" i="5" s="1"/>
  <c r="C355" i="5"/>
  <c r="E355" i="5" s="1"/>
  <c r="C12" i="5"/>
  <c r="E12" i="5" s="1"/>
  <c r="C44" i="5"/>
  <c r="E44" i="5" s="1"/>
  <c r="C93" i="5"/>
  <c r="E93" i="5" s="1"/>
  <c r="C125" i="5"/>
  <c r="E125" i="5" s="1"/>
  <c r="C174" i="5"/>
  <c r="E174" i="5" s="1"/>
  <c r="C206" i="5"/>
  <c r="E206" i="5" s="1"/>
  <c r="C255" i="5"/>
  <c r="E255" i="5" s="1"/>
  <c r="C287" i="5"/>
  <c r="E287" i="5" s="1"/>
  <c r="C321" i="5"/>
  <c r="E321" i="5" s="1"/>
  <c r="C348" i="5"/>
  <c r="E348" i="5" s="1"/>
  <c r="C13" i="5"/>
  <c r="E13" i="5" s="1"/>
  <c r="C45" i="5"/>
  <c r="E45" i="5" s="1"/>
  <c r="C94" i="5"/>
  <c r="E94" i="5" s="1"/>
  <c r="C126" i="5"/>
  <c r="E126" i="5" s="1"/>
  <c r="C175" i="5"/>
  <c r="E175" i="5" s="1"/>
  <c r="C212" i="5"/>
  <c r="E212" i="5" s="1"/>
  <c r="C256" i="5"/>
  <c r="E256" i="5" s="1"/>
  <c r="C288" i="5"/>
  <c r="E288" i="5" s="1"/>
  <c r="C322" i="5"/>
  <c r="E322" i="5" s="1"/>
  <c r="C356" i="5"/>
  <c r="E356" i="5" s="1"/>
  <c r="C14" i="5"/>
  <c r="E14" i="5" s="1"/>
  <c r="C46" i="5"/>
  <c r="E46" i="5" s="1"/>
  <c r="C95" i="5"/>
  <c r="E95" i="5" s="1"/>
  <c r="C132" i="5"/>
  <c r="E132" i="5" s="1"/>
  <c r="C176" i="5"/>
  <c r="E176" i="5" s="1"/>
  <c r="C213" i="5"/>
  <c r="E213" i="5" s="1"/>
  <c r="C257" i="5"/>
  <c r="E257" i="5" s="1"/>
  <c r="C296" i="5"/>
  <c r="E296" i="5" s="1"/>
  <c r="C323" i="5"/>
  <c r="E323" i="5" s="1"/>
  <c r="C357" i="5"/>
  <c r="E357" i="5" s="1"/>
  <c r="C15" i="5"/>
  <c r="E15" i="5" s="1"/>
  <c r="C52" i="5"/>
  <c r="E52" i="5" s="1"/>
  <c r="C96" i="5"/>
  <c r="E96" i="5" s="1"/>
  <c r="C133" i="5"/>
  <c r="E133" i="5" s="1"/>
  <c r="C177" i="5"/>
  <c r="E177" i="5" s="1"/>
  <c r="C221" i="5"/>
  <c r="E221" i="5" s="1"/>
  <c r="C258" i="5"/>
  <c r="E258" i="5" s="1"/>
  <c r="C297" i="5"/>
  <c r="E297" i="5" s="1"/>
  <c r="C324" i="5"/>
  <c r="E324" i="5" s="1"/>
  <c r="C358" i="5"/>
  <c r="E358" i="5" s="1"/>
  <c r="C16" i="5"/>
  <c r="E16" i="5" s="1"/>
  <c r="C53" i="5"/>
  <c r="E53" i="5" s="1"/>
  <c r="C97" i="5"/>
  <c r="E97" i="5" s="1"/>
  <c r="C141" i="5"/>
  <c r="E141" i="5" s="1"/>
  <c r="C178" i="5"/>
  <c r="E178" i="5" s="1"/>
  <c r="C222" i="5"/>
  <c r="E222" i="5" s="1"/>
  <c r="C259" i="5"/>
  <c r="E259" i="5" s="1"/>
  <c r="C298" i="5"/>
  <c r="E298" i="5" s="1"/>
  <c r="C325" i="5"/>
  <c r="E325" i="5" s="1"/>
  <c r="C359" i="5"/>
  <c r="E359" i="5" s="1"/>
  <c r="C17" i="5"/>
  <c r="E17" i="5" s="1"/>
  <c r="C61" i="5"/>
  <c r="E61" i="5" s="1"/>
  <c r="C98" i="5"/>
  <c r="E98" i="5" s="1"/>
  <c r="C142" i="5"/>
  <c r="E142" i="5" s="1"/>
  <c r="C179" i="5"/>
  <c r="E179" i="5" s="1"/>
  <c r="C223" i="5"/>
  <c r="E223" i="5" s="1"/>
  <c r="C260" i="5"/>
  <c r="E260" i="5" s="1"/>
  <c r="C299" i="5"/>
  <c r="E299" i="5" s="1"/>
  <c r="C326" i="5"/>
  <c r="E326" i="5" s="1"/>
  <c r="C360" i="5"/>
  <c r="E360" i="5" s="1"/>
  <c r="C18" i="5"/>
  <c r="E18" i="5" s="1"/>
  <c r="C62" i="5"/>
  <c r="E62" i="5" s="1"/>
  <c r="C99" i="5"/>
  <c r="E99" i="5" s="1"/>
  <c r="C143" i="5"/>
  <c r="E143" i="5" s="1"/>
  <c r="C180" i="5"/>
  <c r="E180" i="5" s="1"/>
  <c r="C224" i="5"/>
  <c r="E224" i="5" s="1"/>
  <c r="C261" i="5"/>
  <c r="E261" i="5" s="1"/>
  <c r="C300" i="5"/>
  <c r="E300" i="5" s="1"/>
  <c r="C327" i="5"/>
  <c r="E327" i="5" s="1"/>
  <c r="C361" i="5"/>
  <c r="E361" i="5" s="1"/>
  <c r="C19" i="5"/>
  <c r="E19" i="5" s="1"/>
  <c r="C63" i="5"/>
  <c r="E63" i="5" s="1"/>
  <c r="C100" i="5"/>
  <c r="E100" i="5" s="1"/>
  <c r="C144" i="5"/>
  <c r="E144" i="5" s="1"/>
  <c r="C181" i="5"/>
  <c r="E181" i="5" s="1"/>
  <c r="C225" i="5"/>
  <c r="E225" i="5" s="1"/>
  <c r="C262" i="5"/>
  <c r="E262" i="5" s="1"/>
  <c r="C301" i="5"/>
  <c r="E301" i="5" s="1"/>
  <c r="C328" i="5"/>
  <c r="E328" i="5" s="1"/>
  <c r="C362" i="5"/>
  <c r="E362" i="5" s="1"/>
  <c r="C20" i="5"/>
  <c r="E20" i="5" s="1"/>
  <c r="C64" i="5"/>
  <c r="E64" i="5" s="1"/>
  <c r="C101" i="5"/>
  <c r="E101" i="5" s="1"/>
  <c r="C145" i="5"/>
  <c r="E145" i="5" s="1"/>
  <c r="C182" i="5"/>
  <c r="E182" i="5" s="1"/>
  <c r="C226" i="5"/>
  <c r="E226" i="5" s="1"/>
  <c r="C263" i="5"/>
  <c r="E263" i="5" s="1"/>
  <c r="C302" i="5"/>
  <c r="E302" i="5" s="1"/>
  <c r="C336" i="5"/>
  <c r="E336" i="5" s="1"/>
  <c r="C363" i="5"/>
  <c r="E363" i="5" s="1"/>
  <c r="C21" i="5"/>
  <c r="E21" i="5" s="1"/>
  <c r="C65" i="5"/>
  <c r="E65" i="5" s="1"/>
  <c r="C102" i="5"/>
  <c r="E102" i="5" s="1"/>
  <c r="C146" i="5"/>
  <c r="E146" i="5" s="1"/>
  <c r="C183" i="5"/>
  <c r="E183" i="5" s="1"/>
  <c r="C232" i="5"/>
  <c r="E232" i="5" s="1"/>
  <c r="C276" i="5"/>
  <c r="E276" i="5" s="1"/>
  <c r="C303" i="5"/>
  <c r="E303" i="5" s="1"/>
  <c r="C337" i="5"/>
  <c r="E337" i="5" s="1"/>
  <c r="C364" i="5"/>
  <c r="E364" i="5" s="1"/>
  <c r="C22" i="5"/>
  <c r="E22" i="5" s="1"/>
  <c r="C66" i="5"/>
  <c r="E66" i="5" s="1"/>
  <c r="C103" i="5"/>
  <c r="E103" i="5" s="1"/>
  <c r="C152" i="5"/>
  <c r="E152" i="5" s="1"/>
  <c r="C196" i="5"/>
  <c r="E196" i="5" s="1"/>
  <c r="C233" i="5"/>
  <c r="E233" i="5" s="1"/>
  <c r="C277" i="5"/>
  <c r="E277" i="5" s="1"/>
  <c r="C304" i="5"/>
  <c r="E304" i="5" s="1"/>
  <c r="C338" i="5"/>
  <c r="E338" i="5" s="1"/>
  <c r="C365" i="5"/>
  <c r="E365" i="5" s="1"/>
  <c r="C23" i="5"/>
  <c r="E23" i="5" s="1"/>
  <c r="C72" i="5"/>
  <c r="E72" i="5" s="1"/>
  <c r="C116" i="5"/>
  <c r="E116" i="5" s="1"/>
  <c r="C153" i="5"/>
  <c r="E153" i="5" s="1"/>
  <c r="C197" i="5"/>
  <c r="E197" i="5" s="1"/>
  <c r="C234" i="5"/>
  <c r="E234" i="5" s="1"/>
  <c r="C278" i="5"/>
  <c r="E278" i="5" s="1"/>
  <c r="C305" i="5"/>
  <c r="E305" i="5" s="1"/>
  <c r="C339" i="5"/>
  <c r="E339" i="5" s="1"/>
  <c r="C366" i="5"/>
  <c r="E366" i="5" s="1"/>
  <c r="C36" i="5"/>
  <c r="E36" i="5" s="1"/>
  <c r="C73" i="5"/>
  <c r="E73" i="5" s="1"/>
  <c r="C117" i="5"/>
  <c r="E117" i="5" s="1"/>
  <c r="C154" i="5"/>
  <c r="E154" i="5" s="1"/>
  <c r="C198" i="5"/>
  <c r="E198" i="5" s="1"/>
  <c r="C235" i="5"/>
  <c r="E235" i="5" s="1"/>
  <c r="C279" i="5"/>
  <c r="E279" i="5" s="1"/>
  <c r="C306" i="5"/>
  <c r="E306" i="5" s="1"/>
  <c r="C340" i="5"/>
  <c r="E340" i="5" s="1"/>
  <c r="C367" i="5"/>
  <c r="E367" i="5" s="1"/>
  <c r="C37" i="5"/>
  <c r="E37" i="5" s="1"/>
  <c r="C74" i="5"/>
  <c r="E74" i="5" s="1"/>
  <c r="C118" i="5"/>
  <c r="E118" i="5" s="1"/>
  <c r="C155" i="5"/>
  <c r="E155" i="5" s="1"/>
  <c r="C199" i="5"/>
  <c r="E199" i="5" s="1"/>
  <c r="C236" i="5"/>
  <c r="E236" i="5" s="1"/>
  <c r="C280" i="5"/>
  <c r="E280" i="5" s="1"/>
  <c r="C307" i="5"/>
  <c r="E307" i="5" s="1"/>
  <c r="C341" i="5"/>
  <c r="E341" i="5" s="1"/>
  <c r="C368" i="5"/>
  <c r="E368" i="5" s="1"/>
  <c r="C38" i="5"/>
  <c r="E38" i="5" s="1"/>
  <c r="C75" i="5"/>
  <c r="E75" i="5" s="1"/>
  <c r="C119" i="5"/>
  <c r="E119" i="5" s="1"/>
  <c r="C156" i="5"/>
  <c r="E156" i="5" s="1"/>
  <c r="C200" i="5"/>
  <c r="E200" i="5" s="1"/>
  <c r="C237" i="5"/>
  <c r="E237" i="5" s="1"/>
  <c r="C281" i="5"/>
  <c r="E281" i="5" s="1"/>
  <c r="C308" i="5"/>
  <c r="E308" i="5" s="1"/>
  <c r="C342" i="5"/>
  <c r="E342" i="5" s="1"/>
  <c r="C39" i="5"/>
  <c r="E39" i="5" s="1"/>
  <c r="C76" i="5"/>
  <c r="E76" i="5" s="1"/>
  <c r="C120" i="5"/>
  <c r="E120" i="5" s="1"/>
  <c r="C157" i="5"/>
  <c r="E157" i="5" s="1"/>
  <c r="C201" i="5"/>
  <c r="E201" i="5" s="1"/>
  <c r="C238" i="5"/>
  <c r="E238" i="5" s="1"/>
  <c r="C282" i="5"/>
  <c r="E282" i="5" s="1"/>
  <c r="C316" i="5"/>
  <c r="E316" i="5" s="1"/>
  <c r="C343" i="5"/>
  <c r="E343" i="5" s="1"/>
  <c r="C40" i="5"/>
  <c r="E40" i="5" s="1"/>
  <c r="C77" i="5"/>
  <c r="E77" i="5" s="1"/>
  <c r="C121" i="5"/>
  <c r="E121" i="5" s="1"/>
  <c r="C158" i="5"/>
  <c r="E158" i="5" s="1"/>
  <c r="C202" i="5"/>
  <c r="E202" i="5" s="1"/>
  <c r="C246" i="5"/>
  <c r="E246" i="5" s="1"/>
  <c r="C283" i="5"/>
  <c r="E283" i="5" s="1"/>
  <c r="C317" i="5"/>
  <c r="E317" i="5" s="1"/>
  <c r="C344" i="5"/>
  <c r="E344" i="5" s="1"/>
  <c r="C41" i="5"/>
  <c r="E41" i="5" s="1"/>
  <c r="C78" i="5"/>
  <c r="E78" i="5" s="1"/>
  <c r="C122" i="5"/>
  <c r="E122" i="5" s="1"/>
  <c r="C166" i="5"/>
  <c r="E166" i="5" s="1"/>
  <c r="C203" i="5"/>
  <c r="E203" i="5" s="1"/>
  <c r="C252" i="5"/>
  <c r="E252" i="5" s="1"/>
  <c r="C284" i="5"/>
  <c r="E284" i="5" s="1"/>
  <c r="C318" i="5"/>
  <c r="E318" i="5" s="1"/>
  <c r="C345" i="5"/>
  <c r="E345" i="5" s="1"/>
  <c r="C42" i="5"/>
  <c r="E42" i="5" s="1"/>
  <c r="C86" i="5"/>
  <c r="E86" i="5" s="1"/>
  <c r="C123" i="5"/>
  <c r="E123" i="5" s="1"/>
  <c r="C172" i="5"/>
  <c r="E172" i="5" s="1"/>
  <c r="C204" i="5"/>
  <c r="E204" i="5" s="1"/>
  <c r="C253" i="5"/>
  <c r="E253" i="5" s="1"/>
  <c r="C285" i="5"/>
  <c r="E285" i="5" s="1"/>
  <c r="C319" i="5"/>
  <c r="E319" i="5" s="1"/>
  <c r="C346" i="5"/>
  <c r="E346" i="5" s="1"/>
  <c r="C6" i="5"/>
  <c r="E6" i="5" s="1"/>
  <c r="C43" i="5"/>
  <c r="E43" i="5" s="1"/>
  <c r="C92" i="5"/>
  <c r="E92" i="5" s="1"/>
  <c r="C124" i="5"/>
  <c r="E124" i="5" s="1"/>
  <c r="C173" i="5"/>
  <c r="E173" i="5" s="1"/>
  <c r="C205" i="5"/>
  <c r="E205" i="5" s="1"/>
  <c r="C254" i="5"/>
  <c r="E254" i="5" s="1"/>
  <c r="C286" i="5"/>
  <c r="E286" i="5" s="1"/>
  <c r="C320" i="5"/>
  <c r="E320" i="5" s="1"/>
  <c r="C347" i="5"/>
  <c r="E347" i="5" s="1"/>
  <c r="C1200" i="6"/>
  <c r="E1200" i="6" s="1"/>
  <c r="C1220" i="6"/>
  <c r="E1220" i="6" s="1"/>
  <c r="C14" i="7"/>
  <c r="E14" i="7" s="1"/>
  <c r="C17" i="7"/>
  <c r="E17" i="7" s="1"/>
  <c r="C1205" i="6"/>
  <c r="E1205" i="6" s="1"/>
  <c r="C18" i="7"/>
  <c r="E18" i="7" s="1"/>
  <c r="C1206" i="6"/>
  <c r="E1206" i="6" s="1"/>
  <c r="C19" i="7"/>
  <c r="E19" i="7" s="1"/>
  <c r="C1207" i="6"/>
  <c r="E1207" i="6" s="1"/>
  <c r="C20" i="7"/>
  <c r="E20" i="7" s="1"/>
  <c r="C1208" i="6"/>
  <c r="E1208" i="6" s="1"/>
  <c r="C23" i="7"/>
  <c r="E23" i="7" s="1"/>
  <c r="C1211" i="6"/>
  <c r="E1211" i="6" s="1"/>
  <c r="C25" i="7"/>
  <c r="E25" i="7" s="1"/>
  <c r="C1213" i="6"/>
  <c r="E1213" i="6" s="1"/>
  <c r="C117" i="7"/>
  <c r="E117" i="7" s="1"/>
  <c r="C1214" i="6"/>
  <c r="E1214" i="6" s="1"/>
  <c r="C1215" i="6"/>
  <c r="E1215" i="6" s="1"/>
  <c r="C1216" i="6"/>
  <c r="E1216" i="6" s="1"/>
  <c r="C1217" i="6"/>
  <c r="E1217" i="6" s="1"/>
  <c r="C15" i="7"/>
  <c r="E15" i="7" s="1"/>
  <c r="C16" i="7"/>
  <c r="E16" i="7" s="1"/>
  <c r="C1198" i="6"/>
  <c r="E1198" i="6" s="1"/>
  <c r="C1218" i="6"/>
  <c r="E1218" i="6" s="1"/>
  <c r="C1219" i="6"/>
  <c r="E1219" i="6" s="1"/>
  <c r="C1221" i="6"/>
  <c r="E1221" i="6" s="1"/>
  <c r="C21" i="7"/>
  <c r="E21" i="7" s="1"/>
  <c r="C22" i="7"/>
  <c r="E22" i="7" s="1"/>
  <c r="C24" i="7"/>
  <c r="E24" i="7" s="1"/>
  <c r="C118" i="7"/>
  <c r="E118" i="7" s="1"/>
  <c r="C119" i="7"/>
  <c r="E119" i="7" s="1"/>
  <c r="C1201" i="6"/>
  <c r="E1201" i="6" s="1"/>
  <c r="C1202" i="6"/>
  <c r="E1202" i="6" s="1"/>
  <c r="C1209" i="6"/>
  <c r="E1209" i="6" s="1"/>
  <c r="C1210" i="6"/>
  <c r="E1210" i="6" s="1"/>
  <c r="C1212" i="6"/>
  <c r="E1212" i="6" s="1"/>
  <c r="C1199" i="6"/>
  <c r="E1199" i="6" s="1"/>
  <c r="C1203" i="6"/>
  <c r="E1203" i="6" s="1"/>
  <c r="C1204" i="6"/>
  <c r="E1204" i="6" s="1"/>
  <c r="C419" i="5"/>
  <c r="E419" i="5" s="1"/>
  <c r="C439" i="5"/>
  <c r="E439" i="5" s="1"/>
  <c r="C459" i="5"/>
  <c r="E459" i="5" s="1"/>
  <c r="C479" i="5"/>
  <c r="E479" i="5" s="1"/>
  <c r="C499" i="5"/>
  <c r="E499" i="5" s="1"/>
  <c r="C519" i="5"/>
  <c r="E519" i="5" s="1"/>
  <c r="C539" i="5"/>
  <c r="E539" i="5" s="1"/>
  <c r="C559" i="5"/>
  <c r="E559" i="5" s="1"/>
  <c r="C579" i="5"/>
  <c r="E579" i="5" s="1"/>
  <c r="C599" i="5"/>
  <c r="E599" i="5" s="1"/>
  <c r="C619" i="5"/>
  <c r="E619" i="5" s="1"/>
  <c r="C639" i="5"/>
  <c r="E639" i="5" s="1"/>
  <c r="C659" i="5"/>
  <c r="E659" i="5" s="1"/>
  <c r="C679" i="5"/>
  <c r="E679" i="5" s="1"/>
  <c r="C699" i="5"/>
  <c r="E699" i="5" s="1"/>
  <c r="C719" i="5"/>
  <c r="E719" i="5" s="1"/>
  <c r="C739" i="5"/>
  <c r="E739" i="5" s="1"/>
  <c r="C759" i="5"/>
  <c r="E759" i="5" s="1"/>
  <c r="C779" i="5"/>
  <c r="E779" i="5" s="1"/>
  <c r="C420" i="5"/>
  <c r="E420" i="5" s="1"/>
  <c r="C440" i="5"/>
  <c r="E440" i="5" s="1"/>
  <c r="C460" i="5"/>
  <c r="E460" i="5" s="1"/>
  <c r="C480" i="5"/>
  <c r="E480" i="5" s="1"/>
  <c r="C500" i="5"/>
  <c r="E500" i="5" s="1"/>
  <c r="C520" i="5"/>
  <c r="E520" i="5" s="1"/>
  <c r="C540" i="5"/>
  <c r="E540" i="5" s="1"/>
  <c r="C560" i="5"/>
  <c r="E560" i="5" s="1"/>
  <c r="C580" i="5"/>
  <c r="E580" i="5" s="1"/>
  <c r="C600" i="5"/>
  <c r="E600" i="5" s="1"/>
  <c r="C620" i="5"/>
  <c r="E620" i="5" s="1"/>
  <c r="C640" i="5"/>
  <c r="E640" i="5" s="1"/>
  <c r="C660" i="5"/>
  <c r="E660" i="5" s="1"/>
  <c r="C680" i="5"/>
  <c r="E680" i="5" s="1"/>
  <c r="C700" i="5"/>
  <c r="E700" i="5" s="1"/>
  <c r="C720" i="5"/>
  <c r="E720" i="5" s="1"/>
  <c r="C740" i="5"/>
  <c r="E740" i="5" s="1"/>
  <c r="C760" i="5"/>
  <c r="E760" i="5" s="1"/>
  <c r="C780" i="5"/>
  <c r="E780" i="5" s="1"/>
  <c r="C421" i="5"/>
  <c r="E421" i="5" s="1"/>
  <c r="C441" i="5"/>
  <c r="E441" i="5" s="1"/>
  <c r="C461" i="5"/>
  <c r="E461" i="5" s="1"/>
  <c r="C481" i="5"/>
  <c r="E481" i="5" s="1"/>
  <c r="C501" i="5"/>
  <c r="E501" i="5" s="1"/>
  <c r="C521" i="5"/>
  <c r="E521" i="5" s="1"/>
  <c r="C541" i="5"/>
  <c r="E541" i="5" s="1"/>
  <c r="C561" i="5"/>
  <c r="E561" i="5" s="1"/>
  <c r="C581" i="5"/>
  <c r="E581" i="5" s="1"/>
  <c r="C601" i="5"/>
  <c r="E601" i="5" s="1"/>
  <c r="C621" i="5"/>
  <c r="E621" i="5" s="1"/>
  <c r="C641" i="5"/>
  <c r="E641" i="5" s="1"/>
  <c r="C661" i="5"/>
  <c r="E661" i="5" s="1"/>
  <c r="C681" i="5"/>
  <c r="E681" i="5" s="1"/>
  <c r="C701" i="5"/>
  <c r="E701" i="5" s="1"/>
  <c r="C721" i="5"/>
  <c r="E721" i="5" s="1"/>
  <c r="C741" i="5"/>
  <c r="E741" i="5" s="1"/>
  <c r="C761" i="5"/>
  <c r="E761" i="5" s="1"/>
  <c r="C781" i="5"/>
  <c r="E781" i="5" s="1"/>
  <c r="C422" i="5"/>
  <c r="E422" i="5" s="1"/>
  <c r="C442" i="5"/>
  <c r="E442" i="5" s="1"/>
  <c r="C462" i="5"/>
  <c r="E462" i="5" s="1"/>
  <c r="C482" i="5"/>
  <c r="E482" i="5" s="1"/>
  <c r="C502" i="5"/>
  <c r="E502" i="5" s="1"/>
  <c r="C522" i="5"/>
  <c r="E522" i="5" s="1"/>
  <c r="C542" i="5"/>
  <c r="E542" i="5" s="1"/>
  <c r="C562" i="5"/>
  <c r="E562" i="5" s="1"/>
  <c r="C582" i="5"/>
  <c r="E582" i="5" s="1"/>
  <c r="C602" i="5"/>
  <c r="E602" i="5" s="1"/>
  <c r="C622" i="5"/>
  <c r="E622" i="5" s="1"/>
  <c r="C642" i="5"/>
  <c r="E642" i="5" s="1"/>
  <c r="C662" i="5"/>
  <c r="E662" i="5" s="1"/>
  <c r="C682" i="5"/>
  <c r="E682" i="5" s="1"/>
  <c r="C702" i="5"/>
  <c r="E702" i="5" s="1"/>
  <c r="C722" i="5"/>
  <c r="E722" i="5" s="1"/>
  <c r="C742" i="5"/>
  <c r="E742" i="5" s="1"/>
  <c r="C762" i="5"/>
  <c r="E762" i="5" s="1"/>
  <c r="C782" i="5"/>
  <c r="E782" i="5" s="1"/>
  <c r="C423" i="5"/>
  <c r="E423" i="5" s="1"/>
  <c r="C443" i="5"/>
  <c r="E443" i="5" s="1"/>
  <c r="C463" i="5"/>
  <c r="E463" i="5" s="1"/>
  <c r="C483" i="5"/>
  <c r="E483" i="5" s="1"/>
  <c r="C503" i="5"/>
  <c r="E503" i="5" s="1"/>
  <c r="C523" i="5"/>
  <c r="E523" i="5" s="1"/>
  <c r="C543" i="5"/>
  <c r="E543" i="5" s="1"/>
  <c r="C563" i="5"/>
  <c r="E563" i="5" s="1"/>
  <c r="C583" i="5"/>
  <c r="E583" i="5" s="1"/>
  <c r="C603" i="5"/>
  <c r="E603" i="5" s="1"/>
  <c r="C623" i="5"/>
  <c r="E623" i="5" s="1"/>
  <c r="C643" i="5"/>
  <c r="E643" i="5" s="1"/>
  <c r="C663" i="5"/>
  <c r="E663" i="5" s="1"/>
  <c r="C683" i="5"/>
  <c r="E683" i="5" s="1"/>
  <c r="C703" i="5"/>
  <c r="E703" i="5" s="1"/>
  <c r="C723" i="5"/>
  <c r="E723" i="5" s="1"/>
  <c r="C743" i="5"/>
  <c r="E743" i="5" s="1"/>
  <c r="C763" i="5"/>
  <c r="E763" i="5" s="1"/>
  <c r="C783" i="5"/>
  <c r="E783" i="5" s="1"/>
  <c r="C429" i="5"/>
  <c r="E429" i="5" s="1"/>
  <c r="C449" i="5"/>
  <c r="E449" i="5" s="1"/>
  <c r="C469" i="5"/>
  <c r="E469" i="5" s="1"/>
  <c r="C489" i="5"/>
  <c r="E489" i="5" s="1"/>
  <c r="C509" i="5"/>
  <c r="E509" i="5" s="1"/>
  <c r="C529" i="5"/>
  <c r="E529" i="5" s="1"/>
  <c r="C549" i="5"/>
  <c r="E549" i="5" s="1"/>
  <c r="C569" i="5"/>
  <c r="E569" i="5" s="1"/>
  <c r="C589" i="5"/>
  <c r="E589" i="5" s="1"/>
  <c r="C609" i="5"/>
  <c r="E609" i="5" s="1"/>
  <c r="C629" i="5"/>
  <c r="E629" i="5" s="1"/>
  <c r="C649" i="5"/>
  <c r="E649" i="5" s="1"/>
  <c r="C669" i="5"/>
  <c r="E669" i="5" s="1"/>
  <c r="C689" i="5"/>
  <c r="E689" i="5" s="1"/>
  <c r="C709" i="5"/>
  <c r="E709" i="5" s="1"/>
  <c r="C729" i="5"/>
  <c r="E729" i="5" s="1"/>
  <c r="C749" i="5"/>
  <c r="E749" i="5" s="1"/>
  <c r="C769" i="5"/>
  <c r="E769" i="5" s="1"/>
  <c r="C430" i="5"/>
  <c r="E430" i="5" s="1"/>
  <c r="C450" i="5"/>
  <c r="E450" i="5" s="1"/>
  <c r="C470" i="5"/>
  <c r="E470" i="5" s="1"/>
  <c r="C490" i="5"/>
  <c r="E490" i="5" s="1"/>
  <c r="C510" i="5"/>
  <c r="E510" i="5" s="1"/>
  <c r="C530" i="5"/>
  <c r="E530" i="5" s="1"/>
  <c r="C550" i="5"/>
  <c r="E550" i="5" s="1"/>
  <c r="C570" i="5"/>
  <c r="E570" i="5" s="1"/>
  <c r="C590" i="5"/>
  <c r="E590" i="5" s="1"/>
  <c r="C610" i="5"/>
  <c r="E610" i="5" s="1"/>
  <c r="C630" i="5"/>
  <c r="E630" i="5" s="1"/>
  <c r="C650" i="5"/>
  <c r="E650" i="5" s="1"/>
  <c r="C670" i="5"/>
  <c r="E670" i="5" s="1"/>
  <c r="C431" i="5"/>
  <c r="E431" i="5" s="1"/>
  <c r="C458" i="5"/>
  <c r="E458" i="5" s="1"/>
  <c r="C492" i="5"/>
  <c r="E492" i="5" s="1"/>
  <c r="C524" i="5"/>
  <c r="E524" i="5" s="1"/>
  <c r="C553" i="5"/>
  <c r="E553" i="5" s="1"/>
  <c r="C585" i="5"/>
  <c r="E585" i="5" s="1"/>
  <c r="C614" i="5"/>
  <c r="E614" i="5" s="1"/>
  <c r="C646" i="5"/>
  <c r="E646" i="5" s="1"/>
  <c r="C675" i="5"/>
  <c r="E675" i="5" s="1"/>
  <c r="C706" i="5"/>
  <c r="E706" i="5" s="1"/>
  <c r="C733" i="5"/>
  <c r="E733" i="5" s="1"/>
  <c r="C764" i="5"/>
  <c r="E764" i="5" s="1"/>
  <c r="C432" i="5"/>
  <c r="E432" i="5" s="1"/>
  <c r="C464" i="5"/>
  <c r="E464" i="5" s="1"/>
  <c r="C493" i="5"/>
  <c r="E493" i="5" s="1"/>
  <c r="C525" i="5"/>
  <c r="E525" i="5" s="1"/>
  <c r="C554" i="5"/>
  <c r="E554" i="5" s="1"/>
  <c r="C586" i="5"/>
  <c r="E586" i="5" s="1"/>
  <c r="C615" i="5"/>
  <c r="E615" i="5" s="1"/>
  <c r="C647" i="5"/>
  <c r="E647" i="5" s="1"/>
  <c r="C676" i="5"/>
  <c r="E676" i="5" s="1"/>
  <c r="C707" i="5"/>
  <c r="E707" i="5" s="1"/>
  <c r="C734" i="5"/>
  <c r="E734" i="5" s="1"/>
  <c r="C765" i="5"/>
  <c r="E765" i="5" s="1"/>
  <c r="C433" i="5"/>
  <c r="E433" i="5" s="1"/>
  <c r="C465" i="5"/>
  <c r="E465" i="5" s="1"/>
  <c r="C494" i="5"/>
  <c r="E494" i="5" s="1"/>
  <c r="C526" i="5"/>
  <c r="E526" i="5" s="1"/>
  <c r="C555" i="5"/>
  <c r="E555" i="5" s="1"/>
  <c r="C587" i="5"/>
  <c r="E587" i="5" s="1"/>
  <c r="C616" i="5"/>
  <c r="E616" i="5" s="1"/>
  <c r="C648" i="5"/>
  <c r="E648" i="5" s="1"/>
  <c r="C677" i="5"/>
  <c r="E677" i="5" s="1"/>
  <c r="C708" i="5"/>
  <c r="E708" i="5" s="1"/>
  <c r="C735" i="5"/>
  <c r="E735" i="5" s="1"/>
  <c r="C766" i="5"/>
  <c r="E766" i="5" s="1"/>
  <c r="C434" i="5"/>
  <c r="E434" i="5" s="1"/>
  <c r="C466" i="5"/>
  <c r="E466" i="5" s="1"/>
  <c r="C495" i="5"/>
  <c r="E495" i="5" s="1"/>
  <c r="C527" i="5"/>
  <c r="E527" i="5" s="1"/>
  <c r="C556" i="5"/>
  <c r="E556" i="5" s="1"/>
  <c r="C588" i="5"/>
  <c r="E588" i="5" s="1"/>
  <c r="C617" i="5"/>
  <c r="E617" i="5" s="1"/>
  <c r="C651" i="5"/>
  <c r="E651" i="5" s="1"/>
  <c r="C678" i="5"/>
  <c r="E678" i="5" s="1"/>
  <c r="C710" i="5"/>
  <c r="E710" i="5" s="1"/>
  <c r="C736" i="5"/>
  <c r="E736" i="5" s="1"/>
  <c r="C767" i="5"/>
  <c r="E767" i="5" s="1"/>
  <c r="C435" i="5"/>
  <c r="E435" i="5" s="1"/>
  <c r="C467" i="5"/>
  <c r="E467" i="5" s="1"/>
  <c r="C496" i="5"/>
  <c r="E496" i="5" s="1"/>
  <c r="C528" i="5"/>
  <c r="E528" i="5" s="1"/>
  <c r="C557" i="5"/>
  <c r="E557" i="5" s="1"/>
  <c r="C591" i="5"/>
  <c r="E591" i="5" s="1"/>
  <c r="C618" i="5"/>
  <c r="E618" i="5" s="1"/>
  <c r="C652" i="5"/>
  <c r="E652" i="5" s="1"/>
  <c r="C684" i="5"/>
  <c r="E684" i="5" s="1"/>
  <c r="C711" i="5"/>
  <c r="E711" i="5" s="1"/>
  <c r="C737" i="5"/>
  <c r="E737" i="5" s="1"/>
  <c r="C768" i="5"/>
  <c r="E768" i="5" s="1"/>
  <c r="C436" i="5"/>
  <c r="E436" i="5" s="1"/>
  <c r="C468" i="5"/>
  <c r="E468" i="5" s="1"/>
  <c r="C497" i="5"/>
  <c r="E497" i="5" s="1"/>
  <c r="C531" i="5"/>
  <c r="E531" i="5" s="1"/>
  <c r="C558" i="5"/>
  <c r="E558" i="5" s="1"/>
  <c r="C592" i="5"/>
  <c r="E592" i="5" s="1"/>
  <c r="C624" i="5"/>
  <c r="E624" i="5" s="1"/>
  <c r="C653" i="5"/>
  <c r="E653" i="5" s="1"/>
  <c r="C685" i="5"/>
  <c r="E685" i="5" s="1"/>
  <c r="C712" i="5"/>
  <c r="E712" i="5" s="1"/>
  <c r="C738" i="5"/>
  <c r="E738" i="5" s="1"/>
  <c r="C770" i="5"/>
  <c r="E770" i="5" s="1"/>
  <c r="C437" i="5"/>
  <c r="E437" i="5" s="1"/>
  <c r="C471" i="5"/>
  <c r="E471" i="5" s="1"/>
  <c r="C498" i="5"/>
  <c r="E498" i="5" s="1"/>
  <c r="C532" i="5"/>
  <c r="E532" i="5" s="1"/>
  <c r="C564" i="5"/>
  <c r="E564" i="5" s="1"/>
  <c r="C593" i="5"/>
  <c r="E593" i="5" s="1"/>
  <c r="C625" i="5"/>
  <c r="E625" i="5" s="1"/>
  <c r="C654" i="5"/>
  <c r="E654" i="5" s="1"/>
  <c r="C686" i="5"/>
  <c r="E686" i="5" s="1"/>
  <c r="C713" i="5"/>
  <c r="E713" i="5" s="1"/>
  <c r="C744" i="5"/>
  <c r="E744" i="5" s="1"/>
  <c r="C771" i="5"/>
  <c r="E771" i="5" s="1"/>
  <c r="C425" i="5"/>
  <c r="E425" i="5" s="1"/>
  <c r="C475" i="5"/>
  <c r="E475" i="5" s="1"/>
  <c r="C516" i="5"/>
  <c r="E516" i="5" s="1"/>
  <c r="C571" i="5"/>
  <c r="E571" i="5" s="1"/>
  <c r="C612" i="5"/>
  <c r="E612" i="5" s="1"/>
  <c r="C665" i="5"/>
  <c r="E665" i="5" s="1"/>
  <c r="C705" i="5"/>
  <c r="E705" i="5" s="1"/>
  <c r="C752" i="5"/>
  <c r="E752" i="5" s="1"/>
  <c r="C426" i="5"/>
  <c r="E426" i="5" s="1"/>
  <c r="C476" i="5"/>
  <c r="E476" i="5" s="1"/>
  <c r="C517" i="5"/>
  <c r="E517" i="5" s="1"/>
  <c r="C572" i="5"/>
  <c r="E572" i="5" s="1"/>
  <c r="C613" i="5"/>
  <c r="E613" i="5" s="1"/>
  <c r="C666" i="5"/>
  <c r="E666" i="5" s="1"/>
  <c r="C714" i="5"/>
  <c r="E714" i="5" s="1"/>
  <c r="C753" i="5"/>
  <c r="E753" i="5" s="1"/>
  <c r="C427" i="5"/>
  <c r="E427" i="5" s="1"/>
  <c r="C477" i="5"/>
  <c r="E477" i="5" s="1"/>
  <c r="C518" i="5"/>
  <c r="E518" i="5" s="1"/>
  <c r="C573" i="5"/>
  <c r="E573" i="5" s="1"/>
  <c r="C626" i="5"/>
  <c r="E626" i="5" s="1"/>
  <c r="C667" i="5"/>
  <c r="E667" i="5" s="1"/>
  <c r="C715" i="5"/>
  <c r="E715" i="5" s="1"/>
  <c r="C754" i="5"/>
  <c r="E754" i="5" s="1"/>
  <c r="C428" i="5"/>
  <c r="E428" i="5" s="1"/>
  <c r="C478" i="5"/>
  <c r="E478" i="5" s="1"/>
  <c r="C533" i="5"/>
  <c r="E533" i="5" s="1"/>
  <c r="C574" i="5"/>
  <c r="E574" i="5" s="1"/>
  <c r="C627" i="5"/>
  <c r="E627" i="5" s="1"/>
  <c r="C668" i="5"/>
  <c r="E668" i="5" s="1"/>
  <c r="C716" i="5"/>
  <c r="E716" i="5" s="1"/>
  <c r="C755" i="5"/>
  <c r="E755" i="5" s="1"/>
  <c r="C438" i="5"/>
  <c r="E438" i="5" s="1"/>
  <c r="C484" i="5"/>
  <c r="E484" i="5" s="1"/>
  <c r="C534" i="5"/>
  <c r="E534" i="5" s="1"/>
  <c r="C575" i="5"/>
  <c r="E575" i="5" s="1"/>
  <c r="C628" i="5"/>
  <c r="E628" i="5" s="1"/>
  <c r="C671" i="5"/>
  <c r="E671" i="5" s="1"/>
  <c r="C717" i="5"/>
  <c r="E717" i="5" s="1"/>
  <c r="C756" i="5"/>
  <c r="E756" i="5" s="1"/>
  <c r="C444" i="5"/>
  <c r="E444" i="5" s="1"/>
  <c r="C485" i="5"/>
  <c r="E485" i="5" s="1"/>
  <c r="C535" i="5"/>
  <c r="E535" i="5" s="1"/>
  <c r="C576" i="5"/>
  <c r="E576" i="5" s="1"/>
  <c r="C631" i="5"/>
  <c r="E631" i="5" s="1"/>
  <c r="C672" i="5"/>
  <c r="E672" i="5" s="1"/>
  <c r="C718" i="5"/>
  <c r="E718" i="5" s="1"/>
  <c r="C757" i="5"/>
  <c r="E757" i="5" s="1"/>
  <c r="C445" i="5"/>
  <c r="E445" i="5" s="1"/>
  <c r="C486" i="5"/>
  <c r="E486" i="5" s="1"/>
  <c r="C536" i="5"/>
  <c r="E536" i="5" s="1"/>
  <c r="C577" i="5"/>
  <c r="E577" i="5" s="1"/>
  <c r="C632" i="5"/>
  <c r="E632" i="5" s="1"/>
  <c r="C673" i="5"/>
  <c r="E673" i="5" s="1"/>
  <c r="C724" i="5"/>
  <c r="E724" i="5" s="1"/>
  <c r="C758" i="5"/>
  <c r="E758" i="5" s="1"/>
  <c r="C446" i="5"/>
  <c r="E446" i="5" s="1"/>
  <c r="C487" i="5"/>
  <c r="E487" i="5" s="1"/>
  <c r="C537" i="5"/>
  <c r="E537" i="5" s="1"/>
  <c r="C578" i="5"/>
  <c r="E578" i="5" s="1"/>
  <c r="C633" i="5"/>
  <c r="E633" i="5" s="1"/>
  <c r="C674" i="5"/>
  <c r="E674" i="5" s="1"/>
  <c r="C725" i="5"/>
  <c r="E725" i="5" s="1"/>
  <c r="C772" i="5"/>
  <c r="E772" i="5" s="1"/>
  <c r="C447" i="5"/>
  <c r="E447" i="5" s="1"/>
  <c r="C488" i="5"/>
  <c r="E488" i="5" s="1"/>
  <c r="C538" i="5"/>
  <c r="E538" i="5" s="1"/>
  <c r="C584" i="5"/>
  <c r="E584" i="5" s="1"/>
  <c r="C634" i="5"/>
  <c r="E634" i="5" s="1"/>
  <c r="C687" i="5"/>
  <c r="E687" i="5" s="1"/>
  <c r="C726" i="5"/>
  <c r="E726" i="5" s="1"/>
  <c r="C773" i="5"/>
  <c r="E773" i="5" s="1"/>
  <c r="C448" i="5"/>
  <c r="E448" i="5" s="1"/>
  <c r="C491" i="5"/>
  <c r="E491" i="5" s="1"/>
  <c r="C544" i="5"/>
  <c r="E544" i="5" s="1"/>
  <c r="C594" i="5"/>
  <c r="E594" i="5" s="1"/>
  <c r="C635" i="5"/>
  <c r="E635" i="5" s="1"/>
  <c r="C688" i="5"/>
  <c r="E688" i="5" s="1"/>
  <c r="C727" i="5"/>
  <c r="E727" i="5" s="1"/>
  <c r="C774" i="5"/>
  <c r="E774" i="5" s="1"/>
  <c r="C451" i="5"/>
  <c r="E451" i="5" s="1"/>
  <c r="C504" i="5"/>
  <c r="E504" i="5" s="1"/>
  <c r="C545" i="5"/>
  <c r="E545" i="5" s="1"/>
  <c r="C595" i="5"/>
  <c r="E595" i="5" s="1"/>
  <c r="C636" i="5"/>
  <c r="E636" i="5" s="1"/>
  <c r="C690" i="5"/>
  <c r="E690" i="5" s="1"/>
  <c r="C728" i="5"/>
  <c r="E728" i="5" s="1"/>
  <c r="C775" i="5"/>
  <c r="E775" i="5" s="1"/>
  <c r="C452" i="5"/>
  <c r="E452" i="5" s="1"/>
  <c r="C505" i="5"/>
  <c r="E505" i="5" s="1"/>
  <c r="C546" i="5"/>
  <c r="E546" i="5" s="1"/>
  <c r="C596" i="5"/>
  <c r="E596" i="5" s="1"/>
  <c r="C637" i="5"/>
  <c r="E637" i="5" s="1"/>
  <c r="C691" i="5"/>
  <c r="E691" i="5" s="1"/>
  <c r="C730" i="5"/>
  <c r="E730" i="5" s="1"/>
  <c r="C776" i="5"/>
  <c r="E776" i="5" s="1"/>
  <c r="C453" i="5"/>
  <c r="E453" i="5" s="1"/>
  <c r="C506" i="5"/>
  <c r="E506" i="5" s="1"/>
  <c r="C547" i="5"/>
  <c r="E547" i="5" s="1"/>
  <c r="C597" i="5"/>
  <c r="E597" i="5" s="1"/>
  <c r="C638" i="5"/>
  <c r="E638" i="5" s="1"/>
  <c r="C692" i="5"/>
  <c r="E692" i="5" s="1"/>
  <c r="C731" i="5"/>
  <c r="E731" i="5" s="1"/>
  <c r="C777" i="5"/>
  <c r="E777" i="5" s="1"/>
  <c r="C454" i="5"/>
  <c r="E454" i="5" s="1"/>
  <c r="C507" i="5"/>
  <c r="E507" i="5" s="1"/>
  <c r="C548" i="5"/>
  <c r="E548" i="5" s="1"/>
  <c r="C598" i="5"/>
  <c r="E598" i="5" s="1"/>
  <c r="C644" i="5"/>
  <c r="E644" i="5" s="1"/>
  <c r="C693" i="5"/>
  <c r="E693" i="5" s="1"/>
  <c r="C732" i="5"/>
  <c r="E732" i="5" s="1"/>
  <c r="C778" i="5"/>
  <c r="E778" i="5" s="1"/>
  <c r="C455" i="5"/>
  <c r="E455" i="5" s="1"/>
  <c r="C508" i="5"/>
  <c r="E508" i="5" s="1"/>
  <c r="C551" i="5"/>
  <c r="E551" i="5" s="1"/>
  <c r="C604" i="5"/>
  <c r="E604" i="5" s="1"/>
  <c r="C645" i="5"/>
  <c r="E645" i="5" s="1"/>
  <c r="C694" i="5"/>
  <c r="E694" i="5" s="1"/>
  <c r="C745" i="5"/>
  <c r="E745" i="5" s="1"/>
  <c r="C784" i="5"/>
  <c r="E784" i="5" s="1"/>
  <c r="C456" i="5"/>
  <c r="E456" i="5" s="1"/>
  <c r="C511" i="5"/>
  <c r="E511" i="5" s="1"/>
  <c r="C552" i="5"/>
  <c r="E552" i="5" s="1"/>
  <c r="C605" i="5"/>
  <c r="E605" i="5" s="1"/>
  <c r="C655" i="5"/>
  <c r="E655" i="5" s="1"/>
  <c r="C695" i="5"/>
  <c r="E695" i="5" s="1"/>
  <c r="C746" i="5"/>
  <c r="E746" i="5" s="1"/>
  <c r="C785" i="5"/>
  <c r="E785" i="5" s="1"/>
  <c r="C457" i="5"/>
  <c r="E457" i="5" s="1"/>
  <c r="C512" i="5"/>
  <c r="E512" i="5" s="1"/>
  <c r="C565" i="5"/>
  <c r="E565" i="5" s="1"/>
  <c r="C606" i="5"/>
  <c r="E606" i="5" s="1"/>
  <c r="C656" i="5"/>
  <c r="E656" i="5" s="1"/>
  <c r="C696" i="5"/>
  <c r="E696" i="5" s="1"/>
  <c r="C747" i="5"/>
  <c r="E747" i="5" s="1"/>
  <c r="C786" i="5"/>
  <c r="E786" i="5" s="1"/>
  <c r="C472" i="5"/>
  <c r="E472" i="5" s="1"/>
  <c r="C513" i="5"/>
  <c r="E513" i="5" s="1"/>
  <c r="C566" i="5"/>
  <c r="E566" i="5" s="1"/>
  <c r="C607" i="5"/>
  <c r="E607" i="5" s="1"/>
  <c r="C657" i="5"/>
  <c r="E657" i="5" s="1"/>
  <c r="C697" i="5"/>
  <c r="E697" i="5" s="1"/>
  <c r="C748" i="5"/>
  <c r="E748" i="5" s="1"/>
  <c r="C473" i="5"/>
  <c r="E473" i="5" s="1"/>
  <c r="C514" i="5"/>
  <c r="E514" i="5" s="1"/>
  <c r="C567" i="5"/>
  <c r="E567" i="5" s="1"/>
  <c r="C608" i="5"/>
  <c r="E608" i="5" s="1"/>
  <c r="C658" i="5"/>
  <c r="E658" i="5" s="1"/>
  <c r="C698" i="5"/>
  <c r="E698" i="5" s="1"/>
  <c r="C750" i="5"/>
  <c r="E750" i="5" s="1"/>
  <c r="C424" i="5"/>
  <c r="E424" i="5" s="1"/>
  <c r="C474" i="5"/>
  <c r="E474" i="5" s="1"/>
  <c r="C515" i="5"/>
  <c r="E515" i="5" s="1"/>
  <c r="C568" i="5"/>
  <c r="E568" i="5" s="1"/>
  <c r="C611" i="5"/>
  <c r="E611" i="5" s="1"/>
  <c r="C664" i="5"/>
  <c r="E664" i="5" s="1"/>
  <c r="C704" i="5"/>
  <c r="E704" i="5" s="1"/>
  <c r="C751" i="5"/>
  <c r="E751" i="5" s="1"/>
  <c r="C27" i="7"/>
  <c r="E27" i="7" s="1"/>
  <c r="C28" i="7"/>
  <c r="E28" i="7" s="1"/>
  <c r="C121" i="7"/>
  <c r="E121" i="7" s="1"/>
  <c r="C31" i="7"/>
  <c r="E31" i="7" s="1"/>
  <c r="C122" i="7"/>
  <c r="E122" i="7" s="1"/>
  <c r="C32" i="7"/>
  <c r="E32" i="7" s="1"/>
  <c r="C123" i="7"/>
  <c r="E123" i="7" s="1"/>
  <c r="C33" i="7"/>
  <c r="E33" i="7" s="1"/>
  <c r="C124" i="7"/>
  <c r="E124" i="7" s="1"/>
  <c r="C34" i="7"/>
  <c r="E34" i="7" s="1"/>
  <c r="C127" i="7"/>
  <c r="E127" i="7" s="1"/>
  <c r="C37" i="7"/>
  <c r="E37" i="7" s="1"/>
  <c r="C39" i="7"/>
  <c r="E39" i="7" s="1"/>
  <c r="C40" i="7"/>
  <c r="E40" i="7" s="1"/>
  <c r="C29" i="7"/>
  <c r="E29" i="7" s="1"/>
  <c r="C30" i="7"/>
  <c r="E30" i="7" s="1"/>
  <c r="C125" i="7"/>
  <c r="E125" i="7" s="1"/>
  <c r="C126" i="7"/>
  <c r="E126" i="7" s="1"/>
  <c r="C128" i="7"/>
  <c r="E128" i="7" s="1"/>
  <c r="C35" i="7"/>
  <c r="E35" i="7" s="1"/>
  <c r="C36" i="7"/>
  <c r="E36" i="7" s="1"/>
  <c r="C38" i="7"/>
  <c r="E38" i="7" s="1"/>
  <c r="C41" i="7"/>
  <c r="E41" i="7" s="1"/>
  <c r="C385" i="5"/>
  <c r="E385" i="5" s="1"/>
  <c r="C405" i="5"/>
  <c r="E405" i="5" s="1"/>
  <c r="C386" i="5"/>
  <c r="E386" i="5" s="1"/>
  <c r="C406" i="5"/>
  <c r="E406" i="5" s="1"/>
  <c r="C387" i="5"/>
  <c r="E387" i="5" s="1"/>
  <c r="C407" i="5"/>
  <c r="E407" i="5" s="1"/>
  <c r="C388" i="5"/>
  <c r="E388" i="5" s="1"/>
  <c r="C408" i="5"/>
  <c r="E408" i="5" s="1"/>
  <c r="C389" i="5"/>
  <c r="E389" i="5" s="1"/>
  <c r="C409" i="5"/>
  <c r="E409" i="5" s="1"/>
  <c r="C382" i="5"/>
  <c r="E382" i="5" s="1"/>
  <c r="C412" i="5"/>
  <c r="E412" i="5" s="1"/>
  <c r="C383" i="5"/>
  <c r="E383" i="5" s="1"/>
  <c r="C413" i="5"/>
  <c r="E413" i="5" s="1"/>
  <c r="C384" i="5"/>
  <c r="E384" i="5" s="1"/>
  <c r="C414" i="5"/>
  <c r="E414" i="5" s="1"/>
  <c r="C390" i="5"/>
  <c r="E390" i="5" s="1"/>
  <c r="C415" i="5"/>
  <c r="E415" i="5" s="1"/>
  <c r="C391" i="5"/>
  <c r="E391" i="5" s="1"/>
  <c r="C416" i="5"/>
  <c r="E416" i="5" s="1"/>
  <c r="C392" i="5"/>
  <c r="E392" i="5" s="1"/>
  <c r="C417" i="5"/>
  <c r="E417" i="5" s="1"/>
  <c r="C393" i="5"/>
  <c r="E393" i="5" s="1"/>
  <c r="C401" i="5"/>
  <c r="E401" i="5" s="1"/>
  <c r="C402" i="5"/>
  <c r="E402" i="5" s="1"/>
  <c r="C403" i="5"/>
  <c r="E403" i="5" s="1"/>
  <c r="C404" i="5"/>
  <c r="E404" i="5" s="1"/>
  <c r="C410" i="5"/>
  <c r="E410" i="5" s="1"/>
  <c r="C411" i="5"/>
  <c r="E411" i="5" s="1"/>
  <c r="C375" i="5"/>
  <c r="E375" i="5" s="1"/>
  <c r="C376" i="5"/>
  <c r="E376" i="5" s="1"/>
  <c r="C377" i="5"/>
  <c r="E377" i="5" s="1"/>
  <c r="C378" i="5"/>
  <c r="E378" i="5" s="1"/>
  <c r="C379" i="5"/>
  <c r="E379" i="5" s="1"/>
  <c r="C380" i="5"/>
  <c r="E380" i="5" s="1"/>
  <c r="C381" i="5"/>
  <c r="E381" i="5" s="1"/>
  <c r="C394" i="5"/>
  <c r="E394" i="5" s="1"/>
  <c r="C395" i="5"/>
  <c r="E395" i="5" s="1"/>
  <c r="C396" i="5"/>
  <c r="E396" i="5" s="1"/>
  <c r="C397" i="5"/>
  <c r="E397" i="5" s="1"/>
  <c r="C398" i="5"/>
  <c r="E398" i="5" s="1"/>
  <c r="C399" i="5"/>
  <c r="E399" i="5" s="1"/>
  <c r="C400" i="5"/>
  <c r="E400" i="5" s="1"/>
  <c r="C804" i="5"/>
  <c r="E804" i="5" s="1"/>
  <c r="C824" i="5"/>
  <c r="E824" i="5" s="1"/>
  <c r="C844" i="5"/>
  <c r="E844" i="5" s="1"/>
  <c r="C864" i="5"/>
  <c r="E864" i="5" s="1"/>
  <c r="C884" i="5"/>
  <c r="E884" i="5" s="1"/>
  <c r="C904" i="5"/>
  <c r="E904" i="5" s="1"/>
  <c r="C924" i="5"/>
  <c r="E924" i="5" s="1"/>
  <c r="C944" i="5"/>
  <c r="E944" i="5" s="1"/>
  <c r="C964" i="5"/>
  <c r="E964" i="5" s="1"/>
  <c r="C984" i="5"/>
  <c r="E984" i="5" s="1"/>
  <c r="C1004" i="5"/>
  <c r="E1004" i="5" s="1"/>
  <c r="C805" i="5"/>
  <c r="E805" i="5" s="1"/>
  <c r="C825" i="5"/>
  <c r="E825" i="5" s="1"/>
  <c r="C845" i="5"/>
  <c r="E845" i="5" s="1"/>
  <c r="C865" i="5"/>
  <c r="E865" i="5" s="1"/>
  <c r="C885" i="5"/>
  <c r="E885" i="5" s="1"/>
  <c r="C905" i="5"/>
  <c r="E905" i="5" s="1"/>
  <c r="C925" i="5"/>
  <c r="E925" i="5" s="1"/>
  <c r="C945" i="5"/>
  <c r="E945" i="5" s="1"/>
  <c r="C965" i="5"/>
  <c r="E965" i="5" s="1"/>
  <c r="C985" i="5"/>
  <c r="E985" i="5" s="1"/>
  <c r="C1005" i="5"/>
  <c r="E1005" i="5" s="1"/>
  <c r="C806" i="5"/>
  <c r="E806" i="5" s="1"/>
  <c r="C826" i="5"/>
  <c r="E826" i="5" s="1"/>
  <c r="C846" i="5"/>
  <c r="E846" i="5" s="1"/>
  <c r="C866" i="5"/>
  <c r="E866" i="5" s="1"/>
  <c r="C886" i="5"/>
  <c r="E886" i="5" s="1"/>
  <c r="C906" i="5"/>
  <c r="E906" i="5" s="1"/>
  <c r="C926" i="5"/>
  <c r="E926" i="5" s="1"/>
  <c r="C946" i="5"/>
  <c r="E946" i="5" s="1"/>
  <c r="C966" i="5"/>
  <c r="E966" i="5" s="1"/>
  <c r="C986" i="5"/>
  <c r="E986" i="5" s="1"/>
  <c r="C789" i="5"/>
  <c r="E789" i="5" s="1"/>
  <c r="C809" i="5"/>
  <c r="E809" i="5" s="1"/>
  <c r="C829" i="5"/>
  <c r="E829" i="5" s="1"/>
  <c r="C849" i="5"/>
  <c r="E849" i="5" s="1"/>
  <c r="C869" i="5"/>
  <c r="E869" i="5" s="1"/>
  <c r="C889" i="5"/>
  <c r="E889" i="5" s="1"/>
  <c r="C909" i="5"/>
  <c r="E909" i="5" s="1"/>
  <c r="C929" i="5"/>
  <c r="E929" i="5" s="1"/>
  <c r="C949" i="5"/>
  <c r="E949" i="5" s="1"/>
  <c r="C969" i="5"/>
  <c r="E969" i="5" s="1"/>
  <c r="C989" i="5"/>
  <c r="E989" i="5" s="1"/>
  <c r="C1009" i="5"/>
  <c r="E1009" i="5" s="1"/>
  <c r="C790" i="5"/>
  <c r="E790" i="5" s="1"/>
  <c r="C810" i="5"/>
  <c r="E810" i="5" s="1"/>
  <c r="C830" i="5"/>
  <c r="E830" i="5" s="1"/>
  <c r="C850" i="5"/>
  <c r="E850" i="5" s="1"/>
  <c r="C870" i="5"/>
  <c r="E870" i="5" s="1"/>
  <c r="C890" i="5"/>
  <c r="E890" i="5" s="1"/>
  <c r="C910" i="5"/>
  <c r="E910" i="5" s="1"/>
  <c r="C930" i="5"/>
  <c r="E930" i="5" s="1"/>
  <c r="C950" i="5"/>
  <c r="E950" i="5" s="1"/>
  <c r="C970" i="5"/>
  <c r="E970" i="5" s="1"/>
  <c r="C791" i="5"/>
  <c r="E791" i="5" s="1"/>
  <c r="C811" i="5"/>
  <c r="E811" i="5" s="1"/>
  <c r="C831" i="5"/>
  <c r="E831" i="5" s="1"/>
  <c r="C851" i="5"/>
  <c r="E851" i="5" s="1"/>
  <c r="C871" i="5"/>
  <c r="E871" i="5" s="1"/>
  <c r="C891" i="5"/>
  <c r="E891" i="5" s="1"/>
  <c r="C911" i="5"/>
  <c r="E911" i="5" s="1"/>
  <c r="C931" i="5"/>
  <c r="E931" i="5" s="1"/>
  <c r="C951" i="5"/>
  <c r="E951" i="5" s="1"/>
  <c r="C971" i="5"/>
  <c r="E971" i="5" s="1"/>
  <c r="C792" i="5"/>
  <c r="E792" i="5" s="1"/>
  <c r="C812" i="5"/>
  <c r="E812" i="5" s="1"/>
  <c r="C832" i="5"/>
  <c r="E832" i="5" s="1"/>
  <c r="C852" i="5"/>
  <c r="E852" i="5" s="1"/>
  <c r="C872" i="5"/>
  <c r="E872" i="5" s="1"/>
  <c r="C892" i="5"/>
  <c r="E892" i="5" s="1"/>
  <c r="C912" i="5"/>
  <c r="E912" i="5" s="1"/>
  <c r="C932" i="5"/>
  <c r="E932" i="5" s="1"/>
  <c r="C952" i="5"/>
  <c r="E952" i="5" s="1"/>
  <c r="C972" i="5"/>
  <c r="E972" i="5" s="1"/>
  <c r="C992" i="5"/>
  <c r="E992" i="5" s="1"/>
  <c r="C1012" i="5"/>
  <c r="E1012" i="5" s="1"/>
  <c r="C802" i="5"/>
  <c r="E802" i="5" s="1"/>
  <c r="C836" i="5"/>
  <c r="E836" i="5" s="1"/>
  <c r="C863" i="5"/>
  <c r="E863" i="5" s="1"/>
  <c r="C897" i="5"/>
  <c r="E897" i="5" s="1"/>
  <c r="C927" i="5"/>
  <c r="E927" i="5" s="1"/>
  <c r="C958" i="5"/>
  <c r="E958" i="5" s="1"/>
  <c r="C988" i="5"/>
  <c r="E988" i="5" s="1"/>
  <c r="C1014" i="5"/>
  <c r="E1014" i="5" s="1"/>
  <c r="C803" i="5"/>
  <c r="E803" i="5" s="1"/>
  <c r="C837" i="5"/>
  <c r="E837" i="5" s="1"/>
  <c r="C867" i="5"/>
  <c r="E867" i="5" s="1"/>
  <c r="C898" i="5"/>
  <c r="E898" i="5" s="1"/>
  <c r="C928" i="5"/>
  <c r="E928" i="5" s="1"/>
  <c r="C959" i="5"/>
  <c r="E959" i="5" s="1"/>
  <c r="C990" i="5"/>
  <c r="E990" i="5" s="1"/>
  <c r="C1015" i="5"/>
  <c r="E1015" i="5" s="1"/>
  <c r="C807" i="5"/>
  <c r="E807" i="5" s="1"/>
  <c r="C838" i="5"/>
  <c r="E838" i="5" s="1"/>
  <c r="C868" i="5"/>
  <c r="E868" i="5" s="1"/>
  <c r="C899" i="5"/>
  <c r="E899" i="5" s="1"/>
  <c r="C933" i="5"/>
  <c r="E933" i="5" s="1"/>
  <c r="C960" i="5"/>
  <c r="E960" i="5" s="1"/>
  <c r="C991" i="5"/>
  <c r="E991" i="5" s="1"/>
  <c r="C1016" i="5"/>
  <c r="E1016" i="5" s="1"/>
  <c r="C808" i="5"/>
  <c r="E808" i="5" s="1"/>
  <c r="C839" i="5"/>
  <c r="E839" i="5" s="1"/>
  <c r="C873" i="5"/>
  <c r="E873" i="5" s="1"/>
  <c r="C900" i="5"/>
  <c r="E900" i="5" s="1"/>
  <c r="C934" i="5"/>
  <c r="E934" i="5" s="1"/>
  <c r="C961" i="5"/>
  <c r="E961" i="5" s="1"/>
  <c r="C993" i="5"/>
  <c r="E993" i="5" s="1"/>
  <c r="C1017" i="5"/>
  <c r="E1017" i="5" s="1"/>
  <c r="C813" i="5"/>
  <c r="E813" i="5" s="1"/>
  <c r="C840" i="5"/>
  <c r="E840" i="5" s="1"/>
  <c r="C874" i="5"/>
  <c r="E874" i="5" s="1"/>
  <c r="C901" i="5"/>
  <c r="E901" i="5" s="1"/>
  <c r="C935" i="5"/>
  <c r="E935" i="5" s="1"/>
  <c r="C962" i="5"/>
  <c r="E962" i="5" s="1"/>
  <c r="C994" i="5"/>
  <c r="E994" i="5" s="1"/>
  <c r="C817" i="5"/>
  <c r="E817" i="5" s="1"/>
  <c r="C847" i="5"/>
  <c r="E847" i="5" s="1"/>
  <c r="C878" i="5"/>
  <c r="E878" i="5" s="1"/>
  <c r="C908" i="5"/>
  <c r="E908" i="5" s="1"/>
  <c r="C939" i="5"/>
  <c r="E939" i="5" s="1"/>
  <c r="C973" i="5"/>
  <c r="E973" i="5" s="1"/>
  <c r="C998" i="5"/>
  <c r="E998" i="5" s="1"/>
  <c r="C788" i="5"/>
  <c r="E788" i="5" s="1"/>
  <c r="C819" i="5"/>
  <c r="E819" i="5" s="1"/>
  <c r="C853" i="5"/>
  <c r="E853" i="5" s="1"/>
  <c r="C880" i="5"/>
  <c r="E880" i="5" s="1"/>
  <c r="C914" i="5"/>
  <c r="E914" i="5" s="1"/>
  <c r="C941" i="5"/>
  <c r="E941" i="5" s="1"/>
  <c r="C975" i="5"/>
  <c r="E975" i="5" s="1"/>
  <c r="C1000" i="5"/>
  <c r="E1000" i="5" s="1"/>
  <c r="C793" i="5"/>
  <c r="E793" i="5" s="1"/>
  <c r="C820" i="5"/>
  <c r="E820" i="5" s="1"/>
  <c r="C854" i="5"/>
  <c r="E854" i="5" s="1"/>
  <c r="C881" i="5"/>
  <c r="E881" i="5" s="1"/>
  <c r="C915" i="5"/>
  <c r="E915" i="5" s="1"/>
  <c r="C942" i="5"/>
  <c r="E942" i="5" s="1"/>
  <c r="C976" i="5"/>
  <c r="E976" i="5" s="1"/>
  <c r="C1001" i="5"/>
  <c r="E1001" i="5" s="1"/>
  <c r="C814" i="5"/>
  <c r="E814" i="5" s="1"/>
  <c r="C859" i="5"/>
  <c r="E859" i="5" s="1"/>
  <c r="C916" i="5"/>
  <c r="E916" i="5" s="1"/>
  <c r="C963" i="5"/>
  <c r="E963" i="5" s="1"/>
  <c r="C1008" i="5"/>
  <c r="E1008" i="5" s="1"/>
  <c r="C815" i="5"/>
  <c r="E815" i="5" s="1"/>
  <c r="C860" i="5"/>
  <c r="E860" i="5" s="1"/>
  <c r="C917" i="5"/>
  <c r="E917" i="5" s="1"/>
  <c r="C967" i="5"/>
  <c r="E967" i="5" s="1"/>
  <c r="C1010" i="5"/>
  <c r="E1010" i="5" s="1"/>
  <c r="C816" i="5"/>
  <c r="E816" i="5" s="1"/>
  <c r="C861" i="5"/>
  <c r="E861" i="5" s="1"/>
  <c r="C918" i="5"/>
  <c r="E918" i="5" s="1"/>
  <c r="C968" i="5"/>
  <c r="E968" i="5" s="1"/>
  <c r="C1011" i="5"/>
  <c r="E1011" i="5" s="1"/>
  <c r="C818" i="5"/>
  <c r="E818" i="5" s="1"/>
  <c r="C862" i="5"/>
  <c r="E862" i="5" s="1"/>
  <c r="C919" i="5"/>
  <c r="E919" i="5" s="1"/>
  <c r="C974" i="5"/>
  <c r="E974" i="5" s="1"/>
  <c r="C1013" i="5"/>
  <c r="E1013" i="5" s="1"/>
  <c r="C821" i="5"/>
  <c r="E821" i="5" s="1"/>
  <c r="C875" i="5"/>
  <c r="E875" i="5" s="1"/>
  <c r="C920" i="5"/>
  <c r="E920" i="5" s="1"/>
  <c r="C977" i="5"/>
  <c r="E977" i="5" s="1"/>
  <c r="C822" i="5"/>
  <c r="E822" i="5" s="1"/>
  <c r="C876" i="5"/>
  <c r="E876" i="5" s="1"/>
  <c r="C921" i="5"/>
  <c r="E921" i="5" s="1"/>
  <c r="C978" i="5"/>
  <c r="E978" i="5" s="1"/>
  <c r="C823" i="5"/>
  <c r="E823" i="5" s="1"/>
  <c r="C877" i="5"/>
  <c r="E877" i="5" s="1"/>
  <c r="C922" i="5"/>
  <c r="E922" i="5" s="1"/>
  <c r="C979" i="5"/>
  <c r="E979" i="5" s="1"/>
  <c r="C795" i="5"/>
  <c r="E795" i="5" s="1"/>
  <c r="C879" i="5"/>
  <c r="E879" i="5" s="1"/>
  <c r="C948" i="5"/>
  <c r="E948" i="5" s="1"/>
  <c r="C796" i="5"/>
  <c r="E796" i="5" s="1"/>
  <c r="C882" i="5"/>
  <c r="E882" i="5" s="1"/>
  <c r="C953" i="5"/>
  <c r="E953" i="5" s="1"/>
  <c r="C797" i="5"/>
  <c r="E797" i="5" s="1"/>
  <c r="C883" i="5"/>
  <c r="E883" i="5" s="1"/>
  <c r="C954" i="5"/>
  <c r="E954" i="5" s="1"/>
  <c r="C798" i="5"/>
  <c r="E798" i="5" s="1"/>
  <c r="C887" i="5"/>
  <c r="E887" i="5" s="1"/>
  <c r="C955" i="5"/>
  <c r="E955" i="5" s="1"/>
  <c r="C799" i="5"/>
  <c r="E799" i="5" s="1"/>
  <c r="C888" i="5"/>
  <c r="E888" i="5" s="1"/>
  <c r="C956" i="5"/>
  <c r="E956" i="5" s="1"/>
  <c r="C800" i="5"/>
  <c r="E800" i="5" s="1"/>
  <c r="C893" i="5"/>
  <c r="E893" i="5" s="1"/>
  <c r="C957" i="5"/>
  <c r="E957" i="5" s="1"/>
  <c r="C801" i="5"/>
  <c r="E801" i="5" s="1"/>
  <c r="C894" i="5"/>
  <c r="E894" i="5" s="1"/>
  <c r="C980" i="5"/>
  <c r="E980" i="5" s="1"/>
  <c r="C827" i="5"/>
  <c r="E827" i="5" s="1"/>
  <c r="C895" i="5"/>
  <c r="E895" i="5" s="1"/>
  <c r="C981" i="5"/>
  <c r="E981" i="5" s="1"/>
  <c r="C828" i="5"/>
  <c r="E828" i="5" s="1"/>
  <c r="C896" i="5"/>
  <c r="E896" i="5" s="1"/>
  <c r="C982" i="5"/>
  <c r="E982" i="5" s="1"/>
  <c r="C833" i="5"/>
  <c r="E833" i="5" s="1"/>
  <c r="C902" i="5"/>
  <c r="E902" i="5" s="1"/>
  <c r="C983" i="5"/>
  <c r="E983" i="5" s="1"/>
  <c r="C834" i="5"/>
  <c r="E834" i="5" s="1"/>
  <c r="C903" i="5"/>
  <c r="E903" i="5" s="1"/>
  <c r="C987" i="5"/>
  <c r="E987" i="5" s="1"/>
  <c r="C835" i="5"/>
  <c r="E835" i="5" s="1"/>
  <c r="C907" i="5"/>
  <c r="E907" i="5" s="1"/>
  <c r="C995" i="5"/>
  <c r="E995" i="5" s="1"/>
  <c r="C841" i="5"/>
  <c r="E841" i="5" s="1"/>
  <c r="C913" i="5"/>
  <c r="E913" i="5" s="1"/>
  <c r="C996" i="5"/>
  <c r="E996" i="5" s="1"/>
  <c r="C842" i="5"/>
  <c r="E842" i="5" s="1"/>
  <c r="C923" i="5"/>
  <c r="E923" i="5" s="1"/>
  <c r="C997" i="5"/>
  <c r="E997" i="5" s="1"/>
  <c r="C843" i="5"/>
  <c r="E843" i="5" s="1"/>
  <c r="C936" i="5"/>
  <c r="E936" i="5" s="1"/>
  <c r="C999" i="5"/>
  <c r="E999" i="5" s="1"/>
  <c r="C848" i="5"/>
  <c r="E848" i="5" s="1"/>
  <c r="C937" i="5"/>
  <c r="E937" i="5" s="1"/>
  <c r="C1002" i="5"/>
  <c r="E1002" i="5" s="1"/>
  <c r="C855" i="5"/>
  <c r="E855" i="5" s="1"/>
  <c r="C938" i="5"/>
  <c r="E938" i="5" s="1"/>
  <c r="C1003" i="5"/>
  <c r="E1003" i="5" s="1"/>
  <c r="C856" i="5"/>
  <c r="E856" i="5" s="1"/>
  <c r="C940" i="5"/>
  <c r="E940" i="5" s="1"/>
  <c r="C1006" i="5"/>
  <c r="E1006" i="5" s="1"/>
  <c r="C857" i="5"/>
  <c r="E857" i="5" s="1"/>
  <c r="C943" i="5"/>
  <c r="E943" i="5" s="1"/>
  <c r="C1007" i="5"/>
  <c r="E1007" i="5" s="1"/>
  <c r="C794" i="5"/>
  <c r="E794" i="5" s="1"/>
  <c r="C858" i="5"/>
  <c r="E858" i="5" s="1"/>
  <c r="C947" i="5"/>
  <c r="E947" i="5" s="1"/>
  <c r="C6" i="9"/>
  <c r="E6" i="9" s="1"/>
  <c r="C26" i="9"/>
  <c r="E26" i="9" s="1"/>
  <c r="C46" i="9"/>
  <c r="E46" i="9" s="1"/>
  <c r="C66" i="9"/>
  <c r="E66" i="9" s="1"/>
  <c r="C126" i="9"/>
  <c r="E126" i="9" s="1"/>
  <c r="C146" i="9"/>
  <c r="E146" i="9" s="1"/>
  <c r="C166" i="9"/>
  <c r="E166" i="9" s="1"/>
  <c r="C186" i="9"/>
  <c r="E186" i="9" s="1"/>
  <c r="C226" i="9"/>
  <c r="E226" i="9" s="1"/>
  <c r="C246" i="9"/>
  <c r="E246" i="9" s="1"/>
  <c r="C266" i="9"/>
  <c r="E266" i="9" s="1"/>
  <c r="C7" i="9"/>
  <c r="E7" i="9" s="1"/>
  <c r="C27" i="9"/>
  <c r="E27" i="9" s="1"/>
  <c r="C47" i="9"/>
  <c r="E47" i="9" s="1"/>
  <c r="C67" i="9"/>
  <c r="E67" i="9" s="1"/>
  <c r="C127" i="9"/>
  <c r="E127" i="9" s="1"/>
  <c r="C147" i="9"/>
  <c r="E147" i="9" s="1"/>
  <c r="C167" i="9"/>
  <c r="E167" i="9" s="1"/>
  <c r="C187" i="9"/>
  <c r="E187" i="9" s="1"/>
  <c r="C227" i="9"/>
  <c r="E227" i="9" s="1"/>
  <c r="C247" i="9"/>
  <c r="E247" i="9" s="1"/>
  <c r="C267" i="9"/>
  <c r="E267" i="9" s="1"/>
  <c r="C8" i="9"/>
  <c r="E8" i="9" s="1"/>
  <c r="C28" i="9"/>
  <c r="E28" i="9" s="1"/>
  <c r="C48" i="9"/>
  <c r="E48" i="9" s="1"/>
  <c r="C128" i="9"/>
  <c r="E128" i="9" s="1"/>
  <c r="C168" i="9"/>
  <c r="E168" i="9" s="1"/>
  <c r="C188" i="9"/>
  <c r="E188" i="9" s="1"/>
  <c r="C228" i="9"/>
  <c r="E228" i="9" s="1"/>
  <c r="C248" i="9"/>
  <c r="E248" i="9" s="1"/>
  <c r="C9" i="9"/>
  <c r="E9" i="9" s="1"/>
  <c r="C29" i="9"/>
  <c r="E29" i="9" s="1"/>
  <c r="C49" i="9"/>
  <c r="E49" i="9" s="1"/>
  <c r="C129" i="9"/>
  <c r="E129" i="9" s="1"/>
  <c r="C169" i="9"/>
  <c r="E169" i="9" s="1"/>
  <c r="C189" i="9"/>
  <c r="E189" i="9" s="1"/>
  <c r="C229" i="9"/>
  <c r="E229" i="9" s="1"/>
  <c r="C249" i="9"/>
  <c r="E249" i="9" s="1"/>
  <c r="C12" i="9"/>
  <c r="E12" i="9" s="1"/>
  <c r="C32" i="9"/>
  <c r="E32" i="9" s="1"/>
  <c r="C52" i="9"/>
  <c r="E52" i="9" s="1"/>
  <c r="C132" i="9"/>
  <c r="E132" i="9" s="1"/>
  <c r="C172" i="9"/>
  <c r="E172" i="9" s="1"/>
  <c r="C192" i="9"/>
  <c r="E192" i="9" s="1"/>
  <c r="C232" i="9"/>
  <c r="E232" i="9" s="1"/>
  <c r="C252" i="9"/>
  <c r="E252" i="9" s="1"/>
  <c r="C13" i="9"/>
  <c r="E13" i="9" s="1"/>
  <c r="C33" i="9"/>
  <c r="E33" i="9" s="1"/>
  <c r="C53" i="9"/>
  <c r="E53" i="9" s="1"/>
  <c r="C133" i="9"/>
  <c r="E133" i="9" s="1"/>
  <c r="C173" i="9"/>
  <c r="E173" i="9" s="1"/>
  <c r="C193" i="9"/>
  <c r="E193" i="9" s="1"/>
  <c r="C233" i="9"/>
  <c r="E233" i="9" s="1"/>
  <c r="C253" i="9"/>
  <c r="E253" i="9" s="1"/>
  <c r="C14" i="9"/>
  <c r="E14" i="9" s="1"/>
  <c r="C34" i="9"/>
  <c r="E34" i="9" s="1"/>
  <c r="C54" i="9"/>
  <c r="E54" i="9" s="1"/>
  <c r="C134" i="9"/>
  <c r="E134" i="9" s="1"/>
  <c r="C174" i="9"/>
  <c r="E174" i="9" s="1"/>
  <c r="C194" i="9"/>
  <c r="E194" i="9" s="1"/>
  <c r="C234" i="9"/>
  <c r="E234" i="9" s="1"/>
  <c r="C254" i="9"/>
  <c r="E254" i="9" s="1"/>
  <c r="C15" i="9"/>
  <c r="E15" i="9" s="1"/>
  <c r="C35" i="9"/>
  <c r="E35" i="9" s="1"/>
  <c r="C55" i="9"/>
  <c r="E55" i="9" s="1"/>
  <c r="C135" i="9"/>
  <c r="E135" i="9" s="1"/>
  <c r="C175" i="9"/>
  <c r="E175" i="9" s="1"/>
  <c r="C195" i="9"/>
  <c r="E195" i="9" s="1"/>
  <c r="C235" i="9"/>
  <c r="E235" i="9" s="1"/>
  <c r="C255" i="9"/>
  <c r="E255" i="9" s="1"/>
  <c r="C18" i="9"/>
  <c r="E18" i="9" s="1"/>
  <c r="C38" i="9"/>
  <c r="E38" i="9" s="1"/>
  <c r="C58" i="9"/>
  <c r="E58" i="9" s="1"/>
  <c r="C118" i="9"/>
  <c r="E118" i="9" s="1"/>
  <c r="C138" i="9"/>
  <c r="E138" i="9" s="1"/>
  <c r="C178" i="9"/>
  <c r="E178" i="9" s="1"/>
  <c r="C198" i="9"/>
  <c r="E198" i="9" s="1"/>
  <c r="C238" i="9"/>
  <c r="E238" i="9" s="1"/>
  <c r="C258" i="9"/>
  <c r="E258" i="9" s="1"/>
  <c r="C20" i="9"/>
  <c r="E20" i="9" s="1"/>
  <c r="C40" i="9"/>
  <c r="E40" i="9" s="1"/>
  <c r="C60" i="9"/>
  <c r="E60" i="9" s="1"/>
  <c r="C120" i="9"/>
  <c r="E120" i="9" s="1"/>
  <c r="C140" i="9"/>
  <c r="E140" i="9" s="1"/>
  <c r="C180" i="9"/>
  <c r="E180" i="9" s="1"/>
  <c r="C200" i="9"/>
  <c r="E200" i="9" s="1"/>
  <c r="C220" i="9"/>
  <c r="E220" i="9" s="1"/>
  <c r="C240" i="9"/>
  <c r="E240" i="9" s="1"/>
  <c r="C260" i="9"/>
  <c r="E260" i="9" s="1"/>
  <c r="C21" i="9"/>
  <c r="E21" i="9" s="1"/>
  <c r="C41" i="9"/>
  <c r="E41" i="9" s="1"/>
  <c r="C61" i="9"/>
  <c r="E61" i="9" s="1"/>
  <c r="C121" i="9"/>
  <c r="E121" i="9" s="1"/>
  <c r="C141" i="9"/>
  <c r="E141" i="9" s="1"/>
  <c r="C181" i="9"/>
  <c r="E181" i="9" s="1"/>
  <c r="C201" i="9"/>
  <c r="E201" i="9" s="1"/>
  <c r="C221" i="9"/>
  <c r="E221" i="9" s="1"/>
  <c r="C241" i="9"/>
  <c r="E241" i="9" s="1"/>
  <c r="C261" i="9"/>
  <c r="E261" i="9" s="1"/>
  <c r="C51" i="9"/>
  <c r="E51" i="9" s="1"/>
  <c r="C142" i="9"/>
  <c r="E142" i="9" s="1"/>
  <c r="C184" i="9"/>
  <c r="E184" i="9" s="1"/>
  <c r="C230" i="9"/>
  <c r="E230" i="9" s="1"/>
  <c r="C10" i="9"/>
  <c r="E10" i="9" s="1"/>
  <c r="C56" i="9"/>
  <c r="E56" i="9" s="1"/>
  <c r="C143" i="9"/>
  <c r="E143" i="9" s="1"/>
  <c r="C185" i="9"/>
  <c r="E185" i="9" s="1"/>
  <c r="C231" i="9"/>
  <c r="E231" i="9" s="1"/>
  <c r="C11" i="9"/>
  <c r="E11" i="9" s="1"/>
  <c r="C57" i="9"/>
  <c r="E57" i="9" s="1"/>
  <c r="C144" i="9"/>
  <c r="E144" i="9" s="1"/>
  <c r="C190" i="9"/>
  <c r="E190" i="9" s="1"/>
  <c r="C236" i="9"/>
  <c r="E236" i="9" s="1"/>
  <c r="C23" i="9"/>
  <c r="E23" i="9" s="1"/>
  <c r="C65" i="9"/>
  <c r="E65" i="9" s="1"/>
  <c r="C202" i="9"/>
  <c r="E202" i="9" s="1"/>
  <c r="C244" i="9"/>
  <c r="E244" i="9" s="1"/>
  <c r="C24" i="9"/>
  <c r="E24" i="9" s="1"/>
  <c r="C116" i="9"/>
  <c r="E116" i="9" s="1"/>
  <c r="C203" i="9"/>
  <c r="E203" i="9" s="1"/>
  <c r="C245" i="9"/>
  <c r="E245" i="9" s="1"/>
  <c r="C25" i="9"/>
  <c r="E25" i="9" s="1"/>
  <c r="C117" i="9"/>
  <c r="E117" i="9" s="1"/>
  <c r="C250" i="9"/>
  <c r="E250" i="9" s="1"/>
  <c r="C30" i="9"/>
  <c r="E30" i="9" s="1"/>
  <c r="C119" i="9"/>
  <c r="E119" i="9" s="1"/>
  <c r="C251" i="9"/>
  <c r="E251" i="9" s="1"/>
  <c r="C31" i="9"/>
  <c r="E31" i="9" s="1"/>
  <c r="C122" i="9"/>
  <c r="E122" i="9" s="1"/>
  <c r="C164" i="9"/>
  <c r="E164" i="9" s="1"/>
  <c r="C256" i="9"/>
  <c r="E256" i="9" s="1"/>
  <c r="C37" i="9"/>
  <c r="E37" i="9" s="1"/>
  <c r="C43" i="9"/>
  <c r="E43" i="9" s="1"/>
  <c r="C123" i="9"/>
  <c r="E123" i="9" s="1"/>
  <c r="C191" i="9"/>
  <c r="E191" i="9" s="1"/>
  <c r="C264" i="9"/>
  <c r="E264" i="9" s="1"/>
  <c r="C44" i="9"/>
  <c r="E44" i="9" s="1"/>
  <c r="C124" i="9"/>
  <c r="E124" i="9" s="1"/>
  <c r="C196" i="9"/>
  <c r="E196" i="9" s="1"/>
  <c r="C265" i="9"/>
  <c r="E265" i="9" s="1"/>
  <c r="C45" i="9"/>
  <c r="E45" i="9" s="1"/>
  <c r="C125" i="9"/>
  <c r="E125" i="9" s="1"/>
  <c r="C197" i="9"/>
  <c r="E197" i="9" s="1"/>
  <c r="C50" i="9"/>
  <c r="E50" i="9" s="1"/>
  <c r="C130" i="9"/>
  <c r="E130" i="9" s="1"/>
  <c r="C199" i="9"/>
  <c r="E199" i="9" s="1"/>
  <c r="C59" i="9"/>
  <c r="E59" i="9" s="1"/>
  <c r="C131" i="9"/>
  <c r="E131" i="9" s="1"/>
  <c r="C62" i="9"/>
  <c r="E62" i="9" s="1"/>
  <c r="C136" i="9"/>
  <c r="E136" i="9" s="1"/>
  <c r="C63" i="9"/>
  <c r="E63" i="9" s="1"/>
  <c r="C137" i="9"/>
  <c r="E137" i="9" s="1"/>
  <c r="C64" i="9"/>
  <c r="E64" i="9" s="1"/>
  <c r="C139" i="9"/>
  <c r="E139" i="9" s="1"/>
  <c r="C145" i="9"/>
  <c r="E145" i="9" s="1"/>
  <c r="C222" i="9"/>
  <c r="E222" i="9" s="1"/>
  <c r="C223" i="9"/>
  <c r="E223" i="9" s="1"/>
  <c r="C224" i="9"/>
  <c r="E224" i="9" s="1"/>
  <c r="C225" i="9"/>
  <c r="E225" i="9" s="1"/>
  <c r="C16" i="9"/>
  <c r="E16" i="9" s="1"/>
  <c r="C170" i="9"/>
  <c r="E170" i="9" s="1"/>
  <c r="C239" i="9"/>
  <c r="E239" i="9" s="1"/>
  <c r="C17" i="9"/>
  <c r="E17" i="9" s="1"/>
  <c r="C171" i="9"/>
  <c r="E171" i="9" s="1"/>
  <c r="C242" i="9"/>
  <c r="E242" i="9" s="1"/>
  <c r="C36" i="9"/>
  <c r="E36" i="9" s="1"/>
  <c r="C263" i="9"/>
  <c r="E263" i="9" s="1"/>
  <c r="C39" i="9"/>
  <c r="E39" i="9" s="1"/>
  <c r="C42" i="9"/>
  <c r="E42" i="9" s="1"/>
  <c r="C165" i="9"/>
  <c r="E165" i="9" s="1"/>
  <c r="C176" i="9"/>
  <c r="E176" i="9" s="1"/>
  <c r="C177" i="9"/>
  <c r="E177" i="9" s="1"/>
  <c r="C179" i="9"/>
  <c r="E179" i="9" s="1"/>
  <c r="C182" i="9"/>
  <c r="E182" i="9" s="1"/>
  <c r="C183" i="9"/>
  <c r="E183" i="9" s="1"/>
  <c r="C262" i="9"/>
  <c r="E262" i="9" s="1"/>
  <c r="C19" i="9"/>
  <c r="E19" i="9" s="1"/>
  <c r="C22" i="9"/>
  <c r="E22" i="9" s="1"/>
  <c r="C243" i="9"/>
  <c r="E243" i="9" s="1"/>
  <c r="C257" i="9"/>
  <c r="E257" i="9" s="1"/>
  <c r="C237" i="9"/>
  <c r="E237" i="9" s="1"/>
  <c r="C259" i="9"/>
  <c r="E259" i="9" s="1"/>
  <c r="C1041" i="5"/>
  <c r="E1041" i="5" s="1"/>
  <c r="C1061" i="5"/>
  <c r="E1061" i="5" s="1"/>
  <c r="C1081" i="5"/>
  <c r="E1081" i="5" s="1"/>
  <c r="C1101" i="5"/>
  <c r="E1101" i="5" s="1"/>
  <c r="C1121" i="5"/>
  <c r="E1121" i="5" s="1"/>
  <c r="C1141" i="5"/>
  <c r="E1141" i="5" s="1"/>
  <c r="C1161" i="5"/>
  <c r="E1161" i="5" s="1"/>
  <c r="C1181" i="5"/>
  <c r="E1181" i="5" s="1"/>
  <c r="C1201" i="5"/>
  <c r="E1201" i="5" s="1"/>
  <c r="C1042" i="5"/>
  <c r="E1042" i="5" s="1"/>
  <c r="C1062" i="5"/>
  <c r="E1062" i="5" s="1"/>
  <c r="C1082" i="5"/>
  <c r="E1082" i="5" s="1"/>
  <c r="C1102" i="5"/>
  <c r="E1102" i="5" s="1"/>
  <c r="C1122" i="5"/>
  <c r="E1122" i="5" s="1"/>
  <c r="C1142" i="5"/>
  <c r="E1142" i="5" s="1"/>
  <c r="C1162" i="5"/>
  <c r="E1162" i="5" s="1"/>
  <c r="C1182" i="5"/>
  <c r="E1182" i="5" s="1"/>
  <c r="C1202" i="5"/>
  <c r="E1202" i="5" s="1"/>
  <c r="C1043" i="5"/>
  <c r="E1043" i="5" s="1"/>
  <c r="C1063" i="5"/>
  <c r="E1063" i="5" s="1"/>
  <c r="C1083" i="5"/>
  <c r="E1083" i="5" s="1"/>
  <c r="C1103" i="5"/>
  <c r="E1103" i="5" s="1"/>
  <c r="C1123" i="5"/>
  <c r="E1123" i="5" s="1"/>
  <c r="C1143" i="5"/>
  <c r="E1143" i="5" s="1"/>
  <c r="C1163" i="5"/>
  <c r="E1163" i="5" s="1"/>
  <c r="C1183" i="5"/>
  <c r="E1183" i="5" s="1"/>
  <c r="C1046" i="5"/>
  <c r="E1046" i="5" s="1"/>
  <c r="C1066" i="5"/>
  <c r="E1066" i="5" s="1"/>
  <c r="C1086" i="5"/>
  <c r="E1086" i="5" s="1"/>
  <c r="C1106" i="5"/>
  <c r="E1106" i="5" s="1"/>
  <c r="C1126" i="5"/>
  <c r="E1126" i="5" s="1"/>
  <c r="C1146" i="5"/>
  <c r="E1146" i="5" s="1"/>
  <c r="C1166" i="5"/>
  <c r="E1166" i="5" s="1"/>
  <c r="C1186" i="5"/>
  <c r="E1186" i="5" s="1"/>
  <c r="C1047" i="5"/>
  <c r="E1047" i="5" s="1"/>
  <c r="C1067" i="5"/>
  <c r="E1067" i="5" s="1"/>
  <c r="C1087" i="5"/>
  <c r="E1087" i="5" s="1"/>
  <c r="C1107" i="5"/>
  <c r="E1107" i="5" s="1"/>
  <c r="C1127" i="5"/>
  <c r="E1127" i="5" s="1"/>
  <c r="C1147" i="5"/>
  <c r="E1147" i="5" s="1"/>
  <c r="C1167" i="5"/>
  <c r="E1167" i="5" s="1"/>
  <c r="C1187" i="5"/>
  <c r="E1187" i="5" s="1"/>
  <c r="C1048" i="5"/>
  <c r="E1048" i="5" s="1"/>
  <c r="C1068" i="5"/>
  <c r="E1068" i="5" s="1"/>
  <c r="C1088" i="5"/>
  <c r="E1088" i="5" s="1"/>
  <c r="C1108" i="5"/>
  <c r="E1108" i="5" s="1"/>
  <c r="C1128" i="5"/>
  <c r="E1128" i="5" s="1"/>
  <c r="C1148" i="5"/>
  <c r="E1148" i="5" s="1"/>
  <c r="C1168" i="5"/>
  <c r="E1168" i="5" s="1"/>
  <c r="C1188" i="5"/>
  <c r="E1188" i="5" s="1"/>
  <c r="C1049" i="5"/>
  <c r="E1049" i="5" s="1"/>
  <c r="C1069" i="5"/>
  <c r="E1069" i="5" s="1"/>
  <c r="C1089" i="5"/>
  <c r="E1089" i="5" s="1"/>
  <c r="C1109" i="5"/>
  <c r="E1109" i="5" s="1"/>
  <c r="C1129" i="5"/>
  <c r="E1129" i="5" s="1"/>
  <c r="C1149" i="5"/>
  <c r="E1149" i="5" s="1"/>
  <c r="C1169" i="5"/>
  <c r="E1169" i="5" s="1"/>
  <c r="C1189" i="5"/>
  <c r="E1189" i="5" s="1"/>
  <c r="C1032" i="5"/>
  <c r="E1032" i="5" s="1"/>
  <c r="C1052" i="5"/>
  <c r="E1052" i="5" s="1"/>
  <c r="C1072" i="5"/>
  <c r="E1072" i="5" s="1"/>
  <c r="C1033" i="5"/>
  <c r="E1033" i="5" s="1"/>
  <c r="C1053" i="5"/>
  <c r="E1053" i="5" s="1"/>
  <c r="C1073" i="5"/>
  <c r="E1073" i="5" s="1"/>
  <c r="C1050" i="5"/>
  <c r="E1050" i="5" s="1"/>
  <c r="C1084" i="5"/>
  <c r="E1084" i="5" s="1"/>
  <c r="C1115" i="5"/>
  <c r="E1115" i="5" s="1"/>
  <c r="C1145" i="5"/>
  <c r="E1145" i="5" s="1"/>
  <c r="C1176" i="5"/>
  <c r="E1176" i="5" s="1"/>
  <c r="C1051" i="5"/>
  <c r="E1051" i="5" s="1"/>
  <c r="C1085" i="5"/>
  <c r="E1085" i="5" s="1"/>
  <c r="C1116" i="5"/>
  <c r="E1116" i="5" s="1"/>
  <c r="C1150" i="5"/>
  <c r="E1150" i="5" s="1"/>
  <c r="C1177" i="5"/>
  <c r="E1177" i="5" s="1"/>
  <c r="C1054" i="5"/>
  <c r="E1054" i="5" s="1"/>
  <c r="C1090" i="5"/>
  <c r="E1090" i="5" s="1"/>
  <c r="C1117" i="5"/>
  <c r="E1117" i="5" s="1"/>
  <c r="C1151" i="5"/>
  <c r="E1151" i="5" s="1"/>
  <c r="C1178" i="5"/>
  <c r="E1178" i="5" s="1"/>
  <c r="C1055" i="5"/>
  <c r="E1055" i="5" s="1"/>
  <c r="C1091" i="5"/>
  <c r="E1091" i="5" s="1"/>
  <c r="C1118" i="5"/>
  <c r="E1118" i="5" s="1"/>
  <c r="C1152" i="5"/>
  <c r="E1152" i="5" s="1"/>
  <c r="C1179" i="5"/>
  <c r="E1179" i="5" s="1"/>
  <c r="C1056" i="5"/>
  <c r="E1056" i="5" s="1"/>
  <c r="C1092" i="5"/>
  <c r="E1092" i="5" s="1"/>
  <c r="C1119" i="5"/>
  <c r="E1119" i="5" s="1"/>
  <c r="C1153" i="5"/>
  <c r="E1153" i="5" s="1"/>
  <c r="C1180" i="5"/>
  <c r="E1180" i="5" s="1"/>
  <c r="C1060" i="5"/>
  <c r="E1060" i="5" s="1"/>
  <c r="C1096" i="5"/>
  <c r="E1096" i="5" s="1"/>
  <c r="C1130" i="5"/>
  <c r="E1130" i="5" s="1"/>
  <c r="C1157" i="5"/>
  <c r="E1157" i="5" s="1"/>
  <c r="C1191" i="5"/>
  <c r="E1191" i="5" s="1"/>
  <c r="C1064" i="5"/>
  <c r="E1064" i="5" s="1"/>
  <c r="C1097" i="5"/>
  <c r="E1097" i="5" s="1"/>
  <c r="C1131" i="5"/>
  <c r="E1131" i="5" s="1"/>
  <c r="C1158" i="5"/>
  <c r="E1158" i="5" s="1"/>
  <c r="C1192" i="5"/>
  <c r="E1192" i="5" s="1"/>
  <c r="C1065" i="5"/>
  <c r="E1065" i="5" s="1"/>
  <c r="C1098" i="5"/>
  <c r="E1098" i="5" s="1"/>
  <c r="C1132" i="5"/>
  <c r="E1132" i="5" s="1"/>
  <c r="C1159" i="5"/>
  <c r="E1159" i="5" s="1"/>
  <c r="C1193" i="5"/>
  <c r="E1193" i="5" s="1"/>
  <c r="C1034" i="5"/>
  <c r="E1034" i="5" s="1"/>
  <c r="C1070" i="5"/>
  <c r="E1070" i="5" s="1"/>
  <c r="C1099" i="5"/>
  <c r="E1099" i="5" s="1"/>
  <c r="C1133" i="5"/>
  <c r="E1133" i="5" s="1"/>
  <c r="C1160" i="5"/>
  <c r="E1160" i="5" s="1"/>
  <c r="C1194" i="5"/>
  <c r="E1194" i="5" s="1"/>
  <c r="C1035" i="5"/>
  <c r="E1035" i="5" s="1"/>
  <c r="C1094" i="5"/>
  <c r="E1094" i="5" s="1"/>
  <c r="C1144" i="5"/>
  <c r="E1144" i="5" s="1"/>
  <c r="C1200" i="5"/>
  <c r="E1200" i="5" s="1"/>
  <c r="C1036" i="5"/>
  <c r="E1036" i="5" s="1"/>
  <c r="C1095" i="5"/>
  <c r="E1095" i="5" s="1"/>
  <c r="C1154" i="5"/>
  <c r="E1154" i="5" s="1"/>
  <c r="C1037" i="5"/>
  <c r="E1037" i="5" s="1"/>
  <c r="C1100" i="5"/>
  <c r="E1100" i="5" s="1"/>
  <c r="C1155" i="5"/>
  <c r="E1155" i="5" s="1"/>
  <c r="C1038" i="5"/>
  <c r="E1038" i="5" s="1"/>
  <c r="C1104" i="5"/>
  <c r="E1104" i="5" s="1"/>
  <c r="C1156" i="5"/>
  <c r="E1156" i="5" s="1"/>
  <c r="C1039" i="5"/>
  <c r="E1039" i="5" s="1"/>
  <c r="C1105" i="5"/>
  <c r="E1105" i="5" s="1"/>
  <c r="C1164" i="5"/>
  <c r="E1164" i="5" s="1"/>
  <c r="C1040" i="5"/>
  <c r="E1040" i="5" s="1"/>
  <c r="C1110" i="5"/>
  <c r="E1110" i="5" s="1"/>
  <c r="C1165" i="5"/>
  <c r="E1165" i="5" s="1"/>
  <c r="C1044" i="5"/>
  <c r="E1044" i="5" s="1"/>
  <c r="C1111" i="5"/>
  <c r="E1111" i="5" s="1"/>
  <c r="C1170" i="5"/>
  <c r="E1170" i="5" s="1"/>
  <c r="C1080" i="5"/>
  <c r="E1080" i="5" s="1"/>
  <c r="C1184" i="5"/>
  <c r="E1184" i="5" s="1"/>
  <c r="C1093" i="5"/>
  <c r="E1093" i="5" s="1"/>
  <c r="C1185" i="5"/>
  <c r="E1185" i="5" s="1"/>
  <c r="C1112" i="5"/>
  <c r="E1112" i="5" s="1"/>
  <c r="C1190" i="5"/>
  <c r="E1190" i="5" s="1"/>
  <c r="C1113" i="5"/>
  <c r="E1113" i="5" s="1"/>
  <c r="C1195" i="5"/>
  <c r="E1195" i="5" s="1"/>
  <c r="C1114" i="5"/>
  <c r="E1114" i="5" s="1"/>
  <c r="C1196" i="5"/>
  <c r="E1196" i="5" s="1"/>
  <c r="C1120" i="5"/>
  <c r="E1120" i="5" s="1"/>
  <c r="C1197" i="5"/>
  <c r="E1197" i="5" s="1"/>
  <c r="C1124" i="5"/>
  <c r="E1124" i="5" s="1"/>
  <c r="C1198" i="5"/>
  <c r="E1198" i="5" s="1"/>
  <c r="C1125" i="5"/>
  <c r="E1125" i="5" s="1"/>
  <c r="C1199" i="5"/>
  <c r="E1199" i="5" s="1"/>
  <c r="C1134" i="5"/>
  <c r="E1134" i="5" s="1"/>
  <c r="C1045" i="5"/>
  <c r="E1045" i="5" s="1"/>
  <c r="C1135" i="5"/>
  <c r="E1135" i="5" s="1"/>
  <c r="C1057" i="5"/>
  <c r="E1057" i="5" s="1"/>
  <c r="C1136" i="5"/>
  <c r="E1136" i="5" s="1"/>
  <c r="C1058" i="5"/>
  <c r="E1058" i="5" s="1"/>
  <c r="C1137" i="5"/>
  <c r="E1137" i="5" s="1"/>
  <c r="C1059" i="5"/>
  <c r="E1059" i="5" s="1"/>
  <c r="C1138" i="5"/>
  <c r="E1138" i="5" s="1"/>
  <c r="C1071" i="5"/>
  <c r="E1071" i="5" s="1"/>
  <c r="C1139" i="5"/>
  <c r="E1139" i="5" s="1"/>
  <c r="C1074" i="5"/>
  <c r="E1074" i="5" s="1"/>
  <c r="C1140" i="5"/>
  <c r="E1140" i="5" s="1"/>
  <c r="C1075" i="5"/>
  <c r="E1075" i="5" s="1"/>
  <c r="C1171" i="5"/>
  <c r="E1171" i="5" s="1"/>
  <c r="C1076" i="5"/>
  <c r="E1076" i="5" s="1"/>
  <c r="C1172" i="5"/>
  <c r="E1172" i="5" s="1"/>
  <c r="C1077" i="5"/>
  <c r="E1077" i="5" s="1"/>
  <c r="C1173" i="5"/>
  <c r="E1173" i="5" s="1"/>
  <c r="C1078" i="5"/>
  <c r="E1078" i="5" s="1"/>
  <c r="C1174" i="5"/>
  <c r="E1174" i="5" s="1"/>
  <c r="C1079" i="5"/>
  <c r="E1079" i="5" s="1"/>
  <c r="C1175" i="5"/>
  <c r="E1175" i="5" s="1"/>
  <c r="C86" i="9"/>
  <c r="E86" i="9" s="1"/>
  <c r="C106" i="9"/>
  <c r="E106" i="9" s="1"/>
  <c r="C206" i="9"/>
  <c r="E206" i="9" s="1"/>
  <c r="C87" i="9"/>
  <c r="E87" i="9" s="1"/>
  <c r="C107" i="9"/>
  <c r="E107" i="9" s="1"/>
  <c r="C207" i="9"/>
  <c r="E207" i="9" s="1"/>
  <c r="C68" i="9"/>
  <c r="E68" i="9" s="1"/>
  <c r="C88" i="9"/>
  <c r="E88" i="9" s="1"/>
  <c r="C108" i="9"/>
  <c r="E108" i="9" s="1"/>
  <c r="C148" i="9"/>
  <c r="E148" i="9" s="1"/>
  <c r="C208" i="9"/>
  <c r="E208" i="9" s="1"/>
  <c r="C268" i="9"/>
  <c r="E268" i="9" s="1"/>
  <c r="C69" i="9"/>
  <c r="E69" i="9" s="1"/>
  <c r="C89" i="9"/>
  <c r="E89" i="9" s="1"/>
  <c r="C109" i="9"/>
  <c r="E109" i="9" s="1"/>
  <c r="C149" i="9"/>
  <c r="E149" i="9" s="1"/>
  <c r="C209" i="9"/>
  <c r="E209" i="9" s="1"/>
  <c r="C269" i="9"/>
  <c r="E269" i="9" s="1"/>
  <c r="C72" i="9"/>
  <c r="E72" i="9" s="1"/>
  <c r="C92" i="9"/>
  <c r="E92" i="9" s="1"/>
  <c r="C112" i="9"/>
  <c r="E112" i="9" s="1"/>
  <c r="C152" i="9"/>
  <c r="E152" i="9" s="1"/>
  <c r="C212" i="9"/>
  <c r="E212" i="9" s="1"/>
  <c r="C272" i="9"/>
  <c r="E272" i="9" s="1"/>
  <c r="C73" i="9"/>
  <c r="E73" i="9" s="1"/>
  <c r="C93" i="9"/>
  <c r="E93" i="9" s="1"/>
  <c r="C113" i="9"/>
  <c r="E113" i="9" s="1"/>
  <c r="C153" i="9"/>
  <c r="E153" i="9" s="1"/>
  <c r="C213" i="9"/>
  <c r="E213" i="9" s="1"/>
  <c r="C273" i="9"/>
  <c r="E273" i="9" s="1"/>
  <c r="C74" i="9"/>
  <c r="E74" i="9" s="1"/>
  <c r="C94" i="9"/>
  <c r="E94" i="9" s="1"/>
  <c r="C114" i="9"/>
  <c r="E114" i="9" s="1"/>
  <c r="C154" i="9"/>
  <c r="E154" i="9" s="1"/>
  <c r="C214" i="9"/>
  <c r="E214" i="9" s="1"/>
  <c r="C274" i="9"/>
  <c r="E274" i="9" s="1"/>
  <c r="C75" i="9"/>
  <c r="E75" i="9" s="1"/>
  <c r="C95" i="9"/>
  <c r="E95" i="9" s="1"/>
  <c r="C115" i="9"/>
  <c r="E115" i="9" s="1"/>
  <c r="C155" i="9"/>
  <c r="E155" i="9" s="1"/>
  <c r="C215" i="9"/>
  <c r="E215" i="9" s="1"/>
  <c r="C275" i="9"/>
  <c r="E275" i="9" s="1"/>
  <c r="C78" i="9"/>
  <c r="E78" i="9" s="1"/>
  <c r="C98" i="9"/>
  <c r="E98" i="9" s="1"/>
  <c r="C158" i="9"/>
  <c r="E158" i="9" s="1"/>
  <c r="C218" i="9"/>
  <c r="E218" i="9" s="1"/>
  <c r="C278" i="9"/>
  <c r="E278" i="9" s="1"/>
  <c r="C80" i="9"/>
  <c r="E80" i="9" s="1"/>
  <c r="C100" i="9"/>
  <c r="E100" i="9" s="1"/>
  <c r="C160" i="9"/>
  <c r="E160" i="9" s="1"/>
  <c r="C280" i="9"/>
  <c r="E280" i="9" s="1"/>
  <c r="C81" i="9"/>
  <c r="E81" i="9" s="1"/>
  <c r="C101" i="9"/>
  <c r="E101" i="9" s="1"/>
  <c r="C161" i="9"/>
  <c r="E161" i="9" s="1"/>
  <c r="C281" i="9"/>
  <c r="E281" i="9" s="1"/>
  <c r="C97" i="9"/>
  <c r="E97" i="9" s="1"/>
  <c r="C276" i="9"/>
  <c r="E276" i="9" s="1"/>
  <c r="C99" i="9"/>
  <c r="E99" i="9" s="1"/>
  <c r="C277" i="9"/>
  <c r="E277" i="9" s="1"/>
  <c r="C102" i="9"/>
  <c r="E102" i="9" s="1"/>
  <c r="C279" i="9"/>
  <c r="E279" i="9" s="1"/>
  <c r="C111" i="9"/>
  <c r="E111" i="9" s="1"/>
  <c r="C157" i="9"/>
  <c r="E157" i="9" s="1"/>
  <c r="C70" i="9"/>
  <c r="E70" i="9" s="1"/>
  <c r="C159" i="9"/>
  <c r="E159" i="9" s="1"/>
  <c r="C71" i="9"/>
  <c r="E71" i="9" s="1"/>
  <c r="C162" i="9"/>
  <c r="E162" i="9" s="1"/>
  <c r="C204" i="9"/>
  <c r="E204" i="9" s="1"/>
  <c r="C76" i="9"/>
  <c r="E76" i="9" s="1"/>
  <c r="C163" i="9"/>
  <c r="E163" i="9" s="1"/>
  <c r="C205" i="9"/>
  <c r="E205" i="9" s="1"/>
  <c r="C77" i="9"/>
  <c r="E77" i="9" s="1"/>
  <c r="C210" i="9"/>
  <c r="E210" i="9" s="1"/>
  <c r="C270" i="9"/>
  <c r="E270" i="9" s="1"/>
  <c r="C271" i="9"/>
  <c r="E271" i="9" s="1"/>
  <c r="C211" i="9"/>
  <c r="E211" i="9" s="1"/>
  <c r="C282" i="9"/>
  <c r="E282" i="9" s="1"/>
  <c r="C216" i="9"/>
  <c r="E216" i="9" s="1"/>
  <c r="C283" i="9"/>
  <c r="E283" i="9" s="1"/>
  <c r="C217" i="9"/>
  <c r="E217" i="9" s="1"/>
  <c r="C219" i="9"/>
  <c r="E219" i="9" s="1"/>
  <c r="C79" i="9"/>
  <c r="E79" i="9" s="1"/>
  <c r="C82" i="9"/>
  <c r="E82" i="9" s="1"/>
  <c r="C150" i="9"/>
  <c r="E150" i="9" s="1"/>
  <c r="C83" i="9"/>
  <c r="E83" i="9" s="1"/>
  <c r="C151" i="9"/>
  <c r="E151" i="9" s="1"/>
  <c r="C84" i="9"/>
  <c r="E84" i="9" s="1"/>
  <c r="C156" i="9"/>
  <c r="E156" i="9" s="1"/>
  <c r="C90" i="9"/>
  <c r="E90" i="9" s="1"/>
  <c r="C91" i="9"/>
  <c r="E91" i="9" s="1"/>
  <c r="C85" i="9"/>
  <c r="E85" i="9" s="1"/>
  <c r="C110" i="9"/>
  <c r="E110" i="9" s="1"/>
  <c r="C96" i="9"/>
  <c r="E96" i="9" s="1"/>
  <c r="C103" i="9"/>
  <c r="E103" i="9" s="1"/>
  <c r="C104" i="9"/>
  <c r="E104" i="9" s="1"/>
  <c r="C105" i="9"/>
  <c r="E105" i="9" s="1"/>
  <c r="C1205" i="5"/>
  <c r="E1205" i="5" s="1"/>
  <c r="C1225" i="5"/>
  <c r="E1225" i="5" s="1"/>
  <c r="C1245" i="5"/>
  <c r="E1245" i="5" s="1"/>
  <c r="C1265" i="5"/>
  <c r="E1265" i="5" s="1"/>
  <c r="C1285" i="5"/>
  <c r="E1285" i="5" s="1"/>
  <c r="C1305" i="5"/>
  <c r="E1305" i="5" s="1"/>
  <c r="C1325" i="5"/>
  <c r="E1325" i="5" s="1"/>
  <c r="C1206" i="5"/>
  <c r="E1206" i="5" s="1"/>
  <c r="C1226" i="5"/>
  <c r="E1226" i="5" s="1"/>
  <c r="C1246" i="5"/>
  <c r="E1246" i="5" s="1"/>
  <c r="C1266" i="5"/>
  <c r="E1266" i="5" s="1"/>
  <c r="C1286" i="5"/>
  <c r="E1286" i="5" s="1"/>
  <c r="C1306" i="5"/>
  <c r="E1306" i="5" s="1"/>
  <c r="C1326" i="5"/>
  <c r="E1326" i="5" s="1"/>
  <c r="C1207" i="5"/>
  <c r="E1207" i="5" s="1"/>
  <c r="C1227" i="5"/>
  <c r="E1227" i="5" s="1"/>
  <c r="C1247" i="5"/>
  <c r="E1247" i="5" s="1"/>
  <c r="C1267" i="5"/>
  <c r="E1267" i="5" s="1"/>
  <c r="C1287" i="5"/>
  <c r="E1287" i="5" s="1"/>
  <c r="C1307" i="5"/>
  <c r="E1307" i="5" s="1"/>
  <c r="C1327" i="5"/>
  <c r="E1327" i="5" s="1"/>
  <c r="C1208" i="5"/>
  <c r="E1208" i="5" s="1"/>
  <c r="C1228" i="5"/>
  <c r="E1228" i="5" s="1"/>
  <c r="C1248" i="5"/>
  <c r="E1248" i="5" s="1"/>
  <c r="C1268" i="5"/>
  <c r="E1268" i="5" s="1"/>
  <c r="C1288" i="5"/>
  <c r="E1288" i="5" s="1"/>
  <c r="C1308" i="5"/>
  <c r="E1308" i="5" s="1"/>
  <c r="C1328" i="5"/>
  <c r="E1328" i="5" s="1"/>
  <c r="C1230" i="5"/>
  <c r="E1230" i="5" s="1"/>
  <c r="C1254" i="5"/>
  <c r="E1254" i="5" s="1"/>
  <c r="C1278" i="5"/>
  <c r="E1278" i="5" s="1"/>
  <c r="C1302" i="5"/>
  <c r="E1302" i="5" s="1"/>
  <c r="C1330" i="5"/>
  <c r="E1330" i="5" s="1"/>
  <c r="C1231" i="5"/>
  <c r="E1231" i="5" s="1"/>
  <c r="C1255" i="5"/>
  <c r="E1255" i="5" s="1"/>
  <c r="C1279" i="5"/>
  <c r="E1279" i="5" s="1"/>
  <c r="C1303" i="5"/>
  <c r="E1303" i="5" s="1"/>
  <c r="C1331" i="5"/>
  <c r="E1331" i="5" s="1"/>
  <c r="C1204" i="5"/>
  <c r="E1204" i="5" s="1"/>
  <c r="C1232" i="5"/>
  <c r="E1232" i="5" s="1"/>
  <c r="C1256" i="5"/>
  <c r="E1256" i="5" s="1"/>
  <c r="C1280" i="5"/>
  <c r="E1280" i="5" s="1"/>
  <c r="C1304" i="5"/>
  <c r="E1304" i="5" s="1"/>
  <c r="C1211" i="5"/>
  <c r="E1211" i="5" s="1"/>
  <c r="C1235" i="5"/>
  <c r="E1235" i="5" s="1"/>
  <c r="C1259" i="5"/>
  <c r="E1259" i="5" s="1"/>
  <c r="C1283" i="5"/>
  <c r="E1283" i="5" s="1"/>
  <c r="C1311" i="5"/>
  <c r="E1311" i="5" s="1"/>
  <c r="C1212" i="5"/>
  <c r="E1212" i="5" s="1"/>
  <c r="C1236" i="5"/>
  <c r="E1236" i="5" s="1"/>
  <c r="C1260" i="5"/>
  <c r="E1260" i="5" s="1"/>
  <c r="C1284" i="5"/>
  <c r="E1284" i="5" s="1"/>
  <c r="C1312" i="5"/>
  <c r="E1312" i="5" s="1"/>
  <c r="C1213" i="5"/>
  <c r="E1213" i="5" s="1"/>
  <c r="C1237" i="5"/>
  <c r="E1237" i="5" s="1"/>
  <c r="C1261" i="5"/>
  <c r="E1261" i="5" s="1"/>
  <c r="C1289" i="5"/>
  <c r="E1289" i="5" s="1"/>
  <c r="C1313" i="5"/>
  <c r="E1313" i="5" s="1"/>
  <c r="C1214" i="5"/>
  <c r="E1214" i="5" s="1"/>
  <c r="C1238" i="5"/>
  <c r="E1238" i="5" s="1"/>
  <c r="C1262" i="5"/>
  <c r="E1262" i="5" s="1"/>
  <c r="C1290" i="5"/>
  <c r="E1290" i="5" s="1"/>
  <c r="C1314" i="5"/>
  <c r="E1314" i="5" s="1"/>
  <c r="C1216" i="5"/>
  <c r="E1216" i="5" s="1"/>
  <c r="C1240" i="5"/>
  <c r="E1240" i="5" s="1"/>
  <c r="C1264" i="5"/>
  <c r="E1264" i="5" s="1"/>
  <c r="C1217" i="5"/>
  <c r="E1217" i="5" s="1"/>
  <c r="C1241" i="5"/>
  <c r="E1241" i="5" s="1"/>
  <c r="C1269" i="5"/>
  <c r="E1269" i="5" s="1"/>
  <c r="C1293" i="5"/>
  <c r="E1293" i="5" s="1"/>
  <c r="C1317" i="5"/>
  <c r="E1317" i="5" s="1"/>
  <c r="C1218" i="5"/>
  <c r="E1218" i="5" s="1"/>
  <c r="C1242" i="5"/>
  <c r="E1242" i="5" s="1"/>
  <c r="C1270" i="5"/>
  <c r="E1270" i="5" s="1"/>
  <c r="C1294" i="5"/>
  <c r="E1294" i="5" s="1"/>
  <c r="C1318" i="5"/>
  <c r="E1318" i="5" s="1"/>
  <c r="C1252" i="5"/>
  <c r="E1252" i="5" s="1"/>
  <c r="C1299" i="5"/>
  <c r="E1299" i="5" s="1"/>
  <c r="C1253" i="5"/>
  <c r="E1253" i="5" s="1"/>
  <c r="C1300" i="5"/>
  <c r="E1300" i="5" s="1"/>
  <c r="C1209" i="5"/>
  <c r="E1209" i="5" s="1"/>
  <c r="C1257" i="5"/>
  <c r="E1257" i="5" s="1"/>
  <c r="C1301" i="5"/>
  <c r="E1301" i="5" s="1"/>
  <c r="C1210" i="5"/>
  <c r="E1210" i="5" s="1"/>
  <c r="C1258" i="5"/>
  <c r="E1258" i="5" s="1"/>
  <c r="C1309" i="5"/>
  <c r="E1309" i="5" s="1"/>
  <c r="C1215" i="5"/>
  <c r="E1215" i="5" s="1"/>
  <c r="C1263" i="5"/>
  <c r="E1263" i="5" s="1"/>
  <c r="C1310" i="5"/>
  <c r="E1310" i="5" s="1"/>
  <c r="C1222" i="5"/>
  <c r="E1222" i="5" s="1"/>
  <c r="C1274" i="5"/>
  <c r="E1274" i="5" s="1"/>
  <c r="C1320" i="5"/>
  <c r="E1320" i="5" s="1"/>
  <c r="C1223" i="5"/>
  <c r="E1223" i="5" s="1"/>
  <c r="C1275" i="5"/>
  <c r="E1275" i="5" s="1"/>
  <c r="C1321" i="5"/>
  <c r="E1321" i="5" s="1"/>
  <c r="C1224" i="5"/>
  <c r="E1224" i="5" s="1"/>
  <c r="C1276" i="5"/>
  <c r="E1276" i="5" s="1"/>
  <c r="C1322" i="5"/>
  <c r="E1322" i="5" s="1"/>
  <c r="C1229" i="5"/>
  <c r="E1229" i="5" s="1"/>
  <c r="C1277" i="5"/>
  <c r="E1277" i="5" s="1"/>
  <c r="C1323" i="5"/>
  <c r="E1323" i="5" s="1"/>
  <c r="C1243" i="5"/>
  <c r="E1243" i="5" s="1"/>
  <c r="C1292" i="5"/>
  <c r="E1292" i="5" s="1"/>
  <c r="C1239" i="5"/>
  <c r="E1239" i="5" s="1"/>
  <c r="C1244" i="5"/>
  <c r="E1244" i="5" s="1"/>
  <c r="C1249" i="5"/>
  <c r="E1249" i="5" s="1"/>
  <c r="C1250" i="5"/>
  <c r="E1250" i="5" s="1"/>
  <c r="C1251" i="5"/>
  <c r="E1251" i="5" s="1"/>
  <c r="C1271" i="5"/>
  <c r="E1271" i="5" s="1"/>
  <c r="C1272" i="5"/>
  <c r="E1272" i="5" s="1"/>
  <c r="C1221" i="5"/>
  <c r="E1221" i="5" s="1"/>
  <c r="C1233" i="5"/>
  <c r="E1233" i="5" s="1"/>
  <c r="C1234" i="5"/>
  <c r="E1234" i="5" s="1"/>
  <c r="C1273" i="5"/>
  <c r="E1273" i="5" s="1"/>
  <c r="C1281" i="5"/>
  <c r="E1281" i="5" s="1"/>
  <c r="C1282" i="5"/>
  <c r="E1282" i="5" s="1"/>
  <c r="C1291" i="5"/>
  <c r="E1291" i="5" s="1"/>
  <c r="C1295" i="5"/>
  <c r="E1295" i="5" s="1"/>
  <c r="C1296" i="5"/>
  <c r="E1296" i="5" s="1"/>
  <c r="C1297" i="5"/>
  <c r="E1297" i="5" s="1"/>
  <c r="C1298" i="5"/>
  <c r="E1298" i="5" s="1"/>
  <c r="C1315" i="5"/>
  <c r="E1315" i="5" s="1"/>
  <c r="C1316" i="5"/>
  <c r="E1316" i="5" s="1"/>
  <c r="C1319" i="5"/>
  <c r="E1319" i="5" s="1"/>
  <c r="C1324" i="5"/>
  <c r="E1324" i="5" s="1"/>
  <c r="C1329" i="5"/>
  <c r="E1329" i="5" s="1"/>
  <c r="C1219" i="5"/>
  <c r="E1219" i="5" s="1"/>
  <c r="C1220" i="5"/>
  <c r="E1220" i="5" s="1"/>
  <c r="C1072" i="6"/>
  <c r="E1072" i="6" s="1"/>
  <c r="C1092" i="6"/>
  <c r="E1092" i="6" s="1"/>
  <c r="C1112" i="6"/>
  <c r="E1112" i="6" s="1"/>
  <c r="C1132" i="6"/>
  <c r="E1132" i="6" s="1"/>
  <c r="C1152" i="6"/>
  <c r="E1152" i="6" s="1"/>
  <c r="C1172" i="6"/>
  <c r="E1172" i="6" s="1"/>
  <c r="C1053" i="6"/>
  <c r="E1053" i="6" s="1"/>
  <c r="C1073" i="6"/>
  <c r="E1073" i="6" s="1"/>
  <c r="C1093" i="6"/>
  <c r="E1093" i="6" s="1"/>
  <c r="C1113" i="6"/>
  <c r="E1113" i="6" s="1"/>
  <c r="C1133" i="6"/>
  <c r="E1133" i="6" s="1"/>
  <c r="C1153" i="6"/>
  <c r="E1153" i="6" s="1"/>
  <c r="C1173" i="6"/>
  <c r="E1173" i="6" s="1"/>
  <c r="C1054" i="6"/>
  <c r="E1054" i="6" s="1"/>
  <c r="C1074" i="6"/>
  <c r="E1074" i="6" s="1"/>
  <c r="C1094" i="6"/>
  <c r="E1094" i="6" s="1"/>
  <c r="C1114" i="6"/>
  <c r="E1114" i="6" s="1"/>
  <c r="C1134" i="6"/>
  <c r="E1134" i="6" s="1"/>
  <c r="C1154" i="6"/>
  <c r="E1154" i="6" s="1"/>
  <c r="C1174" i="6"/>
  <c r="E1174" i="6" s="1"/>
  <c r="C1060" i="6"/>
  <c r="E1060" i="6" s="1"/>
  <c r="C1080" i="6"/>
  <c r="E1080" i="6" s="1"/>
  <c r="C1100" i="6"/>
  <c r="E1100" i="6" s="1"/>
  <c r="C1120" i="6"/>
  <c r="E1120" i="6" s="1"/>
  <c r="C1140" i="6"/>
  <c r="E1140" i="6" s="1"/>
  <c r="C1160" i="6"/>
  <c r="E1160" i="6" s="1"/>
  <c r="C1061" i="6"/>
  <c r="E1061" i="6" s="1"/>
  <c r="C1081" i="6"/>
  <c r="E1081" i="6" s="1"/>
  <c r="C1101" i="6"/>
  <c r="E1101" i="6" s="1"/>
  <c r="C1121" i="6"/>
  <c r="E1121" i="6" s="1"/>
  <c r="C1141" i="6"/>
  <c r="E1141" i="6" s="1"/>
  <c r="C1161" i="6"/>
  <c r="E1161" i="6" s="1"/>
  <c r="C1055" i="6"/>
  <c r="E1055" i="6" s="1"/>
  <c r="C1082" i="6"/>
  <c r="E1082" i="6" s="1"/>
  <c r="C1107" i="6"/>
  <c r="E1107" i="6" s="1"/>
  <c r="C1135" i="6"/>
  <c r="E1135" i="6" s="1"/>
  <c r="C1162" i="6"/>
  <c r="E1162" i="6" s="1"/>
  <c r="C22" i="6"/>
  <c r="E22" i="6" s="1"/>
  <c r="C42" i="6"/>
  <c r="E42" i="6" s="1"/>
  <c r="C62" i="6"/>
  <c r="E62" i="6" s="1"/>
  <c r="C82" i="6"/>
  <c r="E82" i="6" s="1"/>
  <c r="C102" i="6"/>
  <c r="E102" i="6" s="1"/>
  <c r="C122" i="6"/>
  <c r="E122" i="6" s="1"/>
  <c r="C142" i="6"/>
  <c r="E142" i="6" s="1"/>
  <c r="C162" i="6"/>
  <c r="E162" i="6" s="1"/>
  <c r="C182" i="6"/>
  <c r="E182" i="6" s="1"/>
  <c r="C1056" i="6"/>
  <c r="E1056" i="6" s="1"/>
  <c r="C1083" i="6"/>
  <c r="E1083" i="6" s="1"/>
  <c r="C1108" i="6"/>
  <c r="E1108" i="6" s="1"/>
  <c r="C1136" i="6"/>
  <c r="E1136" i="6" s="1"/>
  <c r="C1163" i="6"/>
  <c r="E1163" i="6" s="1"/>
  <c r="C1057" i="6"/>
  <c r="E1057" i="6" s="1"/>
  <c r="C1084" i="6"/>
  <c r="E1084" i="6" s="1"/>
  <c r="C1109" i="6"/>
  <c r="E1109" i="6" s="1"/>
  <c r="C1137" i="6"/>
  <c r="E1137" i="6" s="1"/>
  <c r="C1164" i="6"/>
  <c r="E1164" i="6" s="1"/>
  <c r="C1058" i="6"/>
  <c r="E1058" i="6" s="1"/>
  <c r="C1085" i="6"/>
  <c r="E1085" i="6" s="1"/>
  <c r="C1110" i="6"/>
  <c r="E1110" i="6" s="1"/>
  <c r="C1138" i="6"/>
  <c r="E1138" i="6" s="1"/>
  <c r="C1165" i="6"/>
  <c r="E1165" i="6" s="1"/>
  <c r="C1059" i="6"/>
  <c r="E1059" i="6" s="1"/>
  <c r="C1086" i="6"/>
  <c r="E1086" i="6" s="1"/>
  <c r="C1111" i="6"/>
  <c r="E1111" i="6" s="1"/>
  <c r="C1139" i="6"/>
  <c r="E1139" i="6" s="1"/>
  <c r="C1166" i="6"/>
  <c r="E1166" i="6" s="1"/>
  <c r="C1062" i="6"/>
  <c r="E1062" i="6" s="1"/>
  <c r="C1087" i="6"/>
  <c r="E1087" i="6" s="1"/>
  <c r="C1115" i="6"/>
  <c r="E1115" i="6" s="1"/>
  <c r="C1142" i="6"/>
  <c r="E1142" i="6" s="1"/>
  <c r="C1167" i="6"/>
  <c r="E1167" i="6" s="1"/>
  <c r="C1063" i="6"/>
  <c r="E1063" i="6" s="1"/>
  <c r="C1088" i="6"/>
  <c r="E1088" i="6" s="1"/>
  <c r="C1116" i="6"/>
  <c r="E1116" i="6" s="1"/>
  <c r="C1143" i="6"/>
  <c r="E1143" i="6" s="1"/>
  <c r="C1168" i="6"/>
  <c r="E1168" i="6" s="1"/>
  <c r="C1064" i="6"/>
  <c r="E1064" i="6" s="1"/>
  <c r="C1089" i="6"/>
  <c r="E1089" i="6" s="1"/>
  <c r="C1117" i="6"/>
  <c r="E1117" i="6" s="1"/>
  <c r="C1144" i="6"/>
  <c r="E1144" i="6" s="1"/>
  <c r="C1169" i="6"/>
  <c r="E1169" i="6" s="1"/>
  <c r="C1065" i="6"/>
  <c r="E1065" i="6" s="1"/>
  <c r="C1090" i="6"/>
  <c r="E1090" i="6" s="1"/>
  <c r="C1118" i="6"/>
  <c r="E1118" i="6" s="1"/>
  <c r="C1145" i="6"/>
  <c r="E1145" i="6" s="1"/>
  <c r="C1170" i="6"/>
  <c r="E1170" i="6" s="1"/>
  <c r="C1066" i="6"/>
  <c r="E1066" i="6" s="1"/>
  <c r="C1091" i="6"/>
  <c r="E1091" i="6" s="1"/>
  <c r="C1119" i="6"/>
  <c r="E1119" i="6" s="1"/>
  <c r="C1146" i="6"/>
  <c r="E1146" i="6" s="1"/>
  <c r="C1171" i="6"/>
  <c r="E1171" i="6" s="1"/>
  <c r="C1067" i="6"/>
  <c r="E1067" i="6" s="1"/>
  <c r="C1095" i="6"/>
  <c r="E1095" i="6" s="1"/>
  <c r="C1122" i="6"/>
  <c r="E1122" i="6" s="1"/>
  <c r="C1147" i="6"/>
  <c r="E1147" i="6" s="1"/>
  <c r="C1068" i="6"/>
  <c r="E1068" i="6" s="1"/>
  <c r="C1096" i="6"/>
  <c r="E1096" i="6" s="1"/>
  <c r="C1123" i="6"/>
  <c r="E1123" i="6" s="1"/>
  <c r="C1148" i="6"/>
  <c r="E1148" i="6" s="1"/>
  <c r="C1070" i="6"/>
  <c r="E1070" i="6" s="1"/>
  <c r="C1098" i="6"/>
  <c r="E1098" i="6" s="1"/>
  <c r="C1125" i="6"/>
  <c r="E1125" i="6" s="1"/>
  <c r="C1150" i="6"/>
  <c r="E1150" i="6" s="1"/>
  <c r="C1071" i="6"/>
  <c r="E1071" i="6" s="1"/>
  <c r="C1099" i="6"/>
  <c r="E1099" i="6" s="1"/>
  <c r="C1126" i="6"/>
  <c r="E1126" i="6" s="1"/>
  <c r="C1151" i="6"/>
  <c r="E1151" i="6" s="1"/>
  <c r="C1075" i="6"/>
  <c r="E1075" i="6" s="1"/>
  <c r="C1157" i="6"/>
  <c r="E1157" i="6" s="1"/>
  <c r="C17" i="6"/>
  <c r="E17" i="6" s="1"/>
  <c r="C38" i="6"/>
  <c r="E38" i="6" s="1"/>
  <c r="C59" i="6"/>
  <c r="E59" i="6" s="1"/>
  <c r="C80" i="6"/>
  <c r="E80" i="6" s="1"/>
  <c r="C101" i="6"/>
  <c r="E101" i="6" s="1"/>
  <c r="C123" i="6"/>
  <c r="E123" i="6" s="1"/>
  <c r="C144" i="6"/>
  <c r="E144" i="6" s="1"/>
  <c r="C165" i="6"/>
  <c r="E165" i="6" s="1"/>
  <c r="C1076" i="6"/>
  <c r="E1076" i="6" s="1"/>
  <c r="C1158" i="6"/>
  <c r="E1158" i="6" s="1"/>
  <c r="C18" i="6"/>
  <c r="E18" i="6" s="1"/>
  <c r="C39" i="6"/>
  <c r="E39" i="6" s="1"/>
  <c r="C60" i="6"/>
  <c r="E60" i="6" s="1"/>
  <c r="C81" i="6"/>
  <c r="E81" i="6" s="1"/>
  <c r="C103" i="6"/>
  <c r="E103" i="6" s="1"/>
  <c r="C124" i="6"/>
  <c r="E124" i="6" s="1"/>
  <c r="C145" i="6"/>
  <c r="E145" i="6" s="1"/>
  <c r="C166" i="6"/>
  <c r="E166" i="6" s="1"/>
  <c r="C1077" i="6"/>
  <c r="E1077" i="6" s="1"/>
  <c r="C1159" i="6"/>
  <c r="E1159" i="6" s="1"/>
  <c r="C19" i="6"/>
  <c r="E19" i="6" s="1"/>
  <c r="C40" i="6"/>
  <c r="E40" i="6" s="1"/>
  <c r="C61" i="6"/>
  <c r="E61" i="6" s="1"/>
  <c r="C83" i="6"/>
  <c r="E83" i="6" s="1"/>
  <c r="C104" i="6"/>
  <c r="E104" i="6" s="1"/>
  <c r="C125" i="6"/>
  <c r="E125" i="6" s="1"/>
  <c r="C146" i="6"/>
  <c r="E146" i="6" s="1"/>
  <c r="C167" i="6"/>
  <c r="E167" i="6" s="1"/>
  <c r="C1078" i="6"/>
  <c r="E1078" i="6" s="1"/>
  <c r="C20" i="6"/>
  <c r="E20" i="6" s="1"/>
  <c r="C41" i="6"/>
  <c r="E41" i="6" s="1"/>
  <c r="C63" i="6"/>
  <c r="E63" i="6" s="1"/>
  <c r="C84" i="6"/>
  <c r="E84" i="6" s="1"/>
  <c r="C105" i="6"/>
  <c r="E105" i="6" s="1"/>
  <c r="C126" i="6"/>
  <c r="E126" i="6" s="1"/>
  <c r="C147" i="6"/>
  <c r="E147" i="6" s="1"/>
  <c r="C168" i="6"/>
  <c r="E168" i="6" s="1"/>
  <c r="C1104" i="6"/>
  <c r="E1104" i="6" s="1"/>
  <c r="C26" i="6"/>
  <c r="E26" i="6" s="1"/>
  <c r="C47" i="6"/>
  <c r="E47" i="6" s="1"/>
  <c r="C68" i="6"/>
  <c r="E68" i="6" s="1"/>
  <c r="C89" i="6"/>
  <c r="E89" i="6" s="1"/>
  <c r="C110" i="6"/>
  <c r="E110" i="6" s="1"/>
  <c r="C131" i="6"/>
  <c r="E131" i="6" s="1"/>
  <c r="C152" i="6"/>
  <c r="E152" i="6" s="1"/>
  <c r="C173" i="6"/>
  <c r="E173" i="6" s="1"/>
  <c r="C1105" i="6"/>
  <c r="E1105" i="6" s="1"/>
  <c r="C6" i="6"/>
  <c r="E6" i="6" s="1"/>
  <c r="C27" i="6"/>
  <c r="E27" i="6" s="1"/>
  <c r="C48" i="6"/>
  <c r="E48" i="6" s="1"/>
  <c r="C69" i="6"/>
  <c r="E69" i="6" s="1"/>
  <c r="C90" i="6"/>
  <c r="E90" i="6" s="1"/>
  <c r="C111" i="6"/>
  <c r="E111" i="6" s="1"/>
  <c r="C132" i="6"/>
  <c r="E132" i="6" s="1"/>
  <c r="C153" i="6"/>
  <c r="E153" i="6" s="1"/>
  <c r="C174" i="6"/>
  <c r="E174" i="6" s="1"/>
  <c r="C1106" i="6"/>
  <c r="E1106" i="6" s="1"/>
  <c r="C7" i="6"/>
  <c r="E7" i="6" s="1"/>
  <c r="C28" i="6"/>
  <c r="E28" i="6" s="1"/>
  <c r="C49" i="6"/>
  <c r="E49" i="6" s="1"/>
  <c r="C70" i="6"/>
  <c r="E70" i="6" s="1"/>
  <c r="C91" i="6"/>
  <c r="E91" i="6" s="1"/>
  <c r="C112" i="6"/>
  <c r="E112" i="6" s="1"/>
  <c r="C133" i="6"/>
  <c r="E133" i="6" s="1"/>
  <c r="C154" i="6"/>
  <c r="E154" i="6" s="1"/>
  <c r="C175" i="6"/>
  <c r="E175" i="6" s="1"/>
  <c r="C1124" i="6"/>
  <c r="E1124" i="6" s="1"/>
  <c r="C8" i="6"/>
  <c r="E8" i="6" s="1"/>
  <c r="C29" i="6"/>
  <c r="E29" i="6" s="1"/>
  <c r="C50" i="6"/>
  <c r="E50" i="6" s="1"/>
  <c r="C71" i="6"/>
  <c r="E71" i="6" s="1"/>
  <c r="C92" i="6"/>
  <c r="E92" i="6" s="1"/>
  <c r="C113" i="6"/>
  <c r="E113" i="6" s="1"/>
  <c r="C134" i="6"/>
  <c r="E134" i="6" s="1"/>
  <c r="C155" i="6"/>
  <c r="E155" i="6" s="1"/>
  <c r="C176" i="6"/>
  <c r="E176" i="6" s="1"/>
  <c r="C1127" i="6"/>
  <c r="E1127" i="6" s="1"/>
  <c r="C1128" i="6"/>
  <c r="E1128" i="6" s="1"/>
  <c r="C1129" i="6"/>
  <c r="E1129" i="6" s="1"/>
  <c r="C1103" i="6"/>
  <c r="E1103" i="6" s="1"/>
  <c r="C10" i="6"/>
  <c r="E10" i="6" s="1"/>
  <c r="C44" i="6"/>
  <c r="E44" i="6" s="1"/>
  <c r="C77" i="6"/>
  <c r="E77" i="6" s="1"/>
  <c r="C115" i="6"/>
  <c r="E115" i="6" s="1"/>
  <c r="C149" i="6"/>
  <c r="E149" i="6" s="1"/>
  <c r="C183" i="6"/>
  <c r="E183" i="6" s="1"/>
  <c r="C1130" i="6"/>
  <c r="E1130" i="6" s="1"/>
  <c r="C11" i="6"/>
  <c r="E11" i="6" s="1"/>
  <c r="C45" i="6"/>
  <c r="E45" i="6" s="1"/>
  <c r="C78" i="6"/>
  <c r="E78" i="6" s="1"/>
  <c r="C116" i="6"/>
  <c r="E116" i="6" s="1"/>
  <c r="C150" i="6"/>
  <c r="E150" i="6" s="1"/>
  <c r="C184" i="6"/>
  <c r="E184" i="6" s="1"/>
  <c r="C1131" i="6"/>
  <c r="E1131" i="6" s="1"/>
  <c r="C12" i="6"/>
  <c r="E12" i="6" s="1"/>
  <c r="C46" i="6"/>
  <c r="E46" i="6" s="1"/>
  <c r="C79" i="6"/>
  <c r="E79" i="6" s="1"/>
  <c r="C117" i="6"/>
  <c r="E117" i="6" s="1"/>
  <c r="C151" i="6"/>
  <c r="E151" i="6" s="1"/>
  <c r="C185" i="6"/>
  <c r="E185" i="6" s="1"/>
  <c r="C1149" i="6"/>
  <c r="E1149" i="6" s="1"/>
  <c r="C1155" i="6"/>
  <c r="E1155" i="6" s="1"/>
  <c r="C1156" i="6"/>
  <c r="E1156" i="6" s="1"/>
  <c r="C15" i="6"/>
  <c r="E15" i="6" s="1"/>
  <c r="C53" i="6"/>
  <c r="E53" i="6" s="1"/>
  <c r="C87" i="6"/>
  <c r="E87" i="6" s="1"/>
  <c r="C120" i="6"/>
  <c r="E120" i="6" s="1"/>
  <c r="C158" i="6"/>
  <c r="E158" i="6" s="1"/>
  <c r="C16" i="6"/>
  <c r="E16" i="6" s="1"/>
  <c r="C54" i="6"/>
  <c r="E54" i="6" s="1"/>
  <c r="C88" i="6"/>
  <c r="E88" i="6" s="1"/>
  <c r="C121" i="6"/>
  <c r="E121" i="6" s="1"/>
  <c r="C159" i="6"/>
  <c r="E159" i="6" s="1"/>
  <c r="C21" i="6"/>
  <c r="E21" i="6" s="1"/>
  <c r="C55" i="6"/>
  <c r="E55" i="6" s="1"/>
  <c r="C93" i="6"/>
  <c r="E93" i="6" s="1"/>
  <c r="C127" i="6"/>
  <c r="E127" i="6" s="1"/>
  <c r="C160" i="6"/>
  <c r="E160" i="6" s="1"/>
  <c r="C23" i="6"/>
  <c r="E23" i="6" s="1"/>
  <c r="C56" i="6"/>
  <c r="E56" i="6" s="1"/>
  <c r="C94" i="6"/>
  <c r="E94" i="6" s="1"/>
  <c r="C128" i="6"/>
  <c r="E128" i="6" s="1"/>
  <c r="C161" i="6"/>
  <c r="E161" i="6" s="1"/>
  <c r="C24" i="6"/>
  <c r="E24" i="6" s="1"/>
  <c r="C57" i="6"/>
  <c r="E57" i="6" s="1"/>
  <c r="C95" i="6"/>
  <c r="E95" i="6" s="1"/>
  <c r="C129" i="6"/>
  <c r="E129" i="6" s="1"/>
  <c r="C163" i="6"/>
  <c r="E163" i="6" s="1"/>
  <c r="C25" i="6"/>
  <c r="E25" i="6" s="1"/>
  <c r="C58" i="6"/>
  <c r="E58" i="6" s="1"/>
  <c r="C96" i="6"/>
  <c r="E96" i="6" s="1"/>
  <c r="C130" i="6"/>
  <c r="E130" i="6" s="1"/>
  <c r="C164" i="6"/>
  <c r="E164" i="6" s="1"/>
  <c r="C30" i="6"/>
  <c r="E30" i="6" s="1"/>
  <c r="C64" i="6"/>
  <c r="E64" i="6" s="1"/>
  <c r="C97" i="6"/>
  <c r="E97" i="6" s="1"/>
  <c r="C135" i="6"/>
  <c r="E135" i="6" s="1"/>
  <c r="C169" i="6"/>
  <c r="E169" i="6" s="1"/>
  <c r="C31" i="6"/>
  <c r="E31" i="6" s="1"/>
  <c r="C65" i="6"/>
  <c r="E65" i="6" s="1"/>
  <c r="C98" i="6"/>
  <c r="E98" i="6" s="1"/>
  <c r="C136" i="6"/>
  <c r="E136" i="6" s="1"/>
  <c r="C170" i="6"/>
  <c r="E170" i="6" s="1"/>
  <c r="C33" i="6"/>
  <c r="E33" i="6" s="1"/>
  <c r="C67" i="6"/>
  <c r="E67" i="6" s="1"/>
  <c r="C100" i="6"/>
  <c r="E100" i="6" s="1"/>
  <c r="C138" i="6"/>
  <c r="E138" i="6" s="1"/>
  <c r="C172" i="6"/>
  <c r="E172" i="6" s="1"/>
  <c r="C76" i="6"/>
  <c r="E76" i="6" s="1"/>
  <c r="C177" i="6"/>
  <c r="E177" i="6" s="1"/>
  <c r="C1069" i="6"/>
  <c r="E1069" i="6" s="1"/>
  <c r="C85" i="6"/>
  <c r="E85" i="6" s="1"/>
  <c r="C178" i="6"/>
  <c r="E178" i="6" s="1"/>
  <c r="C1079" i="6"/>
  <c r="E1079" i="6" s="1"/>
  <c r="C86" i="6"/>
  <c r="E86" i="6" s="1"/>
  <c r="C179" i="6"/>
  <c r="E179" i="6" s="1"/>
  <c r="C1097" i="6"/>
  <c r="E1097" i="6" s="1"/>
  <c r="C99" i="6"/>
  <c r="E99" i="6" s="1"/>
  <c r="C180" i="6"/>
  <c r="E180" i="6" s="1"/>
  <c r="C1102" i="6"/>
  <c r="E1102" i="6" s="1"/>
  <c r="C9" i="6"/>
  <c r="E9" i="6" s="1"/>
  <c r="C106" i="6"/>
  <c r="E106" i="6" s="1"/>
  <c r="C181" i="6"/>
  <c r="E181" i="6" s="1"/>
  <c r="C34" i="6"/>
  <c r="E34" i="6" s="1"/>
  <c r="C114" i="6"/>
  <c r="E114" i="6" s="1"/>
  <c r="C35" i="6"/>
  <c r="E35" i="6" s="1"/>
  <c r="C118" i="6"/>
  <c r="E118" i="6" s="1"/>
  <c r="C36" i="6"/>
  <c r="E36" i="6" s="1"/>
  <c r="C119" i="6"/>
  <c r="E119" i="6" s="1"/>
  <c r="C37" i="6"/>
  <c r="E37" i="6" s="1"/>
  <c r="C137" i="6"/>
  <c r="E137" i="6" s="1"/>
  <c r="C43" i="6"/>
  <c r="E43" i="6" s="1"/>
  <c r="C139" i="6"/>
  <c r="E139" i="6" s="1"/>
  <c r="C52" i="6"/>
  <c r="E52" i="6" s="1"/>
  <c r="C141" i="6"/>
  <c r="E141" i="6" s="1"/>
  <c r="C66" i="6"/>
  <c r="E66" i="6" s="1"/>
  <c r="C143" i="6"/>
  <c r="E143" i="6" s="1"/>
  <c r="C13" i="6"/>
  <c r="E13" i="6" s="1"/>
  <c r="C14" i="6"/>
  <c r="E14" i="6" s="1"/>
  <c r="C32" i="6"/>
  <c r="E32" i="6" s="1"/>
  <c r="C51" i="6"/>
  <c r="E51" i="6" s="1"/>
  <c r="C72" i="6"/>
  <c r="E72" i="6" s="1"/>
  <c r="C73" i="6"/>
  <c r="E73" i="6" s="1"/>
  <c r="C74" i="6"/>
  <c r="E74" i="6" s="1"/>
  <c r="C75" i="6"/>
  <c r="E75" i="6" s="1"/>
  <c r="C107" i="6"/>
  <c r="E107" i="6" s="1"/>
  <c r="C108" i="6"/>
  <c r="E108" i="6" s="1"/>
  <c r="C109" i="6"/>
  <c r="E109" i="6" s="1"/>
  <c r="C140" i="6"/>
  <c r="E140" i="6" s="1"/>
  <c r="C148" i="6"/>
  <c r="E148" i="6" s="1"/>
  <c r="C156" i="6"/>
  <c r="E156" i="6" s="1"/>
  <c r="C157" i="6"/>
  <c r="E157" i="6" s="1"/>
  <c r="C171" i="6"/>
  <c r="E171" i="6" s="1"/>
  <c r="C287" i="9"/>
  <c r="E287" i="9" s="1"/>
  <c r="C307" i="9"/>
  <c r="E307" i="9" s="1"/>
  <c r="C327" i="9"/>
  <c r="E327" i="9" s="1"/>
  <c r="C407" i="9"/>
  <c r="E407" i="9" s="1"/>
  <c r="C447" i="9"/>
  <c r="E447" i="9" s="1"/>
  <c r="C467" i="9"/>
  <c r="E467" i="9" s="1"/>
  <c r="C487" i="9"/>
  <c r="E487" i="9" s="1"/>
  <c r="C507" i="9"/>
  <c r="E507" i="9" s="1"/>
  <c r="C527" i="9"/>
  <c r="E527" i="9" s="1"/>
  <c r="C288" i="9"/>
  <c r="E288" i="9" s="1"/>
  <c r="C308" i="9"/>
  <c r="E308" i="9" s="1"/>
  <c r="C328" i="9"/>
  <c r="E328" i="9" s="1"/>
  <c r="C408" i="9"/>
  <c r="E408" i="9" s="1"/>
  <c r="C448" i="9"/>
  <c r="E448" i="9" s="1"/>
  <c r="C468" i="9"/>
  <c r="E468" i="9" s="1"/>
  <c r="C488" i="9"/>
  <c r="E488" i="9" s="1"/>
  <c r="C508" i="9"/>
  <c r="E508" i="9" s="1"/>
  <c r="C528" i="9"/>
  <c r="E528" i="9" s="1"/>
  <c r="C289" i="9"/>
  <c r="E289" i="9" s="1"/>
  <c r="C309" i="9"/>
  <c r="E309" i="9" s="1"/>
  <c r="C329" i="9"/>
  <c r="E329" i="9" s="1"/>
  <c r="C389" i="9"/>
  <c r="E389" i="9" s="1"/>
  <c r="C409" i="9"/>
  <c r="E409" i="9" s="1"/>
  <c r="C429" i="9"/>
  <c r="E429" i="9" s="1"/>
  <c r="C449" i="9"/>
  <c r="E449" i="9" s="1"/>
  <c r="C489" i="9"/>
  <c r="E489" i="9" s="1"/>
  <c r="C509" i="9"/>
  <c r="E509" i="9" s="1"/>
  <c r="C529" i="9"/>
  <c r="E529" i="9" s="1"/>
  <c r="C290" i="9"/>
  <c r="E290" i="9" s="1"/>
  <c r="C310" i="9"/>
  <c r="E310" i="9" s="1"/>
  <c r="C330" i="9"/>
  <c r="E330" i="9" s="1"/>
  <c r="C390" i="9"/>
  <c r="E390" i="9" s="1"/>
  <c r="C410" i="9"/>
  <c r="E410" i="9" s="1"/>
  <c r="C430" i="9"/>
  <c r="E430" i="9" s="1"/>
  <c r="C450" i="9"/>
  <c r="E450" i="9" s="1"/>
  <c r="C490" i="9"/>
  <c r="E490" i="9" s="1"/>
  <c r="C510" i="9"/>
  <c r="E510" i="9" s="1"/>
  <c r="C530" i="9"/>
  <c r="E530" i="9" s="1"/>
  <c r="C293" i="9"/>
  <c r="E293" i="9" s="1"/>
  <c r="C313" i="9"/>
  <c r="E313" i="9" s="1"/>
  <c r="C333" i="9"/>
  <c r="E333" i="9" s="1"/>
  <c r="C393" i="9"/>
  <c r="E393" i="9" s="1"/>
  <c r="C413" i="9"/>
  <c r="E413" i="9" s="1"/>
  <c r="C433" i="9"/>
  <c r="E433" i="9" s="1"/>
  <c r="C453" i="9"/>
  <c r="E453" i="9" s="1"/>
  <c r="C493" i="9"/>
  <c r="E493" i="9" s="1"/>
  <c r="C513" i="9"/>
  <c r="E513" i="9" s="1"/>
  <c r="C294" i="9"/>
  <c r="E294" i="9" s="1"/>
  <c r="C314" i="9"/>
  <c r="E314" i="9" s="1"/>
  <c r="C334" i="9"/>
  <c r="E334" i="9" s="1"/>
  <c r="C394" i="9"/>
  <c r="E394" i="9" s="1"/>
  <c r="C414" i="9"/>
  <c r="E414" i="9" s="1"/>
  <c r="C434" i="9"/>
  <c r="E434" i="9" s="1"/>
  <c r="C454" i="9"/>
  <c r="E454" i="9" s="1"/>
  <c r="C494" i="9"/>
  <c r="E494" i="9" s="1"/>
  <c r="C514" i="9"/>
  <c r="E514" i="9" s="1"/>
  <c r="C295" i="9"/>
  <c r="E295" i="9" s="1"/>
  <c r="C315" i="9"/>
  <c r="E315" i="9" s="1"/>
  <c r="C335" i="9"/>
  <c r="E335" i="9" s="1"/>
  <c r="C395" i="9"/>
  <c r="E395" i="9" s="1"/>
  <c r="C415" i="9"/>
  <c r="E415" i="9" s="1"/>
  <c r="C435" i="9"/>
  <c r="E435" i="9" s="1"/>
  <c r="C455" i="9"/>
  <c r="E455" i="9" s="1"/>
  <c r="C495" i="9"/>
  <c r="E495" i="9" s="1"/>
  <c r="C515" i="9"/>
  <c r="E515" i="9" s="1"/>
  <c r="C296" i="9"/>
  <c r="E296" i="9" s="1"/>
  <c r="C316" i="9"/>
  <c r="E316" i="9" s="1"/>
  <c r="C336" i="9"/>
  <c r="E336" i="9" s="1"/>
  <c r="C396" i="9"/>
  <c r="E396" i="9" s="1"/>
  <c r="C416" i="9"/>
  <c r="E416" i="9" s="1"/>
  <c r="C436" i="9"/>
  <c r="E436" i="9" s="1"/>
  <c r="C456" i="9"/>
  <c r="E456" i="9" s="1"/>
  <c r="C496" i="9"/>
  <c r="E496" i="9" s="1"/>
  <c r="C516" i="9"/>
  <c r="E516" i="9" s="1"/>
  <c r="C297" i="9"/>
  <c r="E297" i="9" s="1"/>
  <c r="C317" i="9"/>
  <c r="E317" i="9" s="1"/>
  <c r="C337" i="9"/>
  <c r="E337" i="9" s="1"/>
  <c r="C397" i="9"/>
  <c r="E397" i="9" s="1"/>
  <c r="C417" i="9"/>
  <c r="E417" i="9" s="1"/>
  <c r="C437" i="9"/>
  <c r="E437" i="9" s="1"/>
  <c r="C457" i="9"/>
  <c r="E457" i="9" s="1"/>
  <c r="C497" i="9"/>
  <c r="E497" i="9" s="1"/>
  <c r="C517" i="9"/>
  <c r="E517" i="9" s="1"/>
  <c r="C299" i="9"/>
  <c r="E299" i="9" s="1"/>
  <c r="C319" i="9"/>
  <c r="E319" i="9" s="1"/>
  <c r="C339" i="9"/>
  <c r="E339" i="9" s="1"/>
  <c r="C399" i="9"/>
  <c r="E399" i="9" s="1"/>
  <c r="C419" i="9"/>
  <c r="E419" i="9" s="1"/>
  <c r="C439" i="9"/>
  <c r="E439" i="9" s="1"/>
  <c r="C459" i="9"/>
  <c r="E459" i="9" s="1"/>
  <c r="C499" i="9"/>
  <c r="E499" i="9" s="1"/>
  <c r="C519" i="9"/>
  <c r="E519" i="9" s="1"/>
  <c r="C301" i="9"/>
  <c r="E301" i="9" s="1"/>
  <c r="C321" i="9"/>
  <c r="E321" i="9" s="1"/>
  <c r="C401" i="9"/>
  <c r="E401" i="9" s="1"/>
  <c r="C441" i="9"/>
  <c r="E441" i="9" s="1"/>
  <c r="C461" i="9"/>
  <c r="E461" i="9" s="1"/>
  <c r="C501" i="9"/>
  <c r="E501" i="9" s="1"/>
  <c r="C521" i="9"/>
  <c r="E521" i="9" s="1"/>
  <c r="C302" i="9"/>
  <c r="E302" i="9" s="1"/>
  <c r="C322" i="9"/>
  <c r="E322" i="9" s="1"/>
  <c r="C402" i="9"/>
  <c r="E402" i="9" s="1"/>
  <c r="C442" i="9"/>
  <c r="E442" i="9" s="1"/>
  <c r="C462" i="9"/>
  <c r="E462" i="9" s="1"/>
  <c r="C502" i="9"/>
  <c r="E502" i="9" s="1"/>
  <c r="C522" i="9"/>
  <c r="E522" i="9" s="1"/>
  <c r="C300" i="9"/>
  <c r="E300" i="9" s="1"/>
  <c r="C400" i="9"/>
  <c r="E400" i="9" s="1"/>
  <c r="C446" i="9"/>
  <c r="E446" i="9" s="1"/>
  <c r="C500" i="9"/>
  <c r="E500" i="9" s="1"/>
  <c r="C303" i="9"/>
  <c r="E303" i="9" s="1"/>
  <c r="C403" i="9"/>
  <c r="E403" i="9" s="1"/>
  <c r="C451" i="9"/>
  <c r="E451" i="9" s="1"/>
  <c r="C503" i="9"/>
  <c r="E503" i="9" s="1"/>
  <c r="C304" i="9"/>
  <c r="E304" i="9" s="1"/>
  <c r="C404" i="9"/>
  <c r="E404" i="9" s="1"/>
  <c r="C452" i="9"/>
  <c r="E452" i="9" s="1"/>
  <c r="C504" i="9"/>
  <c r="E504" i="9" s="1"/>
  <c r="C318" i="9"/>
  <c r="E318" i="9" s="1"/>
  <c r="C418" i="9"/>
  <c r="E418" i="9" s="1"/>
  <c r="C465" i="9"/>
  <c r="E465" i="9" s="1"/>
  <c r="C518" i="9"/>
  <c r="E518" i="9" s="1"/>
  <c r="C320" i="9"/>
  <c r="E320" i="9" s="1"/>
  <c r="C420" i="9"/>
  <c r="E420" i="9" s="1"/>
  <c r="C466" i="9"/>
  <c r="E466" i="9" s="1"/>
  <c r="C520" i="9"/>
  <c r="E520" i="9" s="1"/>
  <c r="C323" i="9"/>
  <c r="E323" i="9" s="1"/>
  <c r="C523" i="9"/>
  <c r="E523" i="9" s="1"/>
  <c r="C324" i="9"/>
  <c r="E324" i="9" s="1"/>
  <c r="C524" i="9"/>
  <c r="E524" i="9" s="1"/>
  <c r="C325" i="9"/>
  <c r="E325" i="9" s="1"/>
  <c r="C525" i="9"/>
  <c r="E525" i="9" s="1"/>
  <c r="C331" i="9"/>
  <c r="E331" i="9" s="1"/>
  <c r="C431" i="9"/>
  <c r="E431" i="9" s="1"/>
  <c r="C531" i="9"/>
  <c r="E531" i="9" s="1"/>
  <c r="C326" i="9"/>
  <c r="E326" i="9" s="1"/>
  <c r="C411" i="9"/>
  <c r="E411" i="9" s="1"/>
  <c r="C505" i="9"/>
  <c r="E505" i="9" s="1"/>
  <c r="C332" i="9"/>
  <c r="E332" i="9" s="1"/>
  <c r="C412" i="9"/>
  <c r="E412" i="9" s="1"/>
  <c r="C506" i="9"/>
  <c r="E506" i="9" s="1"/>
  <c r="C338" i="9"/>
  <c r="E338" i="9" s="1"/>
  <c r="C511" i="9"/>
  <c r="E511" i="9" s="1"/>
  <c r="C340" i="9"/>
  <c r="E340" i="9" s="1"/>
  <c r="C432" i="9"/>
  <c r="E432" i="9" s="1"/>
  <c r="C512" i="9"/>
  <c r="E512" i="9" s="1"/>
  <c r="C438" i="9"/>
  <c r="E438" i="9" s="1"/>
  <c r="C526" i="9"/>
  <c r="E526" i="9" s="1"/>
  <c r="C440" i="9"/>
  <c r="E440" i="9" s="1"/>
  <c r="C532" i="9"/>
  <c r="E532" i="9" s="1"/>
  <c r="C443" i="9"/>
  <c r="E443" i="9" s="1"/>
  <c r="C444" i="9"/>
  <c r="E444" i="9" s="1"/>
  <c r="C445" i="9"/>
  <c r="E445" i="9" s="1"/>
  <c r="C458" i="9"/>
  <c r="E458" i="9" s="1"/>
  <c r="C460" i="9"/>
  <c r="E460" i="9" s="1"/>
  <c r="C285" i="9"/>
  <c r="E285" i="9" s="1"/>
  <c r="C463" i="9"/>
  <c r="E463" i="9" s="1"/>
  <c r="C291" i="9"/>
  <c r="E291" i="9" s="1"/>
  <c r="C292" i="9"/>
  <c r="E292" i="9" s="1"/>
  <c r="C391" i="9"/>
  <c r="E391" i="9" s="1"/>
  <c r="C392" i="9"/>
  <c r="E392" i="9" s="1"/>
  <c r="C398" i="9"/>
  <c r="E398" i="9" s="1"/>
  <c r="C405" i="9"/>
  <c r="E405" i="9" s="1"/>
  <c r="C491" i="9"/>
  <c r="E491" i="9" s="1"/>
  <c r="C492" i="9"/>
  <c r="E492" i="9" s="1"/>
  <c r="C498" i="9"/>
  <c r="E498" i="9" s="1"/>
  <c r="C286" i="9"/>
  <c r="E286" i="9" s="1"/>
  <c r="C298" i="9"/>
  <c r="E298" i="9" s="1"/>
  <c r="C311" i="9"/>
  <c r="E311" i="9" s="1"/>
  <c r="C312" i="9"/>
  <c r="E312" i="9" s="1"/>
  <c r="C406" i="9"/>
  <c r="E406" i="9" s="1"/>
  <c r="C464" i="9"/>
  <c r="E464" i="9" s="1"/>
  <c r="C485" i="9"/>
  <c r="E485" i="9" s="1"/>
  <c r="C486" i="9"/>
  <c r="E486" i="9" s="1"/>
  <c r="C305" i="9"/>
  <c r="E305" i="9" s="1"/>
  <c r="C306" i="9"/>
  <c r="E306" i="9" s="1"/>
  <c r="C8" i="14"/>
  <c r="E8" i="14" s="1"/>
  <c r="C9" i="14"/>
  <c r="E9" i="14" s="1"/>
  <c r="C10" i="14"/>
  <c r="E10" i="14" s="1"/>
  <c r="C11" i="14"/>
  <c r="E11" i="14" s="1"/>
  <c r="C12" i="14"/>
  <c r="E12" i="14" s="1"/>
  <c r="C14" i="14"/>
  <c r="E14" i="14" s="1"/>
  <c r="C16" i="14"/>
  <c r="E16" i="14" s="1"/>
  <c r="C17" i="14"/>
  <c r="E17" i="14" s="1"/>
  <c r="C6" i="14"/>
  <c r="E6" i="14" s="1"/>
  <c r="C7" i="14"/>
  <c r="E7" i="14" s="1"/>
  <c r="C13" i="14"/>
  <c r="E13" i="14" s="1"/>
  <c r="C15" i="14"/>
  <c r="E15" i="14" s="1"/>
  <c r="C770" i="6"/>
  <c r="E770" i="6" s="1"/>
  <c r="C790" i="6"/>
  <c r="E790" i="6" s="1"/>
  <c r="C810" i="6"/>
  <c r="E810" i="6" s="1"/>
  <c r="C830" i="6"/>
  <c r="E830" i="6" s="1"/>
  <c r="C850" i="6"/>
  <c r="E850" i="6" s="1"/>
  <c r="C870" i="6"/>
  <c r="E870" i="6" s="1"/>
  <c r="C890" i="6"/>
  <c r="E890" i="6" s="1"/>
  <c r="C772" i="6"/>
  <c r="E772" i="6" s="1"/>
  <c r="C792" i="6"/>
  <c r="E792" i="6" s="1"/>
  <c r="C812" i="6"/>
  <c r="E812" i="6" s="1"/>
  <c r="C832" i="6"/>
  <c r="E832" i="6" s="1"/>
  <c r="C852" i="6"/>
  <c r="E852" i="6" s="1"/>
  <c r="C872" i="6"/>
  <c r="E872" i="6" s="1"/>
  <c r="C892" i="6"/>
  <c r="E892" i="6" s="1"/>
  <c r="C774" i="6"/>
  <c r="E774" i="6" s="1"/>
  <c r="C796" i="6"/>
  <c r="E796" i="6" s="1"/>
  <c r="C818" i="6"/>
  <c r="E818" i="6" s="1"/>
  <c r="C840" i="6"/>
  <c r="E840" i="6" s="1"/>
  <c r="C862" i="6"/>
  <c r="E862" i="6" s="1"/>
  <c r="C884" i="6"/>
  <c r="E884" i="6" s="1"/>
  <c r="C775" i="6"/>
  <c r="E775" i="6" s="1"/>
  <c r="C797" i="6"/>
  <c r="E797" i="6" s="1"/>
  <c r="C819" i="6"/>
  <c r="E819" i="6" s="1"/>
  <c r="C841" i="6"/>
  <c r="E841" i="6" s="1"/>
  <c r="C863" i="6"/>
  <c r="E863" i="6" s="1"/>
  <c r="C885" i="6"/>
  <c r="E885" i="6" s="1"/>
  <c r="C754" i="6"/>
  <c r="E754" i="6" s="1"/>
  <c r="C776" i="6"/>
  <c r="E776" i="6" s="1"/>
  <c r="C798" i="6"/>
  <c r="E798" i="6" s="1"/>
  <c r="C820" i="6"/>
  <c r="E820" i="6" s="1"/>
  <c r="C842" i="6"/>
  <c r="E842" i="6" s="1"/>
  <c r="C864" i="6"/>
  <c r="E864" i="6" s="1"/>
  <c r="C886" i="6"/>
  <c r="E886" i="6" s="1"/>
  <c r="C755" i="6"/>
  <c r="E755" i="6" s="1"/>
  <c r="C777" i="6"/>
  <c r="E777" i="6" s="1"/>
  <c r="C799" i="6"/>
  <c r="E799" i="6" s="1"/>
  <c r="C821" i="6"/>
  <c r="E821" i="6" s="1"/>
  <c r="C843" i="6"/>
  <c r="E843" i="6" s="1"/>
  <c r="C865" i="6"/>
  <c r="E865" i="6" s="1"/>
  <c r="C887" i="6"/>
  <c r="E887" i="6" s="1"/>
  <c r="C756" i="6"/>
  <c r="E756" i="6" s="1"/>
  <c r="C778" i="6"/>
  <c r="E778" i="6" s="1"/>
  <c r="C800" i="6"/>
  <c r="E800" i="6" s="1"/>
  <c r="C822" i="6"/>
  <c r="E822" i="6" s="1"/>
  <c r="C844" i="6"/>
  <c r="E844" i="6" s="1"/>
  <c r="C866" i="6"/>
  <c r="E866" i="6" s="1"/>
  <c r="C888" i="6"/>
  <c r="E888" i="6" s="1"/>
  <c r="C757" i="6"/>
  <c r="E757" i="6" s="1"/>
  <c r="C779" i="6"/>
  <c r="E779" i="6" s="1"/>
  <c r="C801" i="6"/>
  <c r="E801" i="6" s="1"/>
  <c r="C823" i="6"/>
  <c r="E823" i="6" s="1"/>
  <c r="C845" i="6"/>
  <c r="E845" i="6" s="1"/>
  <c r="C867" i="6"/>
  <c r="E867" i="6" s="1"/>
  <c r="C889" i="6"/>
  <c r="E889" i="6" s="1"/>
  <c r="C758" i="6"/>
  <c r="E758" i="6" s="1"/>
  <c r="C780" i="6"/>
  <c r="E780" i="6" s="1"/>
  <c r="C802" i="6"/>
  <c r="E802" i="6" s="1"/>
  <c r="C824" i="6"/>
  <c r="E824" i="6" s="1"/>
  <c r="C846" i="6"/>
  <c r="E846" i="6" s="1"/>
  <c r="C868" i="6"/>
  <c r="E868" i="6" s="1"/>
  <c r="C891" i="6"/>
  <c r="E891" i="6" s="1"/>
  <c r="C759" i="6"/>
  <c r="E759" i="6" s="1"/>
  <c r="C781" i="6"/>
  <c r="E781" i="6" s="1"/>
  <c r="C803" i="6"/>
  <c r="E803" i="6" s="1"/>
  <c r="C825" i="6"/>
  <c r="E825" i="6" s="1"/>
  <c r="C847" i="6"/>
  <c r="E847" i="6" s="1"/>
  <c r="C869" i="6"/>
  <c r="E869" i="6" s="1"/>
  <c r="C893" i="6"/>
  <c r="E893" i="6" s="1"/>
  <c r="C760" i="6"/>
  <c r="E760" i="6" s="1"/>
  <c r="C782" i="6"/>
  <c r="E782" i="6" s="1"/>
  <c r="C804" i="6"/>
  <c r="E804" i="6" s="1"/>
  <c r="C826" i="6"/>
  <c r="E826" i="6" s="1"/>
  <c r="C848" i="6"/>
  <c r="E848" i="6" s="1"/>
  <c r="C871" i="6"/>
  <c r="E871" i="6" s="1"/>
  <c r="C894" i="6"/>
  <c r="E894" i="6" s="1"/>
  <c r="C761" i="6"/>
  <c r="E761" i="6" s="1"/>
  <c r="C783" i="6"/>
  <c r="E783" i="6" s="1"/>
  <c r="C805" i="6"/>
  <c r="E805" i="6" s="1"/>
  <c r="C827" i="6"/>
  <c r="E827" i="6" s="1"/>
  <c r="C849" i="6"/>
  <c r="E849" i="6" s="1"/>
  <c r="C873" i="6"/>
  <c r="E873" i="6" s="1"/>
  <c r="C895" i="6"/>
  <c r="E895" i="6" s="1"/>
  <c r="C762" i="6"/>
  <c r="E762" i="6" s="1"/>
  <c r="C784" i="6"/>
  <c r="E784" i="6" s="1"/>
  <c r="C806" i="6"/>
  <c r="E806" i="6" s="1"/>
  <c r="C828" i="6"/>
  <c r="E828" i="6" s="1"/>
  <c r="C851" i="6"/>
  <c r="E851" i="6" s="1"/>
  <c r="C874" i="6"/>
  <c r="E874" i="6" s="1"/>
  <c r="C896" i="6"/>
  <c r="E896" i="6" s="1"/>
  <c r="C763" i="6"/>
  <c r="E763" i="6" s="1"/>
  <c r="C785" i="6"/>
  <c r="E785" i="6" s="1"/>
  <c r="C791" i="6"/>
  <c r="E791" i="6" s="1"/>
  <c r="C838" i="6"/>
  <c r="E838" i="6" s="1"/>
  <c r="C897" i="6"/>
  <c r="E897" i="6" s="1"/>
  <c r="C793" i="6"/>
  <c r="E793" i="6" s="1"/>
  <c r="C839" i="6"/>
  <c r="E839" i="6" s="1"/>
  <c r="C898" i="6"/>
  <c r="E898" i="6" s="1"/>
  <c r="C794" i="6"/>
  <c r="E794" i="6" s="1"/>
  <c r="C853" i="6"/>
  <c r="E853" i="6" s="1"/>
  <c r="C899" i="6"/>
  <c r="E899" i="6" s="1"/>
  <c r="C795" i="6"/>
  <c r="E795" i="6" s="1"/>
  <c r="C854" i="6"/>
  <c r="E854" i="6" s="1"/>
  <c r="C900" i="6"/>
  <c r="E900" i="6" s="1"/>
  <c r="C764" i="6"/>
  <c r="E764" i="6" s="1"/>
  <c r="C813" i="6"/>
  <c r="E813" i="6" s="1"/>
  <c r="C859" i="6"/>
  <c r="E859" i="6" s="1"/>
  <c r="C765" i="6"/>
  <c r="E765" i="6" s="1"/>
  <c r="C814" i="6"/>
  <c r="E814" i="6" s="1"/>
  <c r="C860" i="6"/>
  <c r="E860" i="6" s="1"/>
  <c r="C766" i="6"/>
  <c r="E766" i="6" s="1"/>
  <c r="C815" i="6"/>
  <c r="E815" i="6" s="1"/>
  <c r="C861" i="6"/>
  <c r="E861" i="6" s="1"/>
  <c r="C767" i="6"/>
  <c r="E767" i="6" s="1"/>
  <c r="C816" i="6"/>
  <c r="E816" i="6" s="1"/>
  <c r="C875" i="6"/>
  <c r="E875" i="6" s="1"/>
  <c r="C768" i="6"/>
  <c r="E768" i="6" s="1"/>
  <c r="C769" i="6"/>
  <c r="E769" i="6" s="1"/>
  <c r="C829" i="6"/>
  <c r="E829" i="6" s="1"/>
  <c r="C877" i="6"/>
  <c r="E877" i="6" s="1"/>
  <c r="C771" i="6"/>
  <c r="E771" i="6" s="1"/>
  <c r="C831" i="6"/>
  <c r="E831" i="6" s="1"/>
  <c r="C837" i="6"/>
  <c r="E837" i="6" s="1"/>
  <c r="C855" i="6"/>
  <c r="E855" i="6" s="1"/>
  <c r="C856" i="6"/>
  <c r="E856" i="6" s="1"/>
  <c r="C857" i="6"/>
  <c r="E857" i="6" s="1"/>
  <c r="C876" i="6"/>
  <c r="E876" i="6" s="1"/>
  <c r="C773" i="6"/>
  <c r="E773" i="6" s="1"/>
  <c r="C878" i="6"/>
  <c r="E878" i="6" s="1"/>
  <c r="C786" i="6"/>
  <c r="E786" i="6" s="1"/>
  <c r="C879" i="6"/>
  <c r="E879" i="6" s="1"/>
  <c r="C787" i="6"/>
  <c r="E787" i="6" s="1"/>
  <c r="C880" i="6"/>
  <c r="E880" i="6" s="1"/>
  <c r="C788" i="6"/>
  <c r="E788" i="6" s="1"/>
  <c r="C881" i="6"/>
  <c r="E881" i="6" s="1"/>
  <c r="C789" i="6"/>
  <c r="E789" i="6" s="1"/>
  <c r="C882" i="6"/>
  <c r="E882" i="6" s="1"/>
  <c r="C807" i="6"/>
  <c r="E807" i="6" s="1"/>
  <c r="C883" i="6"/>
  <c r="E883" i="6" s="1"/>
  <c r="C808" i="6"/>
  <c r="E808" i="6" s="1"/>
  <c r="C809" i="6"/>
  <c r="E809" i="6" s="1"/>
  <c r="C811" i="6"/>
  <c r="E811" i="6" s="1"/>
  <c r="C817" i="6"/>
  <c r="E817" i="6" s="1"/>
  <c r="C834" i="6"/>
  <c r="E834" i="6" s="1"/>
  <c r="C835" i="6"/>
  <c r="E835" i="6" s="1"/>
  <c r="C833" i="6"/>
  <c r="E833" i="6" s="1"/>
  <c r="C836" i="6"/>
  <c r="E836" i="6" s="1"/>
  <c r="C858" i="6"/>
  <c r="E858" i="6" s="1"/>
  <c r="C1339" i="5"/>
  <c r="E1339" i="5" s="1"/>
  <c r="C1359" i="5"/>
  <c r="E1359" i="5" s="1"/>
  <c r="C1379" i="5"/>
  <c r="E1379" i="5" s="1"/>
  <c r="C1399" i="5"/>
  <c r="E1399" i="5" s="1"/>
  <c r="C1419" i="5"/>
  <c r="E1419" i="5" s="1"/>
  <c r="C1439" i="5"/>
  <c r="E1439" i="5" s="1"/>
  <c r="C1459" i="5"/>
  <c r="E1459" i="5" s="1"/>
  <c r="C1479" i="5"/>
  <c r="E1479" i="5" s="1"/>
  <c r="C1499" i="5"/>
  <c r="E1499" i="5" s="1"/>
  <c r="C1340" i="5"/>
  <c r="E1340" i="5" s="1"/>
  <c r="C1360" i="5"/>
  <c r="E1360" i="5" s="1"/>
  <c r="C1380" i="5"/>
  <c r="E1380" i="5" s="1"/>
  <c r="C1400" i="5"/>
  <c r="E1400" i="5" s="1"/>
  <c r="C1420" i="5"/>
  <c r="E1420" i="5" s="1"/>
  <c r="C1440" i="5"/>
  <c r="E1440" i="5" s="1"/>
  <c r="C1460" i="5"/>
  <c r="E1460" i="5" s="1"/>
  <c r="C1480" i="5"/>
  <c r="E1480" i="5" s="1"/>
  <c r="C1341" i="5"/>
  <c r="E1341" i="5" s="1"/>
  <c r="C1361" i="5"/>
  <c r="E1361" i="5" s="1"/>
  <c r="C1381" i="5"/>
  <c r="E1381" i="5" s="1"/>
  <c r="C1401" i="5"/>
  <c r="E1401" i="5" s="1"/>
  <c r="C1421" i="5"/>
  <c r="E1421" i="5" s="1"/>
  <c r="C1441" i="5"/>
  <c r="E1441" i="5" s="1"/>
  <c r="C1461" i="5"/>
  <c r="E1461" i="5" s="1"/>
  <c r="C1481" i="5"/>
  <c r="E1481" i="5" s="1"/>
  <c r="C1342" i="5"/>
  <c r="E1342" i="5" s="1"/>
  <c r="C1362" i="5"/>
  <c r="E1362" i="5" s="1"/>
  <c r="C1382" i="5"/>
  <c r="E1382" i="5" s="1"/>
  <c r="C1402" i="5"/>
  <c r="E1402" i="5" s="1"/>
  <c r="C1422" i="5"/>
  <c r="E1422" i="5" s="1"/>
  <c r="C1442" i="5"/>
  <c r="E1442" i="5" s="1"/>
  <c r="C1462" i="5"/>
  <c r="E1462" i="5" s="1"/>
  <c r="C1482" i="5"/>
  <c r="E1482" i="5" s="1"/>
  <c r="C1356" i="5"/>
  <c r="E1356" i="5" s="1"/>
  <c r="C1384" i="5"/>
  <c r="E1384" i="5" s="1"/>
  <c r="C1408" i="5"/>
  <c r="E1408" i="5" s="1"/>
  <c r="C1432" i="5"/>
  <c r="E1432" i="5" s="1"/>
  <c r="C1456" i="5"/>
  <c r="E1456" i="5" s="1"/>
  <c r="C1484" i="5"/>
  <c r="E1484" i="5" s="1"/>
  <c r="C1333" i="5"/>
  <c r="E1333" i="5" s="1"/>
  <c r="C1357" i="5"/>
  <c r="E1357" i="5" s="1"/>
  <c r="C1385" i="5"/>
  <c r="E1385" i="5" s="1"/>
  <c r="C1409" i="5"/>
  <c r="E1409" i="5" s="1"/>
  <c r="C1433" i="5"/>
  <c r="E1433" i="5" s="1"/>
  <c r="C1457" i="5"/>
  <c r="E1457" i="5" s="1"/>
  <c r="C1485" i="5"/>
  <c r="E1485" i="5" s="1"/>
  <c r="C1334" i="5"/>
  <c r="E1334" i="5" s="1"/>
  <c r="C1358" i="5"/>
  <c r="E1358" i="5" s="1"/>
  <c r="C1386" i="5"/>
  <c r="E1386" i="5" s="1"/>
  <c r="C1410" i="5"/>
  <c r="E1410" i="5" s="1"/>
  <c r="C1434" i="5"/>
  <c r="E1434" i="5" s="1"/>
  <c r="C1458" i="5"/>
  <c r="E1458" i="5" s="1"/>
  <c r="C1486" i="5"/>
  <c r="E1486" i="5" s="1"/>
  <c r="C1337" i="5"/>
  <c r="E1337" i="5" s="1"/>
  <c r="C1365" i="5"/>
  <c r="E1365" i="5" s="1"/>
  <c r="C1389" i="5"/>
  <c r="E1389" i="5" s="1"/>
  <c r="C1413" i="5"/>
  <c r="E1413" i="5" s="1"/>
  <c r="C1437" i="5"/>
  <c r="E1437" i="5" s="1"/>
  <c r="C1465" i="5"/>
  <c r="E1465" i="5" s="1"/>
  <c r="C1489" i="5"/>
  <c r="E1489" i="5" s="1"/>
  <c r="C1338" i="5"/>
  <c r="E1338" i="5" s="1"/>
  <c r="C1366" i="5"/>
  <c r="E1366" i="5" s="1"/>
  <c r="C1390" i="5"/>
  <c r="E1390" i="5" s="1"/>
  <c r="C1414" i="5"/>
  <c r="E1414" i="5" s="1"/>
  <c r="C1438" i="5"/>
  <c r="E1438" i="5" s="1"/>
  <c r="C1466" i="5"/>
  <c r="E1466" i="5" s="1"/>
  <c r="C1490" i="5"/>
  <c r="E1490" i="5" s="1"/>
  <c r="C1343" i="5"/>
  <c r="E1343" i="5" s="1"/>
  <c r="C1367" i="5"/>
  <c r="E1367" i="5" s="1"/>
  <c r="C1391" i="5"/>
  <c r="E1391" i="5" s="1"/>
  <c r="C1415" i="5"/>
  <c r="E1415" i="5" s="1"/>
  <c r="C1443" i="5"/>
  <c r="E1443" i="5" s="1"/>
  <c r="C1467" i="5"/>
  <c r="E1467" i="5" s="1"/>
  <c r="C1491" i="5"/>
  <c r="E1491" i="5" s="1"/>
  <c r="C1344" i="5"/>
  <c r="E1344" i="5" s="1"/>
  <c r="C1368" i="5"/>
  <c r="E1368" i="5" s="1"/>
  <c r="C1392" i="5"/>
  <c r="E1392" i="5" s="1"/>
  <c r="C1416" i="5"/>
  <c r="E1416" i="5" s="1"/>
  <c r="C1444" i="5"/>
  <c r="E1444" i="5" s="1"/>
  <c r="C1468" i="5"/>
  <c r="E1468" i="5" s="1"/>
  <c r="C1492" i="5"/>
  <c r="E1492" i="5" s="1"/>
  <c r="C1346" i="5"/>
  <c r="E1346" i="5" s="1"/>
  <c r="C1370" i="5"/>
  <c r="E1370" i="5" s="1"/>
  <c r="C1394" i="5"/>
  <c r="E1394" i="5" s="1"/>
  <c r="C1418" i="5"/>
  <c r="E1418" i="5" s="1"/>
  <c r="C1446" i="5"/>
  <c r="E1446" i="5" s="1"/>
  <c r="C1470" i="5"/>
  <c r="E1470" i="5" s="1"/>
  <c r="C1494" i="5"/>
  <c r="E1494" i="5" s="1"/>
  <c r="C1347" i="5"/>
  <c r="E1347" i="5" s="1"/>
  <c r="C1371" i="5"/>
  <c r="E1371" i="5" s="1"/>
  <c r="C1395" i="5"/>
  <c r="E1395" i="5" s="1"/>
  <c r="C1423" i="5"/>
  <c r="E1423" i="5" s="1"/>
  <c r="C1447" i="5"/>
  <c r="E1447" i="5" s="1"/>
  <c r="C1471" i="5"/>
  <c r="E1471" i="5" s="1"/>
  <c r="C1495" i="5"/>
  <c r="E1495" i="5" s="1"/>
  <c r="C1348" i="5"/>
  <c r="E1348" i="5" s="1"/>
  <c r="C1372" i="5"/>
  <c r="E1372" i="5" s="1"/>
  <c r="C1396" i="5"/>
  <c r="E1396" i="5" s="1"/>
  <c r="C1424" i="5"/>
  <c r="E1424" i="5" s="1"/>
  <c r="C1448" i="5"/>
  <c r="E1448" i="5" s="1"/>
  <c r="C1472" i="5"/>
  <c r="E1472" i="5" s="1"/>
  <c r="C1496" i="5"/>
  <c r="E1496" i="5" s="1"/>
  <c r="C1354" i="5"/>
  <c r="E1354" i="5" s="1"/>
  <c r="C1406" i="5"/>
  <c r="E1406" i="5" s="1"/>
  <c r="C1454" i="5"/>
  <c r="E1454" i="5" s="1"/>
  <c r="C1355" i="5"/>
  <c r="E1355" i="5" s="1"/>
  <c r="C1407" i="5"/>
  <c r="E1407" i="5" s="1"/>
  <c r="C1455" i="5"/>
  <c r="E1455" i="5" s="1"/>
  <c r="C1363" i="5"/>
  <c r="E1363" i="5" s="1"/>
  <c r="C1411" i="5"/>
  <c r="E1411" i="5" s="1"/>
  <c r="C1463" i="5"/>
  <c r="E1463" i="5" s="1"/>
  <c r="C1364" i="5"/>
  <c r="E1364" i="5" s="1"/>
  <c r="C1412" i="5"/>
  <c r="E1412" i="5" s="1"/>
  <c r="C1464" i="5"/>
  <c r="E1464" i="5" s="1"/>
  <c r="C1369" i="5"/>
  <c r="E1369" i="5" s="1"/>
  <c r="C1417" i="5"/>
  <c r="E1417" i="5" s="1"/>
  <c r="C1469" i="5"/>
  <c r="E1469" i="5" s="1"/>
  <c r="C1376" i="5"/>
  <c r="E1376" i="5" s="1"/>
  <c r="C1428" i="5"/>
  <c r="E1428" i="5" s="1"/>
  <c r="C1476" i="5"/>
  <c r="E1476" i="5" s="1"/>
  <c r="C1377" i="5"/>
  <c r="E1377" i="5" s="1"/>
  <c r="C1429" i="5"/>
  <c r="E1429" i="5" s="1"/>
  <c r="C1477" i="5"/>
  <c r="E1477" i="5" s="1"/>
  <c r="C1378" i="5"/>
  <c r="E1378" i="5" s="1"/>
  <c r="C1430" i="5"/>
  <c r="E1430" i="5" s="1"/>
  <c r="C1478" i="5"/>
  <c r="E1478" i="5" s="1"/>
  <c r="C1383" i="5"/>
  <c r="E1383" i="5" s="1"/>
  <c r="C1431" i="5"/>
  <c r="E1431" i="5" s="1"/>
  <c r="C1483" i="5"/>
  <c r="E1483" i="5" s="1"/>
  <c r="C1345" i="5"/>
  <c r="E1345" i="5" s="1"/>
  <c r="C1349" i="5"/>
  <c r="E1349" i="5" s="1"/>
  <c r="C1397" i="5"/>
  <c r="E1397" i="5" s="1"/>
  <c r="C1449" i="5"/>
  <c r="E1449" i="5" s="1"/>
  <c r="C1497" i="5"/>
  <c r="E1497" i="5" s="1"/>
  <c r="C1393" i="5"/>
  <c r="E1393" i="5" s="1"/>
  <c r="C1493" i="5"/>
  <c r="E1493" i="5" s="1"/>
  <c r="C1398" i="5"/>
  <c r="E1398" i="5" s="1"/>
  <c r="C1498" i="5"/>
  <c r="E1498" i="5" s="1"/>
  <c r="C1403" i="5"/>
  <c r="E1403" i="5" s="1"/>
  <c r="C1404" i="5"/>
  <c r="E1404" i="5" s="1"/>
  <c r="C1405" i="5"/>
  <c r="E1405" i="5" s="1"/>
  <c r="C1425" i="5"/>
  <c r="E1425" i="5" s="1"/>
  <c r="C1426" i="5"/>
  <c r="E1426" i="5" s="1"/>
  <c r="C1445" i="5"/>
  <c r="E1445" i="5" s="1"/>
  <c r="C1450" i="5"/>
  <c r="E1450" i="5" s="1"/>
  <c r="C1451" i="5"/>
  <c r="E1451" i="5" s="1"/>
  <c r="C1452" i="5"/>
  <c r="E1452" i="5" s="1"/>
  <c r="C1453" i="5"/>
  <c r="E1453" i="5" s="1"/>
  <c r="C1473" i="5"/>
  <c r="E1473" i="5" s="1"/>
  <c r="C1335" i="5"/>
  <c r="E1335" i="5" s="1"/>
  <c r="C1474" i="5"/>
  <c r="E1474" i="5" s="1"/>
  <c r="C1336" i="5"/>
  <c r="E1336" i="5" s="1"/>
  <c r="C1475" i="5"/>
  <c r="E1475" i="5" s="1"/>
  <c r="C1350" i="5"/>
  <c r="E1350" i="5" s="1"/>
  <c r="C1487" i="5"/>
  <c r="E1487" i="5" s="1"/>
  <c r="C1351" i="5"/>
  <c r="E1351" i="5" s="1"/>
  <c r="C1488" i="5"/>
  <c r="E1488" i="5" s="1"/>
  <c r="C1352" i="5"/>
  <c r="E1352" i="5" s="1"/>
  <c r="C1353" i="5"/>
  <c r="E1353" i="5" s="1"/>
  <c r="C1373" i="5"/>
  <c r="E1373" i="5" s="1"/>
  <c r="C1374" i="5"/>
  <c r="E1374" i="5" s="1"/>
  <c r="C1375" i="5"/>
  <c r="E1375" i="5" s="1"/>
  <c r="C1387" i="5"/>
  <c r="E1387" i="5" s="1"/>
  <c r="C1388" i="5"/>
  <c r="E1388" i="5" s="1"/>
  <c r="C1427" i="5"/>
  <c r="E1427" i="5" s="1"/>
  <c r="C1435" i="5"/>
  <c r="E1435" i="5" s="1"/>
  <c r="C1436" i="5"/>
  <c r="E1436" i="5" s="1"/>
  <c r="C1178" i="6"/>
  <c r="E1178" i="6" s="1"/>
  <c r="C1179" i="6"/>
  <c r="E1179" i="6" s="1"/>
  <c r="C1180" i="6"/>
  <c r="E1180" i="6" s="1"/>
  <c r="C1190" i="6"/>
  <c r="E1190" i="6" s="1"/>
  <c r="C1191" i="6"/>
  <c r="E1191" i="6" s="1"/>
  <c r="C1188" i="6"/>
  <c r="E1188" i="6" s="1"/>
  <c r="C193" i="6"/>
  <c r="E193" i="6" s="1"/>
  <c r="C213" i="6"/>
  <c r="E213" i="6" s="1"/>
  <c r="C233" i="6"/>
  <c r="E233" i="6" s="1"/>
  <c r="C253" i="6"/>
  <c r="E253" i="6" s="1"/>
  <c r="C273" i="6"/>
  <c r="E273" i="6" s="1"/>
  <c r="C293" i="6"/>
  <c r="E293" i="6" s="1"/>
  <c r="C313" i="6"/>
  <c r="E313" i="6" s="1"/>
  <c r="C333" i="6"/>
  <c r="E333" i="6" s="1"/>
  <c r="C353" i="6"/>
  <c r="E353" i="6" s="1"/>
  <c r="C373" i="6"/>
  <c r="E373" i="6" s="1"/>
  <c r="C393" i="6"/>
  <c r="E393" i="6" s="1"/>
  <c r="C413" i="6"/>
  <c r="E413" i="6" s="1"/>
  <c r="C433" i="6"/>
  <c r="E433" i="6" s="1"/>
  <c r="C453" i="6"/>
  <c r="E453" i="6" s="1"/>
  <c r="C1189" i="6"/>
  <c r="E1189" i="6" s="1"/>
  <c r="C194" i="6"/>
  <c r="E194" i="6" s="1"/>
  <c r="C214" i="6"/>
  <c r="E214" i="6" s="1"/>
  <c r="C234" i="6"/>
  <c r="E234" i="6" s="1"/>
  <c r="C254" i="6"/>
  <c r="E254" i="6" s="1"/>
  <c r="C274" i="6"/>
  <c r="E274" i="6" s="1"/>
  <c r="C294" i="6"/>
  <c r="E294" i="6" s="1"/>
  <c r="C314" i="6"/>
  <c r="E314" i="6" s="1"/>
  <c r="C334" i="6"/>
  <c r="E334" i="6" s="1"/>
  <c r="C354" i="6"/>
  <c r="E354" i="6" s="1"/>
  <c r="C374" i="6"/>
  <c r="E374" i="6" s="1"/>
  <c r="C394" i="6"/>
  <c r="E394" i="6" s="1"/>
  <c r="C414" i="6"/>
  <c r="E414" i="6" s="1"/>
  <c r="C434" i="6"/>
  <c r="E434" i="6" s="1"/>
  <c r="C1192" i="6"/>
  <c r="E1192" i="6" s="1"/>
  <c r="C195" i="6"/>
  <c r="E195" i="6" s="1"/>
  <c r="C215" i="6"/>
  <c r="E215" i="6" s="1"/>
  <c r="C235" i="6"/>
  <c r="E235" i="6" s="1"/>
  <c r="C255" i="6"/>
  <c r="E255" i="6" s="1"/>
  <c r="C275" i="6"/>
  <c r="E275" i="6" s="1"/>
  <c r="C295" i="6"/>
  <c r="E295" i="6" s="1"/>
  <c r="C315" i="6"/>
  <c r="E315" i="6" s="1"/>
  <c r="C335" i="6"/>
  <c r="E335" i="6" s="1"/>
  <c r="C355" i="6"/>
  <c r="E355" i="6" s="1"/>
  <c r="C375" i="6"/>
  <c r="E375" i="6" s="1"/>
  <c r="C395" i="6"/>
  <c r="E395" i="6" s="1"/>
  <c r="C415" i="6"/>
  <c r="E415" i="6" s="1"/>
  <c r="C435" i="6"/>
  <c r="E435" i="6" s="1"/>
  <c r="C201" i="6"/>
  <c r="E201" i="6" s="1"/>
  <c r="C221" i="6"/>
  <c r="E221" i="6" s="1"/>
  <c r="C241" i="6"/>
  <c r="E241" i="6" s="1"/>
  <c r="C261" i="6"/>
  <c r="E261" i="6" s="1"/>
  <c r="C281" i="6"/>
  <c r="E281" i="6" s="1"/>
  <c r="C301" i="6"/>
  <c r="E301" i="6" s="1"/>
  <c r="C321" i="6"/>
  <c r="E321" i="6" s="1"/>
  <c r="C341" i="6"/>
  <c r="E341" i="6" s="1"/>
  <c r="C361" i="6"/>
  <c r="E361" i="6" s="1"/>
  <c r="C381" i="6"/>
  <c r="E381" i="6" s="1"/>
  <c r="C1176" i="6"/>
  <c r="E1176" i="6" s="1"/>
  <c r="C1177" i="6"/>
  <c r="E1177" i="6" s="1"/>
  <c r="C1181" i="6"/>
  <c r="E1181" i="6" s="1"/>
  <c r="C1183" i="6"/>
  <c r="E1183" i="6" s="1"/>
  <c r="C1184" i="6"/>
  <c r="E1184" i="6" s="1"/>
  <c r="C202" i="6"/>
  <c r="E202" i="6" s="1"/>
  <c r="C226" i="6"/>
  <c r="E226" i="6" s="1"/>
  <c r="C250" i="6"/>
  <c r="E250" i="6" s="1"/>
  <c r="C277" i="6"/>
  <c r="E277" i="6" s="1"/>
  <c r="C302" i="6"/>
  <c r="E302" i="6" s="1"/>
  <c r="C326" i="6"/>
  <c r="E326" i="6" s="1"/>
  <c r="C350" i="6"/>
  <c r="E350" i="6" s="1"/>
  <c r="C377" i="6"/>
  <c r="E377" i="6" s="1"/>
  <c r="C401" i="6"/>
  <c r="E401" i="6" s="1"/>
  <c r="C424" i="6"/>
  <c r="E424" i="6" s="1"/>
  <c r="C447" i="6"/>
  <c r="E447" i="6" s="1"/>
  <c r="C203" i="6"/>
  <c r="E203" i="6" s="1"/>
  <c r="C227" i="6"/>
  <c r="E227" i="6" s="1"/>
  <c r="C251" i="6"/>
  <c r="E251" i="6" s="1"/>
  <c r="C278" i="6"/>
  <c r="E278" i="6" s="1"/>
  <c r="C303" i="6"/>
  <c r="E303" i="6" s="1"/>
  <c r="C327" i="6"/>
  <c r="E327" i="6" s="1"/>
  <c r="C351" i="6"/>
  <c r="E351" i="6" s="1"/>
  <c r="C378" i="6"/>
  <c r="E378" i="6" s="1"/>
  <c r="C402" i="6"/>
  <c r="E402" i="6" s="1"/>
  <c r="C425" i="6"/>
  <c r="E425" i="6" s="1"/>
  <c r="C448" i="6"/>
  <c r="E448" i="6" s="1"/>
  <c r="C204" i="6"/>
  <c r="E204" i="6" s="1"/>
  <c r="C228" i="6"/>
  <c r="E228" i="6" s="1"/>
  <c r="C252" i="6"/>
  <c r="E252" i="6" s="1"/>
  <c r="C279" i="6"/>
  <c r="E279" i="6" s="1"/>
  <c r="C304" i="6"/>
  <c r="E304" i="6" s="1"/>
  <c r="C328" i="6"/>
  <c r="E328" i="6" s="1"/>
  <c r="C352" i="6"/>
  <c r="E352" i="6" s="1"/>
  <c r="C379" i="6"/>
  <c r="E379" i="6" s="1"/>
  <c r="C403" i="6"/>
  <c r="E403" i="6" s="1"/>
  <c r="C426" i="6"/>
  <c r="E426" i="6" s="1"/>
  <c r="C449" i="6"/>
  <c r="E449" i="6" s="1"/>
  <c r="C205" i="6"/>
  <c r="E205" i="6" s="1"/>
  <c r="C229" i="6"/>
  <c r="E229" i="6" s="1"/>
  <c r="C256" i="6"/>
  <c r="E256" i="6" s="1"/>
  <c r="C280" i="6"/>
  <c r="E280" i="6" s="1"/>
  <c r="C305" i="6"/>
  <c r="E305" i="6" s="1"/>
  <c r="C329" i="6"/>
  <c r="E329" i="6" s="1"/>
  <c r="C356" i="6"/>
  <c r="E356" i="6" s="1"/>
  <c r="C380" i="6"/>
  <c r="E380" i="6" s="1"/>
  <c r="C404" i="6"/>
  <c r="E404" i="6" s="1"/>
  <c r="C427" i="6"/>
  <c r="E427" i="6" s="1"/>
  <c r="C450" i="6"/>
  <c r="E450" i="6" s="1"/>
  <c r="C210" i="6"/>
  <c r="E210" i="6" s="1"/>
  <c r="C237" i="6"/>
  <c r="E237" i="6" s="1"/>
  <c r="C262" i="6"/>
  <c r="E262" i="6" s="1"/>
  <c r="C286" i="6"/>
  <c r="E286" i="6" s="1"/>
  <c r="C310" i="6"/>
  <c r="E310" i="6" s="1"/>
  <c r="C337" i="6"/>
  <c r="E337" i="6" s="1"/>
  <c r="C362" i="6"/>
  <c r="E362" i="6" s="1"/>
  <c r="C386" i="6"/>
  <c r="E386" i="6" s="1"/>
  <c r="C409" i="6"/>
  <c r="E409" i="6" s="1"/>
  <c r="C432" i="6"/>
  <c r="E432" i="6" s="1"/>
  <c r="C187" i="6"/>
  <c r="E187" i="6" s="1"/>
  <c r="C211" i="6"/>
  <c r="E211" i="6" s="1"/>
  <c r="C238" i="6"/>
  <c r="E238" i="6" s="1"/>
  <c r="C263" i="6"/>
  <c r="E263" i="6" s="1"/>
  <c r="C287" i="6"/>
  <c r="E287" i="6" s="1"/>
  <c r="C311" i="6"/>
  <c r="E311" i="6" s="1"/>
  <c r="C338" i="6"/>
  <c r="E338" i="6" s="1"/>
  <c r="C363" i="6"/>
  <c r="E363" i="6" s="1"/>
  <c r="C387" i="6"/>
  <c r="E387" i="6" s="1"/>
  <c r="C410" i="6"/>
  <c r="E410" i="6" s="1"/>
  <c r="C436" i="6"/>
  <c r="E436" i="6" s="1"/>
  <c r="C188" i="6"/>
  <c r="E188" i="6" s="1"/>
  <c r="C212" i="6"/>
  <c r="E212" i="6" s="1"/>
  <c r="C239" i="6"/>
  <c r="E239" i="6" s="1"/>
  <c r="C264" i="6"/>
  <c r="E264" i="6" s="1"/>
  <c r="C288" i="6"/>
  <c r="E288" i="6" s="1"/>
  <c r="C312" i="6"/>
  <c r="E312" i="6" s="1"/>
  <c r="C339" i="6"/>
  <c r="E339" i="6" s="1"/>
  <c r="C364" i="6"/>
  <c r="E364" i="6" s="1"/>
  <c r="C388" i="6"/>
  <c r="E388" i="6" s="1"/>
  <c r="C411" i="6"/>
  <c r="E411" i="6" s="1"/>
  <c r="C437" i="6"/>
  <c r="E437" i="6" s="1"/>
  <c r="C189" i="6"/>
  <c r="E189" i="6" s="1"/>
  <c r="C216" i="6"/>
  <c r="E216" i="6" s="1"/>
  <c r="C240" i="6"/>
  <c r="E240" i="6" s="1"/>
  <c r="C265" i="6"/>
  <c r="E265" i="6" s="1"/>
  <c r="C289" i="6"/>
  <c r="E289" i="6" s="1"/>
  <c r="C316" i="6"/>
  <c r="E316" i="6" s="1"/>
  <c r="C340" i="6"/>
  <c r="E340" i="6" s="1"/>
  <c r="C365" i="6"/>
  <c r="E365" i="6" s="1"/>
  <c r="C389" i="6"/>
  <c r="E389" i="6" s="1"/>
  <c r="C412" i="6"/>
  <c r="E412" i="6" s="1"/>
  <c r="C438" i="6"/>
  <c r="E438" i="6" s="1"/>
  <c r="C218" i="6"/>
  <c r="E218" i="6" s="1"/>
  <c r="C258" i="6"/>
  <c r="E258" i="6" s="1"/>
  <c r="C298" i="6"/>
  <c r="E298" i="6" s="1"/>
  <c r="C343" i="6"/>
  <c r="E343" i="6" s="1"/>
  <c r="C383" i="6"/>
  <c r="E383" i="6" s="1"/>
  <c r="C421" i="6"/>
  <c r="E421" i="6" s="1"/>
  <c r="C219" i="6"/>
  <c r="E219" i="6" s="1"/>
  <c r="C259" i="6"/>
  <c r="E259" i="6" s="1"/>
  <c r="C299" i="6"/>
  <c r="E299" i="6" s="1"/>
  <c r="C344" i="6"/>
  <c r="E344" i="6" s="1"/>
  <c r="C384" i="6"/>
  <c r="E384" i="6" s="1"/>
  <c r="C422" i="6"/>
  <c r="E422" i="6" s="1"/>
  <c r="C220" i="6"/>
  <c r="E220" i="6" s="1"/>
  <c r="C260" i="6"/>
  <c r="E260" i="6" s="1"/>
  <c r="C300" i="6"/>
  <c r="E300" i="6" s="1"/>
  <c r="C345" i="6"/>
  <c r="E345" i="6" s="1"/>
  <c r="C385" i="6"/>
  <c r="E385" i="6" s="1"/>
  <c r="C423" i="6"/>
  <c r="E423" i="6" s="1"/>
  <c r="C224" i="6"/>
  <c r="E224" i="6" s="1"/>
  <c r="C268" i="6"/>
  <c r="E268" i="6" s="1"/>
  <c r="C308" i="6"/>
  <c r="E308" i="6" s="1"/>
  <c r="C348" i="6"/>
  <c r="E348" i="6" s="1"/>
  <c r="C392" i="6"/>
  <c r="E392" i="6" s="1"/>
  <c r="C430" i="6"/>
  <c r="E430" i="6" s="1"/>
  <c r="C225" i="6"/>
  <c r="E225" i="6" s="1"/>
  <c r="C269" i="6"/>
  <c r="E269" i="6" s="1"/>
  <c r="C309" i="6"/>
  <c r="E309" i="6" s="1"/>
  <c r="C349" i="6"/>
  <c r="E349" i="6" s="1"/>
  <c r="C396" i="6"/>
  <c r="E396" i="6" s="1"/>
  <c r="C431" i="6"/>
  <c r="E431" i="6" s="1"/>
  <c r="C190" i="6"/>
  <c r="E190" i="6" s="1"/>
  <c r="C230" i="6"/>
  <c r="E230" i="6" s="1"/>
  <c r="C270" i="6"/>
  <c r="E270" i="6" s="1"/>
  <c r="C317" i="6"/>
  <c r="E317" i="6" s="1"/>
  <c r="C357" i="6"/>
  <c r="E357" i="6" s="1"/>
  <c r="C397" i="6"/>
  <c r="E397" i="6" s="1"/>
  <c r="C439" i="6"/>
  <c r="E439" i="6" s="1"/>
  <c r="C191" i="6"/>
  <c r="E191" i="6" s="1"/>
  <c r="C231" i="6"/>
  <c r="E231" i="6" s="1"/>
  <c r="C271" i="6"/>
  <c r="E271" i="6" s="1"/>
  <c r="C318" i="6"/>
  <c r="E318" i="6" s="1"/>
  <c r="C358" i="6"/>
  <c r="E358" i="6" s="1"/>
  <c r="C398" i="6"/>
  <c r="E398" i="6" s="1"/>
  <c r="C440" i="6"/>
  <c r="E440" i="6" s="1"/>
  <c r="C1186" i="6"/>
  <c r="E1186" i="6" s="1"/>
  <c r="C192" i="6"/>
  <c r="E192" i="6" s="1"/>
  <c r="C232" i="6"/>
  <c r="E232" i="6" s="1"/>
  <c r="C272" i="6"/>
  <c r="E272" i="6" s="1"/>
  <c r="C319" i="6"/>
  <c r="E319" i="6" s="1"/>
  <c r="C359" i="6"/>
  <c r="E359" i="6" s="1"/>
  <c r="C399" i="6"/>
  <c r="E399" i="6" s="1"/>
  <c r="C441" i="6"/>
  <c r="E441" i="6" s="1"/>
  <c r="C1187" i="6"/>
  <c r="E1187" i="6" s="1"/>
  <c r="C196" i="6"/>
  <c r="E196" i="6" s="1"/>
  <c r="C236" i="6"/>
  <c r="E236" i="6" s="1"/>
  <c r="C276" i="6"/>
  <c r="E276" i="6" s="1"/>
  <c r="C320" i="6"/>
  <c r="E320" i="6" s="1"/>
  <c r="C360" i="6"/>
  <c r="E360" i="6" s="1"/>
  <c r="C400" i="6"/>
  <c r="E400" i="6" s="1"/>
  <c r="C442" i="6"/>
  <c r="E442" i="6" s="1"/>
  <c r="C1182" i="6"/>
  <c r="E1182" i="6" s="1"/>
  <c r="C197" i="6"/>
  <c r="E197" i="6" s="1"/>
  <c r="C242" i="6"/>
  <c r="E242" i="6" s="1"/>
  <c r="C282" i="6"/>
  <c r="E282" i="6" s="1"/>
  <c r="C322" i="6"/>
  <c r="E322" i="6" s="1"/>
  <c r="C366" i="6"/>
  <c r="E366" i="6" s="1"/>
  <c r="C405" i="6"/>
  <c r="E405" i="6" s="1"/>
  <c r="C443" i="6"/>
  <c r="E443" i="6" s="1"/>
  <c r="C198" i="6"/>
  <c r="E198" i="6" s="1"/>
  <c r="C243" i="6"/>
  <c r="E243" i="6" s="1"/>
  <c r="C283" i="6"/>
  <c r="E283" i="6" s="1"/>
  <c r="C323" i="6"/>
  <c r="E323" i="6" s="1"/>
  <c r="C367" i="6"/>
  <c r="E367" i="6" s="1"/>
  <c r="C406" i="6"/>
  <c r="E406" i="6" s="1"/>
  <c r="C444" i="6"/>
  <c r="E444" i="6" s="1"/>
  <c r="C200" i="6"/>
  <c r="E200" i="6" s="1"/>
  <c r="C245" i="6"/>
  <c r="E245" i="6" s="1"/>
  <c r="C285" i="6"/>
  <c r="E285" i="6" s="1"/>
  <c r="C325" i="6"/>
  <c r="E325" i="6" s="1"/>
  <c r="C369" i="6"/>
  <c r="E369" i="6" s="1"/>
  <c r="C408" i="6"/>
  <c r="E408" i="6" s="1"/>
  <c r="C446" i="6"/>
  <c r="E446" i="6" s="1"/>
  <c r="C246" i="6"/>
  <c r="E246" i="6" s="1"/>
  <c r="C342" i="6"/>
  <c r="E342" i="6" s="1"/>
  <c r="C451" i="6"/>
  <c r="E451" i="6" s="1"/>
  <c r="C247" i="6"/>
  <c r="E247" i="6" s="1"/>
  <c r="C346" i="6"/>
  <c r="E346" i="6" s="1"/>
  <c r="C452" i="6"/>
  <c r="E452" i="6" s="1"/>
  <c r="C248" i="6"/>
  <c r="E248" i="6" s="1"/>
  <c r="C347" i="6"/>
  <c r="E347" i="6" s="1"/>
  <c r="C249" i="6"/>
  <c r="E249" i="6" s="1"/>
  <c r="C368" i="6"/>
  <c r="E368" i="6" s="1"/>
  <c r="C257" i="6"/>
  <c r="E257" i="6" s="1"/>
  <c r="C370" i="6"/>
  <c r="E370" i="6" s="1"/>
  <c r="C290" i="6"/>
  <c r="E290" i="6" s="1"/>
  <c r="C382" i="6"/>
  <c r="E382" i="6" s="1"/>
  <c r="C291" i="6"/>
  <c r="E291" i="6" s="1"/>
  <c r="C390" i="6"/>
  <c r="E390" i="6" s="1"/>
  <c r="C292" i="6"/>
  <c r="E292" i="6" s="1"/>
  <c r="C391" i="6"/>
  <c r="E391" i="6" s="1"/>
  <c r="C199" i="6"/>
  <c r="E199" i="6" s="1"/>
  <c r="C296" i="6"/>
  <c r="E296" i="6" s="1"/>
  <c r="C407" i="6"/>
  <c r="E407" i="6" s="1"/>
  <c r="C206" i="6"/>
  <c r="E206" i="6" s="1"/>
  <c r="C297" i="6"/>
  <c r="E297" i="6" s="1"/>
  <c r="C416" i="6"/>
  <c r="E416" i="6" s="1"/>
  <c r="C208" i="6"/>
  <c r="E208" i="6" s="1"/>
  <c r="C307" i="6"/>
  <c r="E307" i="6" s="1"/>
  <c r="C418" i="6"/>
  <c r="E418" i="6" s="1"/>
  <c r="C209" i="6"/>
  <c r="E209" i="6" s="1"/>
  <c r="C324" i="6"/>
  <c r="E324" i="6" s="1"/>
  <c r="C419" i="6"/>
  <c r="E419" i="6" s="1"/>
  <c r="C429" i="6"/>
  <c r="E429" i="6" s="1"/>
  <c r="C207" i="6"/>
  <c r="E207" i="6" s="1"/>
  <c r="C445" i="6"/>
  <c r="E445" i="6" s="1"/>
  <c r="C217" i="6"/>
  <c r="E217" i="6" s="1"/>
  <c r="C222" i="6"/>
  <c r="E222" i="6" s="1"/>
  <c r="C223" i="6"/>
  <c r="E223" i="6" s="1"/>
  <c r="C244" i="6"/>
  <c r="E244" i="6" s="1"/>
  <c r="C266" i="6"/>
  <c r="E266" i="6" s="1"/>
  <c r="C372" i="6"/>
  <c r="E372" i="6" s="1"/>
  <c r="C376" i="6"/>
  <c r="E376" i="6" s="1"/>
  <c r="C417" i="6"/>
  <c r="E417" i="6" s="1"/>
  <c r="C420" i="6"/>
  <c r="E420" i="6" s="1"/>
  <c r="C428" i="6"/>
  <c r="E428" i="6" s="1"/>
  <c r="C267" i="6"/>
  <c r="E267" i="6" s="1"/>
  <c r="C284" i="6"/>
  <c r="E284" i="6" s="1"/>
  <c r="C306" i="6"/>
  <c r="E306" i="6" s="1"/>
  <c r="C330" i="6"/>
  <c r="E330" i="6" s="1"/>
  <c r="C331" i="6"/>
  <c r="E331" i="6" s="1"/>
  <c r="C332" i="6"/>
  <c r="E332" i="6" s="1"/>
  <c r="C336" i="6"/>
  <c r="E336" i="6" s="1"/>
  <c r="C371" i="6"/>
  <c r="E371" i="6" s="1"/>
  <c r="C347" i="9"/>
  <c r="E347" i="9" s="1"/>
  <c r="C367" i="9"/>
  <c r="E367" i="9" s="1"/>
  <c r="C387" i="9"/>
  <c r="E387" i="9" s="1"/>
  <c r="C427" i="9"/>
  <c r="E427" i="9" s="1"/>
  <c r="C547" i="9"/>
  <c r="E547" i="9" s="1"/>
  <c r="C348" i="9"/>
  <c r="E348" i="9" s="1"/>
  <c r="C368" i="9"/>
  <c r="E368" i="9" s="1"/>
  <c r="C388" i="9"/>
  <c r="E388" i="9" s="1"/>
  <c r="C428" i="9"/>
  <c r="E428" i="9" s="1"/>
  <c r="C548" i="9"/>
  <c r="E548" i="9" s="1"/>
  <c r="C349" i="9"/>
  <c r="E349" i="9" s="1"/>
  <c r="C369" i="9"/>
  <c r="E369" i="9" s="1"/>
  <c r="C469" i="9"/>
  <c r="E469" i="9" s="1"/>
  <c r="C350" i="9"/>
  <c r="E350" i="9" s="1"/>
  <c r="C370" i="9"/>
  <c r="E370" i="9" s="1"/>
  <c r="C470" i="9"/>
  <c r="E470" i="9" s="1"/>
  <c r="C353" i="9"/>
  <c r="E353" i="9" s="1"/>
  <c r="C373" i="9"/>
  <c r="E373" i="9" s="1"/>
  <c r="C473" i="9"/>
  <c r="E473" i="9" s="1"/>
  <c r="C533" i="9"/>
  <c r="E533" i="9" s="1"/>
  <c r="C354" i="9"/>
  <c r="E354" i="9" s="1"/>
  <c r="C374" i="9"/>
  <c r="E374" i="9" s="1"/>
  <c r="C474" i="9"/>
  <c r="E474" i="9" s="1"/>
  <c r="C534" i="9"/>
  <c r="E534" i="9" s="1"/>
  <c r="C355" i="9"/>
  <c r="E355" i="9" s="1"/>
  <c r="C375" i="9"/>
  <c r="E375" i="9" s="1"/>
  <c r="C475" i="9"/>
  <c r="E475" i="9" s="1"/>
  <c r="C535" i="9"/>
  <c r="E535" i="9" s="1"/>
  <c r="C356" i="9"/>
  <c r="E356" i="9" s="1"/>
  <c r="C376" i="9"/>
  <c r="E376" i="9" s="1"/>
  <c r="C476" i="9"/>
  <c r="E476" i="9" s="1"/>
  <c r="C536" i="9"/>
  <c r="E536" i="9" s="1"/>
  <c r="C357" i="9"/>
  <c r="E357" i="9" s="1"/>
  <c r="C377" i="9"/>
  <c r="E377" i="9" s="1"/>
  <c r="C477" i="9"/>
  <c r="E477" i="9" s="1"/>
  <c r="C537" i="9"/>
  <c r="E537" i="9" s="1"/>
  <c r="C359" i="9"/>
  <c r="E359" i="9" s="1"/>
  <c r="C379" i="9"/>
  <c r="E379" i="9" s="1"/>
  <c r="C479" i="9"/>
  <c r="E479" i="9" s="1"/>
  <c r="C539" i="9"/>
  <c r="E539" i="9" s="1"/>
  <c r="C341" i="9"/>
  <c r="E341" i="9" s="1"/>
  <c r="C361" i="9"/>
  <c r="E361" i="9" s="1"/>
  <c r="C381" i="9"/>
  <c r="E381" i="9" s="1"/>
  <c r="C421" i="9"/>
  <c r="E421" i="9" s="1"/>
  <c r="C481" i="9"/>
  <c r="E481" i="9" s="1"/>
  <c r="C541" i="9"/>
  <c r="E541" i="9" s="1"/>
  <c r="C342" i="9"/>
  <c r="E342" i="9" s="1"/>
  <c r="C362" i="9"/>
  <c r="E362" i="9" s="1"/>
  <c r="C382" i="9"/>
  <c r="E382" i="9" s="1"/>
  <c r="C422" i="9"/>
  <c r="E422" i="9" s="1"/>
  <c r="C482" i="9"/>
  <c r="E482" i="9" s="1"/>
  <c r="C542" i="9"/>
  <c r="E542" i="9" s="1"/>
  <c r="C346" i="9"/>
  <c r="E346" i="9" s="1"/>
  <c r="C546" i="9"/>
  <c r="E546" i="9" s="1"/>
  <c r="C351" i="9"/>
  <c r="E351" i="9" s="1"/>
  <c r="C352" i="9"/>
  <c r="E352" i="9" s="1"/>
  <c r="C365" i="9"/>
  <c r="E365" i="9" s="1"/>
  <c r="C366" i="9"/>
  <c r="E366" i="9" s="1"/>
  <c r="C371" i="9"/>
  <c r="E371" i="9" s="1"/>
  <c r="C423" i="9"/>
  <c r="E423" i="9" s="1"/>
  <c r="C471" i="9"/>
  <c r="E471" i="9" s="1"/>
  <c r="C372" i="9"/>
  <c r="E372" i="9" s="1"/>
  <c r="C424" i="9"/>
  <c r="E424" i="9" s="1"/>
  <c r="C472" i="9"/>
  <c r="E472" i="9" s="1"/>
  <c r="C378" i="9"/>
  <c r="E378" i="9" s="1"/>
  <c r="C425" i="9"/>
  <c r="E425" i="9" s="1"/>
  <c r="C478" i="9"/>
  <c r="E478" i="9" s="1"/>
  <c r="C383" i="9"/>
  <c r="E383" i="9" s="1"/>
  <c r="C483" i="9"/>
  <c r="E483" i="9" s="1"/>
  <c r="C426" i="9"/>
  <c r="E426" i="9" s="1"/>
  <c r="C343" i="9"/>
  <c r="E343" i="9" s="1"/>
  <c r="C344" i="9"/>
  <c r="E344" i="9" s="1"/>
  <c r="C345" i="9"/>
  <c r="E345" i="9" s="1"/>
  <c r="C538" i="9"/>
  <c r="E538" i="9" s="1"/>
  <c r="C358" i="9"/>
  <c r="E358" i="9" s="1"/>
  <c r="C540" i="9"/>
  <c r="E540" i="9" s="1"/>
  <c r="C360" i="9"/>
  <c r="E360" i="9" s="1"/>
  <c r="C543" i="9"/>
  <c r="E543" i="9" s="1"/>
  <c r="C363" i="9"/>
  <c r="E363" i="9" s="1"/>
  <c r="C544" i="9"/>
  <c r="E544" i="9" s="1"/>
  <c r="C364" i="9"/>
  <c r="E364" i="9" s="1"/>
  <c r="C545" i="9"/>
  <c r="E545" i="9" s="1"/>
  <c r="C380" i="9"/>
  <c r="E380" i="9" s="1"/>
  <c r="C385" i="9"/>
  <c r="E385" i="9" s="1"/>
  <c r="C480" i="9"/>
  <c r="E480" i="9" s="1"/>
  <c r="C386" i="9"/>
  <c r="E386" i="9" s="1"/>
  <c r="C484" i="9"/>
  <c r="E484" i="9" s="1"/>
  <c r="C384" i="9"/>
  <c r="E384" i="9" s="1"/>
  <c r="C7" i="7"/>
  <c r="E7" i="7" s="1"/>
  <c r="C8" i="7"/>
  <c r="E8" i="7" s="1"/>
  <c r="C9" i="7"/>
  <c r="E9" i="7" s="1"/>
  <c r="C10" i="7"/>
  <c r="E10" i="7" s="1"/>
  <c r="C110" i="7"/>
  <c r="E110" i="7" s="1"/>
  <c r="C111" i="7"/>
  <c r="E111" i="7" s="1"/>
  <c r="C112" i="7"/>
  <c r="E112" i="7" s="1"/>
  <c r="C113" i="7"/>
  <c r="E113" i="7" s="1"/>
  <c r="C12" i="7"/>
  <c r="E12" i="7" s="1"/>
  <c r="C1196" i="6"/>
  <c r="E1196" i="6" s="1"/>
  <c r="C6" i="7"/>
  <c r="E6" i="7" s="1"/>
  <c r="C11" i="7"/>
  <c r="E11" i="7" s="1"/>
  <c r="C109" i="7"/>
  <c r="E109" i="7" s="1"/>
  <c r="C114" i="7"/>
  <c r="E114" i="7" s="1"/>
  <c r="C108" i="7"/>
  <c r="E108" i="7" s="1"/>
  <c r="C115" i="7"/>
  <c r="E115" i="7" s="1"/>
  <c r="C1194" i="6"/>
  <c r="E1194" i="6" s="1"/>
  <c r="C1195" i="6"/>
  <c r="E1195" i="6" s="1"/>
  <c r="C1506" i="5"/>
  <c r="E1506" i="5" s="1"/>
  <c r="C1526" i="5"/>
  <c r="E1526" i="5" s="1"/>
  <c r="C1546" i="5"/>
  <c r="E1546" i="5" s="1"/>
  <c r="C1566" i="5"/>
  <c r="E1566" i="5" s="1"/>
  <c r="C1586" i="5"/>
  <c r="E1586" i="5" s="1"/>
  <c r="C1606" i="5"/>
  <c r="E1606" i="5" s="1"/>
  <c r="C1626" i="5"/>
  <c r="E1626" i="5" s="1"/>
  <c r="C1646" i="5"/>
  <c r="E1646" i="5" s="1"/>
  <c r="C1507" i="5"/>
  <c r="E1507" i="5" s="1"/>
  <c r="C1527" i="5"/>
  <c r="E1527" i="5" s="1"/>
  <c r="C1547" i="5"/>
  <c r="E1547" i="5" s="1"/>
  <c r="C1567" i="5"/>
  <c r="E1567" i="5" s="1"/>
  <c r="C1587" i="5"/>
  <c r="E1587" i="5" s="1"/>
  <c r="C1607" i="5"/>
  <c r="E1607" i="5" s="1"/>
  <c r="C1627" i="5"/>
  <c r="E1627" i="5" s="1"/>
  <c r="C1647" i="5"/>
  <c r="E1647" i="5" s="1"/>
  <c r="C1508" i="5"/>
  <c r="E1508" i="5" s="1"/>
  <c r="C1528" i="5"/>
  <c r="E1528" i="5" s="1"/>
  <c r="C1548" i="5"/>
  <c r="E1548" i="5" s="1"/>
  <c r="C1568" i="5"/>
  <c r="E1568" i="5" s="1"/>
  <c r="C1588" i="5"/>
  <c r="E1588" i="5" s="1"/>
  <c r="C1608" i="5"/>
  <c r="E1608" i="5" s="1"/>
  <c r="C1628" i="5"/>
  <c r="E1628" i="5" s="1"/>
  <c r="C1648" i="5"/>
  <c r="E1648" i="5" s="1"/>
  <c r="C1509" i="5"/>
  <c r="E1509" i="5" s="1"/>
  <c r="C1529" i="5"/>
  <c r="E1529" i="5" s="1"/>
  <c r="C1549" i="5"/>
  <c r="E1549" i="5" s="1"/>
  <c r="C1569" i="5"/>
  <c r="E1569" i="5" s="1"/>
  <c r="C1589" i="5"/>
  <c r="E1589" i="5" s="1"/>
  <c r="C1609" i="5"/>
  <c r="E1609" i="5" s="1"/>
  <c r="C1629" i="5"/>
  <c r="E1629" i="5" s="1"/>
  <c r="C1515" i="5"/>
  <c r="E1515" i="5" s="1"/>
  <c r="C1539" i="5"/>
  <c r="E1539" i="5" s="1"/>
  <c r="C1563" i="5"/>
  <c r="E1563" i="5" s="1"/>
  <c r="C1591" i="5"/>
  <c r="E1591" i="5" s="1"/>
  <c r="C1615" i="5"/>
  <c r="E1615" i="5" s="1"/>
  <c r="C1639" i="5"/>
  <c r="E1639" i="5" s="1"/>
  <c r="C1516" i="5"/>
  <c r="E1516" i="5" s="1"/>
  <c r="C1540" i="5"/>
  <c r="E1540" i="5" s="1"/>
  <c r="C1564" i="5"/>
  <c r="E1564" i="5" s="1"/>
  <c r="C1592" i="5"/>
  <c r="E1592" i="5" s="1"/>
  <c r="C1616" i="5"/>
  <c r="E1616" i="5" s="1"/>
  <c r="C1640" i="5"/>
  <c r="E1640" i="5" s="1"/>
  <c r="C1517" i="5"/>
  <c r="E1517" i="5" s="1"/>
  <c r="C1541" i="5"/>
  <c r="E1541" i="5" s="1"/>
  <c r="C1565" i="5"/>
  <c r="E1565" i="5" s="1"/>
  <c r="C1593" i="5"/>
  <c r="E1593" i="5" s="1"/>
  <c r="C1617" i="5"/>
  <c r="E1617" i="5" s="1"/>
  <c r="C1641" i="5"/>
  <c r="E1641" i="5" s="1"/>
  <c r="C1520" i="5"/>
  <c r="E1520" i="5" s="1"/>
  <c r="C1544" i="5"/>
  <c r="E1544" i="5" s="1"/>
  <c r="C1572" i="5"/>
  <c r="E1572" i="5" s="1"/>
  <c r="C1596" i="5"/>
  <c r="E1596" i="5" s="1"/>
  <c r="C1620" i="5"/>
  <c r="E1620" i="5" s="1"/>
  <c r="C1644" i="5"/>
  <c r="E1644" i="5" s="1"/>
  <c r="C1521" i="5"/>
  <c r="E1521" i="5" s="1"/>
  <c r="C1545" i="5"/>
  <c r="E1545" i="5" s="1"/>
  <c r="C1573" i="5"/>
  <c r="E1573" i="5" s="1"/>
  <c r="C1597" i="5"/>
  <c r="E1597" i="5" s="1"/>
  <c r="C1621" i="5"/>
  <c r="E1621" i="5" s="1"/>
  <c r="C1645" i="5"/>
  <c r="E1645" i="5" s="1"/>
  <c r="C1522" i="5"/>
  <c r="E1522" i="5" s="1"/>
  <c r="C1550" i="5"/>
  <c r="E1550" i="5" s="1"/>
  <c r="C1574" i="5"/>
  <c r="E1574" i="5" s="1"/>
  <c r="C1598" i="5"/>
  <c r="E1598" i="5" s="1"/>
  <c r="C1622" i="5"/>
  <c r="E1622" i="5" s="1"/>
  <c r="C1523" i="5"/>
  <c r="E1523" i="5" s="1"/>
  <c r="C1551" i="5"/>
  <c r="E1551" i="5" s="1"/>
  <c r="C1575" i="5"/>
  <c r="E1575" i="5" s="1"/>
  <c r="C1599" i="5"/>
  <c r="E1599" i="5" s="1"/>
  <c r="C1623" i="5"/>
  <c r="E1623" i="5" s="1"/>
  <c r="C1501" i="5"/>
  <c r="E1501" i="5" s="1"/>
  <c r="C1525" i="5"/>
  <c r="E1525" i="5" s="1"/>
  <c r="C1553" i="5"/>
  <c r="E1553" i="5" s="1"/>
  <c r="C1577" i="5"/>
  <c r="E1577" i="5" s="1"/>
  <c r="C1601" i="5"/>
  <c r="E1601" i="5" s="1"/>
  <c r="C1625" i="5"/>
  <c r="E1625" i="5" s="1"/>
  <c r="C1502" i="5"/>
  <c r="E1502" i="5" s="1"/>
  <c r="C1530" i="5"/>
  <c r="E1530" i="5" s="1"/>
  <c r="C1554" i="5"/>
  <c r="E1554" i="5" s="1"/>
  <c r="C1578" i="5"/>
  <c r="E1578" i="5" s="1"/>
  <c r="C1602" i="5"/>
  <c r="E1602" i="5" s="1"/>
  <c r="C1630" i="5"/>
  <c r="E1630" i="5" s="1"/>
  <c r="C1503" i="5"/>
  <c r="E1503" i="5" s="1"/>
  <c r="C1531" i="5"/>
  <c r="E1531" i="5" s="1"/>
  <c r="C1555" i="5"/>
  <c r="E1555" i="5" s="1"/>
  <c r="C1579" i="5"/>
  <c r="E1579" i="5" s="1"/>
  <c r="C1603" i="5"/>
  <c r="E1603" i="5" s="1"/>
  <c r="C1631" i="5"/>
  <c r="E1631" i="5" s="1"/>
  <c r="C1505" i="5"/>
  <c r="E1505" i="5" s="1"/>
  <c r="C1533" i="5"/>
  <c r="E1533" i="5" s="1"/>
  <c r="C1557" i="5"/>
  <c r="E1557" i="5" s="1"/>
  <c r="C1581" i="5"/>
  <c r="E1581" i="5" s="1"/>
  <c r="C1605" i="5"/>
  <c r="E1605" i="5" s="1"/>
  <c r="C1504" i="5"/>
  <c r="E1504" i="5" s="1"/>
  <c r="C1559" i="5"/>
  <c r="E1559" i="5" s="1"/>
  <c r="C1613" i="5"/>
  <c r="E1613" i="5" s="1"/>
  <c r="C1510" i="5"/>
  <c r="E1510" i="5" s="1"/>
  <c r="C1560" i="5"/>
  <c r="E1560" i="5" s="1"/>
  <c r="C1614" i="5"/>
  <c r="E1614" i="5" s="1"/>
  <c r="C1511" i="5"/>
  <c r="E1511" i="5" s="1"/>
  <c r="C1561" i="5"/>
  <c r="E1561" i="5" s="1"/>
  <c r="C1618" i="5"/>
  <c r="E1618" i="5" s="1"/>
  <c r="C1512" i="5"/>
  <c r="E1512" i="5" s="1"/>
  <c r="C1562" i="5"/>
  <c r="E1562" i="5" s="1"/>
  <c r="C1619" i="5"/>
  <c r="E1619" i="5" s="1"/>
  <c r="C1513" i="5"/>
  <c r="E1513" i="5" s="1"/>
  <c r="C1570" i="5"/>
  <c r="E1570" i="5" s="1"/>
  <c r="C1624" i="5"/>
  <c r="E1624" i="5" s="1"/>
  <c r="C1524" i="5"/>
  <c r="E1524" i="5" s="1"/>
  <c r="C1582" i="5"/>
  <c r="E1582" i="5" s="1"/>
  <c r="C1635" i="5"/>
  <c r="E1635" i="5" s="1"/>
  <c r="C1532" i="5"/>
  <c r="E1532" i="5" s="1"/>
  <c r="C1583" i="5"/>
  <c r="E1583" i="5" s="1"/>
  <c r="C1636" i="5"/>
  <c r="E1636" i="5" s="1"/>
  <c r="C1534" i="5"/>
  <c r="E1534" i="5" s="1"/>
  <c r="C1584" i="5"/>
  <c r="E1584" i="5" s="1"/>
  <c r="C1637" i="5"/>
  <c r="E1637" i="5" s="1"/>
  <c r="C1535" i="5"/>
  <c r="E1535" i="5" s="1"/>
  <c r="C1585" i="5"/>
  <c r="E1585" i="5" s="1"/>
  <c r="C1638" i="5"/>
  <c r="E1638" i="5" s="1"/>
  <c r="C1536" i="5"/>
  <c r="E1536" i="5" s="1"/>
  <c r="C1590" i="5"/>
  <c r="E1590" i="5" s="1"/>
  <c r="C1642" i="5"/>
  <c r="E1642" i="5" s="1"/>
  <c r="C1538" i="5"/>
  <c r="E1538" i="5" s="1"/>
  <c r="C1595" i="5"/>
  <c r="E1595" i="5" s="1"/>
  <c r="C1542" i="5"/>
  <c r="E1542" i="5" s="1"/>
  <c r="C1600" i="5"/>
  <c r="E1600" i="5" s="1"/>
  <c r="C1556" i="5"/>
  <c r="E1556" i="5" s="1"/>
  <c r="C1558" i="5"/>
  <c r="E1558" i="5" s="1"/>
  <c r="C1571" i="5"/>
  <c r="E1571" i="5" s="1"/>
  <c r="C1576" i="5"/>
  <c r="E1576" i="5" s="1"/>
  <c r="C1580" i="5"/>
  <c r="E1580" i="5" s="1"/>
  <c r="C1594" i="5"/>
  <c r="E1594" i="5" s="1"/>
  <c r="C1604" i="5"/>
  <c r="E1604" i="5" s="1"/>
  <c r="C1514" i="5"/>
  <c r="E1514" i="5" s="1"/>
  <c r="C1518" i="5"/>
  <c r="E1518" i="5" s="1"/>
  <c r="C1519" i="5"/>
  <c r="E1519" i="5" s="1"/>
  <c r="C1537" i="5"/>
  <c r="E1537" i="5" s="1"/>
  <c r="C1543" i="5"/>
  <c r="E1543" i="5" s="1"/>
  <c r="C1552" i="5"/>
  <c r="E1552" i="5" s="1"/>
  <c r="C1610" i="5"/>
  <c r="E1610" i="5" s="1"/>
  <c r="C1611" i="5"/>
  <c r="E1611" i="5" s="1"/>
  <c r="C1612" i="5"/>
  <c r="E1612" i="5" s="1"/>
  <c r="C1632" i="5"/>
  <c r="E1632" i="5" s="1"/>
  <c r="C1633" i="5"/>
  <c r="E1633" i="5" s="1"/>
  <c r="C1634" i="5"/>
  <c r="E1634" i="5" s="1"/>
  <c r="C1643" i="5"/>
  <c r="E1643" i="5" s="1"/>
  <c r="C1653" i="5"/>
  <c r="E1653" i="5" s="1"/>
  <c r="C1673" i="5"/>
  <c r="E1673" i="5" s="1"/>
  <c r="C1693" i="5"/>
  <c r="E1693" i="5" s="1"/>
  <c r="C1654" i="5"/>
  <c r="E1654" i="5" s="1"/>
  <c r="C1674" i="5"/>
  <c r="E1674" i="5" s="1"/>
  <c r="C1694" i="5"/>
  <c r="E1694" i="5" s="1"/>
  <c r="C1655" i="5"/>
  <c r="E1655" i="5" s="1"/>
  <c r="C1675" i="5"/>
  <c r="E1675" i="5" s="1"/>
  <c r="C1695" i="5"/>
  <c r="E1695" i="5" s="1"/>
  <c r="C1656" i="5"/>
  <c r="E1656" i="5" s="1"/>
  <c r="C1676" i="5"/>
  <c r="E1676" i="5" s="1"/>
  <c r="C1696" i="5"/>
  <c r="E1696" i="5" s="1"/>
  <c r="C1661" i="5"/>
  <c r="E1661" i="5" s="1"/>
  <c r="C1681" i="5"/>
  <c r="E1681" i="5" s="1"/>
  <c r="C1662" i="5"/>
  <c r="E1662" i="5" s="1"/>
  <c r="C1682" i="5"/>
  <c r="E1682" i="5" s="1"/>
  <c r="C1663" i="5"/>
  <c r="E1663" i="5" s="1"/>
  <c r="C1683" i="5"/>
  <c r="E1683" i="5" s="1"/>
  <c r="C1703" i="5"/>
  <c r="E1703" i="5" s="1"/>
  <c r="C1664" i="5"/>
  <c r="E1664" i="5" s="1"/>
  <c r="C1684" i="5"/>
  <c r="E1684" i="5" s="1"/>
  <c r="C1704" i="5"/>
  <c r="E1704" i="5" s="1"/>
  <c r="C1666" i="5"/>
  <c r="E1666" i="5" s="1"/>
  <c r="C1698" i="5"/>
  <c r="E1698" i="5" s="1"/>
  <c r="C1667" i="5"/>
  <c r="E1667" i="5" s="1"/>
  <c r="C1699" i="5"/>
  <c r="E1699" i="5" s="1"/>
  <c r="C1668" i="5"/>
  <c r="E1668" i="5" s="1"/>
  <c r="C1700" i="5"/>
  <c r="E1700" i="5" s="1"/>
  <c r="C1671" i="5"/>
  <c r="E1671" i="5" s="1"/>
  <c r="C1705" i="5"/>
  <c r="E1705" i="5" s="1"/>
  <c r="C1672" i="5"/>
  <c r="E1672" i="5" s="1"/>
  <c r="C1706" i="5"/>
  <c r="E1706" i="5" s="1"/>
  <c r="C1677" i="5"/>
  <c r="E1677" i="5" s="1"/>
  <c r="C1678" i="5"/>
  <c r="E1678" i="5" s="1"/>
  <c r="C1679" i="5"/>
  <c r="E1679" i="5" s="1"/>
  <c r="C1680" i="5"/>
  <c r="E1680" i="5" s="1"/>
  <c r="C1685" i="5"/>
  <c r="E1685" i="5" s="1"/>
  <c r="C1650" i="5"/>
  <c r="E1650" i="5" s="1"/>
  <c r="C1686" i="5"/>
  <c r="E1686" i="5" s="1"/>
  <c r="C1652" i="5"/>
  <c r="E1652" i="5" s="1"/>
  <c r="C1688" i="5"/>
  <c r="E1688" i="5" s="1"/>
  <c r="C1697" i="5"/>
  <c r="E1697" i="5" s="1"/>
  <c r="C1701" i="5"/>
  <c r="E1701" i="5" s="1"/>
  <c r="C1702" i="5"/>
  <c r="E1702" i="5" s="1"/>
  <c r="C1657" i="5"/>
  <c r="E1657" i="5" s="1"/>
  <c r="C1658" i="5"/>
  <c r="E1658" i="5" s="1"/>
  <c r="C1659" i="5"/>
  <c r="E1659" i="5" s="1"/>
  <c r="C1660" i="5"/>
  <c r="E1660" i="5" s="1"/>
  <c r="C1665" i="5"/>
  <c r="E1665" i="5" s="1"/>
  <c r="C1670" i="5"/>
  <c r="E1670" i="5" s="1"/>
  <c r="C1687" i="5"/>
  <c r="E1687" i="5" s="1"/>
  <c r="C1651" i="5"/>
  <c r="E1651" i="5" s="1"/>
  <c r="C1669" i="5"/>
  <c r="E1669" i="5" s="1"/>
  <c r="C1689" i="5"/>
  <c r="E1689" i="5" s="1"/>
  <c r="C1690" i="5"/>
  <c r="E1690" i="5" s="1"/>
  <c r="C1691" i="5"/>
  <c r="E1691" i="5" s="1"/>
  <c r="C1692" i="5"/>
  <c r="E1692" i="5" s="1"/>
  <c r="C564" i="9"/>
  <c r="E564" i="9" s="1"/>
  <c r="C565" i="9"/>
  <c r="E565" i="9" s="1"/>
  <c r="C566" i="9"/>
  <c r="E566" i="9" s="1"/>
  <c r="C567" i="9"/>
  <c r="E567" i="9" s="1"/>
  <c r="C550" i="9"/>
  <c r="E550" i="9" s="1"/>
  <c r="C570" i="9"/>
  <c r="E570" i="9" s="1"/>
  <c r="C551" i="9"/>
  <c r="E551" i="9" s="1"/>
  <c r="C552" i="9"/>
  <c r="E552" i="9" s="1"/>
  <c r="C553" i="9"/>
  <c r="E553" i="9" s="1"/>
  <c r="C554" i="9"/>
  <c r="E554" i="9" s="1"/>
  <c r="C556" i="9"/>
  <c r="E556" i="9" s="1"/>
  <c r="C558" i="9"/>
  <c r="E558" i="9" s="1"/>
  <c r="C559" i="9"/>
  <c r="E559" i="9" s="1"/>
  <c r="C563" i="9"/>
  <c r="E563" i="9" s="1"/>
  <c r="C568" i="9"/>
  <c r="E568" i="9" s="1"/>
  <c r="C569" i="9"/>
  <c r="E569" i="9" s="1"/>
  <c r="C555" i="9"/>
  <c r="E555" i="9" s="1"/>
  <c r="C557" i="9"/>
  <c r="E557" i="9" s="1"/>
  <c r="C560" i="9"/>
  <c r="E560" i="9" s="1"/>
  <c r="C561" i="9"/>
  <c r="E561" i="9" s="1"/>
  <c r="C562" i="9"/>
  <c r="E562" i="9" s="1"/>
</calcChain>
</file>

<file path=xl/sharedStrings.xml><?xml version="1.0" encoding="utf-8"?>
<sst xmlns="http://schemas.openxmlformats.org/spreadsheetml/2006/main" count="10881" uniqueCount="7204">
  <si>
    <t>PIPE NIPPLES</t>
  </si>
  <si>
    <t>Brass Nipple</t>
  </si>
  <si>
    <t>Black Pipe Nipple</t>
  </si>
  <si>
    <t>Galv Pipe Nipple</t>
  </si>
  <si>
    <t>Blk Extra Heavy Sched80 SEAMLESS Pipe Nipple</t>
  </si>
  <si>
    <t>304 Stainless Pipe Nipple</t>
  </si>
  <si>
    <t>316 Stainless Pipe Nipple</t>
  </si>
  <si>
    <t>Transition Nipple</t>
  </si>
  <si>
    <t>5 and 6 Inch Pipe Nipple</t>
  </si>
  <si>
    <t>FITTINGS</t>
  </si>
  <si>
    <t>Blk Malleable Fittings</t>
  </si>
  <si>
    <t>Blk Malleable XH Sched80 Fittings</t>
  </si>
  <si>
    <t>Galv Malleable Fittings</t>
  </si>
  <si>
    <t>Bronze Fittings</t>
  </si>
  <si>
    <t>Gas Connector End Fittings</t>
  </si>
  <si>
    <t>Stainless Fittings 304 SP112</t>
  </si>
  <si>
    <t>Stainless Fittings 316 SP112</t>
  </si>
  <si>
    <t>Stainless Fittings 304 SP114</t>
  </si>
  <si>
    <t>Stainless Fittings 316 SP114</t>
  </si>
  <si>
    <t>Push Fittings</t>
  </si>
  <si>
    <t>VALVES</t>
  </si>
  <si>
    <t>Quarter Turn Angle Stop</t>
  </si>
  <si>
    <t>Gas Ball Valve</t>
  </si>
  <si>
    <t>Brass Gate Valve</t>
  </si>
  <si>
    <t>Brass Check Valve</t>
  </si>
  <si>
    <t>Brass Full Port Ball Valve</t>
  </si>
  <si>
    <t>Brass Press Valve</t>
  </si>
  <si>
    <t>PVC Ball Valve</t>
  </si>
  <si>
    <t>Stainless Ball Valve w Locking Handle</t>
  </si>
  <si>
    <t>Brass Pex Valve</t>
  </si>
  <si>
    <t>Mini Valve</t>
  </si>
  <si>
    <t>CONNECTORS</t>
  </si>
  <si>
    <t>Yellow Coated Gas Connector</t>
  </si>
  <si>
    <t>Uncoated Gas Connector</t>
  </si>
  <si>
    <t>Stainless Corrugated Connector</t>
  </si>
  <si>
    <t>Copper Corrugated Connector</t>
  </si>
  <si>
    <t>Stainless Braided Faucett Connector</t>
  </si>
  <si>
    <t>Stainless Braided Toilet Connector</t>
  </si>
  <si>
    <t>COUPLINGS</t>
  </si>
  <si>
    <t>Merchant Coupling</t>
  </si>
  <si>
    <t>Flexible Rubber Coupling</t>
  </si>
  <si>
    <t>No Hub Coupling</t>
  </si>
  <si>
    <t>Dielectric Union</t>
  </si>
  <si>
    <t>Boiler Drain</t>
  </si>
  <si>
    <t>Water Tank</t>
  </si>
  <si>
    <t>Large Diameter Steel Precut Pipe</t>
  </si>
  <si>
    <t>Red Brass Precut Pipe</t>
  </si>
  <si>
    <t>Assorted Packs</t>
  </si>
  <si>
    <t>GAUGES</t>
  </si>
  <si>
    <t>Test Gauges</t>
  </si>
  <si>
    <t>SS Corrugated Connector</t>
  </si>
  <si>
    <t>Cu Corrugated Connector</t>
  </si>
  <si>
    <t>Faucett Braided Connector</t>
  </si>
  <si>
    <t>Toilet Braided Connector</t>
  </si>
  <si>
    <t>PVC Ball Valve Economy</t>
  </si>
  <si>
    <t>Stainless Ball Valve</t>
  </si>
  <si>
    <t>R/L Coupling &amp; Nipple</t>
  </si>
  <si>
    <t>Assorted Pipe Nipple Packs</t>
  </si>
  <si>
    <t>Blk Merchant Coupling</t>
  </si>
  <si>
    <t>Pex Ball Valve</t>
  </si>
  <si>
    <t>Galv Merchant Coupling</t>
  </si>
  <si>
    <t>Blk Pipe Extra Heavy Sch80</t>
  </si>
  <si>
    <t>Mini Ball Valve</t>
  </si>
  <si>
    <t>Brass Ball Valve Full Port</t>
  </si>
  <si>
    <t>Transition Brass Nipple</t>
  </si>
  <si>
    <t>Brass Press Ball Valve</t>
  </si>
  <si>
    <t>Large Steel Precut Pipe</t>
  </si>
  <si>
    <t>Boiler Drains</t>
  </si>
  <si>
    <t>Brass Precut Pipe</t>
  </si>
  <si>
    <t>Hose Bib</t>
  </si>
  <si>
    <t>Item</t>
  </si>
  <si>
    <t>Description</t>
  </si>
  <si>
    <t>Multiplier</t>
  </si>
  <si>
    <t>List Price</t>
  </si>
  <si>
    <t>Net Price</t>
  </si>
  <si>
    <t>BLK MALL FTG ELBOW 45  1/8"</t>
  </si>
  <si>
    <t>BLK MALL FTG ELBOW 45  1/4"</t>
  </si>
  <si>
    <t>BLK MALL FTG ELBOW 45  3/8"</t>
  </si>
  <si>
    <t>BLK MALL FTG ELBOW 45  1/2"</t>
  </si>
  <si>
    <t>BLK MALL FTG ELBOW 45  3/4"</t>
  </si>
  <si>
    <t>BLK MALL FTG ELBOW 45  1"</t>
  </si>
  <si>
    <t>BLK MALL FTG ELBOW 45  1-1/4"</t>
  </si>
  <si>
    <t>BLK MALL FTG ELBOW 45  1-1/2"</t>
  </si>
  <si>
    <t>BLK MALL FTG ELBOW 45  2"</t>
  </si>
  <si>
    <t>BLK MALL FTG ELBOW 45  2-1/2"</t>
  </si>
  <si>
    <t>BLK MALL FTG ELBOW 45  3"</t>
  </si>
  <si>
    <t>BLK MALL FTG ELBOW 45  4"</t>
  </si>
  <si>
    <t>BLK MALL FTG ELBOW 45  6"</t>
  </si>
  <si>
    <t>BLK MALL FTG STREET ELBOW 45  1/8"</t>
  </si>
  <si>
    <t>BLK MALL FTG STREET ELBOW 45  1/4"</t>
  </si>
  <si>
    <t>BLK MALL FTG STREET ELBOW 45  3/8"</t>
  </si>
  <si>
    <t>BLK MALL FTG STREET ELBOW 45  1/2"</t>
  </si>
  <si>
    <t>BLK MALL FTG STREET ELBOW 45  3/4"</t>
  </si>
  <si>
    <t>BLK MALL FTG STREET ELBOW 45  1"</t>
  </si>
  <si>
    <t>BLK MALL FTG STREET ELBOW 45  1-1/4"</t>
  </si>
  <si>
    <t>BLK MALL FTG STREET ELBOW 45  1-1/2"</t>
  </si>
  <si>
    <t>BLK MALL FTG STREET ELBOW 45  2"</t>
  </si>
  <si>
    <t>BLK MALL FTG STREET ELBOW 45  2-1/2"</t>
  </si>
  <si>
    <t>BLK MALL FTG STREET ELBOW 45  3"</t>
  </si>
  <si>
    <t>BLK MALL FTG STREET ELBOW 45  4"</t>
  </si>
  <si>
    <t>BLK MALL FTG ELBOW 90  1/8"</t>
  </si>
  <si>
    <t>BLK MALL FTG ELBOW 90  1/4"</t>
  </si>
  <si>
    <t>BLK MALL FTG ELBOW 90  3/8"</t>
  </si>
  <si>
    <t>BLK MALL FTG ELBOW 90  1/2"</t>
  </si>
  <si>
    <t>BLK MALL FTG ELBOW 90  3/4"</t>
  </si>
  <si>
    <t>BLK MALL FTG ELBOW 90  1"</t>
  </si>
  <si>
    <t>BLK MALL FTG ELBOW 90  1-1/4"</t>
  </si>
  <si>
    <t>BLK MALL FTG ELBOW 90  1-1/2"</t>
  </si>
  <si>
    <t>BLK MALL FTG ELBOW 90  2"</t>
  </si>
  <si>
    <t>BLK MALL FTG ELBOW 90  2-1/2"</t>
  </si>
  <si>
    <t>BLK MALL FTG ELBOW 90  3"</t>
  </si>
  <si>
    <t>BLK MALL FTG ELBOW 90  4"</t>
  </si>
  <si>
    <t>BLK MALL FTG ELBOW 90  6"</t>
  </si>
  <si>
    <t>BLK MALL FTG RED ELBOW 90  3/8" X 1/8"</t>
  </si>
  <si>
    <t>BLK MALL FTG RED ELBOW 90  3/8" X 1/4"</t>
  </si>
  <si>
    <t>BLK MALL FTG RED ELBOW 90  1/2" X 1/8"</t>
  </si>
  <si>
    <t>BLK MALL FTG RED ELBOW 90  1/2" X 1/4"</t>
  </si>
  <si>
    <t>BLK MALL FTG RED ELBOW 90  1/2" X 3/8"</t>
  </si>
  <si>
    <t>BLK MALL FTG RED ELBOW 90  3/4" X 1/4"</t>
  </si>
  <si>
    <t>BLK MALL FTG RED ELBOW 90  3/4" X 3/8"</t>
  </si>
  <si>
    <t>BLK MALL FTG RED ELBOW 90  3/4" X 1/2"</t>
  </si>
  <si>
    <t>BLK MALL FTG RED ELBOW 90  1" X 1/2"</t>
  </si>
  <si>
    <t>BLK MALL FTG RED ELBOW 90  1" X 3/4"</t>
  </si>
  <si>
    <t>BLK MALL FTG RED ELBOW 90  1-1/4" X 1/2"</t>
  </si>
  <si>
    <t>BLK MALL FTG RED ELBOW 90  1-1/4" X 3/4"</t>
  </si>
  <si>
    <t>BLK MALL FTG RED ELBOW 90  1-1/4" X 1"</t>
  </si>
  <si>
    <t>BLK MALL FTG RED ELBOW 90  1-1/2" X 1/2"</t>
  </si>
  <si>
    <t>BLK MALL FTG RED ELBOW 90  1-1/2" X 3/4"</t>
  </si>
  <si>
    <t>BLK MALL FTG RED ELBOW 90  1-1/2" X 1"</t>
  </si>
  <si>
    <t>BLK MALL FTG RED ELBOW 90  1-1/2" X 1-1/4"</t>
  </si>
  <si>
    <t>BLK MALL FTG RED ELBOW 90  2" X 1/2"</t>
  </si>
  <si>
    <t>BLK MALL FTG RED ELBOW 90  2" X 3/4"</t>
  </si>
  <si>
    <t>BLK MALL FTG RED ELBOW 90  2" X 1"</t>
  </si>
  <si>
    <t>BLK MALL FTG RED ELBOW 90  2" X 1-1/4"</t>
  </si>
  <si>
    <t>BLK MALL FTG RED ELBOW 90  2" X 1-1/2"</t>
  </si>
  <si>
    <t>BLK MALL FTG RED ELBOW 90  2-1/2" X 1"</t>
  </si>
  <si>
    <t>BLK MALL FTG RED ELBOW 90  2-1/2" X 1-1/4"</t>
  </si>
  <si>
    <t>BLK MALL FTG RED ELBOW 90  2-1/2" X 1-1/2"</t>
  </si>
  <si>
    <t>BLK MALL FTG RED ELBOW 90  2-1/2" X 2"</t>
  </si>
  <si>
    <t>BLK MALL FTG RED ELBOW 90  3" X 2"</t>
  </si>
  <si>
    <t>BLK MALL FTG RED ELBOW 90  3" X 2-1/2"</t>
  </si>
  <si>
    <t>BLK MALL FTG RED ELBOW 90  4" X 2"</t>
  </si>
  <si>
    <t>BLK MALL FTG RED ELBOW 90  4" X 2-1/2</t>
  </si>
  <si>
    <t>BLK MALL FTG RED ELBOW 90  4" X 3"</t>
  </si>
  <si>
    <t>BLK MALL FTG STREET ELBOW 90  1/8"</t>
  </si>
  <si>
    <t>BLK MALL FTG STREET ELBOW 90  1/4"</t>
  </si>
  <si>
    <t>BLK MALL FTG STREET ELBOW 90  3/8"</t>
  </si>
  <si>
    <t>BLK MALL FTG STREET ELBOW 90  1/2"</t>
  </si>
  <si>
    <t>BLK MALL FTG STREET ELBOW 90  3/4"</t>
  </si>
  <si>
    <t>BLK MALL FTG STREET ELBOW 90  1"</t>
  </si>
  <si>
    <t>BLK MALL FTG STREET ELBOW 90  1-1/4"</t>
  </si>
  <si>
    <t>BLK MALL FTG STREET ELBOW 90  1-1/2"</t>
  </si>
  <si>
    <t>BLK MALL FTG STREET ELBOW 90  2"</t>
  </si>
  <si>
    <t>BLK MALL FTG STREET ELBOW 90  2-1/2"</t>
  </si>
  <si>
    <t>BLK MALL FTG STREET ELBOW 90  3"</t>
  </si>
  <si>
    <t>BLK MALL FTG STREET ELBOW 90  4"</t>
  </si>
  <si>
    <t>BLK MALL FTG STREET ELBOW 90  6"</t>
  </si>
  <si>
    <t>BLK MALL FTG CAP  1/8"</t>
  </si>
  <si>
    <t>BLK MALL FTG CAP  1/4"</t>
  </si>
  <si>
    <t>BLK MALL FTG CAP  3/8"</t>
  </si>
  <si>
    <t>BLK MALL FTG CAP  1/2"</t>
  </si>
  <si>
    <t>BLK MALL FTG CAP  3/4"</t>
  </si>
  <si>
    <t>BLK MALL FTG CAP  1"</t>
  </si>
  <si>
    <t>BLK MALL FTG CAP  1-1/4"</t>
  </si>
  <si>
    <t>BLK MALL FTG CAP  1-1/2"</t>
  </si>
  <si>
    <t>BLK MALL FTG CAP  2"</t>
  </si>
  <si>
    <t>BLK MALL FTG CAP  2-1/2"</t>
  </si>
  <si>
    <t>BLK MALL FTG CAP  3"</t>
  </si>
  <si>
    <t>BLK MALL FTG CAP  4"</t>
  </si>
  <si>
    <t>BLK MALL FTG CAP  6"</t>
  </si>
  <si>
    <t>BLK MALL FTG COUPLING  1/8"</t>
  </si>
  <si>
    <t>BLK MALL FTG COUPLING  1/4"</t>
  </si>
  <si>
    <t>BLK MALL FTG COUPLING  3/8"</t>
  </si>
  <si>
    <t>BLK MALL FTG COUPLING  1/2"</t>
  </si>
  <si>
    <t>BLK MALL FTG COUPLING  3/4"</t>
  </si>
  <si>
    <t>BLK MALL FTG COUPLING  1"</t>
  </si>
  <si>
    <t>BLK MALL FTG COUPLING  1-1/4"</t>
  </si>
  <si>
    <t>BLK MALL FTG COUPLING  1-1/2"</t>
  </si>
  <si>
    <t>BLK MALL FTG COUPLING  2"</t>
  </si>
  <si>
    <t>BLK MALL FTG COUPLING  2-1/2"</t>
  </si>
  <si>
    <t>BLK MALL FTG COUPLING  3"</t>
  </si>
  <si>
    <t>BLK MALL FTG COUPLING  4"</t>
  </si>
  <si>
    <t>BLK MALL FTG COUPLING  6"</t>
  </si>
  <si>
    <t>BLK MALL FTG CROSS  1/8"</t>
  </si>
  <si>
    <t>BLK MALL FTG CROSS  1/4"</t>
  </si>
  <si>
    <t>BLK MALL FTG CROSS  3/8"</t>
  </si>
  <si>
    <t>BLK MALL FTG CROSS  1/2"</t>
  </si>
  <si>
    <t>BLK MALL FTG CROSS  3/4"</t>
  </si>
  <si>
    <t>BLK MALL FTG CROSS  1"</t>
  </si>
  <si>
    <t>BLK MALL FTG CROSS  1-1/4"</t>
  </si>
  <si>
    <t>BLK MALL FTG CROSS  1-1/2"</t>
  </si>
  <si>
    <t>BLK MALL FTG CROSS  2"</t>
  </si>
  <si>
    <t>BLK MALL FTG CROSS  2-1/2"</t>
  </si>
  <si>
    <t>BLK MALL FTG CROSS  3"</t>
  </si>
  <si>
    <t>BLK MALL FTG CROSS  4"</t>
  </si>
  <si>
    <t>BLK MALL FTG CROSS  6"</t>
  </si>
  <si>
    <t>BLK MALL FTG FLOOR FLANGE  1/4"</t>
  </si>
  <si>
    <t>BLK MALL FTG FLOOR FLANGE  3/8"</t>
  </si>
  <si>
    <t>BLK MALL FTG FLOOR FLANGE  1/2"</t>
  </si>
  <si>
    <t>BLK MALL FTG FLOOR FLANGE  3/4"</t>
  </si>
  <si>
    <t>BLK MALL FTG FLOOR FLANGE  1"</t>
  </si>
  <si>
    <t>BLK MALL FTG FLOOR FLANGE  1-1/4"</t>
  </si>
  <si>
    <t>BLK MALL FTG FLOOR FLANGE  1-1/2"</t>
  </si>
  <si>
    <t>BLK MALL FTG FLOOR FLANGE  2"</t>
  </si>
  <si>
    <t>BLK MALL FTG EXTENSION PIECE  1/2"</t>
  </si>
  <si>
    <t>BLK MALL FTG EXTENSION PIECE  3/4"</t>
  </si>
  <si>
    <t>BLK MALL FTG EXTENSION PIECE  1"</t>
  </si>
  <si>
    <t>BLK MALL FTG EXTENSION PIECE  1-1/4"</t>
  </si>
  <si>
    <t>BLK MALL FTG EXTENSION PIECE  1-1/2"</t>
  </si>
  <si>
    <t>BLK MALL FTG EXTENSION PIECE  2"</t>
  </si>
  <si>
    <t>BLK MALL FTG HEX BUSHING  1/4" X 1/8"</t>
  </si>
  <si>
    <t>BLK MALL FTG HEX BUSHING  3/8" X 1/8"</t>
  </si>
  <si>
    <t>BLK MALL FTG HEX BUSHING  3/8" X 1/4"</t>
  </si>
  <si>
    <t>BLK MALL FTG HEX BUSHING  1/2" X 1/8"</t>
  </si>
  <si>
    <t>BLK MALL FTG HEX BUSHING  1/2" X 1/4"</t>
  </si>
  <si>
    <t>BLK MALL FTG HEX BUSHING  1/2" X 3/8"</t>
  </si>
  <si>
    <t>BLK MALL FTG HEX BUSHING  3/4" X 1/8"</t>
  </si>
  <si>
    <t>BLK MALL FTG HEX BUSHING  3/4" X 1/4"</t>
  </si>
  <si>
    <t>BLK MALL FTG HEX BUSHING  3/4" X 3/8"</t>
  </si>
  <si>
    <t>BLK MALL FTG HEX BUSHING  3/4" X 1/2"</t>
  </si>
  <si>
    <t>BLK MALL FTG HEX BUSHING  1" X 1/4"</t>
  </si>
  <si>
    <t>BLK MALL FTG HEX BUSHING  1" X 3/8"</t>
  </si>
  <si>
    <t>BLK MALL FTG HEX BUSHING  1" X 1/2"</t>
  </si>
  <si>
    <t>BLK MALL FTG HEX BUSHING  1" X 3/4"</t>
  </si>
  <si>
    <t>BLK MALL FTG HEX BUSHING  1-1/4" X 1/2"</t>
  </si>
  <si>
    <t>BLK MALL FTG HEX BUSHING  1-1/4" X 3/4"</t>
  </si>
  <si>
    <t>BLK MALL FTG HEX BUSHING  1-1/4" X 1"</t>
  </si>
  <si>
    <t>BLK MALL FTG HEX BUSHING  1-1/2" X 1/4"</t>
  </si>
  <si>
    <t>BLK MALL FTG HEX BUSHING  1-1/2" X 3/8"</t>
  </si>
  <si>
    <t>BLK MALL FTG HEX BUSHING  1-1/2" X 1/2"</t>
  </si>
  <si>
    <t>BLK MALL FTG HEX BUSHING  1-1/2" X 3/4"</t>
  </si>
  <si>
    <t>BLK MALL FTG HEX BUSHING  1-1/2" X 1"</t>
  </si>
  <si>
    <t>BLK MALL FTG HEX BUSHING  1-1/2" X 1-1/4"</t>
  </si>
  <si>
    <t>BLK MALL FTG HEX BUSHING  2" X 1/2"</t>
  </si>
  <si>
    <t>BLK MALL FTG HEX BUSHING  2" X 3/4"</t>
  </si>
  <si>
    <t>BLK MALL FTG HEX BUSHING  2" X 1"</t>
  </si>
  <si>
    <t>BLK MALL FTG HEX BUSHING  2" X 1-1/4"</t>
  </si>
  <si>
    <t>BLK MALL FTG HEX BUSHING  2" X 1-1/2"</t>
  </si>
  <si>
    <t>BLK MALL FTG HEX BUSHING  2-1/2" X 1/2"</t>
  </si>
  <si>
    <t>BLK MALL FTG HEX BUSHING  2-1/2" X 3/4"</t>
  </si>
  <si>
    <t>BLK MALL FTG HEX BUSHING  2-1/2" X 1"</t>
  </si>
  <si>
    <t>BLK MALL FTG HEX BUSHING  2-1/2" X 1-1/4"</t>
  </si>
  <si>
    <t>BLK MALL FTG HEX BUSHING  2-1/2" X 1-1/2"</t>
  </si>
  <si>
    <t>BLK MALL FTG HEX BUSHING  2-1/2" X 2"</t>
  </si>
  <si>
    <t>BLK MALL FTG HEX BUSHING  3" X 1"</t>
  </si>
  <si>
    <t>BLK MALL FTG HEX BUSHING  3" X 1-1/4"</t>
  </si>
  <si>
    <t>BLK MALL FTG HEX BUSHING  3" X 1-1/2"</t>
  </si>
  <si>
    <t>BLK MALL FTG HEX BUSHING  3" X 2"</t>
  </si>
  <si>
    <t>BLK MALL FTG HEX BUSHING  3" X 2-1/2"</t>
  </si>
  <si>
    <t>BLK MALL FTG HEX BUSHING  4" X 1"</t>
  </si>
  <si>
    <t>BLK MALL FTG HEX BUSHING  4" X 1-1/4"</t>
  </si>
  <si>
    <t>BLK MALL FTG HEX BUSHING  4" X 1-1/2"</t>
  </si>
  <si>
    <t>BLK MALL FTG HEX BUSHING  4" X 2"</t>
  </si>
  <si>
    <t>BLK MALL FTG HEX BUSHING  4" X 2-1/2"</t>
  </si>
  <si>
    <t>BLK MALL FTG HEX BUSHING  4" X 3"</t>
  </si>
  <si>
    <t>BLK MALL FTG HEX BUSHING  6" X 3"</t>
  </si>
  <si>
    <t>BLK MALL FTG HEX BUSHING  6" X 4"</t>
  </si>
  <si>
    <t>BLK MALL FTG SQUARE HEAD PLUG  1/8"</t>
  </si>
  <si>
    <t>BLK MALL FTG SQUARE HEAD PLUG  1/4"</t>
  </si>
  <si>
    <t>BLK MALL FTG SQUARE HEAD PLUG  3/8"</t>
  </si>
  <si>
    <t>BLK MALL FTG SQUARE HEAD PLUG  1/2"</t>
  </si>
  <si>
    <t>BLK MALL FTG SQUARE HEAD PLUG  3/4"</t>
  </si>
  <si>
    <t>BLK MALL FTG SQUARE HEAD PLUG  1"</t>
  </si>
  <si>
    <t>BLK MALL FTG SQUARE HEAD PLUG  1-1/4"</t>
  </si>
  <si>
    <t>BLK MALL FTG SQUARE HEAD PLUG  1-1/2"</t>
  </si>
  <si>
    <t>BLK MALL FTG SQUARE HEAD PLUG  2"</t>
  </si>
  <si>
    <t>BLK MALL FTG SQUARE HEAD PLUG  2-1/2"</t>
  </si>
  <si>
    <t>BLK MALL FTG SQUARE HEAD PLUG  3"</t>
  </si>
  <si>
    <t>BLK MALL FTG SQUARE HEAD PLUG  4"</t>
  </si>
  <si>
    <t>BLK MALL FTG SQUARE HEAD PLUG  6"</t>
  </si>
  <si>
    <t>BLK MALL FTG RED COUPLING  1/4" X 1/8"</t>
  </si>
  <si>
    <t>BLK MALL FTG RED COUPLING  3/8" X 1/8"</t>
  </si>
  <si>
    <t>BLK MALL FTG RED COUPLING  3/8" X 1/4"</t>
  </si>
  <si>
    <t>BLK MALL FTG RED COUPLING  1/2" X 1/8"</t>
  </si>
  <si>
    <t>BLK MALL FTG RED COUPLING  1/2" X 1/4"</t>
  </si>
  <si>
    <t>BLK MALL FTG RED COUPLING  1/2" X 3/8"</t>
  </si>
  <si>
    <t>BLK MALL FTG RED COUPLING  3/4" X 1/8"</t>
  </si>
  <si>
    <t>BLK MALL FTG RED COUPLING  3/4" X 1/4"</t>
  </si>
  <si>
    <t>BLK MALL FTG RED COUPLING  3/4" X 3/8"</t>
  </si>
  <si>
    <t>BLK MALL FTG RED COUPLING  3/4" X 1/2"</t>
  </si>
  <si>
    <t>BLK MALL FTG RED COUPLING  1" X 1/4"</t>
  </si>
  <si>
    <t>BLK MALL FTG RED COUPLING  1" X 3/8"</t>
  </si>
  <si>
    <t>BLK MALL FTG RED COUPLING  1" X 1/2"</t>
  </si>
  <si>
    <t>BLK MALL FTG RED COUPLING  1" X 3/4"</t>
  </si>
  <si>
    <t>BLK MALL FTG RED COUPLING  1-1/4" X 1/2"</t>
  </si>
  <si>
    <t>BLK MALL FTG RED COUPLING  1-1/4" X 3/4"</t>
  </si>
  <si>
    <t>BLK MALL FTG RED COUPLING  1-1/4" X 1"</t>
  </si>
  <si>
    <t>BLK MALL FTG RED COUPLING  1-1/2" X 1/2"</t>
  </si>
  <si>
    <t>BLK MALL FTG RED COUPLING  1-1/2" X 3/4"</t>
  </si>
  <si>
    <t>BLK MALL FTG RED COUPLING  1-1/2" X 1"</t>
  </si>
  <si>
    <t>BLK MALL FTG RED COUPLING  1-1/2" X 1-1/4"</t>
  </si>
  <si>
    <t>BLK MALL FTG RED COUPLING  2" X 1/2"</t>
  </si>
  <si>
    <t>BLK MALL FTG RED COUPLING  2" X 3/4"</t>
  </si>
  <si>
    <t>BLK MALL FTG RED COUPLING  2" X 1"</t>
  </si>
  <si>
    <t>BLK MALL FTG RED COUPLING  2" X 1-1/4"</t>
  </si>
  <si>
    <t>BLK MALL FTG RED COUPLING  2" X 1-1/2"</t>
  </si>
  <si>
    <t>BLK MALL FTG RED COUPLING  2-1/2" X 1/2"</t>
  </si>
  <si>
    <t>BLK MALL FTG RED COUPLING  2-1/2" X 3/4"</t>
  </si>
  <si>
    <t>BLK MALL FTG RED COUPLING  2-1/2" X 1"</t>
  </si>
  <si>
    <t>BLK MALL FTG RED COUPLING  2-1/2" X 1-1/4"</t>
  </si>
  <si>
    <t>BLK MALL FTG RED COUPLING  2-1/2" X 1-1/2"</t>
  </si>
  <si>
    <t>BLK MALL FTG RED COUPLING  2-1/2" X 2"</t>
  </si>
  <si>
    <t>BLK MALL FTG RED COUPLING  3" X 1"</t>
  </si>
  <si>
    <t>BLK MALL FTG RED COUPLING  3" X 1-1/4"</t>
  </si>
  <si>
    <t>BLK MALL FTG RED COUPLING  3" X 1-1/2"</t>
  </si>
  <si>
    <t>BLK MALL FTG RED COUPLING  3" X 2"</t>
  </si>
  <si>
    <t>BLK MALL FTG RED COUPLING  3" X 2-1/2"</t>
  </si>
  <si>
    <t>BLK MALL FTG RED COUPLING  4" X 1"</t>
  </si>
  <si>
    <t>BLK MALL FTG RED COUPLING  4" X 1-1/4"</t>
  </si>
  <si>
    <t>BLK MALL FTG RED COUPLING  4" X 1-1/2"</t>
  </si>
  <si>
    <t>BLK MALL FTG RED COUPLING  4" X 2"</t>
  </si>
  <si>
    <t>BLK MALL FTG RED COUPLING  4" X 2-1/2"</t>
  </si>
  <si>
    <t>BLK MALL FTG RED COUPLING  4" X 3"</t>
  </si>
  <si>
    <t>BLK MALL FTG RED COUPLING  6" X 4"</t>
  </si>
  <si>
    <t>BLK MALL FTG RED TEE  1/2" X 1/2" X 1/4"</t>
  </si>
  <si>
    <t>BLK MALL FTG RED TEE  1/2" X 1/2" X 3/8"</t>
  </si>
  <si>
    <t>BLK MALL FTG RED TEE  1/2" X 1/2" X 3/4"</t>
  </si>
  <si>
    <t>BLK MALL FTG RED TEE  1/2" X 1/2" X 1"</t>
  </si>
  <si>
    <t>BLK MALL FTG RED TEE  3/4" X 1/2" X 1/2"</t>
  </si>
  <si>
    <t>BLK MALL FTG RED TEE  3/4" X 1/2" X 3/4"</t>
  </si>
  <si>
    <t>BLK MALL FTG RED TEE  3/4" X 1/2" X 1"</t>
  </si>
  <si>
    <t>BLK MALL FTG RED TEE  3/4" X 3/4" X 1/4"</t>
  </si>
  <si>
    <t>BLK MALL FTG RED TEE  3/4" X 3/4" X 3/8"</t>
  </si>
  <si>
    <t>BLK MALL FTG RED TEE  3/4" X 3/4" X 1/2"</t>
  </si>
  <si>
    <t>BLK MALL FTG RED TEE  3/4" X 3/4" X 1"</t>
  </si>
  <si>
    <t>BLK MALL FTG RED TEE  3/4" X 3/4" X 1-1/4"</t>
  </si>
  <si>
    <t>BLK MALL FTG RED TEE  1" X 1/2" X 1/2"</t>
  </si>
  <si>
    <t>BLK MALL FTG RED TEE  1" X 1/2" X 3/4"</t>
  </si>
  <si>
    <t>BLK MALL FTG RED TEE  1" X 1/2" X 1"</t>
  </si>
  <si>
    <t>BLK MALL FTG RED TEE  1" X 3/4" X 1/2"</t>
  </si>
  <si>
    <t>BLK MALL FTG RED TEE  1" X 3/4" X 3/4"</t>
  </si>
  <si>
    <t>BLK MALL FTG RED TEE  1" X 3/4" X 1"</t>
  </si>
  <si>
    <t>BLK MALL FTG RED TEE  1" X 1" X 1/2"</t>
  </si>
  <si>
    <t>BLK MALL FTG RED TEE  1" X 1" X 3/4"</t>
  </si>
  <si>
    <t>BLK MALL FTG RED TEE  1" X 1" X 1-1/4"</t>
  </si>
  <si>
    <t>BLK MALL FTG RED TEE  1" X 1" X 1-1/2"</t>
  </si>
  <si>
    <t>BLK MALL FTG RED TEE  1" X 1" X 2"</t>
  </si>
  <si>
    <t>BLK MALL FTG RED TEE  1-1/4" X 1/2" X 1/2"</t>
  </si>
  <si>
    <t>BLK MALL FTG RED TEE  1-1/4" X 1/2" X 3/4"</t>
  </si>
  <si>
    <t>BLK MALL FTG RED TEE  1-1/4" X 1/2" X 1"</t>
  </si>
  <si>
    <t>BLK MALL FTG RED TEE  1-1/4" X 1/2" X 1-1/4"</t>
  </si>
  <si>
    <t>BLK MALL FTG RED TEE  1-1/4" X 3/4" X 1/2"</t>
  </si>
  <si>
    <t>BLK MALL FTG RED TEE  1-1/4" X 3/4" X 3/4"</t>
  </si>
  <si>
    <t>BLK MALL FTG RED TEE  1-1/4" X 3/4" X 1"</t>
  </si>
  <si>
    <t>BLK MALL FTG RED TEE  1-1/4" X 3/4" X 1-1/4"</t>
  </si>
  <si>
    <t>BLK MALL FTG RED TEE  1-1/4" X 1" X 1/2"</t>
  </si>
  <si>
    <t>BLK MALL FTG RED TEE  1-1/4" X 1" X 3/4"</t>
  </si>
  <si>
    <t>BLK MALL FTG RED TEE  1-1/4" X 1" X 1"</t>
  </si>
  <si>
    <t>BLK MALL FTG RED TEE  1-1/4" X 1" X 1-1/4"</t>
  </si>
  <si>
    <t>BLK MALL FTG RED TEE  1-1/4" X 1" X 1-1/2</t>
  </si>
  <si>
    <t>BLK MALL FTG RED TEE  1-1/4" X 1-1/4" X 1/2"</t>
  </si>
  <si>
    <t>BLK MALL FTG RED TEE  1-1/4" X 1-1/4" X 3/4"</t>
  </si>
  <si>
    <t>BLK MALL FTG RED TEE  1-1/4" X 1-1/4" X 1"</t>
  </si>
  <si>
    <t>BLK MALL FTG RED TEE  1-1/4" X 1-1/4" X 1-1/2"</t>
  </si>
  <si>
    <t>BLK MALL FTG RED TEE  1-1/4" X 1-1/4" X 2"</t>
  </si>
  <si>
    <t>BLK MALL FTG RED TEE  1-1/2" X 1/2" X 3/4"</t>
  </si>
  <si>
    <t>BLK MALL FTG RED TEE  1-1/2" X 1/2" X 1"</t>
  </si>
  <si>
    <t>BLK MALL FTG RED TEE  1-1/2" X 1/2" X 1-1/4"</t>
  </si>
  <si>
    <t>BLK MALL FTG RED TEE  1-1/2" X 1/2" X 1-1/2"</t>
  </si>
  <si>
    <t>BLK MALL FTG RED TEE  1-1/2" X 3/4" X 1/2"</t>
  </si>
  <si>
    <t>BLK MALL FTG RED TEE  1-1/2" X 3/4" X 3/4"</t>
  </si>
  <si>
    <t>BLK MALL FTG RED TEE  1-1/2" X 3/4" X 1"</t>
  </si>
  <si>
    <t>BLK MALL FTG RED TEE  1-1/2" X 3/4" X 1-1/4"</t>
  </si>
  <si>
    <t>BLK MALL FTG RED TEE  1-1/2" X 3/4" X 1-1/2"</t>
  </si>
  <si>
    <t>BLK MALL FTG RED TEE  1-1/2" X 1" X 1/2"</t>
  </si>
  <si>
    <t>BLK MALL FTG RED TEE  1-1/2" X 1" X 3/4"</t>
  </si>
  <si>
    <t>BLK MALL FTG RED TEE  1-1/2" X 1" X 1"</t>
  </si>
  <si>
    <t>BLK MALL FTG RED TEE  1-1/2" X 1" X 1-1/4"</t>
  </si>
  <si>
    <t>BLK MALL FTG RED TEE  1-1/2" X 1" X 1-1/2"</t>
  </si>
  <si>
    <t>BLK MALL FTG RED TEE  1-1/2" X 1-1/4" X 1/2"</t>
  </si>
  <si>
    <t>BLK MALL FTG RED TEE  1-1/2" X 1-1/4" X 3/4"</t>
  </si>
  <si>
    <t>BLK MALL FTG RED TEE  1-1/2" X 1-1/4" X 1"</t>
  </si>
  <si>
    <t>BLK MALL FTG RED TEE  1-1/2" X 1-1/4" X 1-1/4"</t>
  </si>
  <si>
    <t>BLK MALL FTG RED TEE  1-1/2" X 1-1/4" X 1-1/2"</t>
  </si>
  <si>
    <t>BLK MALL FTG RED TEE  1-1/2" X 1-1/4" X 2"</t>
  </si>
  <si>
    <t>BLK MALL FTG RED TEE  1-1/2" X 1-1/2" X 1/2"</t>
  </si>
  <si>
    <t>BLK MALL FTG RED TEE  1-1/2" X 1-1/2" X 3/4"</t>
  </si>
  <si>
    <t>BLK MALL FTG RED TEE  1-1/2" X 1-1/2" X 1"</t>
  </si>
  <si>
    <t>BLK MALL FTG RED TEE  1-1/2" X 1-1/2" X 1-1/4"</t>
  </si>
  <si>
    <t>BLK MALL FTG RED TEE  1-1/2" X 1-1/2" X 2"</t>
  </si>
  <si>
    <t>BLK MALL FTG RED TEE  2" X 1/2" X 2"</t>
  </si>
  <si>
    <t>BLK MALL FTG RED TEE  2" X 3/4" X 3/4"</t>
  </si>
  <si>
    <t>BLK MALL FTG RED TEE  2" X 3/4" X 2"</t>
  </si>
  <si>
    <t>BLK MALL FTG RED TEE  2" X 1" X 1"</t>
  </si>
  <si>
    <t>BLK MALL FTG RED TEE  2" X 1" X 2"</t>
  </si>
  <si>
    <t>BLK MALL FTG RED TEE  2" X 1-1/4" X 1"</t>
  </si>
  <si>
    <t>BLK MALL FTG RED TEE  2" X 1-1/4" X 1-1/4"</t>
  </si>
  <si>
    <t>BLK MALL FTG RED TEE  2" X 1-1/4" X 1-1/2"</t>
  </si>
  <si>
    <t>BLK MALL FTG RED TEE  2" X 1-1/4" X 2"</t>
  </si>
  <si>
    <t>BLK MALL FTG RED TEE  2" X 1-1/2" X 1/2"</t>
  </si>
  <si>
    <t>BLK MALL FTG RED TEE  2" X 1-1/2" X 3/4"</t>
  </si>
  <si>
    <t>BLK MALL FTG RED TEE  2" X 1-1/2" X 1"</t>
  </si>
  <si>
    <t>BLK MALL FTG RED TEE  2" X 1-1/2" X 1-1/4"</t>
  </si>
  <si>
    <t>BLK MALL FTG RED TEE  2" X 1-1/2" X 1-1/2"</t>
  </si>
  <si>
    <t>BLK MALL FTG RED TEE  2" X 1-1/2" X 2"</t>
  </si>
  <si>
    <t>BLK MALL FTG RED TEE  2" X 2" X 1/2"</t>
  </si>
  <si>
    <t>BLK MALL FTG RED TEE  2" X 2" X 3/4"</t>
  </si>
  <si>
    <t>BLK MALL FTG RED TEE  2" X 2" X 1"</t>
  </si>
  <si>
    <t>BLK MALL FTG RED TEE  2" X 2" X 1-1/4"</t>
  </si>
  <si>
    <t>BLK MALL FTG RED TEE  2" X 2" X 1-1/2"</t>
  </si>
  <si>
    <t>BLK MALL FTG RED TEE  2-1/2" X 2" X 2"</t>
  </si>
  <si>
    <t>BLK MALL FTG RED TEE  2-1/2" X 2" X 2-1/2"</t>
  </si>
  <si>
    <t>BLK MALL FTG RED TEE  2-1/2" X 2-1/2" X 1"</t>
  </si>
  <si>
    <t>BLK MALL FTG RED TEE  2-1/2" X 2-1/2" X 1-1/4"</t>
  </si>
  <si>
    <t>BLK MALL FTG RED TEE  2-1/2" X 2-1/2" X 1-1/2"</t>
  </si>
  <si>
    <t>BLK MALL FTG RED TEE  2-1/2" X 2-1/2" X 2"</t>
  </si>
  <si>
    <t>BLK MALL FTG RED TEE  3" X 3" X 1"</t>
  </si>
  <si>
    <t>BLK MALL FTG RED TEE  3" X 3" X 1-1/4"</t>
  </si>
  <si>
    <t>BLK MALL FTG RED TEE  3" X 3" X 1-1/2"</t>
  </si>
  <si>
    <t>BLK MALL FTG RED TEE  3" X 2"</t>
  </si>
  <si>
    <t>BLK MALL FTG RED TEE  3" X 2-1/2"</t>
  </si>
  <si>
    <t>BLK MALL FTG RED TEE  4" X 1"</t>
  </si>
  <si>
    <t>BLK MALL FTG RED TEE  4" X 1-1/4"</t>
  </si>
  <si>
    <t>BLK MALL FTG RED TEE  4" X 1-1/2"</t>
  </si>
  <si>
    <t>BLK MALL FTG RED TEE  4" X 2"</t>
  </si>
  <si>
    <t>BLK MALL FTG RED TEE  4" X 2-1/2"</t>
  </si>
  <si>
    <t>BLK MALL FTG RED TEE  4" X 3"</t>
  </si>
  <si>
    <t>BLK MALL FTG TEE  1/8"</t>
  </si>
  <si>
    <t>BLK MALL FTG TEE  1/4"</t>
  </si>
  <si>
    <t>BLK MALL FTG TEE  3/8"</t>
  </si>
  <si>
    <t>BLK MALL FTG TEE  1/2"</t>
  </si>
  <si>
    <t>BLK MALL FTG TEE  3/4"</t>
  </si>
  <si>
    <t>BLK MALL FTG TEE  1"</t>
  </si>
  <si>
    <t>BLK MALL FTG TEE  1-1/4"</t>
  </si>
  <si>
    <t>BLK MALL FTG TEE  1-1/2"</t>
  </si>
  <si>
    <t>BLK MALL FTG TEE  2"</t>
  </si>
  <si>
    <t>BLK MALL FTG TEE  2-1/2"</t>
  </si>
  <si>
    <t>BLK MALL FTG TEE  3"</t>
  </si>
  <si>
    <t>BLK MALL FTG TEE  4"</t>
  </si>
  <si>
    <t>BLK MALL FTG TEE  6"</t>
  </si>
  <si>
    <t>BLK MALL FTG UNION  1/8"</t>
  </si>
  <si>
    <t>BLK MALL FTG UNION  1/4"</t>
  </si>
  <si>
    <t>BLK MALL FTG UNION  3/8"</t>
  </si>
  <si>
    <t>BLK MALL FTG UNION  1/2"</t>
  </si>
  <si>
    <t>BLK MALL FTG UNION  3/4"</t>
  </si>
  <si>
    <t>BLK MALL FTG UNION  1"</t>
  </si>
  <si>
    <t>BLK MALL FTG UNION  1-1/4"</t>
  </si>
  <si>
    <t>BLK MALL FTG UNION  1-1/2"</t>
  </si>
  <si>
    <t>BLK MALL FTG UNION  2"</t>
  </si>
  <si>
    <t>BLK MALL FTG UNION  2-1/2"</t>
  </si>
  <si>
    <t>BLK MALL FTG UNION  3"</t>
  </si>
  <si>
    <t>BLK MALL FTG UNION  4"</t>
  </si>
  <si>
    <t>BLK MALL FTG UNION  6"</t>
  </si>
  <si>
    <t>BLACK FITTING XH ELBOW  45  1/2"</t>
  </si>
  <si>
    <t>BLACK FITTING XH ELBOW  45  3/4"</t>
  </si>
  <si>
    <t>BLACK FITTING XH ELBOW  45  1"</t>
  </si>
  <si>
    <t>BLACK FITTING XH ELBOW  45  1-1/4"</t>
  </si>
  <si>
    <t>BLACK FITTING XH ELBOW  45  1-1/2"</t>
  </si>
  <si>
    <t>BLACK FITTING XH ELBOW  45  2"</t>
  </si>
  <si>
    <t>BLACK FITTING XH ELBOW  90  1/2"</t>
  </si>
  <si>
    <t>BLACK FITTING XH ELBOW  90  3/4"</t>
  </si>
  <si>
    <t>BLACK FITTING XH ELBOW  90  1"</t>
  </si>
  <si>
    <t>BLACK FITTING XH ELBOW  90  1-1/4"</t>
  </si>
  <si>
    <t>BLACK FITTING XH ELBOW  90  1-1/2"</t>
  </si>
  <si>
    <t>BLACK FITTING XH ELBOW  90  2"</t>
  </si>
  <si>
    <t>BLACK FITTING XH STREET ELBOW  90  1/2"</t>
  </si>
  <si>
    <t>BLACK FITTING XH STREET ELBOW  90  3/4"</t>
  </si>
  <si>
    <t>BLACK FITTING XH STREET ELBOW  90  1"</t>
  </si>
  <si>
    <t>BLACK FITTING XH STREET ELBOW  90  1-1/4"</t>
  </si>
  <si>
    <t>BLACK FITTING XH STREET ELBOW  90  1-1/2"</t>
  </si>
  <si>
    <t>BLACK FITTING XH STREET ELBOW  90  2"</t>
  </si>
  <si>
    <t>BLACK FITTING XH CAP  1/2"</t>
  </si>
  <si>
    <t>BLACK FITTING XH CAP  3/4"</t>
  </si>
  <si>
    <t>BLACK FITTING XH CAP  1"</t>
  </si>
  <si>
    <t>BLACK FITTING XH CAP  1-1/4"</t>
  </si>
  <si>
    <t>BLACK FITTING XH CAP  1-1/2"</t>
  </si>
  <si>
    <t>BLACK FITTING XH CAP  2"</t>
  </si>
  <si>
    <t>BLACK FITTING XH COUPLING  1/2"</t>
  </si>
  <si>
    <t>BLACK FITTING XH COUPLING  3/4"</t>
  </si>
  <si>
    <t>BLACK FITTING XH COUPLING  1"</t>
  </si>
  <si>
    <t>BLACK FITTING XH COUPLING  1-1/4"</t>
  </si>
  <si>
    <t>BLACK FITTING XH COUPLING  1-1/2"</t>
  </si>
  <si>
    <t>BLACK FITTING XH COUPLING  2"</t>
  </si>
  <si>
    <t>BLACK FITTING REDUCING XH TEE  3/4" X 1/2"</t>
  </si>
  <si>
    <t>BLACK FITTING XH TEE  1/2"</t>
  </si>
  <si>
    <t>BLACK FITTING XH TEE  3/4"</t>
  </si>
  <si>
    <t>BLACK FITTING XH TEE  1"</t>
  </si>
  <si>
    <t>BLACK FITTING XH TEE  1-1/4"</t>
  </si>
  <si>
    <t>BLACK FITTING XH TEE  1-1/2"</t>
  </si>
  <si>
    <t>BLACK FITTING XH TEE  2"</t>
  </si>
  <si>
    <t>BLACK FITTING XH UNION  1/2"</t>
  </si>
  <si>
    <t>BLACK FITTING XH UNION  3/4"</t>
  </si>
  <si>
    <t>BLACK FITTING XH UNION  1"</t>
  </si>
  <si>
    <t>BLACK FITTING XH UNION  1-1/4"</t>
  </si>
  <si>
    <t>BLACK FITTING XH UNION  1-1/2"</t>
  </si>
  <si>
    <t>BLACK FITTING XH UNION  2"</t>
  </si>
  <si>
    <t>GALV MALL FTG ELBOW  45  1/8"</t>
  </si>
  <si>
    <t>GALV MALL FTG ELBOW  45  1/4"</t>
  </si>
  <si>
    <t>GALV MALL FTG ELBOW  45  3/8"</t>
  </si>
  <si>
    <t>GALV MALL FTG ELBOW  45  1/2"</t>
  </si>
  <si>
    <t>GALV MALL FTG ELBOW  45  3/4"</t>
  </si>
  <si>
    <t>GALV MALL FTG ELBOW  45  1"</t>
  </si>
  <si>
    <t>GALV MALL FTG ELBOW  45  1-1/4"</t>
  </si>
  <si>
    <t>GALV MALL FTG ELBOW  45  1-1/2"</t>
  </si>
  <si>
    <t>GALV MALL FTG ELBOW  45  2"</t>
  </si>
  <si>
    <t>GALV MALL FTG ELBOW  45  2-1/2"</t>
  </si>
  <si>
    <t>GALV MALL FTG ELBOW  45  3"</t>
  </si>
  <si>
    <t>GALV MALL FTG ELBOW  45  4"</t>
  </si>
  <si>
    <t>GALV MALL FTG ELBOW  45  6"</t>
  </si>
  <si>
    <t>GALV MALL FTG STREET ELBOW 45  1/8"</t>
  </si>
  <si>
    <t>GALV MALL FTG STREET ELBOW 45  1/4"</t>
  </si>
  <si>
    <t>GALV MALL FTG STREET ELBOW 45  3/8"</t>
  </si>
  <si>
    <t>GALV MALL FTG STREET ELBOW 45  1/2"</t>
  </si>
  <si>
    <t>GALV MALL FTG STREET ELBOW 45  3/4"</t>
  </si>
  <si>
    <t>GALV MALL FTG STREET ELBOW 45  1"</t>
  </si>
  <si>
    <t>GALV MALL FTG STREET ELBOW 45  1-1/4"</t>
  </si>
  <si>
    <t>GALV MALL FTG STREET ELBOW 45  1-1/2"</t>
  </si>
  <si>
    <t>GALV MALL FTG STREET ELBOW 45  2"</t>
  </si>
  <si>
    <t>GALV MALL FTG STREET ELBOW 45  2-1/2"</t>
  </si>
  <si>
    <t>GALV MALL FTG STREET ELBOW 45  3"</t>
  </si>
  <si>
    <t>GALV MALL FTG STREET ELBOW 45  4"</t>
  </si>
  <si>
    <t>GALV MALL FTG ELBOW 90  1/8"</t>
  </si>
  <si>
    <t>GALV MALL FTG ELBOW 90  1/4"</t>
  </si>
  <si>
    <t>GALV MALL FTG ELBOW 90  3/8"</t>
  </si>
  <si>
    <t>GALV MALL FTG ELBOW 90  1/2"</t>
  </si>
  <si>
    <t>GALV MALL FTG ELBOW 90  3/4"</t>
  </si>
  <si>
    <t>GALV MALL FTG ELBOW 90  1"</t>
  </si>
  <si>
    <t>GALV MALL FTG ELBOW 90  1-1/4"</t>
  </si>
  <si>
    <t>GALV MALL FTG ELBOW 90  1-1/2"</t>
  </si>
  <si>
    <t>GALV MALL FTG ELBOW 90  2"</t>
  </si>
  <si>
    <t>GALV MALL FTG ELBOW 90  2-1/2"</t>
  </si>
  <si>
    <t>GALV MALL FTG ELBOW 90  3"</t>
  </si>
  <si>
    <t>GALV MALL FTG ELBOW 90  4"</t>
  </si>
  <si>
    <t>GALV MALL FTG ELBOW 90  6"</t>
  </si>
  <si>
    <t>GALV MALL FTG RED ELBOW 90  3/8" X 1/4"</t>
  </si>
  <si>
    <t>GALV MALL FTG RED ELBOW 90  1/2" X 1/8"</t>
  </si>
  <si>
    <t>GALV MALL FTG RED ELBOW 90  1/2" X 1/4"</t>
  </si>
  <si>
    <t>GALV MALL FTG RED ELBOW 90  1/2" X 3/8"</t>
  </si>
  <si>
    <t>GALV MALL FTG RED ELBOW 90  3/4" X 1/4"</t>
  </si>
  <si>
    <t>GALV MALL FTG RED ELBOW 90  3/4" X 3/8"</t>
  </si>
  <si>
    <t>GALV MALL FTG RED ELBOW 90  3/4" X 1/2"</t>
  </si>
  <si>
    <t>GALV MALL FTG RED ELBOW 90  1" X 1/2"</t>
  </si>
  <si>
    <t>GALV MALL FTG RED ELBOW 90  1" X 3/4"</t>
  </si>
  <si>
    <t>GALV MALL FTG RED ELBOW 90  1-1/4" X 1/2"</t>
  </si>
  <si>
    <t>GALV MALL FTG RED ELBOW 90  1-1/4" X 3/4"</t>
  </si>
  <si>
    <t>GALV MALL FTG RED ELBOW 90  1-1/4" X 1"</t>
  </si>
  <si>
    <t>GALV MALL FTG RED ELBOW 90  1-1/2" X 1/2"</t>
  </si>
  <si>
    <t>GALV MALL FTG RED ELBOW 90  1-1/2" X 3/4"</t>
  </si>
  <si>
    <t>GALV MALL FTG RED ELBOW 90  1-1/2" X 1"</t>
  </si>
  <si>
    <t>GALV MALL FTG RED ELBOW 90  1-1/2" X 1-1/4"</t>
  </si>
  <si>
    <t>GALV MALL FTG RED ELBOW 90  2" X 1/2"</t>
  </si>
  <si>
    <t>GALV MALL FTG RED ELBOW 90  2" X 3/4"</t>
  </si>
  <si>
    <t>GALV MALL FTG RED ELBOW 90  2" X 1"</t>
  </si>
  <si>
    <t>GALV MALL FTG RED ELBOW 90  2" X 1-1/4"</t>
  </si>
  <si>
    <t>GALV MALL FTG RED ELBOW 90  2" X 1-1/2"</t>
  </si>
  <si>
    <t>GALV MALL FTG RED ELBOW 90  2-1/2" X 1-1/2"</t>
  </si>
  <si>
    <t>GALV MALL FTG RED ELBOW 90  2-1/2" X 2"</t>
  </si>
  <si>
    <t>GALV MALL FTG RED ELBOW 90  3" X 2"</t>
  </si>
  <si>
    <t>GALV MALL FTG RED ELBOW 90  3" X 2-1/2"</t>
  </si>
  <si>
    <t>GALV MALL FTG RED ELBOW 90  4" X 2"</t>
  </si>
  <si>
    <t>GALV MALL FTG RED ELBOW 90  4" X 2-1/2"</t>
  </si>
  <si>
    <t>GALV MALL FTG RED ELBOW 90  4" X 3"</t>
  </si>
  <si>
    <t>GALV MALL FTG STREET ELBOW 90  1/8"</t>
  </si>
  <si>
    <t>GALV MALL FTG STREET ELBOW 90  1/4"</t>
  </si>
  <si>
    <t>GALV MALL FTG STREET ELBOW 90  3/8"</t>
  </si>
  <si>
    <t>GALV MALL FTG STREET ELBOW 90  1/2"</t>
  </si>
  <si>
    <t>GALV MALL FTG STREET ELBOW 90  3/4"</t>
  </si>
  <si>
    <t>GALV MALL FTG STREET ELBOW 90  1"</t>
  </si>
  <si>
    <t>GALV MALL FTG STREET ELBOW 90  1-1/4"</t>
  </si>
  <si>
    <t>GALV MALL FTG STREET ELBOW 90  1-1/2"</t>
  </si>
  <si>
    <t>GALV MALL FTG STREET ELBOW 90  2"</t>
  </si>
  <si>
    <t>GALV MALL FTG STREET ELBOW 90  2-1/2"</t>
  </si>
  <si>
    <t>GALV MALL FTG STREET ELBOW 90  3"</t>
  </si>
  <si>
    <t>GALV MALL FTG STREET ELBOW 90  4"</t>
  </si>
  <si>
    <t>GALV MALL FTG STREET ELBOW 90  6"</t>
  </si>
  <si>
    <t>GALV MALL FTG CAP  1/8"</t>
  </si>
  <si>
    <t>GALV MALL FTG CAP  1/4"</t>
  </si>
  <si>
    <t>GALV MALL FTG CAP  3/8"</t>
  </si>
  <si>
    <t>GALV MALL FTG CAP  1/2"</t>
  </si>
  <si>
    <t>GALV MALL FTG CAP  3/4"</t>
  </si>
  <si>
    <t>GALV MALL FTG CAP  1"</t>
  </si>
  <si>
    <t>GALV MALL FTG CAP  1-1/4"</t>
  </si>
  <si>
    <t>GALV MALL FTG CAP  1-1/2"</t>
  </si>
  <si>
    <t>GALV MALL FTG CAP  2"</t>
  </si>
  <si>
    <t>GALV MALL FTG CAP  2-1/2"</t>
  </si>
  <si>
    <t>GALV MALL FTG CAP  3"</t>
  </si>
  <si>
    <t>GALV MALL FTG CAP  4"</t>
  </si>
  <si>
    <t>GALV MALL FTG CAP  6"</t>
  </si>
  <si>
    <t>GALV MALL FTG COUPLING  1/8"</t>
  </si>
  <si>
    <t>GALV MALL FTG COUPLING  1/4"</t>
  </si>
  <si>
    <t>GALV MALL FTG COUPLING  3/8"</t>
  </si>
  <si>
    <t>GALV MALL FTG COUPLING  1/2"</t>
  </si>
  <si>
    <t>GALV MALL FTG COUPLING  3/4"</t>
  </si>
  <si>
    <t>GALV MALL FTG COUPLING  1"</t>
  </si>
  <si>
    <t>GALV MALL FTG COUPLING  1-1/4"</t>
  </si>
  <si>
    <t>GALV MALL FTG COUPLING  1-1/2"</t>
  </si>
  <si>
    <t>GALV MALL FTG COUPLING  2"</t>
  </si>
  <si>
    <t>GALV MALL FTG COUPLING  2-1/2"</t>
  </si>
  <si>
    <t>GALV MALL FTG COUPLING  3"</t>
  </si>
  <si>
    <t>GALV MALL FTG COUPLING  4"</t>
  </si>
  <si>
    <t>GALV MALL FTG COUPLING  6"</t>
  </si>
  <si>
    <t>GALV MALL FTG CROSS  1/8"</t>
  </si>
  <si>
    <t>GALV MALL FTG CROSS  1/4"</t>
  </si>
  <si>
    <t>GALV MALL FTG CROSS  3/8"</t>
  </si>
  <si>
    <t>GALV MALL FTG CROSS  1/2"</t>
  </si>
  <si>
    <t>GALV MALL FTG CROSS  3/4"</t>
  </si>
  <si>
    <t>GALV MALL FTG CROSS  1"</t>
  </si>
  <si>
    <t>GALV MALL FTG CROSS  1-1/4"</t>
  </si>
  <si>
    <t>GALV MALL FTG CROSS  1-1/2"</t>
  </si>
  <si>
    <t>GALV MALL FTG CROSS  2"</t>
  </si>
  <si>
    <t>GALV MALL FTG CROSS  2-1/2"</t>
  </si>
  <si>
    <t>GALV MALL FTG CROSS  3"</t>
  </si>
  <si>
    <t>GALV MALL FTG CROSS  4"</t>
  </si>
  <si>
    <t>GALV EXTENSION PIECE 1/2"</t>
  </si>
  <si>
    <t>GALV EXTENSION PIECE 3/4"</t>
  </si>
  <si>
    <t>GALV EXTENSION PIECE 1"</t>
  </si>
  <si>
    <t>GALV FLOOR FLANGE  1/8"</t>
  </si>
  <si>
    <t>GALV FLOOR FLANGE  1/4"</t>
  </si>
  <si>
    <t>GALV FLOOR FLANGE  3/8"</t>
  </si>
  <si>
    <t>GALV FLOOR FLANGE  1/2"</t>
  </si>
  <si>
    <t>GALV FLOOR FLANGE  3/4"</t>
  </si>
  <si>
    <t>GALV FLOOR FLANGE  1"</t>
  </si>
  <si>
    <t>GALV FLOOR FLANGE  1-1/4"</t>
  </si>
  <si>
    <t>GALV FLOOR FLANGE  1-1/2"</t>
  </si>
  <si>
    <t>GALV FLOOR FLANGE  2"</t>
  </si>
  <si>
    <t>GALV MALL FTG HEX BUSHING  1/4" X 1/8"</t>
  </si>
  <si>
    <t>GALV MALL FTG HEX BUSHING  3/8" X 1/8"</t>
  </si>
  <si>
    <t>GALV MALL FTG HEX BUSHING  3/8" X 1/4"</t>
  </si>
  <si>
    <t>GALV MALL FTG HEX BUSHING  1/2" X 1/8"</t>
  </si>
  <si>
    <t>GALV MALL FTG HEX BUSHING  1/2" X 1/4"</t>
  </si>
  <si>
    <t>GALV MALL FTG HEX BUSHING  1/2" X 3/8"</t>
  </si>
  <si>
    <t>GALV MALL FTG HEX BUSHING  3/4" X 1/8"</t>
  </si>
  <si>
    <t>GALV MALL FTG HEX BUSHING  3/4" X 1/4"</t>
  </si>
  <si>
    <t>GALV MALL FTG HEX BUSHING  3/4" X 3/8"</t>
  </si>
  <si>
    <t>GALV MALL FTG HEX BUSHING  3/4" X 1/2"</t>
  </si>
  <si>
    <t>GALV MALL FTG HEX BUSHING  1" X 1/4"</t>
  </si>
  <si>
    <t>GALV MALL FTG HEX BUSHING  1" X 3/8"</t>
  </si>
  <si>
    <t>GALV MALL FTG HEX BUSHING  1" X 1/2"</t>
  </si>
  <si>
    <t>GALV MALL FTG HEX BUSHING  1" X 3/4"</t>
  </si>
  <si>
    <t>GALV MALL FTG HEX BUSHING  1-1/4" X 1/2"</t>
  </si>
  <si>
    <t>GALV MALL FTG HEX BUSHING  1-1/4" X 3/4"</t>
  </si>
  <si>
    <t>GALV MALL FTG HEX BUSHING  1-1/4" X 1"</t>
  </si>
  <si>
    <t>GALV MALL FTG HEX BUSHING  1-1/2" X 1/4"</t>
  </si>
  <si>
    <t>GALV MALL FTG HEX BUSHING  1-1/2" X 3/8"</t>
  </si>
  <si>
    <t>GALV MALL FTG HEX BUSHING  1-1/2" X 1/2"</t>
  </si>
  <si>
    <t>GALV MALL FTG HEX BUSHING  1-1/2" X 3/4"</t>
  </si>
  <si>
    <t>GALV MALL FTG HEX BUSHING  1-1/2" X 1"</t>
  </si>
  <si>
    <t>GALV MALL FTG HEX BUSHING  1-1/2" X 1-1/4"</t>
  </si>
  <si>
    <t>GALV MALL FTG HEX BUSHING  2" X 1/2"</t>
  </si>
  <si>
    <t>GALV MALL FTG HEX BUSHING  2" X 3/4"</t>
  </si>
  <si>
    <t>GALV MALL FTG HEX BUSHING  2" X 1"</t>
  </si>
  <si>
    <t>GALV MALL FTG HEX BUSHING  2" X 1-1/4"</t>
  </si>
  <si>
    <t>GALV MALL FTG HEX BUSHING  2" X 1-1/2"</t>
  </si>
  <si>
    <t>GALV MALL FTG HEX BUSHING  2-1/2" X 1/2"</t>
  </si>
  <si>
    <t>GALV MALL FTG HEX BUSHING  2-1/2" X 3/4"</t>
  </si>
  <si>
    <t>GALV MALL FTG HEX BUSHING  2-1/2" X 1"</t>
  </si>
  <si>
    <t>GALV MALL FTG HEX BUSHING  2-1/2" X 1-1/4"</t>
  </si>
  <si>
    <t>GALV MALL FTG HEX BUSHING  2-1/2" X 1-1/2"</t>
  </si>
  <si>
    <t>GALV MALL FTG HEX BUSHING  2-1/2" X 2"</t>
  </si>
  <si>
    <t>GALV MALL FTG HEX BUSHING  3" X 1"</t>
  </si>
  <si>
    <t>GALV MALL FTG HEX BUSHING  3" X 1-1/4"</t>
  </si>
  <si>
    <t>GALV MALL FTG HEX BUSHING  3" X 1-1/2"</t>
  </si>
  <si>
    <t>GALV MALL FTG HEX BUSHING  3" X 2"</t>
  </si>
  <si>
    <t>GALV MALL FTG HEX BUSHING  3" X 2-1/2"</t>
  </si>
  <si>
    <t>GALV MALL FTG HEX BUSHING  4" X 1"</t>
  </si>
  <si>
    <t>GALV MALL FTG HEX BUSHING  4" X 1-1/4"</t>
  </si>
  <si>
    <t>GALV MALL FTG HEX BUSHING  4" X 1-1/2"</t>
  </si>
  <si>
    <t>GALV MALL FTG HEX BUSHING  4" X 2"</t>
  </si>
  <si>
    <t>GALV MALL FTG HEX BUSHING  4" X 2-1/2"</t>
  </si>
  <si>
    <t>GALV MALL FTG HEX BUSHING  4" X 3"</t>
  </si>
  <si>
    <t>GALV MALL FTG HEX BUSHING  6" X 3"</t>
  </si>
  <si>
    <t>GALV MALL FTG HEX BUSHING  6" X 4"</t>
  </si>
  <si>
    <t>GALV MALL FTG SQUARE HEAD PLUG  1/8"</t>
  </si>
  <si>
    <t>GALV MALL FTG SQUARE HEAD PLUG  1/4"</t>
  </si>
  <si>
    <t>GALV MALL FTG SQUARE HEAD PLUG  3/8"</t>
  </si>
  <si>
    <t>GALV MALL FTG SQUARE HEAD PLUG  1/2"</t>
  </si>
  <si>
    <t>GALV MALL FTG SQUARE HEAD PLUG  3/4"</t>
  </si>
  <si>
    <t>GALV MALL FTG SQUARE HEAD PLUG  1"</t>
  </si>
  <si>
    <t>GALV MALL FTG SQUARE HEAD PLUG  1-1/4"</t>
  </si>
  <si>
    <t>GALV MALL FTG SQUARE HEAD PLUG  1-1/2"</t>
  </si>
  <si>
    <t>GALV MALL FTG SQUARE HEAD PLUG  2"</t>
  </si>
  <si>
    <t>GALV MALL FTG SQUARE HEAD PLUG  2-1/2"</t>
  </si>
  <si>
    <t>GALV MALL FTG SQUARE HEAD PLUG  3"</t>
  </si>
  <si>
    <t>GALV MALL FTG SQUARE HEAD PLUG  4"</t>
  </si>
  <si>
    <t>GALV MALL FTG SQUARE HEAD PLUG  6"</t>
  </si>
  <si>
    <t>GALV MALL FTG RED COUPLING  1/4" X 1/8"</t>
  </si>
  <si>
    <t>GALV MALL FTG RED COUPLING  3/8" X 1/8"</t>
  </si>
  <si>
    <t>GALV MALL FTG RED COUPLING  3/8" X 1/4"</t>
  </si>
  <si>
    <t>GALV MALL FTG RED COUPLING  1/2" X 1/8"</t>
  </si>
  <si>
    <t>GALV MALL FTG RED COUPLING  1/2" X 1/4"</t>
  </si>
  <si>
    <t>GALV MALL FTG RED COUPLING  1/2" X 3/8"</t>
  </si>
  <si>
    <t>GALV MALL FTG RED COUPLING  3/4" X 1/8"</t>
  </si>
  <si>
    <t>GALV MALL FTG RED COUPLING  3/4" X 1/4"</t>
  </si>
  <si>
    <t>GALV MALL FTG RED COUPLING  3/4" X 3/8"</t>
  </si>
  <si>
    <t>GALV MALL FTG RED COUPLING  3/4" X 1/2"</t>
  </si>
  <si>
    <t>GALV MALL FTG RED COUPLING  1" X 1/4"</t>
  </si>
  <si>
    <t>GALV MALL FTG RED COUPLING  1" X 3/8"</t>
  </si>
  <si>
    <t>GALV MALL FTG RED COUPLING  1" X 1/2"</t>
  </si>
  <si>
    <t>GALV MALL FTG RED COUPLING  1" X 3/4"</t>
  </si>
  <si>
    <t>GALV MALL FTG RED COUPLING  1-1/4" X 1/2"</t>
  </si>
  <si>
    <t>GALV MALL FTG RED COUPLING  1-1/4" X 3/4"</t>
  </si>
  <si>
    <t>GALV MALL FTG RED COUPLING  1-1/4" X 1"</t>
  </si>
  <si>
    <t>GALV MALL FTG RED COUPLING  1-1/2" X 1/2"</t>
  </si>
  <si>
    <t>GALV MALL FTG RED COUPLING  1-1/2" X 3/4"</t>
  </si>
  <si>
    <t>GALV MALL FTG RED COUPLING  1-1/2" X 1"</t>
  </si>
  <si>
    <t>GALV MALL FTG RED COUPLING  1-1/2" X 1-1/4"</t>
  </si>
  <si>
    <t>GALV MALL FTG RED COUPLING  2" X 1/2"</t>
  </si>
  <si>
    <t>GALV MALL FTG RED COUPLING  2" X 3/4"</t>
  </si>
  <si>
    <t>GALV MALL FTG RED COUPLING  2" X 1"</t>
  </si>
  <si>
    <t>GALV MALL FTG RED COUPLING  2" X 1-1/4"</t>
  </si>
  <si>
    <t>GALV MALL FTG RED COUPLING  2" X 1-1/2"</t>
  </si>
  <si>
    <t>GALV MALL FTG RED COUPLING  2-1/2" X 1/2"</t>
  </si>
  <si>
    <t>GALV MALL FTG RED COUPLING  2-1/2" X 3/4"</t>
  </si>
  <si>
    <t>GALV MALL FTG RED COUPLING  2-1/2" X 1"</t>
  </si>
  <si>
    <t>GALV MALL FTG RED COUPLING  2-1/2" X 1-1/4"</t>
  </si>
  <si>
    <t>GALV MALL FTG RED COUPLING  2-1/2" X 1-1/2"</t>
  </si>
  <si>
    <t>GALV MALL FTG RED COUPLING  2-1/2" X 2"</t>
  </si>
  <si>
    <t>GALV MALL FTG RED COUPLING  3" X 1"</t>
  </si>
  <si>
    <t>GALV MALL FTG RED COUPLING  3" X 1-1/4"</t>
  </si>
  <si>
    <t>GALV MALL FTG RED COUPLING  3" X 1-1/2"</t>
  </si>
  <si>
    <t>GALV MALL FTG RED COUPLING  3" X 2"</t>
  </si>
  <si>
    <t>GALV MALL FTG RED COUPLING  3" X 2-1/2"</t>
  </si>
  <si>
    <t>GALV MALL FTG RED COUPLING  4" X 1"</t>
  </si>
  <si>
    <t>GALV MALL FTG RED COUPLING  4" X 1-1/4"</t>
  </si>
  <si>
    <t>GALV MALL FTG RED COUPLING  4" X 1-1/2"</t>
  </si>
  <si>
    <t>GALV MALL FTG RED COUPLING  4" X 2"</t>
  </si>
  <si>
    <t>GALV MALL FTG RED COUPLING  4" X 2-1/2"</t>
  </si>
  <si>
    <t>GALV MALL FTG RED COUPLING  4" X 3"</t>
  </si>
  <si>
    <t>GALV MALL FTG RED COUPLING  6" X 4"</t>
  </si>
  <si>
    <t>GALV MALL FTG REDUCING TEE  1/2" X 1/2" X 1/4"</t>
  </si>
  <si>
    <t>GALV MALL FTG REDUCING TEE  1/2" X 1/2" X 3/8"</t>
  </si>
  <si>
    <t>GALV MALL FTG REDUCING TEE  1/2" X 1/2" X 3/4"</t>
  </si>
  <si>
    <t>GALV MALL FTG REDUCING TEE  1/2" X 1/2" X 1"</t>
  </si>
  <si>
    <t>GALV MALL FTG REDUCING TEE  3/4" X 1/2" X 1/2"</t>
  </si>
  <si>
    <t>GALV MALL FTG REDUCING TEE  3/4" X 1/2" X 3/4"</t>
  </si>
  <si>
    <t>GALV MALL FTG REDUCING TEE  3/4" X 1/2" X 1"</t>
  </si>
  <si>
    <t>GALV MALL FTG REDUCING TEE  3/4" X 3/4" X 1/4"</t>
  </si>
  <si>
    <t>GALV MALL FTG REDUCING TEE  3/4" X 3/4" X 3/8"</t>
  </si>
  <si>
    <t>GALV MALL FTG REDUCING TEE  3/4" X 3/4" X 1/2"</t>
  </si>
  <si>
    <t>GALV MALL FTG REDUCING TEE  3/4" X 3/4" X 1"</t>
  </si>
  <si>
    <t>GALV MALL FTG REDUCING TEE  3/4" X 3/4" X 1-1/4"</t>
  </si>
  <si>
    <t>GALV MALL FTG REDUCING TEE  1" X 1/2" X 1/2"</t>
  </si>
  <si>
    <t>GALV MALL FTG REDUCING TEE  1" X 1/2" X 3/4"</t>
  </si>
  <si>
    <t>GALV MALL FTG REDUCING TEE  1" X 1/2" X 1"</t>
  </si>
  <si>
    <t>GALV MALL FTG REDUCING TEE  1" X 3/4" X 1/2"</t>
  </si>
  <si>
    <t>GALV MALL FTG REDUCING TEE  1" X 3/4" X 3/4"</t>
  </si>
  <si>
    <t>GALV MALL FTG REDUCING TEE  1" X 3/4" X 1"</t>
  </si>
  <si>
    <t>GALV MALL FTG REDUCING TEE  1" X 1" X 1/4"</t>
  </si>
  <si>
    <t>GALV MALL FTG REDUCING TEE  1" X 1" X 3/8"</t>
  </si>
  <si>
    <t>GALV MALL FTG REDUCING TEE  1" X 1" X 1/2"</t>
  </si>
  <si>
    <t>GALV MALL FTG REDUCING TEE  1" X 1" X 3/4"</t>
  </si>
  <si>
    <t>GALV MALL FTG REDUCING TEE  1" X 1" X 1-1/4"</t>
  </si>
  <si>
    <t>GALV MALL FTG REDUCING TEE  1" X 1" X 1-1/2"</t>
  </si>
  <si>
    <t>GALV MALL FTG REDUCING TEE  1-1/4" X 1/2" X 1/2"</t>
  </si>
  <si>
    <t>GALV MALL FTG REDUCING TEE  1-1/4" X 1/2" X 3/4"</t>
  </si>
  <si>
    <t>GALV MALL FTG REDUCING TEE  1-1/4" X 1/2" X 1"</t>
  </si>
  <si>
    <t>GALV MALL FTG REDUCING TEE  1-1/4" X 1/2" X 1-1/4"</t>
  </si>
  <si>
    <t>GALV MALL FTG REDUCING TEE  1-1/4" X 3/4" X 1/2"</t>
  </si>
  <si>
    <t>GALV MALL FTG REDUCING TEE  1-1/4" X 3/4" X 3/4"</t>
  </si>
  <si>
    <t>GALV MALL FTG REDUCING TEE  1-1/4" X 3/4" X 1"</t>
  </si>
  <si>
    <t>GALV MALL FTG REDUCING TEE  1-1/4" X 3/4" X 1-1/4"</t>
  </si>
  <si>
    <t>GALV MALL FTG REDUCING TEE  1-1/4" X 1" X 1/2"</t>
  </si>
  <si>
    <t>GALV MALL FTG REDUCING TEE  1-1/4" X 1" X 3/4"</t>
  </si>
  <si>
    <t>GALV MALL FTG REDUCING TEE  1-1/4" X 1" X 1"</t>
  </si>
  <si>
    <t>GALV MALL FTG REDUCING TEE  1-1/4" X 1" X 1-1/4"</t>
  </si>
  <si>
    <t>GALV MALL FTG REDUCING TEE  1-1/4" X 1" X 1-1/2"</t>
  </si>
  <si>
    <t>GALV MALL FTG REDUCING TEE  1-1/4" X 1-1/4" X 1/4"</t>
  </si>
  <si>
    <t>GALV MALL FTG REDUCING TEE  1-1/4" X 1-1/4" X 1/2"</t>
  </si>
  <si>
    <t>GALV MALL FTG REDUCING TEE  1-1/4" X 1-1/4" X 3/4"</t>
  </si>
  <si>
    <t>GALV MALL FTG REDUCING TEE  1-1/4" X 1-1/4" X 1"</t>
  </si>
  <si>
    <t>GALV MALL FTG REDUCING TEE  1-1/4" X 1-1/4" X 1-1/2"</t>
  </si>
  <si>
    <t>GALV MALL FTG REDUCING TEE  1-1/4" X 1-1/4" X 2"</t>
  </si>
  <si>
    <t>GALV MALL FTG REDUCING TEE  1-1/2" X 1/2" X 3/4"</t>
  </si>
  <si>
    <t>GALV MALL FTG REDUCING TEE  1-1/2" X 1/2" X 1"</t>
  </si>
  <si>
    <t>GALV MALL FTG REDUCING TEE  1-1/2" X 1/2" X 1-1/4"</t>
  </si>
  <si>
    <t>GALV MALL FTG REDUCING TEE  1-1/2" X 1/2" X 1-1/2"</t>
  </si>
  <si>
    <t>GALV MALL FTG REDUCING TEE  1-1/2" X 3/4" X 1/2"</t>
  </si>
  <si>
    <t>GALV MALL FTG REDUCING TEE  1-1/2" X 3/4" X 3/4"</t>
  </si>
  <si>
    <t>GALV MALL FTG REDUCING TEE  1-1/2" X 3/4" X 1"</t>
  </si>
  <si>
    <t>GALV MALL FTG REDUCING TEE  1-1/2" X 3/4" X 1-1/4"</t>
  </si>
  <si>
    <t>GALV MALL FTG REDUCING TEE  1-1/2" X 3/4" X 1-1/2"</t>
  </si>
  <si>
    <t>GALV MALL FTG REDUCING TEE  1-1/2" X 1" X 1/2"</t>
  </si>
  <si>
    <t>GALV MALL FTG REDUCING TEE  1-1/2" X 1" X 3/4"</t>
  </si>
  <si>
    <t>GALV MALL FTG REDUCING TEE  1-1/2" X 1" X 1"</t>
  </si>
  <si>
    <t>GALV MALL FTG REDUCING TEE  1-1/2" X 1" X 1-1/4"</t>
  </si>
  <si>
    <t>GALV MALL FTG REDUCING TEE  1-1/2" X 1" X 1-1/2"</t>
  </si>
  <si>
    <t>GALV MALL FTG REDUCING TEE  1-1/2" X 1-1/4" X 1/2"</t>
  </si>
  <si>
    <t>GALV MALL FTG REDUCING TEE  1-1/2" X 1-1/4" X 3/4"</t>
  </si>
  <si>
    <t>GALV MALL FTG REDUCING TEE  1-1/2" X 1-1/4" X 1"</t>
  </si>
  <si>
    <t>GALV MALL FTG REDUCING TEE  1-1/2" X 1-1/4" X 1-1/4"</t>
  </si>
  <si>
    <t>GALV MALL FTG REDUCING TEE  1-1/2" X 1-1/4" X 1-1/2"</t>
  </si>
  <si>
    <t>GALV MALL FTG REDUCING TEE  1-1/2" X 1-1/4" X 2"</t>
  </si>
  <si>
    <t>GALV MALL FTG REDUCING TEE  1-1/2" X 1-1/2" X 1/2"</t>
  </si>
  <si>
    <t>GALV MALL FTG REDUCING TEE  1-1/2" X 1-1/2" X 3/4 "</t>
  </si>
  <si>
    <t>GALV MALL FTG REDUCING TEE  1-1/2" X 1-1/2" X 1"</t>
  </si>
  <si>
    <t>GALV MALL FTG REDUCING TEE  1-1/2" X 1-1/2" X 1-1/4"</t>
  </si>
  <si>
    <t>GALV MALL FTG REDUCING TEE  1-1/2" X 1-1/2" X 2"</t>
  </si>
  <si>
    <t>GALV MALL FTG REDUCING TEE  2" X 1/2" X 2"</t>
  </si>
  <si>
    <t>GALV MALL FTG REDUCING TEE  2" X 3/4" X 3/4"</t>
  </si>
  <si>
    <t>GALV MALL FTG REDUCING TEE  2" X 3/4" X 2"</t>
  </si>
  <si>
    <t>GALV MALL FTG REDUCING TEE  2" X 1" X 1"</t>
  </si>
  <si>
    <t>GALV MALL FTG REDUCING TEE  2" X 1" X 2"</t>
  </si>
  <si>
    <t>GALV MALL FTG REDUCING TEE  2" X 1-1/4" X 1"</t>
  </si>
  <si>
    <t>GALV MALL FTG REDUCING TEE  2" X 1-1/4" X 1-1/4"</t>
  </si>
  <si>
    <t>GALV MALL FTG REDUCING TEE  2" X 1-1/4" X 1-1/2"</t>
  </si>
  <si>
    <t>GALV MALL FTG REDUCING TEE  2" X 1-1/4" X 2"</t>
  </si>
  <si>
    <t>GALV MALL FTG REDUCING TEE  2" X 1-1/2" X 1/2"</t>
  </si>
  <si>
    <t>GALV MALL FTG REDUCING TEE  2" X 1-1/2" X 3/4"</t>
  </si>
  <si>
    <t>GALV MALL FTG REDUCING TEE  2" X 1-1/2" X 1"</t>
  </si>
  <si>
    <t>GALV MALL FTG REDUCING TEE  2" X 1-1/2" X 1-1/4"</t>
  </si>
  <si>
    <t>GALV MALL FTG REDUCING TEE  2" X 1-1/2" X 1-1/2"</t>
  </si>
  <si>
    <t>GALV MALL FTG REDUCING TEE  2" X 1-1/2" X 2"</t>
  </si>
  <si>
    <t>GALV MALL FTG REDUCING TEE  2" X 2" X 1/2"</t>
  </si>
  <si>
    <t>GALV MALL FTG REDUCING TEE  2" X 2" X 3/4"</t>
  </si>
  <si>
    <t>GALV MALL FTG REDUCING TEE  2" X 2" X 1"</t>
  </si>
  <si>
    <t>GALV MALL FTG REDUCING TEE  2" X 2" X 1-1/4"</t>
  </si>
  <si>
    <t>GALV MALL FTG REDUCING TEE  2" X 2" X 1-1/2"</t>
  </si>
  <si>
    <t>GALV MALL FTG REDUCING TEE  2" X 2" X 2-1/2"</t>
  </si>
  <si>
    <t>GALV MALL FTG REDUCING TEE  2-1/2" X 2" X 1"</t>
  </si>
  <si>
    <t>GALV MALL FTG REDUCING TEE  2-1/2" X 2" X 2"</t>
  </si>
  <si>
    <t>GALV MALL FTG REDUCING TEE  2-1/2" X 2" X 2-1/2"</t>
  </si>
  <si>
    <t>GALV MALL FTG REDUCING TEE  2-1/2" X 2-1/2" X 3/4"</t>
  </si>
  <si>
    <t>GALV MALL FTG REDUCING TEE  2-1/2" X 2-1/2" X 1"</t>
  </si>
  <si>
    <t>GALV MALL FTG REDUCING TEE  2-1/2" X 2-1/2" X 1-1/4"</t>
  </si>
  <si>
    <t>GALV MALL FTG REDUCING TEE  2-1/2" X 2-1/2" X 1-1/2"</t>
  </si>
  <si>
    <t>GALV MALL FTG REDUCING TEE  2-1/2" X 2-1/2" X 2"</t>
  </si>
  <si>
    <t>GALV MALL FTG REDUCING TEE  3" X 3" X 3/4"</t>
  </si>
  <si>
    <t>GALV MALL FTG REDUCING TEE  3" X 3" X 1"</t>
  </si>
  <si>
    <t>GALV MALL FTG REDUCING TEE  3" X 3" X 1-1/4"</t>
  </si>
  <si>
    <t>GALV MALL FTG REDUCING TEE  3" X 3" X 1-1/2"</t>
  </si>
  <si>
    <t>GALV MALL FTG REDUCING TEE  3" X 2"</t>
  </si>
  <si>
    <t>GALV MALL FTG REDUCING TEE  3" X 2-1/2"</t>
  </si>
  <si>
    <t>GALV MALL FTG REDUCING TEE  4" X 1"</t>
  </si>
  <si>
    <t>GALV MALL FTG REDUCING TEE  4" X 1-1/4"</t>
  </si>
  <si>
    <t>GALV MALL FTG REDUCING TEE  4" X 1-1/2"</t>
  </si>
  <si>
    <t>GALV MALL FTG REDUCING TEE  4" X 2"</t>
  </si>
  <si>
    <t>GALV MALL FTG REDUCING TEE  4" X 2-1/2"</t>
  </si>
  <si>
    <t>GALV MALL FTG REDUCING TEE  4" X 3"</t>
  </si>
  <si>
    <t>GALV MALL FTG TEE  1/8"</t>
  </si>
  <si>
    <t>GALV MALL FTG TEE  1/4"</t>
  </si>
  <si>
    <t>GALV MALL FTG TEE  3/8"</t>
  </si>
  <si>
    <t>GALV MALL FTG TEE  1/2"</t>
  </si>
  <si>
    <t>GALV MALL FTG TEE  3/4"</t>
  </si>
  <si>
    <t>GALV MALL FTG TEE  1"</t>
  </si>
  <si>
    <t>GALV MALL FTG TEE  1-1/4"</t>
  </si>
  <si>
    <t>GALV MALL FTG TEE  1-1/2"</t>
  </si>
  <si>
    <t>GALV MALL FTG TEE  2"</t>
  </si>
  <si>
    <t>GALV MALL FTG TEE  2-1/2"</t>
  </si>
  <si>
    <t>GALV MALL FTG TEE  3"</t>
  </si>
  <si>
    <t>GALV MALL FTG TEE  4"</t>
  </si>
  <si>
    <t>GALV MALL FTG TEE  6"</t>
  </si>
  <si>
    <t>GALV MALL FTG UNION  1/8"</t>
  </si>
  <si>
    <t>GALV MALL FTG UNION  1/4"</t>
  </si>
  <si>
    <t>GALV MALL FTG UNION  3/8"</t>
  </si>
  <si>
    <t>GALV MALL FTG UNION  1/2"</t>
  </si>
  <si>
    <t>GALV MALL FTG UNION  3/4"</t>
  </si>
  <si>
    <t>GALV MALL FTG UNION  1"</t>
  </si>
  <si>
    <t>GALV MALL FTG UNION  1-1/4"</t>
  </si>
  <si>
    <t>GALV MALL FTG UNION  1-1/2"</t>
  </si>
  <si>
    <t>GALV MALL FTG UNION  2"</t>
  </si>
  <si>
    <t>GALV MALL FTG UNION  2-1/2"</t>
  </si>
  <si>
    <t>GALV MALL FTG UNION  3"</t>
  </si>
  <si>
    <t>GALV MALL FTG UNION  4"</t>
  </si>
  <si>
    <t>GALV MALL FTG UNION  6"</t>
  </si>
  <si>
    <t>550100-NL</t>
  </si>
  <si>
    <t>BRONZE FTG  ELBOW 90°  1/8"  LF</t>
  </si>
  <si>
    <t>550101-NL</t>
  </si>
  <si>
    <t>BRONZE FTG  ELBOW 90°  1/4"  LF</t>
  </si>
  <si>
    <t>550102-NL</t>
  </si>
  <si>
    <t>BRONZE FTG  ELBOW 90°  3/8"  LF</t>
  </si>
  <si>
    <t>550103-NL</t>
  </si>
  <si>
    <t>BRONZE FTG  ELBOW 90°  1/2"  LF</t>
  </si>
  <si>
    <t>550104-NL</t>
  </si>
  <si>
    <t>BRONZE FTG  ELBOW 90°  3/4"  LF</t>
  </si>
  <si>
    <t>550105-NL</t>
  </si>
  <si>
    <t>BRONZE FTG  ELBOW 90°  1"  LF</t>
  </si>
  <si>
    <t>550106-NL</t>
  </si>
  <si>
    <t>BRONZE FTG  ELBOW 90°  1-1/4"  LF</t>
  </si>
  <si>
    <t>550107-NL</t>
  </si>
  <si>
    <t>BRONZE FTG  ELBOW 90°  1-1/2"  LF</t>
  </si>
  <si>
    <t>550108-NL</t>
  </si>
  <si>
    <t>BRONZE FTG  ELBOW 90°  2"  LF</t>
  </si>
  <si>
    <t>550109-NL</t>
  </si>
  <si>
    <t>BRONZE FTG  ELBOW 90°  2-1/2"  LF</t>
  </si>
  <si>
    <t>550110-NL</t>
  </si>
  <si>
    <t>BRONZE FTG  ELBOW 90°  3"  LF</t>
  </si>
  <si>
    <t>550111-NL</t>
  </si>
  <si>
    <t>BRONZE FTG  ELBOW 90°  4"  LF</t>
  </si>
  <si>
    <t>550120-NL</t>
  </si>
  <si>
    <t>BRONZE FTG  STREET ELBOW 90°  1/8"  LF</t>
  </si>
  <si>
    <t>550121-NL</t>
  </si>
  <si>
    <t>BRONZE FTG  STREET ELBOW 90°  1/4"  LF</t>
  </si>
  <si>
    <t>550122-NL</t>
  </si>
  <si>
    <t>BRONZE FTG  STREET ELBOW 90°  3/8"  LF</t>
  </si>
  <si>
    <t>550123-NL</t>
  </si>
  <si>
    <t>BRONZE FTG  STREET ELBOW 90°  1/2"  LF</t>
  </si>
  <si>
    <t>550124-NL</t>
  </si>
  <si>
    <t>BRONZE FTG  STREET ELBOW 90°  3/4"  LF</t>
  </si>
  <si>
    <t>550125-NL</t>
  </si>
  <si>
    <t>BRONZE FTG  STREET ELBOW 90°  1"  LF</t>
  </si>
  <si>
    <t>550126-NL</t>
  </si>
  <si>
    <t>BRONZE FTG  STREET ELBOW 90°  1-1/4"  LF</t>
  </si>
  <si>
    <t>550127-NL</t>
  </si>
  <si>
    <t>BRONZE FTG  STREET ELBOW 90°  1-1/2"  LF</t>
  </si>
  <si>
    <t>550128-NL</t>
  </si>
  <si>
    <t>BRONZE FTG  STREET ELBOW 90°  2"  LF</t>
  </si>
  <si>
    <t>550129-NL</t>
  </si>
  <si>
    <t>BRONZE FTG  STREET ELBOW 90°  2-1/2"  LF</t>
  </si>
  <si>
    <t>550130-NL</t>
  </si>
  <si>
    <t>BRONZE FTG  STREET ELBOW 90°  3"  LF</t>
  </si>
  <si>
    <t>550131-NL</t>
  </si>
  <si>
    <t>BRONZE FTG  STREET ELBOW 90°  4"  LF</t>
  </si>
  <si>
    <t>550140-NL</t>
  </si>
  <si>
    <t>BRONZE FTG  RED ELBOW 90°  3/8" X 1/8"  LF</t>
  </si>
  <si>
    <t>550141-NL</t>
  </si>
  <si>
    <t>BRONZE FTG  RED ELBOW 90°  3/8" X 1/4"  LF</t>
  </si>
  <si>
    <t>550143-NL</t>
  </si>
  <si>
    <t>BRONZE FTG  RED ELBOW 90°  1/2" X 1/4"  LF</t>
  </si>
  <si>
    <t>550144-NL</t>
  </si>
  <si>
    <t>BRONZE FTG  RED ELBOW 90°  1/2" X 3/8"  LF</t>
  </si>
  <si>
    <t>550145-NL</t>
  </si>
  <si>
    <t>BRONZE FTG  RED ELBOW 90°  3/4" X 1/4" LF</t>
  </si>
  <si>
    <t>550146-NL</t>
  </si>
  <si>
    <t>BRONZE FTG  RED ELBOW 90°  3/4" X 3/8"  LF</t>
  </si>
  <si>
    <t>550147-NL</t>
  </si>
  <si>
    <t>BRONZE FTG  RED ELBOW 90°  3/4" X 1/2"  LF</t>
  </si>
  <si>
    <t>550148-NL</t>
  </si>
  <si>
    <t>BRONZE FTG  RED ELBOW 90°  1" X 1/2"  LF</t>
  </si>
  <si>
    <t>550149-NL</t>
  </si>
  <si>
    <t>BRONZE FTG  RED ELBOW 90°  1" X 3/4"  LF</t>
  </si>
  <si>
    <t>550150-NL</t>
  </si>
  <si>
    <t>BRONZE FTG  RED ELBOW 90°  1-1/4" X 1/2"  LF</t>
  </si>
  <si>
    <t>550151-NL</t>
  </si>
  <si>
    <t>BRONZE FTG  RED ELBOW 90°  1-1/4" X 3/4"  LF</t>
  </si>
  <si>
    <t>550152-NL</t>
  </si>
  <si>
    <t>BRONZE FTG  RED ELBOW 90°  1-1/4" X 1"  LF</t>
  </si>
  <si>
    <t>550154-NL</t>
  </si>
  <si>
    <t>BRONZE FTG  RED ELBOW 90°  1-1/2" X 3/4"  LF</t>
  </si>
  <si>
    <t>550155-NL</t>
  </si>
  <si>
    <t>BRONZE FTG  RED ELBOW 90°  1-1/2" X 1"  LF</t>
  </si>
  <si>
    <t>550156-NL</t>
  </si>
  <si>
    <t>BRONZE FTG  RED ELBOW 90°  1-1/2" X 1-1/4"  LF</t>
  </si>
  <si>
    <t>550159-NL</t>
  </si>
  <si>
    <t>BRONZE FTG  RED ELBOW 90°  2" X 1"  LF</t>
  </si>
  <si>
    <t>550160-NL</t>
  </si>
  <si>
    <t>BRONZE FTG  RED ELBOW 90°  2" X 1-1/4"  LF</t>
  </si>
  <si>
    <t>550161-NL</t>
  </si>
  <si>
    <t>BRONZE FTG  RED ELBOW 90°  2" X 1-1/2"  LF</t>
  </si>
  <si>
    <t>550165-NL</t>
  </si>
  <si>
    <t>BRONZE FTG  RED ELBOW 90°  2-1/2" X 2"  LF</t>
  </si>
  <si>
    <t>550180-NL</t>
  </si>
  <si>
    <t>BRONZE FTG  ELBOW 45°  1/8"  LF</t>
  </si>
  <si>
    <t>550181-NL</t>
  </si>
  <si>
    <t>BRONZE FTG  ELBOW 45°  1/4"  LF</t>
  </si>
  <si>
    <t>550182-NL</t>
  </si>
  <si>
    <t>BRONZE FTG  ELBOW 45°  3/8"  LF</t>
  </si>
  <si>
    <t>550183-NL</t>
  </si>
  <si>
    <t>BRONZE FTG  ELBOW 45°  1/2"  LF</t>
  </si>
  <si>
    <t>550184-NL</t>
  </si>
  <si>
    <t>BRONZE FTG  ELBOW 45°  3/4"  LF</t>
  </si>
  <si>
    <t>550185-NL</t>
  </si>
  <si>
    <t>BRONZE FTG  ELBOW 45°  1"  LF</t>
  </si>
  <si>
    <t>550186-NL</t>
  </si>
  <si>
    <t>BRONZE FTG  ELBOW 45°  1-1/4"  LF</t>
  </si>
  <si>
    <t>550187-NL</t>
  </si>
  <si>
    <t>BRONZE FTG  ELBOW 45°  1-1/2"  LF</t>
  </si>
  <si>
    <t>550188-NL</t>
  </si>
  <si>
    <t>BRONZE FTG  ELBOW 45°  2"  LF</t>
  </si>
  <si>
    <t>550189-NL</t>
  </si>
  <si>
    <t>BRONZE FTG  ELBOW 45°  2-1/2"  LF</t>
  </si>
  <si>
    <t>550190-NL</t>
  </si>
  <si>
    <t>BRONZE FTG  ELBOW 45°  3"  LF</t>
  </si>
  <si>
    <t>550191-NL</t>
  </si>
  <si>
    <t>BRONZE FTG  ELBOW 45°  4"  LF</t>
  </si>
  <si>
    <t>550200-NL</t>
  </si>
  <si>
    <t>BRONZE FTG  STREET 45°  1/8"  LF</t>
  </si>
  <si>
    <t>550201-NL</t>
  </si>
  <si>
    <t>BRONZE FTG  STREET 45°  1/4"  LF</t>
  </si>
  <si>
    <t>550202-NL</t>
  </si>
  <si>
    <t>BRONZE FTG  STREET 45°  3/8"  LF</t>
  </si>
  <si>
    <t>550203-NL</t>
  </si>
  <si>
    <t>BRONZE FTG  STREET 45°  1/2"  LF</t>
  </si>
  <si>
    <t>550204-NL</t>
  </si>
  <si>
    <t>BRONZE FTG  STREET 45°  3/4"  LF</t>
  </si>
  <si>
    <t>550205-NL</t>
  </si>
  <si>
    <t>BRONZE FTG  STREET 45°  1"  LF</t>
  </si>
  <si>
    <t>550206-NL</t>
  </si>
  <si>
    <t>BRONZE FTG  STREET 45°  1-1/4"  LF</t>
  </si>
  <si>
    <t>550207-NL</t>
  </si>
  <si>
    <t>BRONZE FTG  STREET 45°  1-1/2"  LF</t>
  </si>
  <si>
    <t>550208-NL</t>
  </si>
  <si>
    <t>BRONZE FTG  STREET 45°  2"  LF</t>
  </si>
  <si>
    <t>550220-NL</t>
  </si>
  <si>
    <t>BRONZE FTG  TEE  1/8"  LF</t>
  </si>
  <si>
    <t>550221-NL</t>
  </si>
  <si>
    <t>BRONZE FTG  TEE  1/4"  LF</t>
  </si>
  <si>
    <t>550222-NL</t>
  </si>
  <si>
    <t>BRONZE FTG  TEE  3/8"  LF</t>
  </si>
  <si>
    <t>550223-NL</t>
  </si>
  <si>
    <t>BRONZE FTG  TEE  1/2"  LF</t>
  </si>
  <si>
    <t>550224-NL</t>
  </si>
  <si>
    <t>BRONZE FTG  TEE  3/4"  LF</t>
  </si>
  <si>
    <t>550225-NL</t>
  </si>
  <si>
    <t>BRONZE FTG  TEE  1"  LF</t>
  </si>
  <si>
    <t>550226-NL</t>
  </si>
  <si>
    <t>BRONZE FTG  TEE  1-1/4"  LF</t>
  </si>
  <si>
    <t>550227-NL</t>
  </si>
  <si>
    <t>BRONZE FTG  TEE  1-1/2"  LF</t>
  </si>
  <si>
    <t>550228-NL</t>
  </si>
  <si>
    <t>BRONZE FTG  TEE  2"  LF</t>
  </si>
  <si>
    <t>550229-NL</t>
  </si>
  <si>
    <t>BRONZE FTG  TEE  2-1/2"  LF</t>
  </si>
  <si>
    <t>550230-NL</t>
  </si>
  <si>
    <t>BRONZE FTG  TEE  3"  LF</t>
  </si>
  <si>
    <t>550231-NL</t>
  </si>
  <si>
    <t>BRONZE FTG  TEE  4"  LF</t>
  </si>
  <si>
    <t>550242-NL</t>
  </si>
  <si>
    <t>BRONZE FTG  RED TEE  1/2" X 1/2" X 3/4"  LF</t>
  </si>
  <si>
    <t>550243-NL</t>
  </si>
  <si>
    <t>BRONZE FTG  RED TEE  1/2" X 1/2" X 3/8"  LF</t>
  </si>
  <si>
    <t>550244-NL</t>
  </si>
  <si>
    <t>BRONZE FTG  RED TEE  3/4" X 3/4" X 1/4"  LF</t>
  </si>
  <si>
    <t>550246-NL</t>
  </si>
  <si>
    <t>BRONZE FTG  RED TEE  3/4" X 3/4" X 1/2"  LF</t>
  </si>
  <si>
    <t>550247-NL</t>
  </si>
  <si>
    <t>BRONZE FTG  RED TEE  3/4" X 1/2" X 1/2"  LF</t>
  </si>
  <si>
    <t>550248-NL</t>
  </si>
  <si>
    <t>BRONZE FTG  RED TEE  3/4" X 1/2" X 3/4"  LF</t>
  </si>
  <si>
    <t>550251-NL</t>
  </si>
  <si>
    <t>BRONZE FTG  RED TEE  1" X 1" X 1/2"  LF</t>
  </si>
  <si>
    <t>550252-NL</t>
  </si>
  <si>
    <t>BRONZE FTG  RED TEE  1" X 1" X 3/4"  LF</t>
  </si>
  <si>
    <t>550253-NL</t>
  </si>
  <si>
    <t>BRONZE FTG  RED TEE  1" X 1/2" X 1/2" LF</t>
  </si>
  <si>
    <t>550254-NL</t>
  </si>
  <si>
    <t>BRONZE FTG  RED TEE  1" X 1/2" X 3/4" LF</t>
  </si>
  <si>
    <t>550255-NL</t>
  </si>
  <si>
    <t>BRONZE FTG  RED TEE  1" X 1/2" X 1" LF</t>
  </si>
  <si>
    <t>550256-NL</t>
  </si>
  <si>
    <t>BRONZE FTG  RED TEE  1" X 3/4" X 1/2" LF</t>
  </si>
  <si>
    <t>550257-NL</t>
  </si>
  <si>
    <t>BRONZE FTG  RED TEE  1" X 3/4" X 3/4"  LF</t>
  </si>
  <si>
    <t>550258-NL</t>
  </si>
  <si>
    <t>BRONZE FTG  RED TEE  1" X 3/4" X 1"  LF</t>
  </si>
  <si>
    <t>550259-NL</t>
  </si>
  <si>
    <t>BRONZE FTG  RED TEE  1-1/4" X 1-1/4" X 1/2"  LF</t>
  </si>
  <si>
    <t>550262-NL</t>
  </si>
  <si>
    <t>BRONZE FTG  RED TEE  1-1/4" X 1-1/4" X 3/4"  LF</t>
  </si>
  <si>
    <t>550263-NL</t>
  </si>
  <si>
    <t>BRONZE FTG  RED TEE  1-1/4" X 1-1/4" X 1"  LF</t>
  </si>
  <si>
    <t>550266-NL</t>
  </si>
  <si>
    <t>BRONZE FTG  RED TEE  1-1/2" X 1-1/2" X 1/2" LF</t>
  </si>
  <si>
    <t>550268-NL</t>
  </si>
  <si>
    <t>BRONZE FTG  RED TEE  1-1/2" X 1-1/2" X 3/4"  LF</t>
  </si>
  <si>
    <t>550270-NL</t>
  </si>
  <si>
    <t>BRONZE FTG  RED TEE  1-1/2" X 1-1/2" X 1"  LF</t>
  </si>
  <si>
    <t>550271-NL</t>
  </si>
  <si>
    <t>BRONZE FTG  RED TEE  1-1/2" X 1-1/2" X 1-1/4"  LF</t>
  </si>
  <si>
    <t>550277-NL</t>
  </si>
  <si>
    <t>BRONZE FTG  RED TEE  2" X 2" X 1/2" LF</t>
  </si>
  <si>
    <t>550279-NL</t>
  </si>
  <si>
    <t>BRONZE FTG  RED TEE  2" X 2" X 3/4" LF</t>
  </si>
  <si>
    <t>550281-NL</t>
  </si>
  <si>
    <t>BRONZE FTG RED  TEE  2" X 2" X 1" LF</t>
  </si>
  <si>
    <t>550284-NL</t>
  </si>
  <si>
    <t>BRONZE FTG RED  TEE  2" X 2" X 1-1/4" LF</t>
  </si>
  <si>
    <t>550289-NL</t>
  </si>
  <si>
    <t>BRONZE FTG RED  TEE  2" X 2" X 1-1/2" LF</t>
  </si>
  <si>
    <t>550295-NL</t>
  </si>
  <si>
    <t>BRONZE FTG  RED TEE  3" X 3" X 1"  LF</t>
  </si>
  <si>
    <t>550300-NL</t>
  </si>
  <si>
    <t>BRONZE FTG  RED TEE  4" X 4" X 1"  LF</t>
  </si>
  <si>
    <t>550320-NL</t>
  </si>
  <si>
    <t>BRONZE FTG  COUPLING  1/8" LF</t>
  </si>
  <si>
    <t>550321-NL</t>
  </si>
  <si>
    <t>BRONZE FTG  COUPLING  1/4"  LF</t>
  </si>
  <si>
    <t>550322-NL</t>
  </si>
  <si>
    <t>BRONZE FTG  COUPLING  3/8"  LF</t>
  </si>
  <si>
    <t>550323-NL</t>
  </si>
  <si>
    <t>BRONZE FTG  COUPLING  1/2"  LF</t>
  </si>
  <si>
    <t>550324-NL</t>
  </si>
  <si>
    <t>BRONZE FTG  COUPLING  3/4"  LF</t>
  </si>
  <si>
    <t>550325-NL</t>
  </si>
  <si>
    <t>BRONZE FTG  COUPLING  1"  LF</t>
  </si>
  <si>
    <t>550326-NL</t>
  </si>
  <si>
    <t>BRONZE FTG  COUPLING  1-1/4"  LF</t>
  </si>
  <si>
    <t>550327-NL</t>
  </si>
  <si>
    <t>BRONZE FTG  COUPLING  1-1/2"  LF</t>
  </si>
  <si>
    <t>550328-NL</t>
  </si>
  <si>
    <t>BRONZE FTG  COUPLING  2"  LF</t>
  </si>
  <si>
    <t>550329-NL</t>
  </si>
  <si>
    <t>BRONZE FTG  COUPLING  2-1/2" LF</t>
  </si>
  <si>
    <t>550330-NL</t>
  </si>
  <si>
    <t>BRONZE FTG  COUPLING  3"  LF</t>
  </si>
  <si>
    <t>550331-NL</t>
  </si>
  <si>
    <t>BRONZE FTG  COUPLING  4" LF</t>
  </si>
  <si>
    <t>550390-NL</t>
  </si>
  <si>
    <t>BRONZE FTG  HEX BUSHING  1/4" X 1/8"  LF</t>
  </si>
  <si>
    <t>550391-NL</t>
  </si>
  <si>
    <t>BRONZE FTG  HEX BUSHING  3/8" X 1/8"  LF</t>
  </si>
  <si>
    <t>550392-NL</t>
  </si>
  <si>
    <t>BRONZE FTG  HEX BUSHING  3/8" X 1/4"  LF</t>
  </si>
  <si>
    <t>550393-NL</t>
  </si>
  <si>
    <t>BRONZE FTG  HEX BUSHING  1/2" X 1/8"  LF</t>
  </si>
  <si>
    <t>550394-NL</t>
  </si>
  <si>
    <t>BRONZE FTG  HEX BUSHING  1/2" X 1/4"  LF</t>
  </si>
  <si>
    <t>550395-NL</t>
  </si>
  <si>
    <t>BRONZE FTG  HEX BUSHING  1/2" X 3/8"  LF</t>
  </si>
  <si>
    <t>550396-NL</t>
  </si>
  <si>
    <t>BRONZE FTG  HEX BUSHING  3/4" X 1/8"  LF</t>
  </si>
  <si>
    <t>550397-NL</t>
  </si>
  <si>
    <t>BRONZE FTG  HEX BUSHING  3/4" X 1/4"  LF</t>
  </si>
  <si>
    <t>550398-NL</t>
  </si>
  <si>
    <t>BRONZE FTG  HEX BUSHING  3/4" X 3/8"  LF</t>
  </si>
  <si>
    <t>550399-NL</t>
  </si>
  <si>
    <t>BRONZE FTG  HEX BUSHING  3/4" X 1/2"  LF</t>
  </si>
  <si>
    <t>550400-NL</t>
  </si>
  <si>
    <t>BRONZE FTG  HEX BUSHING  1" X 1/4"  LF</t>
  </si>
  <si>
    <t>550401-NL</t>
  </si>
  <si>
    <t>BRONZE FTG  HEX BUSHING  1" X 3/8" LF</t>
  </si>
  <si>
    <t>550402-NL</t>
  </si>
  <si>
    <t>BRONZE FTG  HEX BUSHING  1" X 1/2"  LF</t>
  </si>
  <si>
    <t>550403-NL</t>
  </si>
  <si>
    <t>BRONZE FTG  HEX BUSHING  1" X 3/4"  LF</t>
  </si>
  <si>
    <t>550406-NL</t>
  </si>
  <si>
    <t>BRONZE FTG  HEX BUSHING  1-1/4" X 1/2"  LF</t>
  </si>
  <si>
    <t>550407-NL</t>
  </si>
  <si>
    <t>BRONZE FTG  HEX BUSHING  1-1/4" X 3/4"  LF</t>
  </si>
  <si>
    <t>550408-NL</t>
  </si>
  <si>
    <t>BRONZE FTG  HEX BUSHING  1-1/4" X 1"  LF</t>
  </si>
  <si>
    <t>550409-NL</t>
  </si>
  <si>
    <t>BRONZE FTG  HEX BUSHING  1-1/2" X 1/4" LF</t>
  </si>
  <si>
    <t>550410-NL</t>
  </si>
  <si>
    <t>BRONZE FTG  HEX BUSHING  1-1/2" X 3/8" LF</t>
  </si>
  <si>
    <t>550411-NL</t>
  </si>
  <si>
    <t>BRONZE FTG  HEX BUSHING  1-1/2" X 1/2"  LF</t>
  </si>
  <si>
    <t>550412-NL</t>
  </si>
  <si>
    <t>BRONZE FTG  HEX BUSHING  1-1/2" X 3/4"  LF</t>
  </si>
  <si>
    <t>550413-NL</t>
  </si>
  <si>
    <t>BRONZE FTG  HEX BUSHING  1-1/2" X 1"  LF</t>
  </si>
  <si>
    <t>550414-NL</t>
  </si>
  <si>
    <t>BRONZE FTG  HEX BUSHING  1-1/2" X 1-1/4"  LF</t>
  </si>
  <si>
    <t>550417-NL</t>
  </si>
  <si>
    <t>BRONZE FTG  HEX BUSHING  2" X 1/2"  LF</t>
  </si>
  <si>
    <t>550418-NL</t>
  </si>
  <si>
    <t>BRONZE FTG  HEX BUSHING  2" X 3/4"  LF</t>
  </si>
  <si>
    <t>550419-NL</t>
  </si>
  <si>
    <t>BRONZE FTG  HEX BUSHING  2" X 1"  LF</t>
  </si>
  <si>
    <t>550420-NL</t>
  </si>
  <si>
    <t>BRONZE FTG  HEX BUSHING  2" X 1-1/4"  LF</t>
  </si>
  <si>
    <t>550421-NL</t>
  </si>
  <si>
    <t>BRONZE FTG  HEX BUSHING  2" X 1-1/2"  LF</t>
  </si>
  <si>
    <t>550426-NL</t>
  </si>
  <si>
    <t>BRONZE FTG  HEX BUSHING  2-1/2" X 3/4" LF</t>
  </si>
  <si>
    <t>550427-NL</t>
  </si>
  <si>
    <t>BRONZE FTG  HEX BUSHING  2-1/2" X 1" LF</t>
  </si>
  <si>
    <t>550428-NL</t>
  </si>
  <si>
    <t>BRONZE FTG  HEX BUSHING  2-1/2" X 1-1/4" LF</t>
  </si>
  <si>
    <t>550429-NL</t>
  </si>
  <si>
    <t>BRONZE FTG  HEX BUSHING  2-1/2" X 1-1/2" LF</t>
  </si>
  <si>
    <t>550430-NL</t>
  </si>
  <si>
    <t>BRONZE FTG  HEX BUSHING  2-1/2" X 2"  LF</t>
  </si>
  <si>
    <t>550432-NL</t>
  </si>
  <si>
    <t>BRONZE FTG  HEX BUSHING  3" X 1-1/4" LF</t>
  </si>
  <si>
    <t>550433-NL</t>
  </si>
  <si>
    <t>BRONZE FTG  HEX BUSHING  3" X 1-1/2" LF</t>
  </si>
  <si>
    <t>550434-NL</t>
  </si>
  <si>
    <t>BRONZE FTG  HEX BUSHING  3" X 2"  LF</t>
  </si>
  <si>
    <t>550435-NL</t>
  </si>
  <si>
    <t>BRONZE FTG  HEX BUSHING  3" X 2-1/2  LF</t>
  </si>
  <si>
    <t>550436-NL</t>
  </si>
  <si>
    <t>BRONZE FTG  HEX BUSHING  4" X 1" LF</t>
  </si>
  <si>
    <t>550439-NL</t>
  </si>
  <si>
    <t>BRONZE FTG  HEX BUSHING  4" X 2" LF</t>
  </si>
  <si>
    <t>550441-NL</t>
  </si>
  <si>
    <t>BRONZE FTG  HEX BUSHING  4" X 3" LF</t>
  </si>
  <si>
    <t>550450-NL</t>
  </si>
  <si>
    <t>BRONZE FTG  CAP  1/8"  LF</t>
  </si>
  <si>
    <t>550451-NL</t>
  </si>
  <si>
    <t>BRONZE FTG  CAP  1/4"  LF</t>
  </si>
  <si>
    <t>550452-NL</t>
  </si>
  <si>
    <t>BRONZE FTG  CAP  3/8"  LF</t>
  </si>
  <si>
    <t>550453-NL</t>
  </si>
  <si>
    <t>BRONZE FTG  CAP  1/2"  LF</t>
  </si>
  <si>
    <t>550454-NL</t>
  </si>
  <si>
    <t>BRONZE FTG  CAP  3/4"  LF</t>
  </si>
  <si>
    <t>550455-NL</t>
  </si>
  <si>
    <t>BRONZE FTG  CAP  1"  LF</t>
  </si>
  <si>
    <t>550456-NL</t>
  </si>
  <si>
    <t>BRONZE FTG  CAP  1-1/4"  LF</t>
  </si>
  <si>
    <t>550457-NL</t>
  </si>
  <si>
    <t>BRONZE FTG  CAP  1-1/2"  LF</t>
  </si>
  <si>
    <t>550458-NL</t>
  </si>
  <si>
    <t>BRONZE FTG  CAP  2"  LF</t>
  </si>
  <si>
    <t>550459-NL</t>
  </si>
  <si>
    <t>BRONZE FTG  CAP  2-1/2"  LF</t>
  </si>
  <si>
    <t>550460-NL</t>
  </si>
  <si>
    <t>BRONZE FTG  CAP  3"  LF</t>
  </si>
  <si>
    <t>550461-NL</t>
  </si>
  <si>
    <t>BRONZE FTG  CAP  4"  LF</t>
  </si>
  <si>
    <t>550470-NL</t>
  </si>
  <si>
    <t>BRONZE FTG  PLUG  1/8"  LF</t>
  </si>
  <si>
    <t>550471-NL</t>
  </si>
  <si>
    <t>BRONZE FTG  PLUG  1/4"  LF</t>
  </si>
  <si>
    <t>550472-NL</t>
  </si>
  <si>
    <t>BRONZE FTG  PLUG  3/8"  LF</t>
  </si>
  <si>
    <t>550473-NL</t>
  </si>
  <si>
    <t>BRONZE FTG  PLUG  1/2"  LF</t>
  </si>
  <si>
    <t>550474-NL</t>
  </si>
  <si>
    <t>BRONZE FTG  PLUG  3/4"  LF</t>
  </si>
  <si>
    <t>550475-NL</t>
  </si>
  <si>
    <t>BRONZE FTG  PLUG  1"  LF</t>
  </si>
  <si>
    <t>550476-NL</t>
  </si>
  <si>
    <t>BRONZE FTG  PLUG  1-1/4"  LF</t>
  </si>
  <si>
    <t>550477-NL</t>
  </si>
  <si>
    <t>BRONZE FTG  PLUG  1-1/2"  LF</t>
  </si>
  <si>
    <t>550478-NL</t>
  </si>
  <si>
    <t>BRONZE FTG  PLUG  2"  LF</t>
  </si>
  <si>
    <t>550479-NL</t>
  </si>
  <si>
    <t>BRONZE FTG  PLUG  2-1/2" LF</t>
  </si>
  <si>
    <t>550480-NL</t>
  </si>
  <si>
    <t>BRONZE FTG  PLUG  3" LF</t>
  </si>
  <si>
    <t>550481-NL</t>
  </si>
  <si>
    <t>BRONZE FGT  PLUG  4" LF</t>
  </si>
  <si>
    <t>550510-NL</t>
  </si>
  <si>
    <t>BRONZE FTG  UNION  1/8"  LF</t>
  </si>
  <si>
    <t>550511-NL</t>
  </si>
  <si>
    <t>BRONZE FTG  UNION  1/4"  LF</t>
  </si>
  <si>
    <t>550512-NL</t>
  </si>
  <si>
    <t>BRONZE FTG  UNION  3/8"  LF</t>
  </si>
  <si>
    <t>550513-NL</t>
  </si>
  <si>
    <t>BRONZE FTG  UNION  1/2"  LF</t>
  </si>
  <si>
    <t>550514-NL</t>
  </si>
  <si>
    <t>BRONZE FTG  UNION  3/4"  LF</t>
  </si>
  <si>
    <t>550515-NL</t>
  </si>
  <si>
    <t>BRONZE FTG  UNION  1"  LF</t>
  </si>
  <si>
    <t>550516-NL</t>
  </si>
  <si>
    <t>BRONZE FTG  UNION  1-1/4"  LF</t>
  </si>
  <si>
    <t>550517-NL</t>
  </si>
  <si>
    <t>BRONZE FTG  UNION  1-1/2"  LF</t>
  </si>
  <si>
    <t>550518-NL</t>
  </si>
  <si>
    <t>BRONZE FTG  UNION  2"  LF</t>
  </si>
  <si>
    <t>550519-NL</t>
  </si>
  <si>
    <t>BRONZE FTG  UNION  2-1/2" LF</t>
  </si>
  <si>
    <t>550520-NL</t>
  </si>
  <si>
    <t>BRONZE FTG  UNION  3" LF</t>
  </si>
  <si>
    <t>550521-NL</t>
  </si>
  <si>
    <t>BRONZE FTG  UNION  4" LF</t>
  </si>
  <si>
    <t>550530-NL</t>
  </si>
  <si>
    <t>BRONZE FTG CROSS  1/8"LF</t>
  </si>
  <si>
    <t>550531-NL</t>
  </si>
  <si>
    <t>BRONZE FTG CROSS  1/4" LF</t>
  </si>
  <si>
    <t>550532-NL</t>
  </si>
  <si>
    <t>BRONZE FTG CROSS  3/8" LF</t>
  </si>
  <si>
    <t>550533-NL</t>
  </si>
  <si>
    <t>BRONZE FTG  CROSS 1/2" LF</t>
  </si>
  <si>
    <t>550534-NL</t>
  </si>
  <si>
    <t>BRONZE FTG CROSS  3/4" LF</t>
  </si>
  <si>
    <t>550535-NL</t>
  </si>
  <si>
    <t>BRONZE FTG CROSS  1" LF</t>
  </si>
  <si>
    <t>550538-NL</t>
  </si>
  <si>
    <t>BRONZE FTG CROSS  2" LF</t>
  </si>
  <si>
    <t>550540-NL</t>
  </si>
  <si>
    <t>BRONZE FTG  RED COUPLING  1/4" X 1/8"  LF</t>
  </si>
  <si>
    <t>550541-NL</t>
  </si>
  <si>
    <t>BRONZE FTG  RED COUPLING  3/8" X 1/8"  LF</t>
  </si>
  <si>
    <t>550542-NL</t>
  </si>
  <si>
    <t>BRONZE FTG  RED COUPLING  3/8" X 1/4"  LF</t>
  </si>
  <si>
    <t>550543-NL</t>
  </si>
  <si>
    <t>BRONZE FTG  RED COUPLING  1/2" X 1/8"  LF</t>
  </si>
  <si>
    <t>550544-NL</t>
  </si>
  <si>
    <t>BRONZE FTG  RED COUPLING  1/2" X 1/4"  LF</t>
  </si>
  <si>
    <t>550545-NL</t>
  </si>
  <si>
    <t>BRONZE FTG  RED COUPLING  1/2" X 3/8"  LF</t>
  </si>
  <si>
    <t>550546-NL</t>
  </si>
  <si>
    <t>BRONZE FTG  RED COUPLING  3/4" X 1/8"  LF</t>
  </si>
  <si>
    <t>550547-NL</t>
  </si>
  <si>
    <t>BRONZE FTG  RED COUPLING  3/4" X 1/4"  LF</t>
  </si>
  <si>
    <t>550548-NL</t>
  </si>
  <si>
    <t>BRONZE FTG  RED COUPLING  3/4" X 3/8"  LF</t>
  </si>
  <si>
    <t>550549-NL</t>
  </si>
  <si>
    <t>BRONZE FTG  RED COUPLING  3/4" X 1/2"  LF</t>
  </si>
  <si>
    <t>550550-NL</t>
  </si>
  <si>
    <t>BRONZE FTG  RED COUPLING  1" X 1/4"  LF</t>
  </si>
  <si>
    <t>550551-NL</t>
  </si>
  <si>
    <t>BRONZE FTG  RED COUPLING  1" X 3/8"  LF</t>
  </si>
  <si>
    <t>550552-NL</t>
  </si>
  <si>
    <t>BRONZE FTG  RED COUPLING  1" X 1/2"  LF</t>
  </si>
  <si>
    <t>550553-NL</t>
  </si>
  <si>
    <t>BRONZE FTG  RED COUPLING  1" X 3/4"  LF</t>
  </si>
  <si>
    <t>550554-NL</t>
  </si>
  <si>
    <t>BRONZE FTG  RED COUPLING  1-1/4" X 1/2"  LF</t>
  </si>
  <si>
    <t>550555-NL</t>
  </si>
  <si>
    <t>BRONZE FTG  RED COUPLING  1-1/4" X 3/4"  LF</t>
  </si>
  <si>
    <t>550556-NL</t>
  </si>
  <si>
    <t>BRONZE FTG  RED COUPLING  1-1/4" X 1"  LF</t>
  </si>
  <si>
    <t>550557-NL</t>
  </si>
  <si>
    <t>BRONZE FTG  RED COUPLING  1-1/2" X 1/2"  LF</t>
  </si>
  <si>
    <t>550558-NL</t>
  </si>
  <si>
    <t>BRONZE FTG  RED COUPLING  1-1/2" X 3/4"  LF</t>
  </si>
  <si>
    <t>550559-NL</t>
  </si>
  <si>
    <t>BRONZE FTG  RED COUPLING  1-1/2" X 1"  LF</t>
  </si>
  <si>
    <t>550560-NL</t>
  </si>
  <si>
    <t>BRONZE FTG  RED COUPLING  1-1/2" X 1-1/4"  LF</t>
  </si>
  <si>
    <t>550561-NL</t>
  </si>
  <si>
    <t>BRONZE FTG  RED COUPLING  2" X 1/2"  LF</t>
  </si>
  <si>
    <t>550562-NL</t>
  </si>
  <si>
    <t>BRONZE FTG  RED COUPLING  2" X 3/4"  LF</t>
  </si>
  <si>
    <t>550563-NL</t>
  </si>
  <si>
    <t>BRONZE FTG  RED COUPLING  2" X 1"  LF</t>
  </si>
  <si>
    <t>550564-NL</t>
  </si>
  <si>
    <t>BRONZE FTG  RED COUPLING  2" X 1-1/4"  LF</t>
  </si>
  <si>
    <t>550565-NL</t>
  </si>
  <si>
    <t>BRONZE FTG  RED COUPLING  2" X 1-1/2"  LF</t>
  </si>
  <si>
    <t>550570-NL</t>
  </si>
  <si>
    <t>BRONZE FTG  RED COUPLING  2-1/2" X 1-1/2"  LF</t>
  </si>
  <si>
    <t>550571-NL</t>
  </si>
  <si>
    <t>BRONZE FTG  RED COUPLING  2-1/2" X 2"  LF</t>
  </si>
  <si>
    <t>550575-NL</t>
  </si>
  <si>
    <t>BRONZE FTG  RED COUPLING  3" X 2"  LF</t>
  </si>
  <si>
    <t>550576-NL</t>
  </si>
  <si>
    <t>BRONZE FTG  RED COUPLING  3" X 2-1/2"  LF</t>
  </si>
  <si>
    <t>550582-NL</t>
  </si>
  <si>
    <t>BRONZE FTG  RED COUPLING  4" X 3"  LF</t>
  </si>
  <si>
    <t>RED BRASS PIPE NIPPLE  1/8" X CLOSE</t>
  </si>
  <si>
    <t>RED BRASS PIPE NIPPLE  1/8" X 1-1/2"</t>
  </si>
  <si>
    <t>RED BRASS PIPE NIPPLE  1/8" X 2"</t>
  </si>
  <si>
    <t>RED BRASS PIPE NIPPLE  1/8" X 2-1/2"</t>
  </si>
  <si>
    <t>RED BRASS PIPE NIPPLE  1/8" X 3"</t>
  </si>
  <si>
    <t>RED BRASS PIPE NIPPLE  1/8" X 3-1/2"</t>
  </si>
  <si>
    <t>RED BRASS PIPE NIPPLE  1/8" X 4"</t>
  </si>
  <si>
    <t>RED BRASS PIPE NIPPLE  1/8" X 4-1/2"</t>
  </si>
  <si>
    <t>RED BRASS PIPE NIPPLE  1/8" X 5"</t>
  </si>
  <si>
    <t>RED BRASS PIPE NIPPLE  1/8" X 5-1/2"</t>
  </si>
  <si>
    <t>RED BRASS PIPE NIPPLE  1/8" X 6"</t>
  </si>
  <si>
    <t>RED BRASS PIPE NIPPLE  1/8" X 7"</t>
  </si>
  <si>
    <t>RED BRASS PIPE NIPPLE  1/8" X 8"</t>
  </si>
  <si>
    <t>RED BRASS PIPE NIPPLE  1/8" X 9"</t>
  </si>
  <si>
    <t>RED BRASS PIPE NIPPLE  1/8" X 10"</t>
  </si>
  <si>
    <t>RED BRASS PIPE NIPPLE  1/8" X 11"</t>
  </si>
  <si>
    <t>RED BRASS PIPE NIPPLE  1/8" X 12"</t>
  </si>
  <si>
    <t>RED BRASS PIPE NIPPLE  1/4" X CLOSE</t>
  </si>
  <si>
    <t>RED BRASS PIPE NIPPLE  1/4" X 1-1/2</t>
  </si>
  <si>
    <t>RED BRASS PIPE NIPPLE  1/4" X 2"</t>
  </si>
  <si>
    <t>RED BRASS PIPE NIPPLE  1/4" X 2-1/2"</t>
  </si>
  <si>
    <t>RED BRASS PIPE NIPPLE  1/4" X 3"</t>
  </si>
  <si>
    <t>RED BRASS PIPE NIPPLE  1/4" X 3-1/2"</t>
  </si>
  <si>
    <t>RED BRASS PIPE NIPPLE  1/4" X 4"</t>
  </si>
  <si>
    <t>RED BRASS PIPE NIPPLE  1/4" X 4-1/2"</t>
  </si>
  <si>
    <t>RED BRASS PIPE NIPPLE  1/4" X 5"</t>
  </si>
  <si>
    <t>RED BRASS PIPE NIPPLE  1/4" X 5-1/2"</t>
  </si>
  <si>
    <t>RED BRASS PIPE NIPPLE  1/4" X 6"</t>
  </si>
  <si>
    <t>RED BRASS PIPE NIPPLE  1/4" X 7"</t>
  </si>
  <si>
    <t>RED BRASS PIPE NIPPLE  1/4" X 8"</t>
  </si>
  <si>
    <t>RED BRASS PIPE NIPPLE  1/4" X 9"</t>
  </si>
  <si>
    <t>RED BRASS PIPE NIPPLE  1/4" X 10"</t>
  </si>
  <si>
    <t>RED BRASS PIPE NIPPLE  1/4" X 11"</t>
  </si>
  <si>
    <t>RED BRASS PIPE NIPPLE  1/4" X 12"</t>
  </si>
  <si>
    <t>RED BRASS PIPE NIPPLE  3/8" X CLOSE</t>
  </si>
  <si>
    <t>RED BRASS PIPE NIPPLE  3/8" X 1 1/2"</t>
  </si>
  <si>
    <t>RED BRASS PIPE NIPPLE  3/8" X 2"</t>
  </si>
  <si>
    <t>RED BRASS PIPE NIPPLE  3/8" X 2 1/2"</t>
  </si>
  <si>
    <t>RED BRASS PIPE NIPPLE  3/8" X 3"</t>
  </si>
  <si>
    <t>RED BRASS PIPE NIPPLE  3/8" X 3 1/2"</t>
  </si>
  <si>
    <t>RED BRASS PIPE NIPPLE  3/8" X 4"</t>
  </si>
  <si>
    <t>RED BRASS PIPE NIPPLE  3/8" X 4-1/2"</t>
  </si>
  <si>
    <t>RED BRASS PIPE NIPPLE  3/8" X 5 "</t>
  </si>
  <si>
    <t>RED BRASS PIPE NIPPLE  3/8" X 5 1/2"</t>
  </si>
  <si>
    <t>RED BRASS PIPE NIPPLE  3/8" X 6"</t>
  </si>
  <si>
    <t>RED BRASS PIPE NIPPLE  3/8" X 7"</t>
  </si>
  <si>
    <t>RED BRASS PIPE NIPPLE  3/8" X 8"</t>
  </si>
  <si>
    <t>RED BRASS PIPE NIPPLE  3/8" X 9"</t>
  </si>
  <si>
    <t>RED BRASS PIPE NIPPLE  3/8" X 10"</t>
  </si>
  <si>
    <t>RED BRASS PIPE NIPPLE  3/8" X 11"</t>
  </si>
  <si>
    <t>RED BRASS PIPE NIPPLE  3/8" X 12"</t>
  </si>
  <si>
    <t>RED BRASS PIPE NIPPLE  1/2" X CLOSE</t>
  </si>
  <si>
    <t>RED BRASS PIPE NIPPLE  1/2" X 1-1/2"</t>
  </si>
  <si>
    <t>RED BRASS PIPE NIPPLE  1/2" X 2"</t>
  </si>
  <si>
    <t>RED BRASS PIPE NIPPLE  1/2" X 2-1/2"</t>
  </si>
  <si>
    <t>RED BRASS PIPE NIPPLE  1/2" X 3"</t>
  </si>
  <si>
    <t>RED BRASS PIPE NIPPLE  1/2" X 3-1/2"</t>
  </si>
  <si>
    <t>RED BRASS PIPE NIPPLE  1/2" X 4"</t>
  </si>
  <si>
    <t>RED BRASS PIPE NIPPLE  1/2" X 4-1/2"</t>
  </si>
  <si>
    <t>RED BRASS PIPE NIPPLE  1/2" X 5"</t>
  </si>
  <si>
    <t>RED BRASS PIPE NIPPLE  1/2" X 5-1/2"</t>
  </si>
  <si>
    <t>RED BRASS PIPE NIPPLE  1/2" X 6"</t>
  </si>
  <si>
    <t>RED BRASS PIPE NIPPLE  1/2" X 7"</t>
  </si>
  <si>
    <t>RED BRASS PIPE NIPPLE  1/2" X 8"</t>
  </si>
  <si>
    <t>RED BRASS PIPE NIPPLE  1/2" X 9"</t>
  </si>
  <si>
    <t>RED BRASS PIPE NIPPLE  1/2" X 10"</t>
  </si>
  <si>
    <t>RED BRASS PIPE NIPPLE  1/2" X 11"</t>
  </si>
  <si>
    <t>RED BRASS PIPE NIPPLE  1/2" X 12"</t>
  </si>
  <si>
    <t>RED BRASS PIPE NIPPLE  3/4" X CLOSE</t>
  </si>
  <si>
    <t>RED BRASS PIPE NIPPLE  3/4" X 1-1/2"</t>
  </si>
  <si>
    <t>RED BRASS PIPE NIPPLE  3/4" X 2"</t>
  </si>
  <si>
    <t>RED BRASS PIPE NIPPLE  3/4" X 2-1/2"</t>
  </si>
  <si>
    <t>RED BRASS PIPE NIPPLE  3/4" X 3"</t>
  </si>
  <si>
    <t>RED BRASS PIPE NIPPLE  3/4" X 3-1/2"</t>
  </si>
  <si>
    <t>RED BRASS PIPE NIPPLE  3/4" X 4"</t>
  </si>
  <si>
    <t>RED BRASS PIPE NIPPLE  3/4" X 4-1/2"</t>
  </si>
  <si>
    <t>RED BRASS PIPE NIPPLE  3/4" X 5"</t>
  </si>
  <si>
    <t>RED BRASS PIPE NIPPLE  3/4" X 5-1/2"</t>
  </si>
  <si>
    <t>RED BRASS PIPE NIPPLE  3/4" X 6"</t>
  </si>
  <si>
    <t>RED BRASS PIPE NIPPLE  3/4" X 7"</t>
  </si>
  <si>
    <t>RED BRASS PIPE NIPPLE  3/4" X 8"</t>
  </si>
  <si>
    <t>RED BRASS PIPE NIPPLE  3/4" X 9"</t>
  </si>
  <si>
    <t>RED BRASS PIPE NIPPLE  3/4" X 10"</t>
  </si>
  <si>
    <t>RED BRASS PIPE NIPPLE  3/4" X 11"</t>
  </si>
  <si>
    <t>RED BRASS PIPE NIPPLE  3/4" X 12"</t>
  </si>
  <si>
    <t>RED BRASS PIPE NIPPLE  1" X CLOSE</t>
  </si>
  <si>
    <t>RED BRASS PIPE NIPPLE  1" X 2"</t>
  </si>
  <si>
    <t>RED BRASS PIPE NIPPLE  1" X 2-1/2"</t>
  </si>
  <si>
    <t>RED BRASS PIPE NIPPLE  1" X 3"</t>
  </si>
  <si>
    <t>RED BRASS PIPE NIPPLE  1" X 3-1/2"</t>
  </si>
  <si>
    <t>RED BRASS PIPE NIPPLE  1" X 4"</t>
  </si>
  <si>
    <t>RED BRASS PIPE NIPPLE  1" X 4-1/2"</t>
  </si>
  <si>
    <t>RED BRASS PIPE NIPPLE  1" X 5"</t>
  </si>
  <si>
    <t>RED BRASS PIPE NIPPLE  1" X 5-1/2"</t>
  </si>
  <si>
    <t>RED BRASS PIPE NIPPLE  1" X 6"</t>
  </si>
  <si>
    <t>RED BRASS PIPE NIPPLE  1" X 7"</t>
  </si>
  <si>
    <t>RED BRASS PIPE NIPPLE  1" X 8"</t>
  </si>
  <si>
    <t>RED BRASS PIPE NIPPLE  1" X 9"</t>
  </si>
  <si>
    <t>RED BRASS PIPE NIPPLE  1" X 10"</t>
  </si>
  <si>
    <t>RED BRASS PIPE NIPPLE  1" X 11"</t>
  </si>
  <si>
    <t>RED BRASS PIPE NIPPLE  1" X 12"</t>
  </si>
  <si>
    <t>RED BRASS PIPE NIPPLE  1-1/4" X CLOSE</t>
  </si>
  <si>
    <t>RED BRASS PIPE NIPPLE  1-1/4" X 2"</t>
  </si>
  <si>
    <t>RED BRASS PIPE NIPPLE  1-1/4" X 2-1/2"</t>
  </si>
  <si>
    <t>RED BRASS PIPE NIPPLE  1-1/4" X 3"</t>
  </si>
  <si>
    <t>RED BRASS PIPE NIPPLE  1-1/4" X 3-1/2"</t>
  </si>
  <si>
    <t>RED BRASS PIPE NIPPLE  1-1/4" X 4"</t>
  </si>
  <si>
    <t>RED BRASS PIPE NIPPLE  1-1/4" X 4-1/2"</t>
  </si>
  <si>
    <t>RED BRASS PIPE NIPPLE  1-1/4" X 5"</t>
  </si>
  <si>
    <t>RED BRASS PIPE NIPPLE  1-1/4" X 5-1/2"</t>
  </si>
  <si>
    <t>RED BRASS PIPE NIPPLE  1-1/4" X 6"</t>
  </si>
  <si>
    <t>RED BRASS PIPE NIPPLE  1-1/4" X 7"</t>
  </si>
  <si>
    <t>RED BRASS PIPE NIPPLE  1-1/4" X 8"</t>
  </si>
  <si>
    <t>RED BRASS PIPE NIPPLE  1-1/4" X 9"</t>
  </si>
  <si>
    <t>RED BRASS PIPE NIPPLE  1-1/4" X 10"</t>
  </si>
  <si>
    <t>RED BRASS PIPE NIPPLE  1-1/4" X 11"</t>
  </si>
  <si>
    <t>RED BRASS PIPE NIPPLE  1-1/4" X 12"</t>
  </si>
  <si>
    <t>RED BRASS PIPE NIPPLE  1-1/2" X CLOSE</t>
  </si>
  <si>
    <t>RED BRASS PIPE NIPPLE  1-1/2" X 2"</t>
  </si>
  <si>
    <t>RED BRASS PIPE NIPPLE  1-1/2" X 2-1/2"</t>
  </si>
  <si>
    <t>RED BRASS PIPE NIPPLE  1-1/2" X 3"</t>
  </si>
  <si>
    <t>RED BRASS PIPE NIPPLE  1 1/2" X 3 1/2"</t>
  </si>
  <si>
    <t>RED BRASS PIPE NIPPLE  1-1/2" X 4"</t>
  </si>
  <si>
    <t>RED BRASS PIPE NIPPLE  1-1/2" X 4-1/2"</t>
  </si>
  <si>
    <t>RED BRASS PIPE NIPPLE  1-1/2" X 5"</t>
  </si>
  <si>
    <t>RED BRASS PIPE NIPPLE  1-1/2" X 5-1/2"</t>
  </si>
  <si>
    <t>RED BRASS PIPE NIPPLE  1-1/2" X 6"</t>
  </si>
  <si>
    <t>RED BRASS PIPE NIPPLE  1-1/2" X 7"</t>
  </si>
  <si>
    <t>RED BRASS PIPE NIPPLE  1-1/2" X 8"</t>
  </si>
  <si>
    <t>RED BRASS PIPE NIPPLE  1-1/2" X 9"</t>
  </si>
  <si>
    <t>RED BRASS PIPE NIPPLE  1-1/2" X 10"</t>
  </si>
  <si>
    <t>RED BRASS PIPE NIPPLE  1-1/2" X 11"</t>
  </si>
  <si>
    <t>RED BRASS PIPE NIPPLE  1-1/2" X 12"</t>
  </si>
  <si>
    <t>RED BRASS PIPE NIPPLE  2" X CLOSE</t>
  </si>
  <si>
    <t>RED BRASS PIPE NIPPLE  2" X 2-1/2"</t>
  </si>
  <si>
    <t>RED BRASS PIPE NIPPLE  2" X 3"</t>
  </si>
  <si>
    <t>RED BRASS PIPE NIPPLE  2" X 3-1/2"</t>
  </si>
  <si>
    <t>RED BRASS PIPE NIPPLE  2" X 4"</t>
  </si>
  <si>
    <t>RED BRASS PIPE NIPPLE  2" X 4-1/2"</t>
  </si>
  <si>
    <t>RED BRASS PIPE NIPPLE  2" X 5"</t>
  </si>
  <si>
    <t>RED BRASS PIPE NIPPLE  2" X 5-1/2"</t>
  </si>
  <si>
    <t>RED BRASS PIPE NIPPLE  2" X 6"</t>
  </si>
  <si>
    <t>RED BRASS PIPE NIPPLE  2" X 7"</t>
  </si>
  <si>
    <t>RED BRASS PIPE NIPPLE  2" X 8"</t>
  </si>
  <si>
    <t>RED BRASS PIPE NIPPLE  2" X 9"</t>
  </si>
  <si>
    <t>RED BRASS PIPE NIPPLE  2" X 10"</t>
  </si>
  <si>
    <t>RED BRASS PIPE NIPPLE  2" X 11"</t>
  </si>
  <si>
    <t>RED BRASS PIPE NIPPLE  2" X 12"</t>
  </si>
  <si>
    <t>RED BRASS PIPE NIPPLE  2-1/2" X CLOSE</t>
  </si>
  <si>
    <t>RED BRASS PIPE NIPPLE  2-1/2" X 3"</t>
  </si>
  <si>
    <t>RED BRASS PIPE NIPPLE  2 1/2" X 3-1/2"</t>
  </si>
  <si>
    <t>RED BRASS PIPE NIPPLE  2-1/2" X 4"</t>
  </si>
  <si>
    <t>RED BRASS PIPE NIPPLE  2-1/2" X 4-1/2"</t>
  </si>
  <si>
    <t>RED BRASS PIPE NIPPLE  2-1/2" X 5"</t>
  </si>
  <si>
    <t>RED BRASS PIPE NIPPLE  2-1/2" X 5-1/2"</t>
  </si>
  <si>
    <t>RED BRASS PIPE NIPPLE  2-1/2" X 6"</t>
  </si>
  <si>
    <t>RED BRASS PIPE NIPPLE  2-1/2" X 8"</t>
  </si>
  <si>
    <t>RED BRASS PIPE NIPPLE  2-1/2" X 9"</t>
  </si>
  <si>
    <t>RED BRASS PIPE NIPPLE  2-1/2" X 10"</t>
  </si>
  <si>
    <t>RED BRASS PIPE NIPPLE  2-1/2" X 12"</t>
  </si>
  <si>
    <t>RED BRASS PIPE NIPPLE  3" X CLOSE</t>
  </si>
  <si>
    <t>RED BRASS PIPE NIPPLE  3" X 3"</t>
  </si>
  <si>
    <t>RED BRASS PIPE NIPPLE  3" X 3-1/2</t>
  </si>
  <si>
    <t>RED BRASS PIPE NIPPLE  3" X 4"</t>
  </si>
  <si>
    <t>RED BRASS PIPE NIPPLE  3" X 4-1/2</t>
  </si>
  <si>
    <t>RED BRASS PIPE NIPPLE  3" X 5"</t>
  </si>
  <si>
    <t>RED BRASS PIPE NIPPLE  3" X 5-1/2"</t>
  </si>
  <si>
    <t>RED BRASS PIPE NIPPLE  3" X 6"</t>
  </si>
  <si>
    <t>RED BRASS PIPE NIPPLE  3" X 8"</t>
  </si>
  <si>
    <t>RED BRASS PIPE NIPPLE  3" X 10"</t>
  </si>
  <si>
    <t>RED BRASS PIPE NIPPLE  3" X 12"</t>
  </si>
  <si>
    <t>RED BRASS PIPE NIPPLE  4" X CLOSE</t>
  </si>
  <si>
    <t>RED BRASS PIPE NIPPLE  4" X 3-1/2"</t>
  </si>
  <si>
    <t>RED BRASS PIPE NIPPLE  4" X 4"</t>
  </si>
  <si>
    <t>RED BRASS PIPE NIPPLE  4" X 4-1/2"</t>
  </si>
  <si>
    <t>RED BRASS PIPE NIPPLE  4" X 5"</t>
  </si>
  <si>
    <t>RED BRASS PIPE NIPPLE  4" X 5-1/2"</t>
  </si>
  <si>
    <t>RED BRASS PIPE NIPPLE  4" X 6"</t>
  </si>
  <si>
    <t>RED BRASS PIPE NIPPLE  4" X 8"</t>
  </si>
  <si>
    <t>RED BRASS PIPE NIPPLE  4" X 12"</t>
  </si>
  <si>
    <t>BLK PIPE NIPPLE  1/8" X CLOSE</t>
  </si>
  <si>
    <t>BLK PIPE NIPPLE  1/8" X 1-1/2</t>
  </si>
  <si>
    <t>BLK PIPE NIPPLE  1/8" X 2"</t>
  </si>
  <si>
    <t>BLK PIPE NIPPLE  1/8" X 2-1/2"</t>
  </si>
  <si>
    <t>BLK PIPE NIPPLE  1/8" X 3"</t>
  </si>
  <si>
    <t>BLK PIPE NIPPLE  1/8" X 3-1/2"</t>
  </si>
  <si>
    <t>BLK PIPE NIPPLE  1/8" X 4"</t>
  </si>
  <si>
    <t>BLK PIPE NIPPLE  1/8" X 4-1/2"</t>
  </si>
  <si>
    <t>BLK PIPE NIPPLE  1/8" X 5"</t>
  </si>
  <si>
    <t>BLK PIPE NIPPLE  1/8" X 5-1/2"</t>
  </si>
  <si>
    <t>BLK PIPE NIPPLE  1/8" X 6"</t>
  </si>
  <si>
    <t>BLK PIPE NIPPLE  1/8" X 7"</t>
  </si>
  <si>
    <t>BLK PIPE NIPPLE  1/8" X 8"</t>
  </si>
  <si>
    <t>BLK PIPE NIPPLE  1/8" X 9"</t>
  </si>
  <si>
    <t>BLK PIPE NIPPLE  1/8" X 10"</t>
  </si>
  <si>
    <t>BLK PIPE NIPPLE  1/8" X 11"</t>
  </si>
  <si>
    <t>BLK PIPE NIPPLE  1/8" X 12"</t>
  </si>
  <si>
    <t>BLK PIPE NIPPLE  1/4" X CLOSE</t>
  </si>
  <si>
    <t>BLK PIPE NIPPLE  1/4" X 1-1/2"</t>
  </si>
  <si>
    <t>BLK PIPE NIPPLE  1/4" X 2"</t>
  </si>
  <si>
    <t>BLK PIPE NIPPLE  1/4" X 2-1/2"</t>
  </si>
  <si>
    <t>BLK PIPE NIPPLE  1/4" X 3"</t>
  </si>
  <si>
    <t>BLK PIPE NIPPLE  1/4" X 3-1/2"</t>
  </si>
  <si>
    <t>BLK PIPE NIPPLE  1/4" X 4"</t>
  </si>
  <si>
    <t>BLK PIPE NIPPLE  1/4" X 4-1/2"</t>
  </si>
  <si>
    <t>BLK PIPE NIPPLE  1/4" X 5"</t>
  </si>
  <si>
    <t>BLK PIPE NIPPLE  1/4" X 5-1/2"</t>
  </si>
  <si>
    <t>BLK PIPE NIPPLE  1/4" X 6"</t>
  </si>
  <si>
    <t>BLK PIPE NIPPLE  1/4" X 7"</t>
  </si>
  <si>
    <t>BLK PIPE NIPPLE  1/4" X 8"</t>
  </si>
  <si>
    <t>BLK PIPE NIPPLE  1/4" X 9"</t>
  </si>
  <si>
    <t>BLK PIPE NIPPLE  1/4" X 10"</t>
  </si>
  <si>
    <t>BLK PIPE NIPPLE  1/4" X 11"</t>
  </si>
  <si>
    <t>BLK PIPE NIPPLE  1/4" X 12"</t>
  </si>
  <si>
    <t>BLK PIPE NIPPLE  3/8" X CLOSE</t>
  </si>
  <si>
    <t>BLK PIPE NIPPLE  3/8" X 1-1/2"</t>
  </si>
  <si>
    <t>BLK PIPE NIPPLE  3/8" X 2"</t>
  </si>
  <si>
    <t>BLK PIPE NIPPLE  3/8" X 2-1/2"</t>
  </si>
  <si>
    <t>BLK PIPE NIPPLE  3/8" X 3"</t>
  </si>
  <si>
    <t>BLK PIPE NIPPLE  3/8" X 3-1/2"</t>
  </si>
  <si>
    <t>BLK PIPE NIPPLE  3/8" X 4"</t>
  </si>
  <si>
    <t>BLK PIPE NIPPLE  3/8" X 4-1/2"</t>
  </si>
  <si>
    <t>BLK PIPE NIPPLE  3/8" X 5"</t>
  </si>
  <si>
    <t>BLK PIPE NIPPLE  3/8" X 5-1/2"</t>
  </si>
  <si>
    <t>BLK PIPE NIPPLE  3/8" X 6"</t>
  </si>
  <si>
    <t>BLK PIPE NIPPLE  3/8" X 7"</t>
  </si>
  <si>
    <t>BLK PIPE NIPPLE  3/8" X 8"</t>
  </si>
  <si>
    <t>BLK PIPE NIPPLE  3/8" X 9"</t>
  </si>
  <si>
    <t>BLK PIPE NIPPLE  3/8" X 10"</t>
  </si>
  <si>
    <t>BLK PIPE NIPPLE  3/8" X 11"</t>
  </si>
  <si>
    <t>BLK PIPE NIPPLE  3/8" X 12"</t>
  </si>
  <si>
    <t>BLK PIPE NIPPLE  1/2" X CLOSE</t>
  </si>
  <si>
    <t>BLK PIPE NIPPLE  1/2" X 1-1/2"</t>
  </si>
  <si>
    <t>BLK PIPE NIPPLE  1/2" X 2"</t>
  </si>
  <si>
    <t>BLK PIPE NIPPLE  1/2" X 2-1/2"</t>
  </si>
  <si>
    <t>BLK PIPE NIPPLE  1/2" X 3"</t>
  </si>
  <si>
    <t>BLK PIPE NIPPLE  1/2" X 3-1/2"</t>
  </si>
  <si>
    <t>BLK PIPE NIPPLE  1/2" X 4"</t>
  </si>
  <si>
    <t>BLK PIPE NIPPLE  1/2" X 4-1/2"</t>
  </si>
  <si>
    <t>BLK PIPE NIPPLE  1/2" X 5"</t>
  </si>
  <si>
    <t>BLK PIPE NIPPLE  1/2" X 5-1/2"</t>
  </si>
  <si>
    <t>BLK PIPE NIPPLE  1/2" X 6"</t>
  </si>
  <si>
    <t>BLK PIPE NIPPLE  1/2" X 7"</t>
  </si>
  <si>
    <t>BLK PIPE NIPPLE  1/2" X 8"</t>
  </si>
  <si>
    <t>BLK PIPE NIPPLE  1/2" X 9"</t>
  </si>
  <si>
    <t>BLK PIPE NIPPLE  1/2" X 10"</t>
  </si>
  <si>
    <t>BLK PIPE NIPPLE  1/2" X 11"</t>
  </si>
  <si>
    <t>BLK PIPE NIPPLE  1/2" X 12"</t>
  </si>
  <si>
    <t>BLK PIPE NIPPLE  3/4" X CLOSE</t>
  </si>
  <si>
    <t>BLK PIPE NIPPLE  3/4" X 1-1/2"</t>
  </si>
  <si>
    <t>BLK PIPE NIPPLE  3/4" X 2"</t>
  </si>
  <si>
    <t>BLK PIPE NIPPLE  3/4" X 2-1/2"</t>
  </si>
  <si>
    <t>BLK PIPE NIPPLE  3/4" X 3"</t>
  </si>
  <si>
    <t>BLK PIPE NIPPLE  3/4" X 3-1/2"</t>
  </si>
  <si>
    <t>BLK PIPE NIPPLE  3/4" X 4"</t>
  </si>
  <si>
    <t>BLK PIPE NIPPLE  3/4" X 4-1/2"</t>
  </si>
  <si>
    <t>BLK PIPE NIPPLE  3/4" X 5"</t>
  </si>
  <si>
    <t>BLK PIPE NIPPLE  3/4" X 5-1/2"</t>
  </si>
  <si>
    <t>BLK PIPE NIPPLE  3/4" X 6"</t>
  </si>
  <si>
    <t>BLK PIPE NIPPLE  3/4" X 7"</t>
  </si>
  <si>
    <t>BLK PIPE NIPPLE  3/4" X 8"</t>
  </si>
  <si>
    <t>BLK PIPE NIPPLE  3/4" X 9"</t>
  </si>
  <si>
    <t>BLK PIPE NIPPLE  3/4" X 10"</t>
  </si>
  <si>
    <t>BLK PIPE NIPPLE  3/4" X 11"</t>
  </si>
  <si>
    <t>BLK PIPE NIPPLE  3/4" X 12"</t>
  </si>
  <si>
    <t>BLK PIPE NIPPLE  1" X CLOSE</t>
  </si>
  <si>
    <t>BLK PIPE NIPPLE  1" X 2"</t>
  </si>
  <si>
    <t>BLK PIPE NIPPLE  1" X 2-1/2"</t>
  </si>
  <si>
    <t>BLK PIPE NIPPLE  1" X 3"</t>
  </si>
  <si>
    <t>BLK PIPE NIPPLE  1" X 3-1/2"</t>
  </si>
  <si>
    <t>BLK PIPE NIPPLE  1" X 4"</t>
  </si>
  <si>
    <t>BLK PIPE NIPPLE  1" X 4-1/2"</t>
  </si>
  <si>
    <t>BLK PIPE NIPPLE  1" X 5"</t>
  </si>
  <si>
    <t>BLK PIPE NIPPLE  1" X 5-1/2"</t>
  </si>
  <si>
    <t>BLK PIPE NIPPLE  1" X 6"</t>
  </si>
  <si>
    <t>BLK PIPE NIPPLE  1" X 7"</t>
  </si>
  <si>
    <t>BLK PIPE NIPPLE  1" X 8"</t>
  </si>
  <si>
    <t>BLK PIPE NIPPLE  1" X 9"</t>
  </si>
  <si>
    <t>BLK PIPE NIPPLE  1" X 10"</t>
  </si>
  <si>
    <t>BLK PIPE NIPPLE  1" X 11"</t>
  </si>
  <si>
    <t>BLK PIPE NIPPLE  1" X 12"</t>
  </si>
  <si>
    <t>BLK PIPE NIPPLE  1-1/4" X CLOSE</t>
  </si>
  <si>
    <t>BLK PIPE NIPPLE  1-1/4" X 2"</t>
  </si>
  <si>
    <t>BLK PIPE NIPPLE  1-1/4" X 2-1/2"</t>
  </si>
  <si>
    <t>BLK PIPE NIPPLE  1-1/4" X 3"</t>
  </si>
  <si>
    <t>BLK PIPE NIPPLE  1-1/4" X 3-1/2"</t>
  </si>
  <si>
    <t>BLK PIPE NIPPLE  1-1/4" X 4"</t>
  </si>
  <si>
    <t>BLK PIPE NIPPLE  1-1/4" X 4-1/2"</t>
  </si>
  <si>
    <t>BLK PIPE NIPPLE  1-1/4" X 5"</t>
  </si>
  <si>
    <t>BLK PIPE NIPPLE  1-1/4" X 5-1/2"</t>
  </si>
  <si>
    <t>BLK PIPE NIPPLE  1-1/4" X 6"</t>
  </si>
  <si>
    <t>BLK PIPE NIPPLE  1-1/4" X 7"</t>
  </si>
  <si>
    <t>BLK PIPE NIPPLE  1-1/4" X 8"</t>
  </si>
  <si>
    <t>BLK PIPE NIPPLE  1-1/4" X 9"</t>
  </si>
  <si>
    <t>BLK PIPE NIPPLE  1-1/4" X 10"</t>
  </si>
  <si>
    <t>BLK PIPE NIPPLE  1-1/4" X 11"</t>
  </si>
  <si>
    <t>BLK PIPE NIPPLE  1-1/4" X 12"</t>
  </si>
  <si>
    <t>BLK PIPE NIPPLE  1-1/2" X CLOSE</t>
  </si>
  <si>
    <t>BLK PIPE NIPPLE  1-1/2" X 2"</t>
  </si>
  <si>
    <t>BLK PIPE NIPPLE  1-1/2" X 2-1/2"</t>
  </si>
  <si>
    <t>BLK PIPE NIPPLE  1-1/2" X 3"</t>
  </si>
  <si>
    <t>BLK PIPE NIPPLE  1-1/2" X 3-1/2"</t>
  </si>
  <si>
    <t>BLK PIPE NIPPLE  1-1/2" X 4"</t>
  </si>
  <si>
    <t>BLK PIPE NIPPLE  1-1/2" X 4-1/2"</t>
  </si>
  <si>
    <t>BLK PIPE NIPPLE  1-1/2" X 5"</t>
  </si>
  <si>
    <t>BLK PIPE NIPPLE  1-1/2" X 5-1/2"</t>
  </si>
  <si>
    <t>BLK PIPE NIPPLE  1-1/2" X 6"</t>
  </si>
  <si>
    <t>BLK PIPE NIPPLE  1-1/2" X 7"</t>
  </si>
  <si>
    <t>BLK PIPE NIPPLE  1-1/2" X 8"</t>
  </si>
  <si>
    <t>BLK PIPE NIPPLE  1-1/2" X 9"</t>
  </si>
  <si>
    <t>BLK PIPE NIPPLE  1-1/2" X 10"</t>
  </si>
  <si>
    <t>BLK PIPE NIPPLE  1-1/2" X 11"</t>
  </si>
  <si>
    <t>BLK PIPE NIPPLE  1-1/2" X 12"</t>
  </si>
  <si>
    <t>BLK PIPE NIPPLE  2" X CLOSE</t>
  </si>
  <si>
    <t>BLK PIPE NIPPLE  2" X 2-1/2"</t>
  </si>
  <si>
    <t>BLK PIPE NIPPLE  2" X 3"</t>
  </si>
  <si>
    <t>BLK PIPE NIPPLE  2" X 3-1/2"</t>
  </si>
  <si>
    <t>BLK PIPE NIPPLE  2" X 4"</t>
  </si>
  <si>
    <t>BLK PIPE NIPPLE  2" X 4-1/2"</t>
  </si>
  <si>
    <t>BLK PIPE NIPPLE  2" X 5"</t>
  </si>
  <si>
    <t>BLK PIPE NIPPLE  2" X 5-1/2"</t>
  </si>
  <si>
    <t>BLK PIPE NIPPLE  2" X 6"</t>
  </si>
  <si>
    <t>BLK PIPE NIPPLE  2" X 7"</t>
  </si>
  <si>
    <t>BLK PIPE NIPPLE  2" X 8"</t>
  </si>
  <si>
    <t>BLK PIPE NIPPLE  2" X 9"</t>
  </si>
  <si>
    <t>BLK PIPE NIPPLE  2" X 10"</t>
  </si>
  <si>
    <t>BLK PIPE NIPPLE  2" X 11"</t>
  </si>
  <si>
    <t>BLK PIPE NIPPLE  2" X 12"</t>
  </si>
  <si>
    <t>BLK PIPE NIPPLE  2-1/2" X CLOSE</t>
  </si>
  <si>
    <t>BLK PIPE NIPPLE  2-1/2" X 3"</t>
  </si>
  <si>
    <t>BLK PIPE NIPPLE  2-1/2" X 3-1/2"</t>
  </si>
  <si>
    <t>BLK PIPE NIPPLE  2-1/2" X 4"</t>
  </si>
  <si>
    <t>BLK PIPE NIPPLE  2-1/2" X 4-1/2"</t>
  </si>
  <si>
    <t>BLK PIPE NIPPLE  2-1/2" X 5"</t>
  </si>
  <si>
    <t>BLK PIPE NIPPLE  2-1/2" X 5-1/2"</t>
  </si>
  <si>
    <t>BLK PIPE NIPPLE  2-1/2" X 6"</t>
  </si>
  <si>
    <t>BLK PIPE NIPPLE  2-1/2" X 7"</t>
  </si>
  <si>
    <t>BLK PIPE NIPPLE  2-1/2" X 8"</t>
  </si>
  <si>
    <t>BLK PIPE NIPPLE  2-1/2" X 9"</t>
  </si>
  <si>
    <t>BLK PIPE NIPPLE  2-1/2" X 10"</t>
  </si>
  <si>
    <t>BLK PIPE NIPPLE  2-1/2" X 11"</t>
  </si>
  <si>
    <t>BLK PIPE NIPPLE  2-1/2" X 12"</t>
  </si>
  <si>
    <t>BLK PIPE NIPPLE  3" X CLOSE</t>
  </si>
  <si>
    <t>BLK PIPE NIPPLE  3" X 3"</t>
  </si>
  <si>
    <t>BLK PIPE NIPPLE  3" X 3-1/2"</t>
  </si>
  <si>
    <t>BLK PIPE NIPPLE  3" X 4"</t>
  </si>
  <si>
    <t>BLK PIPE NIPPLE  3" X 4-1/2"</t>
  </si>
  <si>
    <t>BLK PIPE NIPPLE  3" X 5"</t>
  </si>
  <si>
    <t>BLK PIPE NIPPLE  3" X 5-1/2"</t>
  </si>
  <si>
    <t>BLK PIPE NIPPLE  3" X 6"</t>
  </si>
  <si>
    <t>BLK PIPE NIPPLE  3" X 7"</t>
  </si>
  <si>
    <t>BLK PIPE NIPPLE  3" X 8"</t>
  </si>
  <si>
    <t>BLK PIPE NIPPLE  3" X 9"</t>
  </si>
  <si>
    <t>BLK PIPE NIPPLE  3" X 10"</t>
  </si>
  <si>
    <t>BLK PIPE NIPPLE  3" X 11"</t>
  </si>
  <si>
    <t>BLK PIPE NIPPLE  3" X 12"</t>
  </si>
  <si>
    <t>BLK PIPE NIPPLE  4" X CLOSE</t>
  </si>
  <si>
    <t>BLK PIPE NIPPLE  4" X 3-1/2</t>
  </si>
  <si>
    <t>BLK PIPE NIPPLE  4" X 4"</t>
  </si>
  <si>
    <t>BLK PIPE NIPPLE  4" X 4-1/2"</t>
  </si>
  <si>
    <t>BLK PIPE NIPPLE  4" X 5"</t>
  </si>
  <si>
    <t>BLK PIPE NIPPLE  4" X 5-1/2"</t>
  </si>
  <si>
    <t>BLK PIPE NIPPLE  4" X 6"</t>
  </si>
  <si>
    <t>BLK PIPE NIPPLE  4" X 7"</t>
  </si>
  <si>
    <t>BLK PIPE NIPPLE  4" X 8"</t>
  </si>
  <si>
    <t>BLK PIPE NIPPLE  4" X 9"</t>
  </si>
  <si>
    <t>BLK PIPE NIPPLE  4" X 10"</t>
  </si>
  <si>
    <t>BLK PIPE NIPPLE  4" X 11"</t>
  </si>
  <si>
    <t>BLK PIPE NIPPLE  4" X 12"</t>
  </si>
  <si>
    <t>BLK PIPE NIPPLE  1/8" X 18"</t>
  </si>
  <si>
    <t>BLK PIPE NIPPLE  1/4" X 13"</t>
  </si>
  <si>
    <t>BLK PIPE NIPPLE  1/4" X 14"</t>
  </si>
  <si>
    <t>BLK PIPE NIPPLE  1/4" X 16"</t>
  </si>
  <si>
    <t>BLK PIPE NIPPLE  1/4" X 17"</t>
  </si>
  <si>
    <t>BLK PIPE NIPPLE  1/4" X 18"</t>
  </si>
  <si>
    <t>BLK PIPE NIPPLE  1/4" X 19"</t>
  </si>
  <si>
    <t>BLK PIPE NIPPLE  1/4" X 20"</t>
  </si>
  <si>
    <t>BLK PIPE NIPPLE  1/4" X 21"</t>
  </si>
  <si>
    <t>BLK PIPE NIPPLE  1/4" X 22"</t>
  </si>
  <si>
    <t>BLK PIPE NIPPLE  1/4" X 23"</t>
  </si>
  <si>
    <t>BLK PIPE NIPPLE  1/4" X 24"</t>
  </si>
  <si>
    <t>BLK PIPE NIPPLE  3/8" X 13"</t>
  </si>
  <si>
    <t>BLK PIPE NIPPLE  3/8" X 14"</t>
  </si>
  <si>
    <t>BLK PIPE NIPPLE  3/8" X 15"</t>
  </si>
  <si>
    <t>BLK PIPE NIPPLE  3/8" X 17"</t>
  </si>
  <si>
    <t>BLK PIPE NIPPLE  3/8" X 18"</t>
  </si>
  <si>
    <t>BLK PIPE NIPPLE  3/8" X 19"</t>
  </si>
  <si>
    <t>BLK PIPE NIPPLE  3/8" X 20"</t>
  </si>
  <si>
    <t>BLK PIPE NIPPLE  3/8" X 21"</t>
  </si>
  <si>
    <t>BLK PIPE NIPPLE  3/8" X 22"</t>
  </si>
  <si>
    <t>BLK PIPE NIPPLE  3/8" X 23"</t>
  </si>
  <si>
    <t>BLK PIPE NIPPLE  3/8" X 24"</t>
  </si>
  <si>
    <t>362205-30</t>
  </si>
  <si>
    <t>BLK PIPE NIPPLE  3/8" X 30"</t>
  </si>
  <si>
    <t>362205-36</t>
  </si>
  <si>
    <t>BLK PIPE NIPPLE  3/8" X 36"</t>
  </si>
  <si>
    <t>362205-48</t>
  </si>
  <si>
    <t>BLK PIPE NIPPLE  3/8" X 48"</t>
  </si>
  <si>
    <t>362205-60</t>
  </si>
  <si>
    <t>BLK PIPE NIPPLE  3/8" X 60"</t>
  </si>
  <si>
    <t>362205-72</t>
  </si>
  <si>
    <t>BLK PIPE NIPPLE  3/8" X 72"</t>
  </si>
  <si>
    <t>BLK PIPE NIPPLE  1/2" X 13"</t>
  </si>
  <si>
    <t>BLK PIPE NIPPLE  1/2" X 14"</t>
  </si>
  <si>
    <t>BLK PIPE NIPPLE  1/2" X 15"</t>
  </si>
  <si>
    <t>BLK PIPE NIPPLE  1/2" X 16"</t>
  </si>
  <si>
    <t>BLK PIPE NIPPLE  1/2" X 18"</t>
  </si>
  <si>
    <t>BLK PIPE NIPPLE  1/2" X 20"</t>
  </si>
  <si>
    <t>BLK PIPE NIPPLE  1/2" X 24"</t>
  </si>
  <si>
    <t>362240-30</t>
  </si>
  <si>
    <t>BLK PIPE NIPPLE  1/2" X 30"</t>
  </si>
  <si>
    <t>362240-36</t>
  </si>
  <si>
    <t>BLK PIPE NIPPLE  1/2" X 36"</t>
  </si>
  <si>
    <t>362240-48</t>
  </si>
  <si>
    <t>BLK PIPE NIPPLE  1/2" X 48"</t>
  </si>
  <si>
    <t>362240-60</t>
  </si>
  <si>
    <t>BLK PIPE NIPPLE  1/2" X 60"</t>
  </si>
  <si>
    <t>362240-72</t>
  </si>
  <si>
    <t>BLK PIPE NIPPLE  1/2" X 72"</t>
  </si>
  <si>
    <t>BLK PIPE NIPPLE  3/4" X 14"</t>
  </si>
  <si>
    <t>BLK PIPE NIPPLE  3/4" X 15"</t>
  </si>
  <si>
    <t>BLK PIPE NIPPLE  3/4" X 16"</t>
  </si>
  <si>
    <t>BLK PIPE NIPPLE  3/4" X 18"</t>
  </si>
  <si>
    <t>BLK PIPE NIPPLE  3/4" X 24"</t>
  </si>
  <si>
    <t>362275-30</t>
  </si>
  <si>
    <t>BLK PIPE NIPPLE  3/4" X 30"</t>
  </si>
  <si>
    <t>362275-36</t>
  </si>
  <si>
    <t>BLK PIPE NIPPLE  3/4" X 36"</t>
  </si>
  <si>
    <t>362275-48</t>
  </si>
  <si>
    <t>BLK PIPE NIPPLE  3/4" X 48"</t>
  </si>
  <si>
    <t>362275-60</t>
  </si>
  <si>
    <t>BLK PIPE NIPPLE  3/4" X 60"</t>
  </si>
  <si>
    <t>362275-72</t>
  </si>
  <si>
    <t>BLK PIPE NIPPLE  3/4" X 72"</t>
  </si>
  <si>
    <t>BLK PIPE NIPPLE  1" X 18"</t>
  </si>
  <si>
    <t>BLK PIPE NIPPLE  1" X 24"</t>
  </si>
  <si>
    <t>362309-30</t>
  </si>
  <si>
    <t>BLK PIPE NIPPLE  1" X 30"</t>
  </si>
  <si>
    <t>362309-36</t>
  </si>
  <si>
    <t>BLK PIPE NIPPLE  1" X 36"</t>
  </si>
  <si>
    <t>362309-48</t>
  </si>
  <si>
    <t>BLK PIPE NIPPLE  1" X 48"</t>
  </si>
  <si>
    <t>362309-60</t>
  </si>
  <si>
    <t>BLK PIPE NIPPLE  1" X 60"</t>
  </si>
  <si>
    <t>362309-72</t>
  </si>
  <si>
    <t>BLK PIPE NIPPLE  1" X 72"</t>
  </si>
  <si>
    <t>BLK PIPE NIPPLE  1-1/4" X 18"</t>
  </si>
  <si>
    <t>BLK PIPE NIPPLE  1-1/4" X 24"</t>
  </si>
  <si>
    <t>362343-30</t>
  </si>
  <si>
    <t>BLK PIPE NIPPLE  1-1/4" X 30"</t>
  </si>
  <si>
    <t>362343-36</t>
  </si>
  <si>
    <t>BLK PIPE NIPPLE  1-1/4" X 36"</t>
  </si>
  <si>
    <t>362343-48</t>
  </si>
  <si>
    <t>BLK PIPE NIPPLE  1-1/4" X 48"</t>
  </si>
  <si>
    <t>362343-60</t>
  </si>
  <si>
    <t>BLK PIPE NIPPLE  1-1/4" X 60"</t>
  </si>
  <si>
    <t>362343-72</t>
  </si>
  <si>
    <t>BLK PIPE NIPPLE  1-1/4" X 72"</t>
  </si>
  <si>
    <t>BLK PIPE NIPPLE  1-1/2" X 18"</t>
  </si>
  <si>
    <t>BLK PIPE NIPPLE  1-1/2" X 24"</t>
  </si>
  <si>
    <t>362377-30</t>
  </si>
  <si>
    <t>BLK PIPE NIPPLE  1-1/2" X 30"</t>
  </si>
  <si>
    <t>362377-36</t>
  </si>
  <si>
    <t>BLK PIPE NIPPLE  1-1/2" X 36"</t>
  </si>
  <si>
    <t>362377-48</t>
  </si>
  <si>
    <t>BLK PIPE NIPPLE  1-1/2" X 48"</t>
  </si>
  <si>
    <t>362377-60</t>
  </si>
  <si>
    <t>BLK PIPE NIPPLE  1-1/2" X 60"</t>
  </si>
  <si>
    <t>362377-72</t>
  </si>
  <si>
    <t>BLK PIPE NIPPLE  1-1/2" X 72"</t>
  </si>
  <si>
    <t>BLK PIPE NIPPLE  2" X 18"</t>
  </si>
  <si>
    <t>BLK PIPE NIPPLE  2" X 24"</t>
  </si>
  <si>
    <t>362410-30</t>
  </si>
  <si>
    <t>BLK PIPE NIPPLE  2" X 30"</t>
  </si>
  <si>
    <t>362410-36</t>
  </si>
  <si>
    <t>BLK PIPE NIPPLE  2" X 36"</t>
  </si>
  <si>
    <t>362410-48</t>
  </si>
  <si>
    <t>BLK PIPE NIPPLE  2" X 48"</t>
  </si>
  <si>
    <t>362410-60</t>
  </si>
  <si>
    <t>BLK PIPE NIPPLE  2" X 60"</t>
  </si>
  <si>
    <t>362410-72</t>
  </si>
  <si>
    <t>BLK PIPE NIPPLE  2" X 72"</t>
  </si>
  <si>
    <t>GALV PIPE NIPPLE  1/8" X CLOSE</t>
  </si>
  <si>
    <t>GALV PIPE NIPPLE  1/8" X 1-1/2"</t>
  </si>
  <si>
    <t>GALV PIPE NIPPLE  1/8" X 2</t>
  </si>
  <si>
    <t>GALV PIPE NIPPLE  1/8" X 2-1/2"</t>
  </si>
  <si>
    <t>GALV PIPE NIPPLE  1/8" X 3"</t>
  </si>
  <si>
    <t>GALV PIPE NIPPLE  1/8" X 3-1/2"</t>
  </si>
  <si>
    <t>GALV PIPE NIPPLE  1/8" X 4"</t>
  </si>
  <si>
    <t>GALV PIPE NIPPLE  1/8" X 4-1/2"</t>
  </si>
  <si>
    <t>GALV PIPE NIPPLE  1/8" X 5"</t>
  </si>
  <si>
    <t>GALV PIPE NIPPLE  1/8" X 5-1/2"</t>
  </si>
  <si>
    <t>GALV PIPE NIPPLE  1/8" X 6"</t>
  </si>
  <si>
    <t>GALV PIPE NIPPLE  1/8" X 7"</t>
  </si>
  <si>
    <t>GALV PIPE NIPPLE  1/8" X 8"</t>
  </si>
  <si>
    <t>GALV PIPE NIPPLE  1/8" X 9"</t>
  </si>
  <si>
    <t>GALV PIPE NIPPLE  1/8" X 10"</t>
  </si>
  <si>
    <t>GALV PIPE NIPPLE  1/8" X 11"</t>
  </si>
  <si>
    <t>GALV PIPE NIPPLE  1/8" X 12"</t>
  </si>
  <si>
    <t>GALV PIPE NIPPLE  1/4" X CLOSE"</t>
  </si>
  <si>
    <t>GALV PIPE NIPPLE  1/4" X 1-1/2"</t>
  </si>
  <si>
    <t>GALV PIPE NIPPLE  1/4" X 2"</t>
  </si>
  <si>
    <t>GALV PIPE NIPPLE  1/4" X 2-1/2"</t>
  </si>
  <si>
    <t>GALV PIPE NIPPLE  1/4" X 3"</t>
  </si>
  <si>
    <t>GALV PIPE NIPPLE  1/4" X 3-1/2"</t>
  </si>
  <si>
    <t>GALV PIPE NIPPLE  1/4" X 4"</t>
  </si>
  <si>
    <t>GALV PIPE NIPPLE  1/4" X 4-1/2"</t>
  </si>
  <si>
    <t>GALV PIPE NIPPLE  1/4" X 5"</t>
  </si>
  <si>
    <t>GALV PIPE NIPPLE  1/4" X 5-1/2"</t>
  </si>
  <si>
    <t>GALV PIPE NIPPLE  1/4" X 6"</t>
  </si>
  <si>
    <t>GALV PIPE NIPPLE  1/4" X 7"</t>
  </si>
  <si>
    <t>GALV PIPE NIPPLE  1/4" X 8"</t>
  </si>
  <si>
    <t>GALV PIPE NIPPLE  1/4" X 9"</t>
  </si>
  <si>
    <t>GALV PIPE NIPPLE  1/4" X 10"</t>
  </si>
  <si>
    <t>GALV PIPE NIPPLE  1/4" X 11"</t>
  </si>
  <si>
    <t>GALV PIPE NIPPLE  1/4" X 12"</t>
  </si>
  <si>
    <t>GALV PIPE NIPPLE  3/8" X CLOSE</t>
  </si>
  <si>
    <t>GALV PIPE NIPPLE  3/8" X 1-1/2"</t>
  </si>
  <si>
    <t>GALV PIPE NIPPLE  3/8" X 2"</t>
  </si>
  <si>
    <t>GALV PIPE NIPPLE  3/8" X 2-1/2"</t>
  </si>
  <si>
    <t>GALV PIPE NIPPLE  3/8" X 3"</t>
  </si>
  <si>
    <t>GALV PIPE NIPPLE  3/8" X 3-1/2"</t>
  </si>
  <si>
    <t>GALV PIPE NIPPLE  3/8" X 4"</t>
  </si>
  <si>
    <t>GALV PIPE NIPPLE  3/8" X 4-1/2"</t>
  </si>
  <si>
    <t>GALV PIPE NIPPLE  3/8" X 5"</t>
  </si>
  <si>
    <t>GALV PIPE NIPPLE  3/8" X 5-1/2"</t>
  </si>
  <si>
    <t>GALV PIPE NIPPLE  3/8" X 6"</t>
  </si>
  <si>
    <t>GALV PIPE NIPPLE  3/8" X 7"</t>
  </si>
  <si>
    <t>GALV PIPE NIPPLE  3/8" X 8"</t>
  </si>
  <si>
    <t>GALV PIPE NIPPLE  3/8" X 9"</t>
  </si>
  <si>
    <t>GALV PIPE NIPPLE  3/8" X 10"</t>
  </si>
  <si>
    <t>GALV PIPE NIPPLE  3/8" X 11"</t>
  </si>
  <si>
    <t>GALV PIPE NIPPLE  3/8" X 12"</t>
  </si>
  <si>
    <t>GALV PIPE NIPPLE  1/2" X CLOSE</t>
  </si>
  <si>
    <t>GALV PIPE NIPPLE  1/2" X 1-1/2"</t>
  </si>
  <si>
    <t>GALV PIPE NIPPLE  1/2" X 2"</t>
  </si>
  <si>
    <t>GALV PIPE NIPPLE  1/2" X 2-1/2"</t>
  </si>
  <si>
    <t>GALV PIPE NIPPLE  1/2" X 3"</t>
  </si>
  <si>
    <t>GALV PIPE NIPPLE  1/2" X 3-1/2"</t>
  </si>
  <si>
    <t>GALV PIPE NIPPLE  1/2" X 4"</t>
  </si>
  <si>
    <t>GALV PIPE NIPPLE  1/2" X 4-1/2"</t>
  </si>
  <si>
    <t>GALV PIPE NIPPLE  1/2" X 5"</t>
  </si>
  <si>
    <t>GALV PIPE NIPPLE  1/2" X 5-1/2"</t>
  </si>
  <si>
    <t>GALV PIPE NIPPLE  1/2" X 6"</t>
  </si>
  <si>
    <t>GALV PIPE NIPPLE  1/2" X 7"</t>
  </si>
  <si>
    <t>GALV PIPE NIPPLE  1/2" X 8"</t>
  </si>
  <si>
    <t>GALV PIPE NIPPLE  1/2" X 9"</t>
  </si>
  <si>
    <t>GALV PIPE NIPPLE  1/2" X 10"</t>
  </si>
  <si>
    <t>GALV PIPE NIPPLE  1/2" X 11"</t>
  </si>
  <si>
    <t>GALV PIPE NIPPLE  1/2" X 12"</t>
  </si>
  <si>
    <t>GALV PIPE NIPPLE  3/4" X CLOSE</t>
  </si>
  <si>
    <t>GALV PIPE NIPPLE  3/4" X 1-1/2"</t>
  </si>
  <si>
    <t>GALV PIPE NIPPLE  3/4" X 2"</t>
  </si>
  <si>
    <t>GALV PIPE NIPPLE  3/4" X 2-1/2"</t>
  </si>
  <si>
    <t>GALV PIPE NIPPLE  3/4" X 3"</t>
  </si>
  <si>
    <t>GALV PIPE NIPPLE  3/4" X 3-1/2"</t>
  </si>
  <si>
    <t>GALV PIPE NIPPLE  3/4" X 4"</t>
  </si>
  <si>
    <t>GALV PIPE NIPPLE  3/4" X 4-1/2"</t>
  </si>
  <si>
    <t>GALV PIPE NIPPLE  3/4" X 5"</t>
  </si>
  <si>
    <t>GALV PIPE NIPPLE  3/4" X 5-1/2"</t>
  </si>
  <si>
    <t>GALV PIPE NIPPLE  3/4" X 6"</t>
  </si>
  <si>
    <t>GALV PIPE NIPPLE  3/4" X 7"</t>
  </si>
  <si>
    <t>GALV PIPE NIPPLE  3/4" X 8"</t>
  </si>
  <si>
    <t>GALV PIPE NIPPLE  3/4" X 9"</t>
  </si>
  <si>
    <t>GALV PIPE NIPPLE  3/4" X 10"</t>
  </si>
  <si>
    <t>GALV PIPE NIPPLE  3/4" X 11"</t>
  </si>
  <si>
    <t>GALV PIPE NIPPLE  3/4" X 12"</t>
  </si>
  <si>
    <t>GALV PIPE NIPPLE  1" X CLOSE</t>
  </si>
  <si>
    <t>GALV PIPE NIPPLE  1" X 2"</t>
  </si>
  <si>
    <t>GALV PIPE NIPPLE  1" X 2-1/2"</t>
  </si>
  <si>
    <t>GALV PIPE NIPPLE  1" X 3"</t>
  </si>
  <si>
    <t>GALV PIPE NIPPLE  1" X 3-1/2"</t>
  </si>
  <si>
    <t>GALV PIPE NIPPLE  1" X 4"</t>
  </si>
  <si>
    <t>GALV PIPE NIPPLE  1" X 4-1/2"</t>
  </si>
  <si>
    <t>GALV PIPE NIPPLE  1" X 5"</t>
  </si>
  <si>
    <t>GALV PIPE NIPPLE  1" X 5-1/2"</t>
  </si>
  <si>
    <t>GALV PIPE NIPPLE  1" X 6"</t>
  </si>
  <si>
    <t>GALV PIPE NIPPLE  1" X 7"</t>
  </si>
  <si>
    <t>GALV PIPE NIPPLE  1" X 8"</t>
  </si>
  <si>
    <t>GALV PIPE NIPPLE  1" X 9"</t>
  </si>
  <si>
    <t>GALV PIPE NIPPLE  1" X 10"</t>
  </si>
  <si>
    <t>GALV PIPE NIPPLE  1" X 11"</t>
  </si>
  <si>
    <t>GALV PIPE NIPPLE  1" X 12"</t>
  </si>
  <si>
    <t>GALV PIPE NIPPLE  1-1/4" X CLOSE</t>
  </si>
  <si>
    <t>GALV PIPE NIPPLE  1-1/4" X 2"</t>
  </si>
  <si>
    <t>GALV PIPE NIPPLE  1-1/4" X 2-1/2"</t>
  </si>
  <si>
    <t>GALV PIPE NIPPLE  1-1/4" X 3"</t>
  </si>
  <si>
    <t>GALV PIPE NIPPLE  1-1/4" X 3-1/2"</t>
  </si>
  <si>
    <t>GALV PIPE NIPPLE  1-1/4" X 4"</t>
  </si>
  <si>
    <t>GALV PIPE NIPPLE  1-1/4" X 4-1/2"</t>
  </si>
  <si>
    <t>GALV PIPE NIPPLE  1-1/4" X 5"</t>
  </si>
  <si>
    <t>GALV PIPE NIPPLE  1-1/4" X 5-1/2"</t>
  </si>
  <si>
    <t>GALV PIPE NIPPLE  1-1/4" X 6"</t>
  </si>
  <si>
    <t>GALV PIPE NIPPLE  1-1/4" X 7"</t>
  </si>
  <si>
    <t>GALV PIPE NIPPLE  1-1/4" X 8"</t>
  </si>
  <si>
    <t>GALV PIPE NIPPLE  1-1/4" X 9"</t>
  </si>
  <si>
    <t>GALV PIPE NIPPLE  1-1/4" X 10"</t>
  </si>
  <si>
    <t>GALV PIPE NIPPLE  1-1/4" X 11"</t>
  </si>
  <si>
    <t>GALV PIPE NIPPLE  1 1/4" X 12"</t>
  </si>
  <si>
    <t>GALV PIPE NIPPLE  1-1/2" X CLOSE</t>
  </si>
  <si>
    <t>GALV PIPE NIPPLE  1-1/2" X 2"</t>
  </si>
  <si>
    <t>GALV PIPE NIPPLE  1-1/2" X 2-1/2"</t>
  </si>
  <si>
    <t>GALV PIPE NIPPLE  1-1/2" X 3"</t>
  </si>
  <si>
    <t>GALV PIPE NIPPLE  1-1/2" X 3-1/2"</t>
  </si>
  <si>
    <t>GALV PIPE NIPPLE  1-1/2" X 4"</t>
  </si>
  <si>
    <t>GALV PIPE NIPPLE  1-1/2" X 4-1/2"</t>
  </si>
  <si>
    <t>GALV PIPE NIPPLE  1-1/2" X 5"</t>
  </si>
  <si>
    <t>GALV PIPE NIPPLE  1-1/2" X 5-1/2"</t>
  </si>
  <si>
    <t>GALV PIPE NIPPLE  1-1/2" X 6"</t>
  </si>
  <si>
    <t>GALV PIPE NIPPLE  1-1/2" X 7"</t>
  </si>
  <si>
    <t>GALV PIPE NIPPLE  1 1/2" X 8"</t>
  </si>
  <si>
    <t>GALV PIPE NIPPLE  1 1/2" X 9"</t>
  </si>
  <si>
    <t>GALV PIPE NIPPLE  1-1/2" X 10"</t>
  </si>
  <si>
    <t>GALV PIPE NIPPLE  1-1/2" X 11"</t>
  </si>
  <si>
    <t>GALV PIPE NIPPLE  1-1/2" X 12"</t>
  </si>
  <si>
    <t>GALV PIPE NIPPLE  2" X CLOSE</t>
  </si>
  <si>
    <t>GALV PIPE NIPPLE  2" X 2-1/2"</t>
  </si>
  <si>
    <t>GALV PIPE NIPPLE  2" X 3"</t>
  </si>
  <si>
    <t>GALV PIPE NIPPLE  2" X 3-1/2"</t>
  </si>
  <si>
    <t>GALV PIPE NIPPLE  2" X 4"</t>
  </si>
  <si>
    <t>GALV PIPE NIPPLE  2" X 4-1/2"</t>
  </si>
  <si>
    <t>GALV PIPE NIPPLE  2" X 5"</t>
  </si>
  <si>
    <t>GALV PIPE NIPPLE  2" X 5-1/2"</t>
  </si>
  <si>
    <t>GALV PIPE NIPPLE  2" X 6"</t>
  </si>
  <si>
    <t>GALV PIPE NIPPLE  2" X 7"</t>
  </si>
  <si>
    <t>GALV PIPE NIPPLE  2" X 8"</t>
  </si>
  <si>
    <t>GALV PIPE NIPPLE  2" X 9"</t>
  </si>
  <si>
    <t>GALV PIPE NIPPLE  2" X 10"</t>
  </si>
  <si>
    <t>GALV PIPE NIPPLE  2" X 11"</t>
  </si>
  <si>
    <t>GALV PIPE NIPPLE  2" X 12"</t>
  </si>
  <si>
    <t>GALV PIPE NIPPLE  2-1/2" X CLOSE</t>
  </si>
  <si>
    <t>GALV PIPE NIPPLE  2-1/2" X 3"</t>
  </si>
  <si>
    <t>GALV PIPE NIPPLE  2-1/2" X 3-1/2"</t>
  </si>
  <si>
    <t>GALV PIPE NIPPLE  2-1/2" X 4"</t>
  </si>
  <si>
    <t>GALV PIPE NIPPLE  2-1/2" X 4-1/2"</t>
  </si>
  <si>
    <t>GALV PIPE NIPPLE  2-1/2" X 5"</t>
  </si>
  <si>
    <t>GALV PIPE NIPPLE  2-1/2" X 5-1/2"</t>
  </si>
  <si>
    <t>GALV PIPE NIPPLE  2-1/2" X 6"</t>
  </si>
  <si>
    <t>GALV PIPE NIPPLE  2-1/2" X 7"</t>
  </si>
  <si>
    <t>GALV PIPE NIPPLE  2-1/2" X 8"</t>
  </si>
  <si>
    <t>GALV PIPE NIPPLE  2-1/2" X 9"</t>
  </si>
  <si>
    <t>GALV PIPE NIPPLE  2-1/2" X 10"</t>
  </si>
  <si>
    <t>GALV PIPE NIPPLE  2-1/2" X 11"</t>
  </si>
  <si>
    <t>GALV PIPE NIPPLE  2-1/2" X 12"</t>
  </si>
  <si>
    <t>GALV PIPE NIPPLE  3" X CLOSE</t>
  </si>
  <si>
    <t>GALV PIPE NIPPLE  3" X 3"</t>
  </si>
  <si>
    <t>GALV PIPE NIPPLE  3" X 3-1/2"</t>
  </si>
  <si>
    <t>GALV PIPE NIPPLE  3" X 4"</t>
  </si>
  <si>
    <t>GALV PIPE NIPPLE  3" X 4-1/2"</t>
  </si>
  <si>
    <t>GALV PIPE NIPPLE  3" X 5"</t>
  </si>
  <si>
    <t>GALV PIPE NIPPLE  3" X 5-1/2"</t>
  </si>
  <si>
    <t>GALV PIPE NIPPLE  3" X 6"</t>
  </si>
  <si>
    <t>GALV PIPE NIPPLE  3" X 7"</t>
  </si>
  <si>
    <t>GALV PIPE NIPPLE  3" X 8"</t>
  </si>
  <si>
    <t>GALV PIPE NIPPLE  3" X 9"</t>
  </si>
  <si>
    <t>GALV PIPE NIPPLE  3" X 10"</t>
  </si>
  <si>
    <t>GALV PIPE NIPPLE  3" X 11"</t>
  </si>
  <si>
    <t>GALV PIPE NIPPLE  3" X 12"</t>
  </si>
  <si>
    <t>GALV PIPE NIPPLE  4" X CLOSE</t>
  </si>
  <si>
    <t>GALV PIPE NIPPLE  4" X 3-1/2"</t>
  </si>
  <si>
    <t>GALV PIPE NIPPLE  4" X 4"</t>
  </si>
  <si>
    <t>GALV PIPE NIPPLE  4" X 4-1/2"</t>
  </si>
  <si>
    <t>GALV PIPE NIPPLE  4" X 5"</t>
  </si>
  <si>
    <t>GALV PIPE NIPPLE  4" X 5-1/2"</t>
  </si>
  <si>
    <t>GALV PIPE NIPPLE  4" X 6"</t>
  </si>
  <si>
    <t>GALV PIPE NIPPLE  4" X 7"</t>
  </si>
  <si>
    <t>GALV PIPE NIPPLE  4" X 8"</t>
  </si>
  <si>
    <t>GALV PIPE NIPPLE  4" X 9"</t>
  </si>
  <si>
    <t>GALV PIPE NIPPLE  4" X 10"</t>
  </si>
  <si>
    <t>GALV PIPE NIPPLE  4" X 11"</t>
  </si>
  <si>
    <t>GALV PIPE NIPPLE  4" X 12"</t>
  </si>
  <si>
    <t>GALV PIPE NIPPLE  1/8" X 13"</t>
  </si>
  <si>
    <t>GALV PIPE NIPPLE  1/8" X 14"</t>
  </si>
  <si>
    <t>GALV PIPE NIPPLE  1/8" X 15"</t>
  </si>
  <si>
    <t>GALV PIPE NIPPLE  1/8" X 18"</t>
  </si>
  <si>
    <t>GALV PIPE NIPPLE  1/8" X 24"</t>
  </si>
  <si>
    <t>361135-48</t>
  </si>
  <si>
    <t>GALV PIPE NIPPLE  1/8" X 48"</t>
  </si>
  <si>
    <t>GALV PIPE NIPPLE  1/4" X 13"</t>
  </si>
  <si>
    <t>GALV PIPE NIPPLE  1/4" X 14"</t>
  </si>
  <si>
    <t>GALV PIPE NIPPLE  1/4" X 15"</t>
  </si>
  <si>
    <t>GALV PIPE NIPPLE  1/4" X 16"</t>
  </si>
  <si>
    <t>GALV PIPE NIPPLE  1/4" X 17"</t>
  </si>
  <si>
    <t>GALV PIPE NIPPLE  1/4" X 18"</t>
  </si>
  <si>
    <t>GALV PIPE NIPPLE  1/4" X 19"</t>
  </si>
  <si>
    <t>GALV PIPE NIPPLE  1/4" X 20"</t>
  </si>
  <si>
    <t>GALV PIPE NIPPLE  1/4" X 21"</t>
  </si>
  <si>
    <t>GALV PIPE NIPPLE  1/4" X 22"</t>
  </si>
  <si>
    <t>GALV PIPE NIPPLE  1/4" X 23"</t>
  </si>
  <si>
    <t>GALV PIPE NIPPLE  1/4" X 24"</t>
  </si>
  <si>
    <t>GALV PIPE NIPPLE  3/8" X 13"</t>
  </si>
  <si>
    <t>GALV PIPE NIPPLE  3/8" X 14"</t>
  </si>
  <si>
    <t>GALV PIPE NIPPLE  3/8" X 15"</t>
  </si>
  <si>
    <t>GALV PIPE NIPPLE  3/8" X 16"</t>
  </si>
  <si>
    <t>GALV PIPE NIPPLE  3/8" X 17"</t>
  </si>
  <si>
    <t>GALV PIPE NIPPLE  3/8" X 18"</t>
  </si>
  <si>
    <t>GALV PIPE NIPPLE  3/8" X 19"</t>
  </si>
  <si>
    <t>GALV PIPE NIPPLE  3/8" X 20"</t>
  </si>
  <si>
    <t>GALV PIPE NIPPLE  3/8" X 21"</t>
  </si>
  <si>
    <t>GALV PIPE NIPPLE  3/8" X 22"</t>
  </si>
  <si>
    <t>GALV PIPE NIPPLE  3/8" X 23"</t>
  </si>
  <si>
    <t>GALV PIPE NIPPLE  3/8" X 24"</t>
  </si>
  <si>
    <t>GALV PIPE NIPPLE  1/2" X 14"</t>
  </si>
  <si>
    <t>GALV PIPE NIPPLE  1/2" X 15"</t>
  </si>
  <si>
    <t>GALV PIPE NIPPLE  1/2" X 16"</t>
  </si>
  <si>
    <t>GALV PIPE NIPPLE  1/2" X 18"</t>
  </si>
  <si>
    <t>GALV PIPE NIPPLE  1/2" X 20"</t>
  </si>
  <si>
    <t>GALV PIPE NIPPLE  1/2" X 24"</t>
  </si>
  <si>
    <t>361240-28</t>
  </si>
  <si>
    <t>GALV PIPE NIPPLE  1/2" X 28"</t>
  </si>
  <si>
    <t>361240-30</t>
  </si>
  <si>
    <t>GALV PIPE NIPPLE  1/2" X 30"</t>
  </si>
  <si>
    <t>361240-36</t>
  </si>
  <si>
    <t>GALV PIPE NIPPLE  1/2" X 36"</t>
  </si>
  <si>
    <t>361240-48</t>
  </si>
  <si>
    <t>GALV PIPE NIPPLE  1/2" X 48"</t>
  </si>
  <si>
    <t>361240-60</t>
  </si>
  <si>
    <t>GALV PIPE NIPPLE  1/2" X 60"</t>
  </si>
  <si>
    <t>361240-72</t>
  </si>
  <si>
    <t>GALV PIPE NIPPLE  1/2" X 72"</t>
  </si>
  <si>
    <t>GALV PIPE NIPPLE  3/4" X 14"</t>
  </si>
  <si>
    <t>GALV PIPE NIPPLE  3/4" X 15"</t>
  </si>
  <si>
    <t>GALV PIPE NIPPLE  3/4" X 16"</t>
  </si>
  <si>
    <t>GALV PIPE NIPPLE  3/4" X 18"</t>
  </si>
  <si>
    <t>GALV PIPE NIPPLE  3/4" X 20"</t>
  </si>
  <si>
    <t>GALV PIPE NIPPLE  3/4" X 24"</t>
  </si>
  <si>
    <t>361275-30</t>
  </si>
  <si>
    <t>GALV PIPE NIPPLE  3/4" X 30"</t>
  </si>
  <si>
    <t>361275-36</t>
  </si>
  <si>
    <t>GALV PIPE NIPPLE  3/4" X 36"</t>
  </si>
  <si>
    <t>361275-48</t>
  </si>
  <si>
    <t>GALV PIPE NIPPLE  3/4" X 48"</t>
  </si>
  <si>
    <t>361275-60</t>
  </si>
  <si>
    <t>GALV PIPE NIPPLE  3/4" X 60"</t>
  </si>
  <si>
    <t>361275-72</t>
  </si>
  <si>
    <t>GALV PIPE NIPPLE  3/4" X 72"</t>
  </si>
  <si>
    <t>GALV PIPE NIPPLE  1" X 18"</t>
  </si>
  <si>
    <t>GALV PIPE NIPPLE  1" X 24"</t>
  </si>
  <si>
    <t>361309-30</t>
  </si>
  <si>
    <t>GALV PIPE NIPPLE  1" X 30"</t>
  </si>
  <si>
    <t>361309-36</t>
  </si>
  <si>
    <t>GALV PIPE NIPPLE  1" X 36"</t>
  </si>
  <si>
    <t>361309-48</t>
  </si>
  <si>
    <t>GALV PIPE NIPPLE  1" X 48"</t>
  </si>
  <si>
    <t>361309-60</t>
  </si>
  <si>
    <t>GALV PIPE NIPPLE  1" X 60"</t>
  </si>
  <si>
    <t>361309-72</t>
  </si>
  <si>
    <t>GALV PIPE NIPPLE  1" X 72"</t>
  </si>
  <si>
    <t>GALV PIPE NIPPLE  1 1/4" X 17"</t>
  </si>
  <si>
    <t>GALV PIPE NIPPLE  1-1/4" X 18"</t>
  </si>
  <si>
    <t>GALV PIPE NIPPLE  1-1/4" X 24"</t>
  </si>
  <si>
    <t>361343-30</t>
  </si>
  <si>
    <t>GALV PIPE NIPPLE  1-1/4" X 30"</t>
  </si>
  <si>
    <t>361343-36</t>
  </si>
  <si>
    <t>GALV PIPE NIPPLE  1-1/4" X 36"</t>
  </si>
  <si>
    <t>361343-48</t>
  </si>
  <si>
    <t>GALV PIPE NIPPLE  1-1/4" X 48"</t>
  </si>
  <si>
    <t>361343-60</t>
  </si>
  <si>
    <t>GALV PIPE NIPPLE  1-1/4" X 60"</t>
  </si>
  <si>
    <t>361343-72</t>
  </si>
  <si>
    <t>GALV PIPE NIPPLE  1-1/4" X 72"</t>
  </si>
  <si>
    <t>GALV PIPE NIPPLE  1-1/2" X 18"</t>
  </si>
  <si>
    <t>GALV PIPE NIPPLE  1 1/2" X 24"</t>
  </si>
  <si>
    <t>361377-30</t>
  </si>
  <si>
    <t>GALV PIPE NIPPLE  1 1/2" X 30"</t>
  </si>
  <si>
    <t>361377-36</t>
  </si>
  <si>
    <t>GALV PIPE NIPPLE  1 1/2" X 36"</t>
  </si>
  <si>
    <t>361377-48</t>
  </si>
  <si>
    <t>GALV PIPE NIPPLE  1 1/2" X 48"</t>
  </si>
  <si>
    <t>361377-60</t>
  </si>
  <si>
    <t>GALV PIPE NIPPLE  1 1/2" X 60"</t>
  </si>
  <si>
    <t>361377-72</t>
  </si>
  <si>
    <t>GALV PIPE NIPPLE  1 1/2" X 72"</t>
  </si>
  <si>
    <t>GALV PIPE NIPPLE  2" X 14"</t>
  </si>
  <si>
    <t>GALV PIPE NIPPLE  2" X 17"</t>
  </si>
  <si>
    <t>GALV PIPE NIPPLE  2" X 18"</t>
  </si>
  <si>
    <t>GALV PIPE NIPPLE  2" X 24"</t>
  </si>
  <si>
    <t>361410-30</t>
  </si>
  <si>
    <t>GALV PIPE NIPPLE  2" X 30"</t>
  </si>
  <si>
    <t>361410-36</t>
  </si>
  <si>
    <t>GALV PIPE NIPPLE  2" X 36"</t>
  </si>
  <si>
    <t>361410-48</t>
  </si>
  <si>
    <t>GALV PIPE NIPPLE  2" X 48"</t>
  </si>
  <si>
    <t>361410-60</t>
  </si>
  <si>
    <t>GALV PIPE NIPPLE  2" X 60"</t>
  </si>
  <si>
    <t>361410-72</t>
  </si>
  <si>
    <t>GALV PIPE NIPPLE  2" X 72"</t>
  </si>
  <si>
    <t>R/L Coupling and Nipple</t>
  </si>
  <si>
    <t>660323RL</t>
  </si>
  <si>
    <t>BLK MALL FTG COUPLING R/L  1/2"</t>
  </si>
  <si>
    <t>660324RL</t>
  </si>
  <si>
    <t>BLK MALL FTG COUPLING R/L  3/4"</t>
  </si>
  <si>
    <t>660325RL</t>
  </si>
  <si>
    <t>BLK MALL FTG COUPLING R/L  1"</t>
  </si>
  <si>
    <t>660326RL</t>
  </si>
  <si>
    <t>BLK MALL FTG COUPLING R/L  1-1/4</t>
  </si>
  <si>
    <t>660327RL</t>
  </si>
  <si>
    <t>BLK MALL FTG COUPLING R/L  1-1/2</t>
  </si>
  <si>
    <t>660328RL</t>
  </si>
  <si>
    <t>BLK MALL FTG COUPLING R/L  2"</t>
  </si>
  <si>
    <t>BLK PIPE NIPPLE  R/L  1/2" X 4"</t>
  </si>
  <si>
    <t>BLK PIPE NIPPLE  R/L  3/4" X 4"</t>
  </si>
  <si>
    <t>BLK PIPE NIPPLE  R/L  1" X 4"</t>
  </si>
  <si>
    <t>BLK PIPE NIPPLE  R/L  1-1/4" X 4"</t>
  </si>
  <si>
    <t>BLK PIPE NIPPLE  R/L  1-1/2" X 4"</t>
  </si>
  <si>
    <t>BLK PIPE NIPPLE  R/L  2" X 4"</t>
  </si>
  <si>
    <t>770323RL</t>
  </si>
  <si>
    <t>GALV MALL FTG COUPLING R/L  1/2"</t>
  </si>
  <si>
    <t>770324RL</t>
  </si>
  <si>
    <t>GALV MALL FTG COUPLING R/L  3/4"</t>
  </si>
  <si>
    <t>770325RL</t>
  </si>
  <si>
    <t>GALV MALL FTG COUPLING R/L  1"</t>
  </si>
  <si>
    <t>770326RL</t>
  </si>
  <si>
    <t>GALV MALL FTG COUPLING R/L  1-1/4"</t>
  </si>
  <si>
    <t>770327RL</t>
  </si>
  <si>
    <t>GALV MALL FTG COUPLING R/L  1-1/2"</t>
  </si>
  <si>
    <t>770328RL</t>
  </si>
  <si>
    <t>GALV MALL FTG COUPLING R/L  2"</t>
  </si>
  <si>
    <t>GALV PIPE NIPPLE  R/L  1/2" X 4"</t>
  </si>
  <si>
    <t>GALV PIPE NIPPLE  R/L  3/4" X 4"</t>
  </si>
  <si>
    <t>GALV PIPE NIPPLE  R/L  1" X 4"</t>
  </si>
  <si>
    <t>GALV PIPE NIPPLE  R/L  1-1/4" X 4"</t>
  </si>
  <si>
    <t>GALV PIPE NIPPLE  R/L  1-1/2" X 4"</t>
  </si>
  <si>
    <t>GALV PIPE NIPPLE  R/L  2" X 4"</t>
  </si>
  <si>
    <t>362001AP</t>
  </si>
  <si>
    <t>BLK ASSORTED 1/2" X 66 PACK</t>
  </si>
  <si>
    <t>362002AP</t>
  </si>
  <si>
    <t>BLK ASSORTED 3/4" X 66 PACK</t>
  </si>
  <si>
    <t>362003AP</t>
  </si>
  <si>
    <t>BLK ASSORTED 1" X 60  PACK</t>
  </si>
  <si>
    <t>362007AP</t>
  </si>
  <si>
    <t>BLK ASSORTED 1/2" X 11 PACK</t>
  </si>
  <si>
    <t>362008AP</t>
  </si>
  <si>
    <t>BLK ASSORTED 3/4" X 11 PACK</t>
  </si>
  <si>
    <t>362009AP</t>
  </si>
  <si>
    <t>BLK ASSORTED 1" X 10 PACK</t>
  </si>
  <si>
    <t>362010AP</t>
  </si>
  <si>
    <t>BLK ASSORTED 1-1/4" X 10 PACK</t>
  </si>
  <si>
    <t>362011AP</t>
  </si>
  <si>
    <t>BLK ASSORTED 1-1/2" X 10 PACK</t>
  </si>
  <si>
    <t>362012AP</t>
  </si>
  <si>
    <t>BLK ASSORTED 2" X 9 PACK</t>
  </si>
  <si>
    <t>361001AP</t>
  </si>
  <si>
    <t>GALV ASSORTED PACK  1/2" X 66 PCS</t>
  </si>
  <si>
    <t>361002AP</t>
  </si>
  <si>
    <t>GALV ASSORTED PACK  3/4" X 66 PCS</t>
  </si>
  <si>
    <t>361003AP</t>
  </si>
  <si>
    <t>GALV ASSORTED PACK  1" X 60 PCS</t>
  </si>
  <si>
    <t>361007AP</t>
  </si>
  <si>
    <t>GALV ASSORTED PACK  1/2" X 11 PCS</t>
  </si>
  <si>
    <t>361008AP</t>
  </si>
  <si>
    <t>GALV ASSORTED PACK  3/4" X 11 PCS</t>
  </si>
  <si>
    <t>361009AP</t>
  </si>
  <si>
    <t>GALV ASSORTED PACK  1" X  10 PCS</t>
  </si>
  <si>
    <t>361010AP</t>
  </si>
  <si>
    <t>GALV ASSORTED PACK  1-1/4 " X  10 PCS</t>
  </si>
  <si>
    <t>361011AP</t>
  </si>
  <si>
    <t>GALV ASSORTED PACK  1-1/2" X 10 PCS</t>
  </si>
  <si>
    <t>361012AP</t>
  </si>
  <si>
    <t>GALV ASSORTED PACK  2" X 9 PCS</t>
  </si>
  <si>
    <t>MCB1010</t>
  </si>
  <si>
    <t>MERCHANT STEEL COUPLING BLACK  1/8"</t>
  </si>
  <si>
    <t>MCB1011</t>
  </si>
  <si>
    <t>MERCHANT STEEL COUPLING BLACK  1/4"</t>
  </si>
  <si>
    <t>MCB1012</t>
  </si>
  <si>
    <t>MERCHANT STEEL COUPLING BLACK  3/8"</t>
  </si>
  <si>
    <t>MCB1013</t>
  </si>
  <si>
    <t>MERCHANT STEEL COUPLING BLACK  1/2"</t>
  </si>
  <si>
    <t>MCB1014</t>
  </si>
  <si>
    <t>MERCHANT STEEL COUPLING BLACK  3/4"</t>
  </si>
  <si>
    <t>MCB1015</t>
  </si>
  <si>
    <t>MERCHANT STEEL COUPLING BLACK  1"</t>
  </si>
  <si>
    <t>MCB1016</t>
  </si>
  <si>
    <t>MERCHANT STEEL COUPLING BLACK  1-1/4"</t>
  </si>
  <si>
    <t>MCB1017</t>
  </si>
  <si>
    <t>MERCHANT STEEL COUPLING BLACK  1-1/2"</t>
  </si>
  <si>
    <t>MCB1018</t>
  </si>
  <si>
    <t>MERCHANT STEEL COUPLING BLACK  2"</t>
  </si>
  <si>
    <t>MCB1019</t>
  </si>
  <si>
    <t>MERCHANT STEEL COUPLING BLACK  2-1/2"</t>
  </si>
  <si>
    <t>MCB1020</t>
  </si>
  <si>
    <t>MERCHANT STEEL COUPLING BLACK  3"</t>
  </si>
  <si>
    <t>MCB1022</t>
  </si>
  <si>
    <t>MERCHANT STEEL COUPLING BLACK  4"</t>
  </si>
  <si>
    <t>MCB1024</t>
  </si>
  <si>
    <t>MERCHANT STEEL COUPLING BLACK  6"</t>
  </si>
  <si>
    <t>MCB2010</t>
  </si>
  <si>
    <t>MERCHANT STEEL HALF COUPLING BLACK  1/8"</t>
  </si>
  <si>
    <t>MCB2011</t>
  </si>
  <si>
    <t>MERCHANT STEEL HALF COUPLING BLACK  1/4"</t>
  </si>
  <si>
    <t>MCB2012</t>
  </si>
  <si>
    <t>MERCHANT STEEL HALF COUPLING BLACK  3/8"</t>
  </si>
  <si>
    <t>MCB2013</t>
  </si>
  <si>
    <t>MERCHANT STEEL HALF COUPLING BLACK  1/2"</t>
  </si>
  <si>
    <t>MCB2014</t>
  </si>
  <si>
    <t>MERCHANT STEEL HALF COUPLING BLACK  3/4"</t>
  </si>
  <si>
    <t>MCB2015</t>
  </si>
  <si>
    <t>MERCHANT STEEL HALF COUPLING BLACK  1"</t>
  </si>
  <si>
    <t>MCB2016</t>
  </si>
  <si>
    <t>MERCHANT STEEL HALF COUPLING BLACK  1-1/4"</t>
  </si>
  <si>
    <t>MCB2017</t>
  </si>
  <si>
    <t>MERCHANT STEEL HALF COUPLING BLACK  1-1/2"</t>
  </si>
  <si>
    <t>MCB2018</t>
  </si>
  <si>
    <t>MERCHANT STEEL HALF COUPLING BLACK  2"</t>
  </si>
  <si>
    <t>MCB2019</t>
  </si>
  <si>
    <t>MERCHANT STEEL HALF COUPLING BLACK  2-1/2"</t>
  </si>
  <si>
    <t>MCB2020</t>
  </si>
  <si>
    <t>MERCHANT STEEL HALF COUPLING BLACK  3"</t>
  </si>
  <si>
    <t>MCB2022</t>
  </si>
  <si>
    <t>MERCHANT STEEL HALF COUPLING BLACK  4"</t>
  </si>
  <si>
    <t>MCG1010</t>
  </si>
  <si>
    <t>GALVANIZED MERCHANT STEEL COUPLING  1/8"</t>
  </si>
  <si>
    <t>MCG1011</t>
  </si>
  <si>
    <t>GALVANIZED MERCHANT STEEL COUPLING  1/4"</t>
  </si>
  <si>
    <t>MCG1012</t>
  </si>
  <si>
    <t>GALVANIZED MERCHANT STEEL COUPLING  3/8"</t>
  </si>
  <si>
    <t>MCG1013</t>
  </si>
  <si>
    <t>GALVANIZED MERCHANT STEEL COUPLING  1/2"</t>
  </si>
  <si>
    <t>MCG1014</t>
  </si>
  <si>
    <t>GALVANIZED MERCHANT STEEL COUPLING  3/4"</t>
  </si>
  <si>
    <t>MCG1015</t>
  </si>
  <si>
    <t>GALVANIZED MERCHANT STEEL COUPLING  1"</t>
  </si>
  <si>
    <t>MCG1016</t>
  </si>
  <si>
    <t>GALVANIZED MERCHANT STEEL COUPLING  1-1/4"</t>
  </si>
  <si>
    <t>MCG1017</t>
  </si>
  <si>
    <t>GALVANIZED MERCHANT STEEL COUPLING  1-1/2"</t>
  </si>
  <si>
    <t>MCG1018</t>
  </si>
  <si>
    <t>GALVANIZED MERCHANT STEEL COUPLING  2"</t>
  </si>
  <si>
    <t>MCG1019</t>
  </si>
  <si>
    <t>GALVANIZED MERCHANT STEEL COUPLING  2-1/2"</t>
  </si>
  <si>
    <t>MCG1020</t>
  </si>
  <si>
    <t>GALVANIZED MERCHANT STEEL COUPLING  3"</t>
  </si>
  <si>
    <t>MCG1022</t>
  </si>
  <si>
    <t>GALVANIZED MERCHANT STEEL COUPLING  4"</t>
  </si>
  <si>
    <t>MCG1024</t>
  </si>
  <si>
    <t>GALVANIZED MERCHANT STEEL COUPLING  6"</t>
  </si>
  <si>
    <t>MCG2010</t>
  </si>
  <si>
    <t>GALVANIZED MERCHANT HALF STEEL COUPLING  1/8"</t>
  </si>
  <si>
    <t>MCG2011</t>
  </si>
  <si>
    <t>GALVANIZED MERCHANT HALF STEEL COUPLING  1/4"</t>
  </si>
  <si>
    <t>MCG2012</t>
  </si>
  <si>
    <t>GALVANIZED MERCHANT HALF STEEL COUPLING  3/8"</t>
  </si>
  <si>
    <t>MCG2013</t>
  </si>
  <si>
    <t>GALVANIZED MERCHANT HALF STEEL COUPLING  1/2"</t>
  </si>
  <si>
    <t>MCG2014</t>
  </si>
  <si>
    <t>GALVANIZED MERCHANT HALF STEEL COUPLING  3/4"</t>
  </si>
  <si>
    <t>MCG2015</t>
  </si>
  <si>
    <t>GALVANIZED MERCHANT HALF STEEL COUPLING  1"</t>
  </si>
  <si>
    <t>MCG2016</t>
  </si>
  <si>
    <t>GALVANIZED MERCHANT HALF STEEL COUPLING  1-1/4"</t>
  </si>
  <si>
    <t>MCG2017</t>
  </si>
  <si>
    <t>GALVANIZED MERCHANT HALF STEEL COUPLING  1-1/2"</t>
  </si>
  <si>
    <t>MCG2018</t>
  </si>
  <si>
    <t>GALVANIZED MERCHANT HALF STEEL COUPLING  2"</t>
  </si>
  <si>
    <t>MCG2019</t>
  </si>
  <si>
    <t>GALVANIZED MERCHANT HALF STEEL COUPLING  2-1/2"</t>
  </si>
  <si>
    <t>MCG2020</t>
  </si>
  <si>
    <t>GALVANIZED MERCHANT HALF STEEL COUPLING  3"</t>
  </si>
  <si>
    <t>MCG2022</t>
  </si>
  <si>
    <t>GALVANIZED MERCHANT HALF STEEL COUPLING  4"</t>
  </si>
  <si>
    <t>BLK PIPE NIPPLE SCH80  1/8" X CLOSE</t>
  </si>
  <si>
    <t>BLK PIPE NIPPLE SCH80  1/8" X 1-1/2"</t>
  </si>
  <si>
    <t>BLK PIPE NIPPLE SCH80  1/8" X 2"</t>
  </si>
  <si>
    <t>BLK PIPE NIPPLE SCH80  1/8" X 2-1/2"</t>
  </si>
  <si>
    <t>BLK PIPE NIPPLE SCH80  1/8" X 3"</t>
  </si>
  <si>
    <t>BLK PIPE NIPPLE SCH80  1/8" X 3-1/2"</t>
  </si>
  <si>
    <t>BLK PIPE NIPPLE SCH80  1/8" X 4"</t>
  </si>
  <si>
    <t>BLK PIPE NIPPLE SCH80  1/8" X 4-1/2"</t>
  </si>
  <si>
    <t>BLK PIPE NIPPLE SCH80  1/8" X 5"</t>
  </si>
  <si>
    <t>BLK PIPE NIPPLE SCH80  1/8" X 5-1/2"</t>
  </si>
  <si>
    <t>BLK PIPE NIPPLE SCH80  1/8" X 6"</t>
  </si>
  <si>
    <t>BLK PIPE NIPPLE SCH80  1/4" X CLOSE</t>
  </si>
  <si>
    <t>BLK PIPE NIPPLE SCH80  1/4" X 1-1/2"</t>
  </si>
  <si>
    <t>BLK PIPE NIPPLE SCH80  1/4" X 2"</t>
  </si>
  <si>
    <t>BLK PIPE NIPPLE SCH80  1/4" X 2-1/2"</t>
  </si>
  <si>
    <t>BLK PIPE NIPPLE SCH80  1/4" X 3"</t>
  </si>
  <si>
    <t>BLK PIPE NIPPLE SCH80  1/4" X 3-1/2"</t>
  </si>
  <si>
    <t>BLK PIPE NIPPLE SCH80  1/4" X 4"</t>
  </si>
  <si>
    <t>BLK PIPE NIPPLE SCH80  1/4" X 4-1/2"</t>
  </si>
  <si>
    <t>BLK PIPE NIPPLE SCH80  1/4" X 5"</t>
  </si>
  <si>
    <t>BLK PIPE NIPPLE SCH80  1/4" X 5-1/2"</t>
  </si>
  <si>
    <t>BLK PIPE NIPPLE SCH80  1/4" X 6"</t>
  </si>
  <si>
    <t>BLK PIPE NIPPLE SCH80  1/4" X 8"</t>
  </si>
  <si>
    <t>BLK PIPE NIPPLE SCH80  1/4" X 12"</t>
  </si>
  <si>
    <t>BLK PIPE NIPPLE SCH80  3/8" X CLOSE</t>
  </si>
  <si>
    <t>BLK PIPE NIPPLE SCH80  3/8" X 1-1/2"</t>
  </si>
  <si>
    <t>BLK PIPE NIPPLE SCH80  3/8" X 2"</t>
  </si>
  <si>
    <t>BLK PIPE NIPPLE SCH80  3/8" X 2-1/2"</t>
  </si>
  <si>
    <t>BLK PIPE NIPPLE SCH80  3/8" X 3"</t>
  </si>
  <si>
    <t>BLK PIPE NIPPLE SCH80  3/8" X 3-1/2"</t>
  </si>
  <si>
    <t>BLK PIPE NIPPLE SCH80  3/8" X 4"</t>
  </si>
  <si>
    <t>BLK PIPE NIPPLE SCH80  3/8" X 4-1/2"</t>
  </si>
  <si>
    <t>BLK PIPE NIPPLE SCH80  3/8" X 5"</t>
  </si>
  <si>
    <t>BLK PIPE NIPPLE SCH80  3/8" X 5-1/2"</t>
  </si>
  <si>
    <t>BLK PIPE NIPPLE SCH80  3/8" X 6"</t>
  </si>
  <si>
    <t>BLK PIPE NIPPLE SCH80  3/8" X 8"</t>
  </si>
  <si>
    <t>BLK PIPE NIPPLE SCH80  1/2" X CLOSE</t>
  </si>
  <si>
    <t>BLK PIPE NIPPLE SCH80  1/2" X 1-1/2"</t>
  </si>
  <si>
    <t>BLK PIPE NIPPLE SCH80  1/2" X 2"</t>
  </si>
  <si>
    <t>BLK PIPE NIPPLE SCH80  1/2" X 2-1/2"</t>
  </si>
  <si>
    <t>BLK PIPE NIPPLE SCH80  1/2" X 3"</t>
  </si>
  <si>
    <t>BLK PIPE NIPPLE SCH80  1/2" X 3-1/2"</t>
  </si>
  <si>
    <t>BLK PIPE NIPPLE SCH80  1/2" X 4"</t>
  </si>
  <si>
    <t>BLK PIPE NIPPLE SCH80  1/2" X 4-1/2"</t>
  </si>
  <si>
    <t>BLK PIPE NIPPLE SCH80  1/2" X 5"</t>
  </si>
  <si>
    <t>BLK PIPE NIPPLE SCH80  1/2" X 5-1/2"</t>
  </si>
  <si>
    <t>BLK PIPE NIPPLE SCH80  1/2" X 6"</t>
  </si>
  <si>
    <t>BLK PIPE NIPPLE SCH80  1/2" X 8</t>
  </si>
  <si>
    <t>BLK PIPE NIPPLE SCH80  1/2" X 10"</t>
  </si>
  <si>
    <t>BLK PIPE NIPPLE SCH80  1/2" X 12"</t>
  </si>
  <si>
    <t>BLK PIPE NIPPLE SCH80  3/4" X CLOSE</t>
  </si>
  <si>
    <t>BLK PIPE NIPPLE SCH80  3/4" X 1-1/2"</t>
  </si>
  <si>
    <t>BLK PIPE NIPPLE SCH80  3/4" X 2"</t>
  </si>
  <si>
    <t>BLK PIPE NIPPLE SCH80  3/4" X 2-1/2"</t>
  </si>
  <si>
    <t>BLK PIPE NIPPLE SCH80  3/4" X 3"</t>
  </si>
  <si>
    <t>BLK PIPE NIPPLE SCH80  3/4" X 3-1/2"</t>
  </si>
  <si>
    <t>BLK PIPE NIPPLE SCH80  3/4" X 4"</t>
  </si>
  <si>
    <t>BLK PIPE NIPPLE SCH80  3/4" X 4-1/2"</t>
  </si>
  <si>
    <t>BLK PIPE NIPPLE SCH80  3/4" X 5"</t>
  </si>
  <si>
    <t>BLK PIPE NIPPLE SCH80  3/4" X 5-1/2"</t>
  </si>
  <si>
    <t>BLK PIPE NIPPLE SCH80  3/4" X 6"</t>
  </si>
  <si>
    <t>BLK PIPE NIPPLE SCH80  3/4" X 7"</t>
  </si>
  <si>
    <t>BLK PIPE NIPPLE SCH80  3/4" X 8"</t>
  </si>
  <si>
    <t>BLK PIPE NIPPLE SCH80  3/4" X 10"</t>
  </si>
  <si>
    <t>BLK PIPE NIPPLE SCH80  3/4" X 12"</t>
  </si>
  <si>
    <t>BLK PIPE NIPPLE SCH80  1" X CLOSE</t>
  </si>
  <si>
    <t>BLK PIPE NIPPLE SCH80  1" X 2"</t>
  </si>
  <si>
    <t>BLK PIPE NIPPLE SCH80  1" X 2-1/2"</t>
  </si>
  <si>
    <t>BLK PIPE NIPPLE SCH80  1" X 3"</t>
  </si>
  <si>
    <t>BLK PIPE NIPPLE SCH80  1" X 3-1/2"</t>
  </si>
  <si>
    <t>BLK PIPE NIPPLE SCH80  1" X 4"</t>
  </si>
  <si>
    <t>BLK PIPE NIPPLE SCH80  1" X 4-1/2"</t>
  </si>
  <si>
    <t>BLK PIPE NIPPLE SCH80  1" X 5"</t>
  </si>
  <si>
    <t>BLK PIPE NIPPLE SCH80  1" X 5-1/2"</t>
  </si>
  <si>
    <t>BLK PIPE NIPPLE SCH80  1" X 6"</t>
  </si>
  <si>
    <t>BLK PIPE NIPPLE SCH80  1" X 7"</t>
  </si>
  <si>
    <t>BLK PIPE NIPPLE SCH80  1" X 8"</t>
  </si>
  <si>
    <t>BLK PIPE NIPPLE SCH80  1" X 10"</t>
  </si>
  <si>
    <t>BLK PIPE NIPPLE SCH80  1" X 12"</t>
  </si>
  <si>
    <t>BLK PIPE NIPPLE SCH80  1-1/4" X CLOSE</t>
  </si>
  <si>
    <t>BLK PIPE NIPPLE SCH80  1-1/4" X 2"</t>
  </si>
  <si>
    <t>BLK PIPE NIPPLE SCH80  1-1/4" X 2-1/2"</t>
  </si>
  <si>
    <t>BLK PIPE NIPPLE SCH80  1-1/4" X 3"</t>
  </si>
  <si>
    <t>BLK PIPE NIPPLE SCH80  1-1/4" X 3-1/2"</t>
  </si>
  <si>
    <t>BLK PIPE NIPPLE SCH80  1-1/4" X 4"</t>
  </si>
  <si>
    <t>BLK PIPE NIPPLE SCH80  1-1/4" X 4-1/2"</t>
  </si>
  <si>
    <t>BLK PIPE NIPPLE SCH80  1-1/4" X 5"</t>
  </si>
  <si>
    <t>BLK PIPE NIPPLE SCH80  1-1/4" X 5-1/2"</t>
  </si>
  <si>
    <t>BLK PIPE NIPPLE SCH80  1-1/4" X 6"</t>
  </si>
  <si>
    <t>BLK PIPE NIPPLE SCH80  1-1/4" X 7"</t>
  </si>
  <si>
    <t>BLK PIPE NIPPLE SCH80  1-1/4" X 8"</t>
  </si>
  <si>
    <t>BLK PIPE NIPPLE SCH80  1-1/4" X 9"</t>
  </si>
  <si>
    <t>BLK PIPE NIPPLE SCH80  1-1/4" X 10"</t>
  </si>
  <si>
    <t>BLK PIPE NIPPLE SCH80  1-1/4" X 11"</t>
  </si>
  <si>
    <t>BLK PIPE NIPPLE SCH80  1-1/4" X 12"</t>
  </si>
  <si>
    <t>BLK PIPE NIPPLE SCH80  1-1/2" X CLOSE</t>
  </si>
  <si>
    <t>BLK PIPE NIPPLE SCH80  1-1/2" X 2"</t>
  </si>
  <si>
    <t>BLK PIPE NIPPLE SCH80  1-1/2" X 2-1/2"</t>
  </si>
  <si>
    <t>BLK PIPE NIPPLE SCH80  1-1/2" X 3"</t>
  </si>
  <si>
    <t>BLK PIPE NIPPLE SCH80  1-1/2" X 3-1/2"</t>
  </si>
  <si>
    <t>BLK PIPE NIPPLE SCH80  1-1/2" X 4"</t>
  </si>
  <si>
    <t>BLK PIPE NIPPLE SCH80  1-1/2" X 4-1/2"</t>
  </si>
  <si>
    <t>BLK PIPE NIPPLE SCH80  1-1/2" X 5"</t>
  </si>
  <si>
    <t>BLK PIPE NIPPLE SCH80  1-1/2" X 5-1/2"</t>
  </si>
  <si>
    <t>BLK PIPE NIPPLE SCH80  1-1/2" X 6"</t>
  </si>
  <si>
    <t>BLK PIPE NIPPLE SCH80  1-1/2" X 7"</t>
  </si>
  <si>
    <t>BLK PIPE NIPPLE SCH80  1-1/2" X 8"</t>
  </si>
  <si>
    <t>BLK PIPE NIPPLE SCH80  1-1/2" X 10"</t>
  </si>
  <si>
    <t>BLK PIPE NIPPLE SCH80  1-1/2" X 12"</t>
  </si>
  <si>
    <t>BLK PIPE NIPPLE SCH80  2" X CLOSE</t>
  </si>
  <si>
    <t>BLK PIPE NIPPLE SCH80  2" X 2-1/2"</t>
  </si>
  <si>
    <t>BLK PIPE NIPPLE SCH80  2" X 3"</t>
  </si>
  <si>
    <t>BLK PIPE NIPPLE SCH80  2" X 3-1/2"</t>
  </si>
  <si>
    <t>BLK PIPE NIPPLE SCH80  2" X 4"</t>
  </si>
  <si>
    <t>BLK PIPE NIPPLE SCH80  2" X 4-1/2"</t>
  </si>
  <si>
    <t>BLK PIPE NIPPLE SCH80  2" X 5"</t>
  </si>
  <si>
    <t>BLK PIPE NIPPLE SCH80  2" X 5-1/2"</t>
  </si>
  <si>
    <t>BLK PIPE NIPPLE SCH80  2" X 6"</t>
  </si>
  <si>
    <t>BLK PIPE NIPPLE SCH80  2" X 7"</t>
  </si>
  <si>
    <t>BLK PIPE NIPPLE SCH80  2" X 8"</t>
  </si>
  <si>
    <t>BLK PIPE NIPPLE SCH80  2" X 9"</t>
  </si>
  <si>
    <t>BLK PIPE NIPPLE SCH80  2" X 10"</t>
  </si>
  <si>
    <t>BLK PIPE NIPPLE SCH80  2" X 12"</t>
  </si>
  <si>
    <t>BLK PIPE NIPPLE SCH80  2-1/2" X CLOSE"</t>
  </si>
  <si>
    <t>BLK PIPE NIPPLE SCH80  2-1/2" X 3"</t>
  </si>
  <si>
    <t>BLK PIPE NIPPLE SCH80  2-1/2" X 4"</t>
  </si>
  <si>
    <t>BLK PIPE NIPPLE SCH80  2-1/2" X 5"</t>
  </si>
  <si>
    <t>BLK PIPE NIPPLE SCH80  2-1/2" X 6"</t>
  </si>
  <si>
    <t>BLK PIPE NIPPLE SCH80  2-1/2" X 12"</t>
  </si>
  <si>
    <t>BLK PIPE NIPPLE SCH80  3" X CLOSE"</t>
  </si>
  <si>
    <t>BLK PIPE NIPPLE SCH80  3" X 3"</t>
  </si>
  <si>
    <t>BLK PIPE NIPPLE SCH80  3" X 3-1/2"</t>
  </si>
  <si>
    <t>BLK PIPE NIPPLE SCH80  3" X 4"</t>
  </si>
  <si>
    <t>BLK PIPE NIPPLE SCH80  3" X 4-1/2"</t>
  </si>
  <si>
    <t>BLK PIPE NIPPLE SCH80  3" X 5"</t>
  </si>
  <si>
    <t>BLK PIPE NIPPLE SCH80  3" X 6"</t>
  </si>
  <si>
    <t>BLK PIPE NIPPLE SCH80  3" X 7"</t>
  </si>
  <si>
    <t>BLK PIPE NIPPLE SCH80  3" X 8"</t>
  </si>
  <si>
    <t>BLK PIPE NIPPLE SCH80  3" X 10"</t>
  </si>
  <si>
    <t>BLK PIPE NIPPLE SCH80  3" X 12"</t>
  </si>
  <si>
    <t>BLK PIPE NIPPLE SCH80  4" X CLOSE"</t>
  </si>
  <si>
    <t>BLK PIPE NIPPLE SCH80  4" X 4"</t>
  </si>
  <si>
    <t>BLK PIPE NIPPLE SCH80  4" X 5"</t>
  </si>
  <si>
    <t>BLK PIPE NIPPLE SCH80  4" X 6"</t>
  </si>
  <si>
    <t>BLK PIPE NIPPLE SCH80  4" X 8"</t>
  </si>
  <si>
    <t>BLK PIPE NIPPLE SCH80  4" X 10"</t>
  </si>
  <si>
    <t>BLK PIPE NIPPLE SCH80  4" X 12"</t>
  </si>
  <si>
    <t>166006-NL</t>
  </si>
  <si>
    <t>1/2" FIP X 3/8" OD COMP  ANGLE STOP</t>
  </si>
  <si>
    <t>166028-NL</t>
  </si>
  <si>
    <t>1/2" Nom Sweat X 3/8" OD COMP ANGLE STOP</t>
  </si>
  <si>
    <t>166016-NL</t>
  </si>
  <si>
    <t>5/8" OD (1/2" Nom) X 3/8" OD ANGLE STOP</t>
  </si>
  <si>
    <t>166016-NL-WDK</t>
  </si>
  <si>
    <t>5/8" OD (1/2" Nom) X 3/8" OD ANGLE STOP - WDK</t>
  </si>
  <si>
    <t>166020-NL</t>
  </si>
  <si>
    <t>5/8" OD (1/2" NOM) X 7/16" OR 1/2" SJ  ANGLE STOP</t>
  </si>
  <si>
    <t>177016-NL</t>
  </si>
  <si>
    <t>5/8" OD (1/2" Nom)CPVC X 3/8" OD COMP  ANGLE STOP</t>
  </si>
  <si>
    <t>166022-NL</t>
  </si>
  <si>
    <t>5/8" OD X 3/8" OD STRAIGHT STOP LEAD FREE</t>
  </si>
  <si>
    <t>3/8" FLARE X 1/2" FIP ANGLE BALL VALVES</t>
  </si>
  <si>
    <t>5/8" FLARE X 3/4" FIP ANGLE BALL VALVES</t>
  </si>
  <si>
    <t>1/2" FLARE X 1/2" FIP ANGLE BALL VALVES</t>
  </si>
  <si>
    <t>5/8" FLARE X 1/2" FIP ANGLE BALL VALVES</t>
  </si>
  <si>
    <t>GAS BALL VALVE CSA 3/8" FIP X 3/8" FIP</t>
  </si>
  <si>
    <t>GAS BALL VALVE CSA 1/2" FIP X 1/2" FIP</t>
  </si>
  <si>
    <t>GAS BALL VALVE CSA 3/4" FIP X 3/4" FIP</t>
  </si>
  <si>
    <t>GAS BALL VALVE CSA  1"   FIP X  1"   FIP</t>
  </si>
  <si>
    <t>GAS BALL VALVE CSA  3/8" FLARE X 1/2" FIP</t>
  </si>
  <si>
    <t>GAS BALL VALVE CSA  1/2" FLARE X 1/2" FIP</t>
  </si>
  <si>
    <t>GAS BALL VALVE CSA  5/8" FLARE (15/16 THD) X 1/2" FIP</t>
  </si>
  <si>
    <t>GAS BALL VALVE CSA  5/8" FLARE (15/16 THD) X 3/4" FIP</t>
  </si>
  <si>
    <t>1001-NL</t>
  </si>
  <si>
    <t>IPS FULL PORT GATE VALVE  1/2"  LF</t>
  </si>
  <si>
    <t>1002-NL</t>
  </si>
  <si>
    <t>IPS FULL PORT GATE VALVE  3/4"  LF</t>
  </si>
  <si>
    <t>1003-NL</t>
  </si>
  <si>
    <t>IPS FULL PORT GATE VALVE  1"  LF</t>
  </si>
  <si>
    <t>1004-NL</t>
  </si>
  <si>
    <t>IPS FULL PORT GATE VALVE  1-1/4"  LF</t>
  </si>
  <si>
    <t>1005-NL</t>
  </si>
  <si>
    <t>IPS FULL PORT GATE VALVE  1-1/2"  LF</t>
  </si>
  <si>
    <t>1006-NL</t>
  </si>
  <si>
    <t>IPS FULL PORT GATE VALVE  2"  LF</t>
  </si>
  <si>
    <t>1007-NL</t>
  </si>
  <si>
    <t>IPS FULL PORT GATE VALVE  2-1/2"  LF</t>
  </si>
  <si>
    <t>1008-NL</t>
  </si>
  <si>
    <t>IPS FULL PORT GATE VALVE  3"  LF</t>
  </si>
  <si>
    <t>1009-NL</t>
  </si>
  <si>
    <t>IPS FULL PORT GATE VALVE  4"  LF</t>
  </si>
  <si>
    <t xml:space="preserve">1021-NL </t>
  </si>
  <si>
    <t>CC FULL PORT GATE VALVE  1/2"  LF</t>
  </si>
  <si>
    <t xml:space="preserve">1022-NL </t>
  </si>
  <si>
    <t>CC FULL PORT GATE VALVE  3/4"  LF</t>
  </si>
  <si>
    <t xml:space="preserve">1023-NL </t>
  </si>
  <si>
    <t>CC FULL PORT GATE VALVE  1"  LF</t>
  </si>
  <si>
    <t xml:space="preserve">1024-NL </t>
  </si>
  <si>
    <t>CC FULL PORT GATE VALVE  1-1/4"  LF</t>
  </si>
  <si>
    <t xml:space="preserve">1025-NL </t>
  </si>
  <si>
    <t>CC FULL PORT GATE VALVE  1-1/2"  LF</t>
  </si>
  <si>
    <t xml:space="preserve">1026-NL </t>
  </si>
  <si>
    <t>CC FULL PORT GATE VALVE  2"  LF</t>
  </si>
  <si>
    <t xml:space="preserve">1101-NL </t>
  </si>
  <si>
    <t>BRASS CHECK VALVE LEAD FREE (IPS) 1/2"</t>
  </si>
  <si>
    <t xml:space="preserve">1102-NL </t>
  </si>
  <si>
    <t>BRASS CHECK VALVE LEAD FREE (IPS) 3/4"</t>
  </si>
  <si>
    <t xml:space="preserve">1103-NL </t>
  </si>
  <si>
    <t>BRASS CHECK VALVE LEAD FREE (IPS) 1"</t>
  </si>
  <si>
    <t xml:space="preserve">1104-NL </t>
  </si>
  <si>
    <t>BRASS CHECK VALVE LEAD FREE (IPS) 1-1/4"</t>
  </si>
  <si>
    <t xml:space="preserve">1105-NL </t>
  </si>
  <si>
    <t>BRASS CHECK VALVE LEAD FREE (IPS) 1-1/2"</t>
  </si>
  <si>
    <t xml:space="preserve">1106-NL </t>
  </si>
  <si>
    <t>BRASS CHECK VALVE LEAD FREE (IPS) 2"</t>
  </si>
  <si>
    <t xml:space="preserve">1107-NL </t>
  </si>
  <si>
    <t>BRASS CHECK VALVE LEAD FREE (IPS) 2-1/2"</t>
  </si>
  <si>
    <t xml:space="preserve">1108-NL </t>
  </si>
  <si>
    <t>BRASS CHECK VALVE LEAD FREE (IPS) 3"</t>
  </si>
  <si>
    <t xml:space="preserve">1121-NL </t>
  </si>
  <si>
    <t>BRASS CHECK VALVE LEAD FREE (CC) 1/2"</t>
  </si>
  <si>
    <t xml:space="preserve">1122-NL </t>
  </si>
  <si>
    <t>BRASS CHECK VALVE LEAD FREE (CC) 3/4"</t>
  </si>
  <si>
    <t xml:space="preserve">1123-NL </t>
  </si>
  <si>
    <t>BRASS CHECK VALVE LEAD FREE (CC) 1"</t>
  </si>
  <si>
    <t xml:space="preserve">1124-NL </t>
  </si>
  <si>
    <t>BRASS CHECK VALVE LEAD FREE (CC) 1-1/4"</t>
  </si>
  <si>
    <t xml:space="preserve">1125-NL </t>
  </si>
  <si>
    <t>BRASS CHECK VALVE LEAD FREE (CC) 1-1/2"</t>
  </si>
  <si>
    <t xml:space="preserve">1126-NL </t>
  </si>
  <si>
    <t>BRASS CHECK VALVE LEAD FREE (CC) 2"</t>
  </si>
  <si>
    <t>940-LF</t>
  </si>
  <si>
    <t>IPS BALL VALVE FULL PORT CSA &amp; UL LEAD FREE  1/4"</t>
  </si>
  <si>
    <t>941-LF</t>
  </si>
  <si>
    <t>IPS BALL VALVE FULL PORT CSA &amp; UL LEAD FREE  3/8"</t>
  </si>
  <si>
    <t>942-LF</t>
  </si>
  <si>
    <t>IPS BALL VALVE FULL PORT CSA &amp; UL LEAD FREE  1/2"</t>
  </si>
  <si>
    <t>943-LF</t>
  </si>
  <si>
    <t>IPS BALL VALVE FULL PORT CSA &amp; UL LEAD FREE  3/4"</t>
  </si>
  <si>
    <t>944-LF</t>
  </si>
  <si>
    <t>IPS BALL VALVE FULL PORT CSA &amp; UL LEAD FREE  1"</t>
  </si>
  <si>
    <t>945-LF</t>
  </si>
  <si>
    <t>IPS BALL VALVE FULL PORT CSA &amp; UL LEAD FREE  1-1/4"</t>
  </si>
  <si>
    <t>946-LF</t>
  </si>
  <si>
    <t>IPS BALL VALVE FULL PORT CSA &amp; UL LEAD FREE  1-1/2"</t>
  </si>
  <si>
    <t>947-LF</t>
  </si>
  <si>
    <t>IPS BALL VALVE FULL PORT CSA &amp; UL LEAD FREE  2"</t>
  </si>
  <si>
    <t>948-LF</t>
  </si>
  <si>
    <t>IPS BALL VALVE FULL PORT CSA &amp; UL LEAD FREE  2-1/2"</t>
  </si>
  <si>
    <t>949-LF</t>
  </si>
  <si>
    <t>IPS BALL VALVE FULL PORT CSA &amp; UL LEAD FREE  3"</t>
  </si>
  <si>
    <t>950-LF</t>
  </si>
  <si>
    <t>IPS BALL VALVE FULL PORT CSA &amp; UL LEAD FREE  4"</t>
  </si>
  <si>
    <t>960-LF</t>
  </si>
  <si>
    <t>BALL VALVE FULL PORT CSA &amp; UL CC-LEAD FREE  1/2"</t>
  </si>
  <si>
    <t>961-LF</t>
  </si>
  <si>
    <t>BALL VALVE FULL PORT CSA &amp; UL CC LEAD FREE  3/4"</t>
  </si>
  <si>
    <t>962-LF</t>
  </si>
  <si>
    <t>BALL VALVE FULL PORT CSA &amp; UL CC LEAD FREE  1"</t>
  </si>
  <si>
    <t>963-LF</t>
  </si>
  <si>
    <t>BALL VALVE FULL PORT CSA &amp; UL CC LEAD FREE  1-1/4"</t>
  </si>
  <si>
    <t>964-LF</t>
  </si>
  <si>
    <t>BALL VALVE FULL PORT CSA &amp; UL CC LEAD FREE  1-1/2"</t>
  </si>
  <si>
    <t>965-LF</t>
  </si>
  <si>
    <t>BALL VALVE FULL PORT CSA &amp; UL CC LEAD FREE  2"</t>
  </si>
  <si>
    <t>966-LF</t>
  </si>
  <si>
    <t>BALL VALVE FULL PORT CC LEAD FREE  2-1/2"</t>
  </si>
  <si>
    <t>967-LF</t>
  </si>
  <si>
    <t>BALL VALVE FULL PORT CC LEAD FREE  3"</t>
  </si>
  <si>
    <t>968-LF</t>
  </si>
  <si>
    <t>BALL VALVE FULL PORT CC LEAD FREE  4"</t>
  </si>
  <si>
    <t>PRESS BALL VALVE  1/2"</t>
  </si>
  <si>
    <t>PRESS BALL VALVE  3/4"</t>
  </si>
  <si>
    <t>PRESS BALL VALVE  1"</t>
  </si>
  <si>
    <t>PRESS BALL VALVE  1-1/4"</t>
  </si>
  <si>
    <t>PRESS BALL VALVE  1-1/2"</t>
  </si>
  <si>
    <t>PRESS BALL VALVE  2"</t>
  </si>
  <si>
    <t>PRESS BALL VALVE  2 1/2"</t>
  </si>
  <si>
    <t>PRESS BALL VALVE  3"</t>
  </si>
  <si>
    <t>PRESS BALL VALVE  4"</t>
  </si>
  <si>
    <t>894-NL</t>
  </si>
  <si>
    <t>1/2" MIP X HOSE W/ STUFFING BOX LF</t>
  </si>
  <si>
    <t>895-NL</t>
  </si>
  <si>
    <t>3/4" MIP X HOSE W/ STUFFING BOX LF</t>
  </si>
  <si>
    <t>898-NL</t>
  </si>
  <si>
    <t>1/2" FIP X HOSE W/ STUFFING BOX LF</t>
  </si>
  <si>
    <t>899-NL</t>
  </si>
  <si>
    <t>3/4" FIP X HOSE W/ STUFFING BOX LF</t>
  </si>
  <si>
    <t>1051-NL</t>
  </si>
  <si>
    <t>1/2" MIP X 3/4" MHT QUARTER TURN HOSE BIB</t>
  </si>
  <si>
    <t>1056-NL</t>
  </si>
  <si>
    <t>1/2" MIP X 3/4" MHT  NO KINK QUARTER TURN HOSE BIB</t>
  </si>
  <si>
    <t>1057-NL</t>
  </si>
  <si>
    <t>3/4" MIP X 3/4" MHT  NO KINK QUARTER TURN HOSE BIB</t>
  </si>
  <si>
    <t>1059-NL</t>
  </si>
  <si>
    <t>1/2" FIP X 3/4" MHT  NO KINK QUARTER TURN HOSE BIB</t>
  </si>
  <si>
    <t>1060-NL</t>
  </si>
  <si>
    <t>3/4" FIP X 3/4" MHT  NO KINK QUARTER TURN HOSE BIB</t>
  </si>
  <si>
    <t>3/4" MHT VACUUM BREAKER</t>
  </si>
  <si>
    <t>1/2" COMP X 3/4 MHT WASHING MACHINE VALVE QUARTER TURN CP</t>
  </si>
  <si>
    <t>1/2" SWEAT X 3/4" MHT  NO KINK QUARTER TURN</t>
  </si>
  <si>
    <t>800-10-D1-12</t>
  </si>
  <si>
    <t>1" OD   3/4" MIP  X  3/4" FIP   12"</t>
  </si>
  <si>
    <t>800-10-D1-18</t>
  </si>
  <si>
    <t>1" OD   3/4" MIP  X  3/4" FIP   18"</t>
  </si>
  <si>
    <t>800-10-D1-24</t>
  </si>
  <si>
    <t>1" OD   3/4" MIP  X  3/4" FIP   24"</t>
  </si>
  <si>
    <t>800-10-D1-36</t>
  </si>
  <si>
    <t>1" OD   3/4" MIP  X  3/4" FIP   36"</t>
  </si>
  <si>
    <t>800-10-D1-48</t>
  </si>
  <si>
    <t>1" OD   3/4" MIP  X  3/4" FIP   48"</t>
  </si>
  <si>
    <t>800-10-D1-60</t>
  </si>
  <si>
    <t>1" OD   3/4" MIP  X  3/4" FIP   60"</t>
  </si>
  <si>
    <t>80058-12</t>
  </si>
  <si>
    <t>5/8 OD YELLOW COATED CONNECTOR 12"</t>
  </si>
  <si>
    <t>80058-18</t>
  </si>
  <si>
    <t>5/8 OD YELLOW COATED CONNECTOR 18"</t>
  </si>
  <si>
    <t>80058-24</t>
  </si>
  <si>
    <t>5/8 OD YELLOW COATED CONNECTOR 24"</t>
  </si>
  <si>
    <t>80058-30</t>
  </si>
  <si>
    <t>5/8 OD YELLOW COATED CONNECTOR 30"</t>
  </si>
  <si>
    <t>80058-36</t>
  </si>
  <si>
    <t>5/8 OD YELLOW COATED CONNECTOR 36"</t>
  </si>
  <si>
    <t>80058-48</t>
  </si>
  <si>
    <t>5/8 OD YELLOW COATED CONNECTOR 48"</t>
  </si>
  <si>
    <t>80058-60</t>
  </si>
  <si>
    <t>5/8 OD YELLOW COATED CONNECTOR 60"</t>
  </si>
  <si>
    <t>80058-72</t>
  </si>
  <si>
    <t>5/8 OD YELLOW COATED CONNECTOR 72"</t>
  </si>
  <si>
    <t>800-58-A1-12</t>
  </si>
  <si>
    <t>5/8" OD   1/2" MIP  X  1/2" MIP   12"</t>
  </si>
  <si>
    <t>800-58-A1-18</t>
  </si>
  <si>
    <t>5/8" OD   1/2" MIP  X  1/2" MIP   18"</t>
  </si>
  <si>
    <t>800-58-A1-24</t>
  </si>
  <si>
    <t>5/8" OD   1/2" MIP  X  1/2" MIP   24"</t>
  </si>
  <si>
    <t>800-58-A1-30</t>
  </si>
  <si>
    <t>5/8" OD   1/2" MIP  X  1/2" MIP   30"</t>
  </si>
  <si>
    <t>800-58-A1-36</t>
  </si>
  <si>
    <t>5/8" OD   1/2" MIP  X  1/2" MIP   36"</t>
  </si>
  <si>
    <t>800-58-A1-48</t>
  </si>
  <si>
    <t>5/8" OD   1/2" MIP  X  1/2" MIP   48"</t>
  </si>
  <si>
    <t>800-58-A1-60</t>
  </si>
  <si>
    <t>5/8" OD   1/2" MIP  X  1/2" MIP   60"</t>
  </si>
  <si>
    <t>800-58-A1-72</t>
  </si>
  <si>
    <t>5/8" OD   1/2" MIP  X  1/2" MIP   72"</t>
  </si>
  <si>
    <t>800-58-A2-12</t>
  </si>
  <si>
    <t>5/8" OD   1/2" MIP  X  3/4" MIP   12"</t>
  </si>
  <si>
    <t>800-58-A2-18</t>
  </si>
  <si>
    <t>5/8" OD   1/2" MIP  X  3/4" MIP   18"</t>
  </si>
  <si>
    <t>800-58-A2-24</t>
  </si>
  <si>
    <t>5/8" OD   1/2" MIP  X  3/4" MIP   24"</t>
  </si>
  <si>
    <t>800-58-A2-30</t>
  </si>
  <si>
    <t>5/8" OD   1/2" MIP  X  3/4" MIP   30"</t>
  </si>
  <si>
    <t>800-58-A2-36</t>
  </si>
  <si>
    <t>5/8" OD   1/2" MIP  X  3/4" MIP   36"</t>
  </si>
  <si>
    <t>800-58-A2-48</t>
  </si>
  <si>
    <t>5/8" OD   1/2" MIP  X  3/4" MIP   48"</t>
  </si>
  <si>
    <t>800-58-A2-60</t>
  </si>
  <si>
    <t>5/8" OD   1/2" MIP  X  3/4" MIP   60"</t>
  </si>
  <si>
    <t>800-58-A2-72</t>
  </si>
  <si>
    <t>5/8" OD   1/2" MIP  X  3/4" MIP   72"</t>
  </si>
  <si>
    <t>800-58-A3-12</t>
  </si>
  <si>
    <t>5/8" OD   3/4" MIP  X  3/4" MIP   12"</t>
  </si>
  <si>
    <t>800-58-A3-18</t>
  </si>
  <si>
    <t>5/8" OD   3/4" MIP  X  3/4" MIP   18"</t>
  </si>
  <si>
    <t>800-58-A3-24</t>
  </si>
  <si>
    <t>5/8" OD   3/4" MIP  X  3/4" MIP   24"</t>
  </si>
  <si>
    <t>800-58-A3-30</t>
  </si>
  <si>
    <t>5/8" OD   3/4" MIP  X  3/4" MIP   30"</t>
  </si>
  <si>
    <t>800-58-A3-36</t>
  </si>
  <si>
    <t>5/8" OD   3/4" MIP  X  3/4" MIP   36"</t>
  </si>
  <si>
    <t>800-58-A3-48</t>
  </si>
  <si>
    <t>5/8" OD   3/4" MIP  X  3/4" MIP   48"</t>
  </si>
  <si>
    <t>800-58-A3-60</t>
  </si>
  <si>
    <t>5/8" OD   3/4" MIP  X  3/4" MIP   60"</t>
  </si>
  <si>
    <t>800-58-A3-72</t>
  </si>
  <si>
    <t>5/8" OD   3/4" MIP  X  3/4" MIP   72"</t>
  </si>
  <si>
    <t>800-58-A4-12</t>
  </si>
  <si>
    <t>5/8" OD   1/2" MIP  X  1/2" FIP   12"</t>
  </si>
  <si>
    <t>800-58-A4-18</t>
  </si>
  <si>
    <t>5/8" OD   1/2" MIP  X  1/2" FIP   18"</t>
  </si>
  <si>
    <t>800-58-A4-24</t>
  </si>
  <si>
    <t>5/8" OD   1/2" MIP  X  1/2" FIP   24"</t>
  </si>
  <si>
    <t>800-58-A4-30</t>
  </si>
  <si>
    <t>5/8" OD   1/2" MIP  X  1/2" FIP   30"</t>
  </si>
  <si>
    <t>800-58-A4-36</t>
  </si>
  <si>
    <t>5/8" OD   1/2" MIP  X  1/2" FIP   36"</t>
  </si>
  <si>
    <t>800-58-A4-48</t>
  </si>
  <si>
    <t>5/8" OD   1/2" MIP  X  1/2" FIP   48"</t>
  </si>
  <si>
    <t>800-58-A4-60</t>
  </si>
  <si>
    <t>5/8" OD   1/2" MIP  X  1/2" FIP   60"</t>
  </si>
  <si>
    <t>800-58-A4-72</t>
  </si>
  <si>
    <t>5/8" OD   1/2" MIP  X  1/2" FIP   72"</t>
  </si>
  <si>
    <t>800-58-A5-12</t>
  </si>
  <si>
    <t>5/8" OD   3/4" MIP  X  3/4" FIP   12"</t>
  </si>
  <si>
    <t>800-58-A5-18</t>
  </si>
  <si>
    <t>5/8" OD   3/4" MIP  X  3/4" FIP   18"</t>
  </si>
  <si>
    <t>800-58-A5-24</t>
  </si>
  <si>
    <t>5/8" OD   3/4" MIP  X  3/4" FIP   24"</t>
  </si>
  <si>
    <t>800-58-A5-30</t>
  </si>
  <si>
    <t>5/8" OD   3/4" MIP  X  3/4" FIP   30"</t>
  </si>
  <si>
    <t>800-58-A5-36</t>
  </si>
  <si>
    <t>5/8" OD   3/4" MIP  X  3/4" FIP   36"</t>
  </si>
  <si>
    <t>800-58-A5-48</t>
  </si>
  <si>
    <t>5/8" OD   3/4" MIP  X  3/4" FIP   48"</t>
  </si>
  <si>
    <t>800-58-A5-60</t>
  </si>
  <si>
    <t>5/8" OD   3/4" MIP  X  3/4" FIP   60"</t>
  </si>
  <si>
    <t>800-58-A5-72</t>
  </si>
  <si>
    <t>5/8" OD   3/4" MIP  X  3/4" FIP   72"</t>
  </si>
  <si>
    <t>800-58-A6-12</t>
  </si>
  <si>
    <t>5/8" OD   1/2" FIP  X  1/2" FIP   12"</t>
  </si>
  <si>
    <t>800-58-A6-18</t>
  </si>
  <si>
    <t>5/8" OD   1/2" FIP  X  1/2" FIP   18"</t>
  </si>
  <si>
    <t>800-58-A6-24</t>
  </si>
  <si>
    <t>5/8" OD   1/2" FIP  X  1/2" FIP   24"</t>
  </si>
  <si>
    <t>800-58-A6-30</t>
  </si>
  <si>
    <t>5/8" OD   1/2" FIP  X  1/2" FIP   30"</t>
  </si>
  <si>
    <t>800-58-A6-36</t>
  </si>
  <si>
    <t>5/8" OD   1/2" FIP  X  1/2" FIP   36"</t>
  </si>
  <si>
    <t>800-58-A6-48</t>
  </si>
  <si>
    <t>5/8" OD   1/2" FIP  X  1/2" FIP   48"</t>
  </si>
  <si>
    <t>800-58-A6-60</t>
  </si>
  <si>
    <t>5/8" OD   1/2" FIP  X  1/2" FIP   60"</t>
  </si>
  <si>
    <t>800-58-A6-72</t>
  </si>
  <si>
    <t>5/8" OD   1/2" FIP  X  1/2" FIP   72"</t>
  </si>
  <si>
    <t>800-58-A7-12</t>
  </si>
  <si>
    <t>5/8" OD   1/2" MIP  X  3/4" FIP STR. BALL VALVE   12"</t>
  </si>
  <si>
    <t>800-58-A7-18</t>
  </si>
  <si>
    <t>5/8" OD   1/2" MIP  X  3/4" FIP STR. BALL VALVE   18"</t>
  </si>
  <si>
    <t>800-58-A7-24</t>
  </si>
  <si>
    <t>5/8" OD   1/2" MIP  X  3/4" FIP STR. BALL VALVE   24"</t>
  </si>
  <si>
    <t>800-58-A7-30</t>
  </si>
  <si>
    <t>5/8" OD   1/2" MIP  X  3/4" FIP STR. BALL VALVE   30"</t>
  </si>
  <si>
    <t>800-58-A7-36</t>
  </si>
  <si>
    <t>5/8" OD   1/2" MIP  X  3/4" FIP STR. BALL VALVE   36"</t>
  </si>
  <si>
    <t>800-58-A7-48</t>
  </si>
  <si>
    <t>5/8" OD   1/2" MIP  X  3/4" FIP STR. BALL VALVE   48"</t>
  </si>
  <si>
    <t>800-58-A7-60</t>
  </si>
  <si>
    <t>5/8" OD   1/2" MIP  X  3/4" FIP STR. BALL VALVE   60"</t>
  </si>
  <si>
    <t>800-58-A7-72</t>
  </si>
  <si>
    <t>5/8" OD   1/2" MIP  X  3/4" FIP STR. BALL VALVE   72"</t>
  </si>
  <si>
    <t>800-58-A8-12</t>
  </si>
  <si>
    <t>5/8" OD   3/4" MIP  X  3/4" FIP STR. BALL VALVE   12"</t>
  </si>
  <si>
    <t>800-58-A8-18</t>
  </si>
  <si>
    <t>5/8" OD   3/4" MIP  X  3/4" FIP STR. BALL VALVE   18"</t>
  </si>
  <si>
    <t>800-58-A8-24</t>
  </si>
  <si>
    <t>5/8" OD   3/4" MIP  X  3/4" FIP STR. BALL VALVE   24"</t>
  </si>
  <si>
    <t>800-58-A8-30</t>
  </si>
  <si>
    <t>5/8" OD   3/4" MIP  X  3/4" FIP STR. BALL VALVE   30"</t>
  </si>
  <si>
    <t>800-58-A8-36</t>
  </si>
  <si>
    <t>5/8" OD   3/4" MIP  X  3/4" FIP STR. BALL VALVE   36"</t>
  </si>
  <si>
    <t>800-58-A8-48</t>
  </si>
  <si>
    <t>5/8" OD   3/4" MIP  X  3/4" FIP STR. BALL VALVE   48"</t>
  </si>
  <si>
    <t>800-58-A8-60</t>
  </si>
  <si>
    <t>5/8" OD   3/4" MIP  X  3/4" FIP STR. BALL VALVE   60"</t>
  </si>
  <si>
    <t>800-58-A8-72</t>
  </si>
  <si>
    <t>5/8" OD   3/4" MIP  X  3/4" FIP STR. BALL VALVE   72"</t>
  </si>
  <si>
    <t>800-58-A9-12</t>
  </si>
  <si>
    <t>5/8" OD   1/2" FIP  X  3/4" FIP STR. BALL VALVE   12"</t>
  </si>
  <si>
    <t>800-58-A9-18</t>
  </si>
  <si>
    <t>5/8" OD   1/2" FIP  X  3/4" FIP STR. BALL VALVE   18"</t>
  </si>
  <si>
    <t>800-58-A9-24</t>
  </si>
  <si>
    <t>5/8" OD   1/2" FIP  X  3/4" FIP STR. BALL VALVE   24"</t>
  </si>
  <si>
    <t>800-58-A9-30</t>
  </si>
  <si>
    <t>5/8" OD   1/2" FIP  X  3/4" FIP STR. BALL VALVE   30"</t>
  </si>
  <si>
    <t>800-58-A9-36</t>
  </si>
  <si>
    <t>5/8" OD   1/2" FIP  X  3/4" FIP STR. BALL VALVE   36"</t>
  </si>
  <si>
    <t>800-58-A9-48</t>
  </si>
  <si>
    <t>5/8" OD   1/2" FIP  X  3/4" FIP STR. BALL VALVE   48"</t>
  </si>
  <si>
    <t>800-58-A9-60</t>
  </si>
  <si>
    <t>5/8" OD   1/2" FIP  X  3/4" FIP STR. BALL VALVE   60"</t>
  </si>
  <si>
    <t>800-58-A9-72</t>
  </si>
  <si>
    <t>5/8" OD   1/2" FIP  X  3/4" FIP STR. BALL VALVE   72"</t>
  </si>
  <si>
    <t>800-58-A10-12</t>
  </si>
  <si>
    <t>5/8" OD   3/4" FIP  X  3/4" FIP STR. BALL VALVE   12"</t>
  </si>
  <si>
    <t>800-58-A10-18</t>
  </si>
  <si>
    <t>5/8" OD   3/4" FIP  X  3/4" FIP STR. BALL VALVE   18"</t>
  </si>
  <si>
    <t>800-58-A10-24</t>
  </si>
  <si>
    <t>5/8" OD   3/4" FIP  X  3/4" FIP STR. BALL VALVE   24"</t>
  </si>
  <si>
    <t>800-58-A10-30</t>
  </si>
  <si>
    <t>5/8" OD   3/4" FIP  X  3/4" FIP STR. BALL VALVE   30"</t>
  </si>
  <si>
    <t>800-58-A10-36</t>
  </si>
  <si>
    <t>5/8" OD   3/4" FIP  X  3/4" FIP STR. BALL VALVE   36"</t>
  </si>
  <si>
    <t>800-58-A10-48</t>
  </si>
  <si>
    <t>5/8" OD   3/4" FIP  X  3/4" FIP STR. BALL VALVE   48"</t>
  </si>
  <si>
    <t>800-58-A10-60</t>
  </si>
  <si>
    <t>5/8" OD   3/4" FIP  X  3/4" FIP STR. BALL VALVE   60"</t>
  </si>
  <si>
    <t>800-58-A10-72</t>
  </si>
  <si>
    <t>5/8" OD   3/4" FIP  X  3/4" FIP STR. BALL VALVE   72"</t>
  </si>
  <si>
    <t>800-58-A11-12</t>
  </si>
  <si>
    <t>5/8" OD   3/4" MIP  X  3/4" FIP ANGLE BALL VALVE   12"</t>
  </si>
  <si>
    <t>800-58-A11-18</t>
  </si>
  <si>
    <t>5/8" OD   3/4" MIP  X  3/4" FIP ANGLE BALL VALVE   18"</t>
  </si>
  <si>
    <t>800-58-A11-24</t>
  </si>
  <si>
    <t>5/8" OD   3/4" MIP  X  3/4" FIP ANGLE BALL VALVE   24"</t>
  </si>
  <si>
    <t>800-58-A11-30</t>
  </si>
  <si>
    <t>5/8" OD   3/4" MIP  X  3/4" FIP ANGLE BALL VALVE   30"</t>
  </si>
  <si>
    <t>800-58-A11-36</t>
  </si>
  <si>
    <t>5/8" OD   3/4" MIP  X  3/4" FIP ANGLE BALL VALVE   36"</t>
  </si>
  <si>
    <t>800-58-A11-48</t>
  </si>
  <si>
    <t>5/8" OD   3/4" MIP  X  3/4" FIP ANGLE BALL VALVE   48"</t>
  </si>
  <si>
    <t>800-58-A11-60</t>
  </si>
  <si>
    <t>5/8" OD   3/4" MIP  X  3/4" FIP ANGLE BALL VALVE   60"</t>
  </si>
  <si>
    <t>800-58-A11-72</t>
  </si>
  <si>
    <t>5/8" OD   3/4" MIP  X  3/4" FIP ANGLE BALL VALVE   72"</t>
  </si>
  <si>
    <t>800-58-A12-12</t>
  </si>
  <si>
    <t>5/8" OD   3/4" FIP  X  3/4" FIP ANGLE BALL VALVE   12"</t>
  </si>
  <si>
    <t>800-58-A12-18</t>
  </si>
  <si>
    <t>5/8" OD   3/4" FIP  X  3/4" FIP ANGLE BALL VALVE   18"</t>
  </si>
  <si>
    <t>800-58-A12-24</t>
  </si>
  <si>
    <t>5/8" OD   3/4" FIP  X  3/4" FIP ANGLE BALL VALVE   24"</t>
  </si>
  <si>
    <t>800-58-A12-30</t>
  </si>
  <si>
    <t>5/8" OD   3/4" FIP  X  3/4" FIP ANGLE BALL VALVE   30"</t>
  </si>
  <si>
    <t>800-58-A12-36</t>
  </si>
  <si>
    <t>5/8" OD   3/4" FIP  X  3/4" FIP ANGLE BALL VALVE   36"</t>
  </si>
  <si>
    <t>800-58-A12-48</t>
  </si>
  <si>
    <t>5/8" OD   3/4" FIP  X  3/4" FIP ANGLE BALL VALVE   48"</t>
  </si>
  <si>
    <t>800-58-A12-60</t>
  </si>
  <si>
    <t>5/8" OD   3/4" FIP  X  3/4" FIP ANGLE BALL VALVE   60"</t>
  </si>
  <si>
    <t>800-58-A12-72</t>
  </si>
  <si>
    <t>5/8" OD   3/4" FIP  X  3/4" FIP ANGLE BALL VALVE   72"</t>
  </si>
  <si>
    <t>800-58-A13-12</t>
  </si>
  <si>
    <t>5/8" OD   1/2" MIP  X  3/4" FIP   12"</t>
  </si>
  <si>
    <t>800-58-A13-18</t>
  </si>
  <si>
    <t>5/8" OD   1/2" MIP  X  3/4" FIP   18"</t>
  </si>
  <si>
    <t>800-58-A13-24</t>
  </si>
  <si>
    <t>5/8" OD   1/2" MIP  X  3/4" FIP   24"</t>
  </si>
  <si>
    <t>800-58-A13-30</t>
  </si>
  <si>
    <t>5/8" OD   1/2" MIP  X  3/4" FIP   30"</t>
  </si>
  <si>
    <t>800-58-A13-36</t>
  </si>
  <si>
    <t>5/8" OD   1/2" MIP  X  3/4" FIP   36"</t>
  </si>
  <si>
    <t>800-58-A13-48</t>
  </si>
  <si>
    <t>5/8" OD   1/2" MIP  X  3/4" FIP   48"</t>
  </si>
  <si>
    <t>800-58-A13-60</t>
  </si>
  <si>
    <t>5/8" OD   1/2" MIP  X  3/4" FIP   60"</t>
  </si>
  <si>
    <t>800-58-A13-72</t>
  </si>
  <si>
    <t>5/8" OD   1/2" MIP  X  3/4" FIP   72"</t>
  </si>
  <si>
    <t>800-58-A14-12</t>
  </si>
  <si>
    <t>5/8" OD   3/4" MIP  X  1/2" FIP   12"</t>
  </si>
  <si>
    <t>800-58-A14-18</t>
  </si>
  <si>
    <t>5/8" OD   3/4" MIP  X  1/2" FIP   18"</t>
  </si>
  <si>
    <t>800-58-A14-24</t>
  </si>
  <si>
    <t>5/8" OD   3/4" MIP  X  1/2" FIP   24"</t>
  </si>
  <si>
    <t>800-58-A14-30</t>
  </si>
  <si>
    <t>5/8" OD   3/4" MIP  X  1/2" FIP   30"</t>
  </si>
  <si>
    <t>800-58-A14-36</t>
  </si>
  <si>
    <t>5/8" OD   3/4" MIP  X  1/2" FIP   36"</t>
  </si>
  <si>
    <t>800-58-A14-48</t>
  </si>
  <si>
    <t>5/8" OD   3/4" MIP  X  1/2" FIP   48"</t>
  </si>
  <si>
    <t>800-58-A14-60</t>
  </si>
  <si>
    <t>5/8" OD   3/4" MIP  X  1/2" FIP   60"</t>
  </si>
  <si>
    <t>800-58-A14-72</t>
  </si>
  <si>
    <t>5/8" OD   3/4" MIP  X  1/2" FIP   72"</t>
  </si>
  <si>
    <t>800-58-A15-12</t>
  </si>
  <si>
    <t>5/8" OD   1/2" FIP  X  3/4" FIP   12"</t>
  </si>
  <si>
    <t>800-58-A15-18</t>
  </si>
  <si>
    <t>5/8" OD   1/2" FIP  X  3/4" FIP   18"</t>
  </si>
  <si>
    <t>800-58-A15-24</t>
  </si>
  <si>
    <t>5/8" OD   1/2" FIP  X  3/4" FIP   24"</t>
  </si>
  <si>
    <t>800-58-A15-30</t>
  </si>
  <si>
    <t>5/8" OD   1/2" FIP  X  3/4" FIP   30"</t>
  </si>
  <si>
    <t>800-58-A15-36</t>
  </si>
  <si>
    <t>5/8" OD   1/2" FIP  X  3/4" FIP   36"</t>
  </si>
  <si>
    <t>800-58-A15-48</t>
  </si>
  <si>
    <t>5/8" OD   1/2" FIP  X  3/4" FIP   48"</t>
  </si>
  <si>
    <t>800-58-A15-60</t>
  </si>
  <si>
    <t>5/8" OD   1/2" FIP  X  3/4" FIP   60"</t>
  </si>
  <si>
    <t>800-58-A15-72</t>
  </si>
  <si>
    <t>5/8" OD   1/2" FIP  X  3/4" FIP   72"</t>
  </si>
  <si>
    <t>800-58-A16-12</t>
  </si>
  <si>
    <t>5/8" OD   3/4" FIP  X  3/4" FIP   12"</t>
  </si>
  <si>
    <t>800-58-A16-18</t>
  </si>
  <si>
    <t>5/8" OD   3/4" FIP  X  3/4" FIP   18"</t>
  </si>
  <si>
    <t>800-58-A16-24</t>
  </si>
  <si>
    <t>5/8" OD   3/4" FIP  X  3/4" FIP   24"</t>
  </si>
  <si>
    <t>800-58-A16-30</t>
  </si>
  <si>
    <t>5/8" OD   3/4" FIP  X  3/4" FIP   30"</t>
  </si>
  <si>
    <t>800-58-A16-36</t>
  </si>
  <si>
    <t>5/8" OD   3/4" FIP  X  3/4" FIP   36"</t>
  </si>
  <si>
    <t>800-58-A16-48</t>
  </si>
  <si>
    <t>5/8" OD   3/4" FIP  X  3/4" FIP   48"</t>
  </si>
  <si>
    <t>800-58-A16-60</t>
  </si>
  <si>
    <t>5/8" OD   3/4" FIP  X  3/4" FIP   60"</t>
  </si>
  <si>
    <t>800-58-A16-72</t>
  </si>
  <si>
    <t>5/8" OD   3/4" FIP  X  3/4" FIP   72"</t>
  </si>
  <si>
    <t>800-58-A17-12</t>
  </si>
  <si>
    <t>5/8" OD   1/2" MIP  X  1/2" FIP STR. BALL VALVE   12"</t>
  </si>
  <si>
    <t>800-58-A17-18</t>
  </si>
  <si>
    <t>5/8" OD   1/2" MIP  X  1/2" FIP STR. BALL VALVE   18"</t>
  </si>
  <si>
    <t>800-58-A17-24</t>
  </si>
  <si>
    <t>5/8" OD   1/2" MIP  X  1/2" FIP STR. BALL VALVE   24"</t>
  </si>
  <si>
    <t>800-58-A17-30</t>
  </si>
  <si>
    <t>5/8" OD   1/2" MIP  X  1/2" FIP STR. BALL VALVE   30"</t>
  </si>
  <si>
    <t>800-58-A17-36</t>
  </si>
  <si>
    <t>5/8" OD   1/2" MIP  X  1/2" FIP STR. BALL VALVE   36"</t>
  </si>
  <si>
    <t>800-58-A17-48</t>
  </si>
  <si>
    <t>5/8" OD   1/2" MIP  X  1/2" FIP STR. BALL VALVE   48"</t>
  </si>
  <si>
    <t>800-58-A17-60</t>
  </si>
  <si>
    <t>5/8" OD   1/2" MIP  X  1/2" FIP STR. BALL VALVE   60"</t>
  </si>
  <si>
    <t>800-58-A17-72</t>
  </si>
  <si>
    <t>5/8" OD   1/2" MIP  X  1/2" FIP STR. BALL VALVE   72"</t>
  </si>
  <si>
    <t>800-58-A19-12</t>
  </si>
  <si>
    <t>5/8" OD   1/2" FIP  X  1/2" FIP STR. BALL VALVE   12"</t>
  </si>
  <si>
    <t>800-58-A19-18</t>
  </si>
  <si>
    <t>5/8" OD   1/2" FIP  X  1/2" FIP STR. BALL VALVE   18"</t>
  </si>
  <si>
    <t>800-58-A19-24</t>
  </si>
  <si>
    <t>5/8" OD   1/2" FIP  X  1/2" FIP STR. BALL VALVE   24"</t>
  </si>
  <si>
    <t>800-58-A19-30</t>
  </si>
  <si>
    <t>5/8" OD   1/2" FIP  X  1/2" FIP STR. BALL VALVE   30"</t>
  </si>
  <si>
    <t>800-58-A19-36</t>
  </si>
  <si>
    <t>5/8" OD   1/2" FIP  X  1/2" FIP STR. BALL VALVE   36"</t>
  </si>
  <si>
    <t>800-58-A19-48</t>
  </si>
  <si>
    <t>5/8" OD   1/2" FIP  X  1/2" FIP STR. BALL VALVE   48"</t>
  </si>
  <si>
    <t>800-58-A19-60</t>
  </si>
  <si>
    <t>5/8" OD   1/2" FIP  X  1/2" FIP STR. BALL VALVE   60"</t>
  </si>
  <si>
    <t>800-58-A19-72</t>
  </si>
  <si>
    <t>5/8" OD   1/2" FIP  X  1/2" FIP STR. BALL VALVE   72"</t>
  </si>
  <si>
    <t>80012-12</t>
  </si>
  <si>
    <t>1/2 OD YELLOW COATED CONNECTOR 12"</t>
  </si>
  <si>
    <t>80012-18</t>
  </si>
  <si>
    <t>1/2 OD YELLOW COATED CONNECTOR 18"</t>
  </si>
  <si>
    <t>80012-24</t>
  </si>
  <si>
    <t>1/2 OD YELLOW COATED CONNECTOR 24"</t>
  </si>
  <si>
    <t>80012-30</t>
  </si>
  <si>
    <t>1/2 OD YELLOW COATED CONNECTOR 30"</t>
  </si>
  <si>
    <t>80012-36</t>
  </si>
  <si>
    <t>1/2 OD YELLOW COATED CONNECTOR 36"</t>
  </si>
  <si>
    <t>80012-48</t>
  </si>
  <si>
    <t>1/2 OD YELLOW COATED CONNECTOR 48"</t>
  </si>
  <si>
    <t>80012-60</t>
  </si>
  <si>
    <t>1/2 OD YELLOW COATED CONNECTOR 60"</t>
  </si>
  <si>
    <t>80012-72</t>
  </si>
  <si>
    <t>1/2 OD YELLOW COATED CONNECTOR 72"</t>
  </si>
  <si>
    <t>800-12-B1-12</t>
  </si>
  <si>
    <t>1/2" OD   1/2" MIP  X  1/2" MIP   12"</t>
  </si>
  <si>
    <t>800-12-B1-18</t>
  </si>
  <si>
    <t>1/2" OD   1/2" MIP  X  1/2" MIP   18"</t>
  </si>
  <si>
    <t>800-12-B1-24</t>
  </si>
  <si>
    <t>1/2" OD   1/2" MIP  X  1/2" MIP   24"</t>
  </si>
  <si>
    <t>800-12-B1-30</t>
  </si>
  <si>
    <t>1/2" OD   1/2" MIP  X  1/2" MIP   30"</t>
  </si>
  <si>
    <t>800-12-B1-36</t>
  </si>
  <si>
    <t>1/2" OD   1/2" MIP  X  1/2" MIP   36"</t>
  </si>
  <si>
    <t>800-12-B1-48</t>
  </si>
  <si>
    <t>1/2" OD   1/2" MIP  X  1/2" MIP   48"</t>
  </si>
  <si>
    <t>800-12-B1-60</t>
  </si>
  <si>
    <t>1/2" OD   1/2" MIP  X  1/2" MIP   60"</t>
  </si>
  <si>
    <t>800-12-B1-72</t>
  </si>
  <si>
    <t>1/2" OD   1/2" MIP  X  1/2" MIP   72"</t>
  </si>
  <si>
    <t>800-12-B2-12</t>
  </si>
  <si>
    <t>1/2" OD   1/2" MIP  X  1/2" FIP   12"</t>
  </si>
  <si>
    <t>800-12-B2-18</t>
  </si>
  <si>
    <t>1/2" OD   1/2" MIP  X  1/2" FIP   18"</t>
  </si>
  <si>
    <t>800-12-B2-24</t>
  </si>
  <si>
    <t>1/2" OD   1/2" MIP  X  1/2" FIP   24"</t>
  </si>
  <si>
    <t>800-12-B2-30</t>
  </si>
  <si>
    <t>1/2" OD   1/2" MIP  X  1/2" FIP   30"</t>
  </si>
  <si>
    <t>800-12-B2-36</t>
  </si>
  <si>
    <t>1/2" OD   1/2" MIP  X  1/2" FIP   36"</t>
  </si>
  <si>
    <t>800-12-B2-48</t>
  </si>
  <si>
    <t>1/2" OD   1/2" MIP  X  1/2" FIP   48"</t>
  </si>
  <si>
    <t>800-12-B2-60</t>
  </si>
  <si>
    <t>1/2" OD   1/2" MIP  X  1/2" FIP   60"</t>
  </si>
  <si>
    <t>800-12-B2-72</t>
  </si>
  <si>
    <t>1/2" OD   1/2" MIP  X  1/2" FIP   72"</t>
  </si>
  <si>
    <t>800-12-B3-12</t>
  </si>
  <si>
    <t>1/2" OD   1/2" FIP   X  1/2" FIP   12"</t>
  </si>
  <si>
    <t>800-12-B3-18</t>
  </si>
  <si>
    <t>1/2" OD   1/2" FIP   X  1/2" FIP   18"</t>
  </si>
  <si>
    <t>800-12-B3-24</t>
  </si>
  <si>
    <t>1/2" OD   1/2" FIP   X  1/2" FIP   24"</t>
  </si>
  <si>
    <t>800-12-B3-30</t>
  </si>
  <si>
    <t>1/2" OD   1/2" FIP   X  1/2" FIP   30"</t>
  </si>
  <si>
    <t>800-12-B3-36</t>
  </si>
  <si>
    <t>1/2" OD   1/2" FIP   X  1/2" FIP   36"</t>
  </si>
  <si>
    <t>800-12-B3-48</t>
  </si>
  <si>
    <t>1/2" OD   1/2" FIP   X  1/2" FIP   48"</t>
  </si>
  <si>
    <t>800-12-B3-60</t>
  </si>
  <si>
    <t>1/2" OD   1/2" FIP   X  1/2" FIP   60"</t>
  </si>
  <si>
    <t>800-12-B3-72</t>
  </si>
  <si>
    <t>1/2" OD   1/2" FIP   X  1/2" FIP   72"</t>
  </si>
  <si>
    <t>800-12-B4-12</t>
  </si>
  <si>
    <t>1/2" OD   1/2" FIP   X  3/8" FIP   12"</t>
  </si>
  <si>
    <t>800-12-B4-18</t>
  </si>
  <si>
    <t>1/2" OD   1/2" FIP   X  3/8" FIP   18"</t>
  </si>
  <si>
    <t>800-12-B4-24</t>
  </si>
  <si>
    <t>1/2" OD   1/2" FIP   X  3/8" FIP   24"</t>
  </si>
  <si>
    <t>800-12-B4-30</t>
  </si>
  <si>
    <t>1/2" OD   1/2" FIP   X  3/8" FIP   30"</t>
  </si>
  <si>
    <t>800-12-B4-36</t>
  </si>
  <si>
    <t>1/2" OD   1/2" FIP   X  3/8" FIP   36"</t>
  </si>
  <si>
    <t>800-12-B4-48</t>
  </si>
  <si>
    <t>1/2" OD   1/2" FIP   X  3/8" FIP   48"</t>
  </si>
  <si>
    <t>800-12-B4-60</t>
  </si>
  <si>
    <t>1/2" OD   1/2" FIP   X  3/8" FIP   60"</t>
  </si>
  <si>
    <t>800-12-B4-72</t>
  </si>
  <si>
    <t>1/2" OD   1/2" FIP  X   3/8" FIP   72"</t>
  </si>
  <si>
    <t>800-12-B5-12</t>
  </si>
  <si>
    <t>1/2" OD   1/2" MIP  X  1/2" FIP STR. BALL VALVE   12"</t>
  </si>
  <si>
    <t>800-12-B5-18</t>
  </si>
  <si>
    <t>1/2" OD   1/2" MIP  X  1/2" FIP STR. BALL VALVE   18"</t>
  </si>
  <si>
    <t>800-12-B5-24</t>
  </si>
  <si>
    <t>1/2" OD   1/2" MIP  X  1/2" FIP STR. BALL VALVE   24"</t>
  </si>
  <si>
    <t>800-12-B5-30</t>
  </si>
  <si>
    <t>1/2" OD   1/2" MIP  X  1/2" FIP STR. BALL VALVE   30"</t>
  </si>
  <si>
    <t>800-12-B5-36</t>
  </si>
  <si>
    <t>1/2" OD   1/2" MIP  X  1/2" FIP STR. BALL VALVE   36"</t>
  </si>
  <si>
    <t>800-12-B5-48</t>
  </si>
  <si>
    <t>1/2" OD   1/2" MIP  X  1/2" FIP STR. BALL VALVE   48"</t>
  </si>
  <si>
    <t>800-12-B5-60</t>
  </si>
  <si>
    <t>1/2" OD   1/2" MIP  X  1/2" FIP STR. BALL VALVE   60"</t>
  </si>
  <si>
    <t>800-12-B5-72</t>
  </si>
  <si>
    <t>1/2" OD   1/2" MIP  X  1/2" FIP STR. BALL VALVE   72"</t>
  </si>
  <si>
    <t>800-12-B6-12</t>
  </si>
  <si>
    <t>1/2" OD   1/2" FIP  X  1/2" FIP STR. BAL VALVE   12"</t>
  </si>
  <si>
    <t>800-12-B6-18</t>
  </si>
  <si>
    <t>1/2" OD   1/2" FIP  X  1/2" FIP STR. BAL VALVE   18"</t>
  </si>
  <si>
    <t>800-12-B6-24</t>
  </si>
  <si>
    <t>1/2" OD   1/2" FIP  X  1/2" FIP STR. BAL VALVE   24"</t>
  </si>
  <si>
    <t>800-12-B6-30</t>
  </si>
  <si>
    <t>1/2" OD   1/2" FIP  X  1/2" FIP STR. BAL VALVE   30"</t>
  </si>
  <si>
    <t>800-12-B6-36</t>
  </si>
  <si>
    <t>1/2" OD   1/2" FIP  X  1/2" FIP STR. BAL VALVE   36"</t>
  </si>
  <si>
    <t>800-12-B6-48</t>
  </si>
  <si>
    <t>1/2" OD   1/2" FIP  X  1/2" FIP STR. BAL VALVE   48"</t>
  </si>
  <si>
    <t>800-12-B6-60</t>
  </si>
  <si>
    <t>1/2" OD   1/2" FIP  X  1/2" FIP STR. BAL VALVE   60"</t>
  </si>
  <si>
    <t>800-12-B6-72</t>
  </si>
  <si>
    <t>1/2" OD   1/2" FIP  X  1/2" FIP STR. BAL VALVE   72"</t>
  </si>
  <si>
    <t>80038-12</t>
  </si>
  <si>
    <t>3/8 OD YELLOW COATED CONNECTOR 12"</t>
  </si>
  <si>
    <t>80038-18</t>
  </si>
  <si>
    <t>3/8 OD YELLOW COATED CONNECTOR 18"</t>
  </si>
  <si>
    <t>80038-24</t>
  </si>
  <si>
    <t>3/8 OD YELLOW COATED CONNECTOR 24"</t>
  </si>
  <si>
    <t>80038-30</t>
  </si>
  <si>
    <t>3/8 OD YELLOW COATED CONNECTOR 30"</t>
  </si>
  <si>
    <t>80038-36</t>
  </si>
  <si>
    <t>3/8 OD YELLOW COATED CONNECTOR 36"</t>
  </si>
  <si>
    <t>80038-48</t>
  </si>
  <si>
    <t>3/8 OD YELLOW COATED CONNECTOR 48"</t>
  </si>
  <si>
    <t>80038-60</t>
  </si>
  <si>
    <t>3/8 OD YELLOW COATED CONNECTOR 60"</t>
  </si>
  <si>
    <t>80038-72</t>
  </si>
  <si>
    <t>3/8 OD YELLOW COATED CONNECTOR 72"</t>
  </si>
  <si>
    <t>800-38-C1-12</t>
  </si>
  <si>
    <t>3/8" OD   1/2" MIP  X  1/2" MIP   12"</t>
  </si>
  <si>
    <t>800-38-C1-18</t>
  </si>
  <si>
    <t>3/8" OD   1/2" MIP  X  1/2" MIP   18"</t>
  </si>
  <si>
    <t>800-38-C1-24</t>
  </si>
  <si>
    <t>3/8" OD   1/2" MIP  X  1/2" MIP   24"</t>
  </si>
  <si>
    <t>800-38-C1-30</t>
  </si>
  <si>
    <t>3/8" OD   1/2" MIP  X  1/2" MIP   30"</t>
  </si>
  <si>
    <t>800-38-C1-36</t>
  </si>
  <si>
    <t>3/8" OD   1/2" MIP  X  1/2" MIP   36"</t>
  </si>
  <si>
    <t>800-38-C1-48</t>
  </si>
  <si>
    <t>3/8" OD   1/2" MIP  X  1/2" MIP   48"</t>
  </si>
  <si>
    <t>800-38-C1-60</t>
  </si>
  <si>
    <t>3/8" OD   1/2" MIP  X  1/2" MIP   60"</t>
  </si>
  <si>
    <t>800-38-C1-72</t>
  </si>
  <si>
    <t>3/8" OD   1/2" MIP  X  1/2" MIP   72"</t>
  </si>
  <si>
    <t>800-38-C2-12</t>
  </si>
  <si>
    <t>3/8" OD   1/2" MIP  X  1/2" FIP   12"</t>
  </si>
  <si>
    <t>800-38-C2-18</t>
  </si>
  <si>
    <t>3/8" OD   1/2" MIP  X  1/2" FIP   18"</t>
  </si>
  <si>
    <t>800-38-C2-24</t>
  </si>
  <si>
    <t>3/8" OD   1/2" MIP  X  1/2" FIP   24"</t>
  </si>
  <si>
    <t>800-38-C2-30</t>
  </si>
  <si>
    <t>3/8" OD   1/2" MIP  X  1/2" FIP   30"</t>
  </si>
  <si>
    <t>800-38-C2-36</t>
  </si>
  <si>
    <t>3/8" OD   1/2" MIP  X  1/2" FIP   36"</t>
  </si>
  <si>
    <t>800-38-C2-48</t>
  </si>
  <si>
    <t>3/8" OD   1/2" MIP  X  1/2" FIP   48"</t>
  </si>
  <si>
    <t>800-38-C2-60</t>
  </si>
  <si>
    <t>3/8" OD   1/2" MIP  X  1/2" FIP   60"</t>
  </si>
  <si>
    <t>800-38-C2-72</t>
  </si>
  <si>
    <t>3/8" OD   1/2" MIP  X  1/2" FIP   72"</t>
  </si>
  <si>
    <t>800-38-C3-12</t>
  </si>
  <si>
    <t>3/8" OD   3/8" MIP  X  1/2" FIP   12"</t>
  </si>
  <si>
    <t>800-38-C3-18</t>
  </si>
  <si>
    <t>3/8" OD   3/8" MIP  X  1/2" FIP   18"</t>
  </si>
  <si>
    <t>800-38-C3-24</t>
  </si>
  <si>
    <t>3/8" OD   3/8" MIP  X  1/2" FIP   24"</t>
  </si>
  <si>
    <t>800-38-C3-30</t>
  </si>
  <si>
    <t>3/8" OD   3/8" MIP  X  1/2" FIP   30"</t>
  </si>
  <si>
    <t>800-38-C3-36</t>
  </si>
  <si>
    <t>3/8" OD   3/8" MIP  X  1/2" FIP   36"</t>
  </si>
  <si>
    <t>800-38-C3-48</t>
  </si>
  <si>
    <t>3/8" OD   3/8" MIP  X  1/2" FIP   48"</t>
  </si>
  <si>
    <t>800-38-C3-60</t>
  </si>
  <si>
    <t>3/8" OD   3/8" MIP  X  1/2" FIP   60"</t>
  </si>
  <si>
    <t>800-38-C3-72</t>
  </si>
  <si>
    <t>3/8" OD   3/8" MIP  X  1/2" FIP   72"</t>
  </si>
  <si>
    <t>800-38-C4-12</t>
  </si>
  <si>
    <t>3/8" OD   1/2" FIP  X  1/2" FIP   12"</t>
  </si>
  <si>
    <t>800-38-C4-18"</t>
  </si>
  <si>
    <t>3/8" OD   1/2" FIP  X  1/2" FIP   18"</t>
  </si>
  <si>
    <t>800-38-C4-24</t>
  </si>
  <si>
    <t>3/8" OD   1/2" FIP  X  1/2" FIP   24"</t>
  </si>
  <si>
    <t>800-38-C4-30</t>
  </si>
  <si>
    <t>3/8" OD   1/2" FIP  X  1/2" FIP   30"</t>
  </si>
  <si>
    <t>800-38-C4-36</t>
  </si>
  <si>
    <t>3/8" OD   1/2" FIP  X  1/2" FIP   36"</t>
  </si>
  <si>
    <t>800-38-C4-48</t>
  </si>
  <si>
    <t>3/8" OD   1/2" FIP  X  1/2" FIP   48"</t>
  </si>
  <si>
    <t>800-38-C4-60</t>
  </si>
  <si>
    <t>3/8" OD   1/2" FIP  X  1/2" FIP   60"</t>
  </si>
  <si>
    <t>800-38-C4-72</t>
  </si>
  <si>
    <t>3/8" OD   1/2" FIP  X  1/2" FIP   72"</t>
  </si>
  <si>
    <t>800-38-C5-12</t>
  </si>
  <si>
    <t>3/8" OD   3/8" FIP  X  1/2" FIP   12"</t>
  </si>
  <si>
    <t>800-38-C5-18</t>
  </si>
  <si>
    <t>3/8" OD   3/8" FIP  X  1/2" FIP   18"</t>
  </si>
  <si>
    <t>800-38-C5-24</t>
  </si>
  <si>
    <t>3/8" OD   3/8" FIP  X  1/2" FIP   24"</t>
  </si>
  <si>
    <t>800-38-C5-30</t>
  </si>
  <si>
    <t>3/8" OD   3/8" FIP  X  1/2" FIP   30"</t>
  </si>
  <si>
    <t>800-38-C5-36</t>
  </si>
  <si>
    <t>3/8" OD   3/8" FIP  X  1/2" FIP   36"</t>
  </si>
  <si>
    <t>800-38-C5-48</t>
  </si>
  <si>
    <t>3/8" OD   3/8" FIP  X  1/2" FIP   48"</t>
  </si>
  <si>
    <t>800-38-C5-60</t>
  </si>
  <si>
    <t>3/8" OD   3/8" FIP  X  1/2" FIP   60"</t>
  </si>
  <si>
    <t>800-38-C5-72</t>
  </si>
  <si>
    <t>3/8" OD   3/8" FIP  X  1/2" FIP   72"</t>
  </si>
  <si>
    <t>800-38-C6-12</t>
  </si>
  <si>
    <t>3/8" OD   1/2" MIP  X  1/2" FIP STR. BALL VALVE   12"</t>
  </si>
  <si>
    <t>800-38-C6-18</t>
  </si>
  <si>
    <t>3/8" OD   1/2" MIP  X  1/2" FIP STR. BALL VALVE   18"</t>
  </si>
  <si>
    <t>800-38-C6-24</t>
  </si>
  <si>
    <t>3/8" OD   1/2" MIP  X  1/2" FIP STR. BALL VALVE   24"</t>
  </si>
  <si>
    <t>800-38-C6-30</t>
  </si>
  <si>
    <t>3/8" OD   1/2" MIP  X  1/2" FIP STR. BALL VALVE   30"</t>
  </si>
  <si>
    <t>800-38-C6-36</t>
  </si>
  <si>
    <t>3/8" OD   1/2" MIP  X  1/2" FIP STR. BALL VALVE   36"</t>
  </si>
  <si>
    <t>800-38-C6-48</t>
  </si>
  <si>
    <t>3/8" OD   1/2" MIP  X  1/2" FIP STR. BALL VALVE   48"</t>
  </si>
  <si>
    <t>800-38-C6-60</t>
  </si>
  <si>
    <t>3/8" OD   1/2" MIP  X  1/2" FIP STR. BALL VALVE   60"</t>
  </si>
  <si>
    <t>800-38-C6-72</t>
  </si>
  <si>
    <t>3/8" OD   1/2" MIP  X  1/2" FIP STR. BALL VALVE   72"</t>
  </si>
  <si>
    <t>800-38-C7-12</t>
  </si>
  <si>
    <t>3/8" OD   1/2" FIP  X  1/2" FIP STR. BALL VALVE  12"</t>
  </si>
  <si>
    <t>800-38-C7-18</t>
  </si>
  <si>
    <t>3/8" OD   1/2" FIP  X  1/2" FIP STR. BALL VALVE  18"</t>
  </si>
  <si>
    <t>800-38-C7-24</t>
  </si>
  <si>
    <t>3/8" OD   1/2" FIP  X  1/2" FIP STR. BALL VALVE  24"</t>
  </si>
  <si>
    <t>800-38-C7-30</t>
  </si>
  <si>
    <t>3/8" OD   1/2" FIP  X  1/2" FIP STR. BALL VALVE  30"</t>
  </si>
  <si>
    <t>800-38-C7-36</t>
  </si>
  <si>
    <t>3/8" OD   1/2" FIP  X  1/2" FIP STR. BALL VALVE  36"</t>
  </si>
  <si>
    <t>800-38-C7-48</t>
  </si>
  <si>
    <t>3/8" OD   1/2" FIP  X  1/2" FIP STR. BALL VALVE  48"</t>
  </si>
  <si>
    <t>800-38-C7-60</t>
  </si>
  <si>
    <t>3/8" OD   1/2" FIP  X  1/2" FIP STR. BALL VALVE  60"</t>
  </si>
  <si>
    <t>800-38-C7-72</t>
  </si>
  <si>
    <t>3/8" OD   1/2" FIP  X  1/2" FIP STR. BALL VALVE  72"</t>
  </si>
  <si>
    <t>90058-12</t>
  </si>
  <si>
    <t>5/8 OD UNCOATED CONNECTOR 12"</t>
  </si>
  <si>
    <t>90058-18</t>
  </si>
  <si>
    <t>5/8 OD UNCOATED CONNECTOR 18"</t>
  </si>
  <si>
    <t>90058-24</t>
  </si>
  <si>
    <t>5/8 OD UNCOATED CONNECTOR 24"</t>
  </si>
  <si>
    <t>90058-30</t>
  </si>
  <si>
    <t>5/8 OD UNCOATED CONNECTOR 30"</t>
  </si>
  <si>
    <t>90058-36</t>
  </si>
  <si>
    <t>5/8 OD UNCOATED CONNECTOR 36"</t>
  </si>
  <si>
    <t>90058-48</t>
  </si>
  <si>
    <t>5/8 OD UNCOATED CONNECTOR 48"</t>
  </si>
  <si>
    <t>90058-60</t>
  </si>
  <si>
    <t>5/8 OD UNCOATED CONNECTOR 60"</t>
  </si>
  <si>
    <t>90058-72</t>
  </si>
  <si>
    <t>5/8 OD UNCOATED CONNECTOR 72"</t>
  </si>
  <si>
    <t>900-58-A1-12</t>
  </si>
  <si>
    <t>900-58-A1-18</t>
  </si>
  <si>
    <t>900-58-A1-24</t>
  </si>
  <si>
    <t>900-58-A1-30</t>
  </si>
  <si>
    <t>900-58-A1-36</t>
  </si>
  <si>
    <t>900-58-A1-48</t>
  </si>
  <si>
    <t>900-58-A1-60</t>
  </si>
  <si>
    <t>900-58-A1-72</t>
  </si>
  <si>
    <t>900-58-A2-12</t>
  </si>
  <si>
    <t>900-58-A2-18</t>
  </si>
  <si>
    <t>900-58-A2-24</t>
  </si>
  <si>
    <t>900-58-A2-30</t>
  </si>
  <si>
    <t>900-58-A2-36</t>
  </si>
  <si>
    <t>900-58-A2-48</t>
  </si>
  <si>
    <t>900-58-A2-60</t>
  </si>
  <si>
    <t>900-58-A2-72</t>
  </si>
  <si>
    <t>900-58-A3-12</t>
  </si>
  <si>
    <t>900-58-A3-18</t>
  </si>
  <si>
    <t>900-58-A3-24</t>
  </si>
  <si>
    <t>900-58-A3-30</t>
  </si>
  <si>
    <t>900-58-A3-36</t>
  </si>
  <si>
    <t>900-58-A3-48</t>
  </si>
  <si>
    <t>900-58-A3-60</t>
  </si>
  <si>
    <t>900-58-A3-72</t>
  </si>
  <si>
    <t>900-58-A4-12</t>
  </si>
  <si>
    <t>900-58-A4-18</t>
  </si>
  <si>
    <t>900-58-A4-24</t>
  </si>
  <si>
    <t>900-58-A4-30</t>
  </si>
  <si>
    <t>900-58-A4-36</t>
  </si>
  <si>
    <t>900-58-A4-48</t>
  </si>
  <si>
    <t>900-58-A4-60</t>
  </si>
  <si>
    <t>900-58-A4-72</t>
  </si>
  <si>
    <t>900-58-A5-12</t>
  </si>
  <si>
    <t>900-58-A5-18</t>
  </si>
  <si>
    <t>900-58-A5-24</t>
  </si>
  <si>
    <t>900-58-A5-30</t>
  </si>
  <si>
    <t>900-58-A5-36</t>
  </si>
  <si>
    <t>900-58-A5-48</t>
  </si>
  <si>
    <t xml:space="preserve">900-58-A5-60 </t>
  </si>
  <si>
    <t>900-58-A5-72</t>
  </si>
  <si>
    <t>900-58-A6-12</t>
  </si>
  <si>
    <t>900-58-A6-18</t>
  </si>
  <si>
    <t>900-58-A6-24</t>
  </si>
  <si>
    <t>900-58-A6-30</t>
  </si>
  <si>
    <t>900-58-A6-36</t>
  </si>
  <si>
    <t>900-58-A6-48</t>
  </si>
  <si>
    <t>900-58-A6-60</t>
  </si>
  <si>
    <t>900-58-A6-72</t>
  </si>
  <si>
    <t>900-58-A7-12</t>
  </si>
  <si>
    <t>900-58-A7-18</t>
  </si>
  <si>
    <t>900-58-A7-24</t>
  </si>
  <si>
    <t>900-58-A7-30</t>
  </si>
  <si>
    <t>900-58-A7-36</t>
  </si>
  <si>
    <t>900-58-A7-48</t>
  </si>
  <si>
    <t>900-58-A7-60</t>
  </si>
  <si>
    <t>900-58-A7-72</t>
  </si>
  <si>
    <t>900-58-A8-12</t>
  </si>
  <si>
    <t>900-58-A8-18</t>
  </si>
  <si>
    <t>900-58-A8-24</t>
  </si>
  <si>
    <t>900-58-A8-30</t>
  </si>
  <si>
    <t>900-58-A8-36</t>
  </si>
  <si>
    <t>900-58-A8-48</t>
  </si>
  <si>
    <t>900-58-A8-60</t>
  </si>
  <si>
    <t>900-58-A8-72</t>
  </si>
  <si>
    <t>900-58-A9-12</t>
  </si>
  <si>
    <t>900-58-A9-18</t>
  </si>
  <si>
    <t>900-58-A9-24</t>
  </si>
  <si>
    <t>900-58-A9-30</t>
  </si>
  <si>
    <t>900-58-A9-36</t>
  </si>
  <si>
    <t>900-58-A9-48</t>
  </si>
  <si>
    <t>900-58-A9-60</t>
  </si>
  <si>
    <t>900-58-A9-72</t>
  </si>
  <si>
    <t>900-58-A10-12</t>
  </si>
  <si>
    <t>900-58-A10-18</t>
  </si>
  <si>
    <t>900-58-A10-24</t>
  </si>
  <si>
    <t>900-58-A10-30</t>
  </si>
  <si>
    <t>900-58-A10-36</t>
  </si>
  <si>
    <t>900-58-A10-48</t>
  </si>
  <si>
    <t>900-58-A10-60</t>
  </si>
  <si>
    <t>900-58-A10-72</t>
  </si>
  <si>
    <t>900-58-A11-12</t>
  </si>
  <si>
    <t>900-58-A11-18</t>
  </si>
  <si>
    <t>900-58-A11-24</t>
  </si>
  <si>
    <t>900-58-A11-30</t>
  </si>
  <si>
    <t>900-58-A11-36</t>
  </si>
  <si>
    <t>900-58-A11-48</t>
  </si>
  <si>
    <t>900-58-A11-60</t>
  </si>
  <si>
    <t>900-58-A11-72</t>
  </si>
  <si>
    <t>900-58-A12-12</t>
  </si>
  <si>
    <t>900-58-A12-18</t>
  </si>
  <si>
    <t>900-58-A12-24</t>
  </si>
  <si>
    <t>900-58-A12-30</t>
  </si>
  <si>
    <t>900-58-A12-36</t>
  </si>
  <si>
    <t>900-58-A12-48</t>
  </si>
  <si>
    <t>900-58-A12-60</t>
  </si>
  <si>
    <t>900-58-A12-72</t>
  </si>
  <si>
    <t>900-58-A13-12</t>
  </si>
  <si>
    <t>900-58-A13-18</t>
  </si>
  <si>
    <t>900-58-A13-24</t>
  </si>
  <si>
    <t>900-58-A13-30</t>
  </si>
  <si>
    <t>900-58-A13-36</t>
  </si>
  <si>
    <t>900-58-A13-48</t>
  </si>
  <si>
    <t>900-58-A13-60</t>
  </si>
  <si>
    <t>900-58-A13-72</t>
  </si>
  <si>
    <t>900-58-A14-12</t>
  </si>
  <si>
    <t>900-58-A14-18</t>
  </si>
  <si>
    <t>900-58-A14-24</t>
  </si>
  <si>
    <t>900-58-A14-30</t>
  </si>
  <si>
    <t>900-58-A14-36</t>
  </si>
  <si>
    <t>900-58-A14-48</t>
  </si>
  <si>
    <t>900-58-A14-60</t>
  </si>
  <si>
    <t>900-58-A14-72</t>
  </si>
  <si>
    <t>900-58-A15-12</t>
  </si>
  <si>
    <t>900-58-A15-18</t>
  </si>
  <si>
    <t>900-58-A15-24</t>
  </si>
  <si>
    <t>900-58-A15-30</t>
  </si>
  <si>
    <t>900-58-A15-36</t>
  </si>
  <si>
    <t>900-58-A15-48</t>
  </si>
  <si>
    <t>900-58-A15-60</t>
  </si>
  <si>
    <t>900-58-A15-72</t>
  </si>
  <si>
    <t>900-58-A16-12</t>
  </si>
  <si>
    <t>900-58-A16-18</t>
  </si>
  <si>
    <t>900-58-A16-24</t>
  </si>
  <si>
    <t>900-58-A16-30</t>
  </si>
  <si>
    <t>900-58-A16-36</t>
  </si>
  <si>
    <t>900-58-A16-48</t>
  </si>
  <si>
    <t>900-58-A16-60</t>
  </si>
  <si>
    <t>900-58-A16-72</t>
  </si>
  <si>
    <t>900-58-A17-12</t>
  </si>
  <si>
    <t>900-58-A17-18</t>
  </si>
  <si>
    <t>900-58-A17-24</t>
  </si>
  <si>
    <t>900-58-A17-30</t>
  </si>
  <si>
    <t>900-58-A17-36</t>
  </si>
  <si>
    <t>900-58-A17-48</t>
  </si>
  <si>
    <t>900-58-A17-60</t>
  </si>
  <si>
    <t>900-58-A17-72</t>
  </si>
  <si>
    <t>90012-12</t>
  </si>
  <si>
    <t>1/2 OD UNCOATED CONNECTOR 12"</t>
  </si>
  <si>
    <t>90012-18</t>
  </si>
  <si>
    <t>1/2 OD UNCOATED CONNECTOR 18"</t>
  </si>
  <si>
    <t>90012-24</t>
  </si>
  <si>
    <t>1/2 OD UNCOATED CONNECTOR 24"</t>
  </si>
  <si>
    <t>90012-30</t>
  </si>
  <si>
    <t>1/2 OD UNCOATED CONNECTOR 30"</t>
  </si>
  <si>
    <t>90012-36</t>
  </si>
  <si>
    <t>1/2 OD UNCOATED CONNECTOR 36"</t>
  </si>
  <si>
    <t>90012-48</t>
  </si>
  <si>
    <t>1/2 OD UNCOATED CONNECTOR 48"</t>
  </si>
  <si>
    <t>90012-60</t>
  </si>
  <si>
    <t>1/2 OD UNCOATED CONNECTOR 60"</t>
  </si>
  <si>
    <t>90012-72</t>
  </si>
  <si>
    <t>1/2 OD UNCOATED CONNECTOR 72"</t>
  </si>
  <si>
    <t>900-12-B1-12</t>
  </si>
  <si>
    <t>1/2" OD  1/2" MIP  X  1/2" MIP   12"</t>
  </si>
  <si>
    <t>900-12-B1-18</t>
  </si>
  <si>
    <t>1/2" OD  1/2" MIP  X  1/2" MIP   18"</t>
  </si>
  <si>
    <t>900-12-B1-24</t>
  </si>
  <si>
    <t>1/2" OD  1/2" MIP  X  1/2" MIP   24"</t>
  </si>
  <si>
    <t>900-12-B1-30</t>
  </si>
  <si>
    <t>1/2" OD  1/2" MIP  X  1/2" MIP   30"</t>
  </si>
  <si>
    <t>900-12-B1-36</t>
  </si>
  <si>
    <t>1/2" OD  1/2" MIP  X  1/2" MIP   36"</t>
  </si>
  <si>
    <t>900-12-B1-48</t>
  </si>
  <si>
    <t>1/2" OD  1/2" MIP  X  1/2" MIP   48"</t>
  </si>
  <si>
    <t>900-12-B1-60</t>
  </si>
  <si>
    <t>1/2" OD  1/2" MIP  X  1/2" MIP   60"</t>
  </si>
  <si>
    <t>900-12-B1-72</t>
  </si>
  <si>
    <t>1/2" OD  1/2" MIP  X  1/2" MIP   72"</t>
  </si>
  <si>
    <t>900-12-B2-12</t>
  </si>
  <si>
    <t>1/2" OD  1/2" MIP  X  1/2" FIP   12"</t>
  </si>
  <si>
    <t>900-12-B2-18</t>
  </si>
  <si>
    <t>1/2" OD  1/2" MIP  X  1/2" FIP   18"</t>
  </si>
  <si>
    <t>900-12-B2-24</t>
  </si>
  <si>
    <t>1/2" OD  1/2" MIP  X  1/2" FIP   24"</t>
  </si>
  <si>
    <t>900-12-B2-30</t>
  </si>
  <si>
    <t>1/2" OD  1/2" MIP  X  1/2" FIP   30"</t>
  </si>
  <si>
    <t>900-12-B2-36</t>
  </si>
  <si>
    <t>1/2" OD  1/2" MIP  X  1/2" FIP   36"</t>
  </si>
  <si>
    <t>900-12-B2-48</t>
  </si>
  <si>
    <t>1/2" OD  1/2" MIP  X  1/2" FIP   48"</t>
  </si>
  <si>
    <t>900-12-B2-60</t>
  </si>
  <si>
    <t>1/2" OD  1/2" MIP  X  1/2" FIP   60"</t>
  </si>
  <si>
    <t>900-12-B2-72</t>
  </si>
  <si>
    <t>1/2" OD  1/2" MIP  X  1/2" FIP   72"</t>
  </si>
  <si>
    <t>900-12-B3-12</t>
  </si>
  <si>
    <t>1/2" OD  1/2" FIP  X  1/2" FIP   12"</t>
  </si>
  <si>
    <t>900-12-B3-18</t>
  </si>
  <si>
    <t>1/2" OD  1/2" FIP  X  1/2" FIP   18"</t>
  </si>
  <si>
    <t>900-12-B3-24</t>
  </si>
  <si>
    <t>1/2" OD  1/2" FIP  X  1/2" FIP   24"</t>
  </si>
  <si>
    <t>900-12-B3-30</t>
  </si>
  <si>
    <t>1/2" OD  1/2" FIP  X  1/2" FIP   30"</t>
  </si>
  <si>
    <t>900-12-B3-36</t>
  </si>
  <si>
    <t>1/2" OD  1/2" FIP  X  1/2" FIP   36"</t>
  </si>
  <si>
    <t>900-12-B3-48</t>
  </si>
  <si>
    <t>1/2" OD  1/2" FIP  X  1/2" FIP   48"</t>
  </si>
  <si>
    <t>900-12-B3-60</t>
  </si>
  <si>
    <t>1/2" OD  1/2" FIP  X  1/2" FIP   60"</t>
  </si>
  <si>
    <t>900-12-B3-72</t>
  </si>
  <si>
    <t>1/2" OD  1/2" FIP  X  1/2" FIP   72"</t>
  </si>
  <si>
    <t>900-12-B4-12</t>
  </si>
  <si>
    <t>1/2" OD  1/2" FIP  X  3/8" FIP   12"</t>
  </si>
  <si>
    <t>900-12-B4-18</t>
  </si>
  <si>
    <t>1/2" OD  1/2" FIP  X  3/8" FIP   18"</t>
  </si>
  <si>
    <t>900-12-B4-24</t>
  </si>
  <si>
    <t>1/2" OD  1/2" FIP  X  3/8" FIP   24"</t>
  </si>
  <si>
    <t>900-12-B4-30</t>
  </si>
  <si>
    <t>1/2" OD  1/2" FIP  X  3/8" FIP   30"</t>
  </si>
  <si>
    <t>900-12-B4-36</t>
  </si>
  <si>
    <t>1/2" OD  1/2" FIP  X  3/8" FIP   36"</t>
  </si>
  <si>
    <t>900-12-B4-48</t>
  </si>
  <si>
    <t>1/2" OD  1/2" FIP  X  3/8" FIP   48"</t>
  </si>
  <si>
    <t>900-12-B4-60</t>
  </si>
  <si>
    <t>1/2" OD  1/2" FIP  X  3/8" FIP   60"</t>
  </si>
  <si>
    <t>900-12-B4-72</t>
  </si>
  <si>
    <t>1/2" OD  1/2" FIP  X  3/8" FIP   72"</t>
  </si>
  <si>
    <t>900-12-B5-12</t>
  </si>
  <si>
    <t>1/2" OD  1/2" MIP  X  1/2" FIP STR. BALL VALVE   12"</t>
  </si>
  <si>
    <t>900-12-B5-18</t>
  </si>
  <si>
    <t>1/2" OD  1/2" MIP  X  1/2" FIP STR. BALL VALVE   18"</t>
  </si>
  <si>
    <t>900-12-B5-24</t>
  </si>
  <si>
    <t>1/2" OD  1/2" MIP  X  1/2" FIP STR. BALL VALVE   24"</t>
  </si>
  <si>
    <t>900-12-B5-30</t>
  </si>
  <si>
    <t>1/2" OD  1/2" MIP  X  1/2" FIP STR. BALL VALVE   30"</t>
  </si>
  <si>
    <t>900-12-B5-36</t>
  </si>
  <si>
    <t>1/2" OD  1/2" MIP  X  1/2" FIP STR. BALL VALVE   36"</t>
  </si>
  <si>
    <t>900-12-B5-48</t>
  </si>
  <si>
    <t>1/2" OD  1/2" MIP  X  1/2" FIP STR. BALL VALVE   48"</t>
  </si>
  <si>
    <t>900-12-B5-60</t>
  </si>
  <si>
    <t>1/2" OD  1/2" MIP  X  1/2" FIP STR. BALL VALVE   60"</t>
  </si>
  <si>
    <t>900-12-B5-72</t>
  </si>
  <si>
    <t>1/2" OD  1/2" MIP  X  1/2" FIP STR. BALL VALVE   72"</t>
  </si>
  <si>
    <t>900-12-B6-12</t>
  </si>
  <si>
    <t>1/2" OD  1/2" FIP  X  1/2" FIP STR. BAL VALVE   12"</t>
  </si>
  <si>
    <t>900-12-B6-18</t>
  </si>
  <si>
    <t>1/2" OD  1/2" FIP  X  1/2" FIP STR. BAL VALVE   18"</t>
  </si>
  <si>
    <t>900-12-B6-24</t>
  </si>
  <si>
    <t>1/2" OD  1/2" FIP  X  1/2" FIP STR. BAL VALVE   24"</t>
  </si>
  <si>
    <t>900-12-B6-30</t>
  </si>
  <si>
    <t>1/2" OD  1/2" FIP  X  1/2" FIP STR. BAL VALVE   30"</t>
  </si>
  <si>
    <t>900-12-B6-36</t>
  </si>
  <si>
    <t>1/2" OD  1/2" FIP  X  1/2" FIP STR. BAL VALVE   36"</t>
  </si>
  <si>
    <t>900-12-B6-48</t>
  </si>
  <si>
    <t>1/2" OD  1/2" FIP  X  1/2" FIP STR. BAL VALVE   48"</t>
  </si>
  <si>
    <t>900-12-B6-60</t>
  </si>
  <si>
    <t>1/2" OD  1/2" FIP  X  1/2" FIP STR. BAL VALVE   60"</t>
  </si>
  <si>
    <t>900-12-B6-72</t>
  </si>
  <si>
    <t>1/2" OD  1/2" FIP  X  1/2" FIP STR. BAL VALVE   72"</t>
  </si>
  <si>
    <t>90038-12</t>
  </si>
  <si>
    <t>3/8 OD UNCOATED CONNECTOR 12"</t>
  </si>
  <si>
    <t>90038-18</t>
  </si>
  <si>
    <t>3/8 OD UNCOATED CONNECTOR 18"</t>
  </si>
  <si>
    <t>90038-24</t>
  </si>
  <si>
    <t>3/8 OD UNCOATED CONNECTOR 24"</t>
  </si>
  <si>
    <t>90038-30</t>
  </si>
  <si>
    <t>3/8 OD UNCOATED CONNECTOR 30"</t>
  </si>
  <si>
    <t>90038-36</t>
  </si>
  <si>
    <t>3/8 OD UNCOATED CONNECTOR 36"</t>
  </si>
  <si>
    <t>90038-48</t>
  </si>
  <si>
    <t>3/8 OD UNCOATED CONNECTOR 48"</t>
  </si>
  <si>
    <t>90038-60</t>
  </si>
  <si>
    <t>3/8 OD UNCOATED CONNECTOR 60"</t>
  </si>
  <si>
    <t>90038-72</t>
  </si>
  <si>
    <t>3/8 OD UNCOATED CONNECTOR 72"</t>
  </si>
  <si>
    <t>900-38-C1-12</t>
  </si>
  <si>
    <t>900-38-C1-18</t>
  </si>
  <si>
    <t>900-38-C1-24</t>
  </si>
  <si>
    <t>900-38-C1-30</t>
  </si>
  <si>
    <t>900-38-C1-36</t>
  </si>
  <si>
    <t>900-38-C1-48</t>
  </si>
  <si>
    <t>900-38-C1-60</t>
  </si>
  <si>
    <t>900-38-C1-72</t>
  </si>
  <si>
    <t>900-38-C2-12</t>
  </si>
  <si>
    <t>900-38-C2-18</t>
  </si>
  <si>
    <t>900-38-C2-24</t>
  </si>
  <si>
    <t>900-38-C2-30</t>
  </si>
  <si>
    <t>900-38-C2-36</t>
  </si>
  <si>
    <t>900-38-C2-48</t>
  </si>
  <si>
    <t>900-38-C2-60</t>
  </si>
  <si>
    <t>900-38-C2-72</t>
  </si>
  <si>
    <t>900-38-C3-12</t>
  </si>
  <si>
    <t>900-38-C3-18</t>
  </si>
  <si>
    <t>900-38-C3-24</t>
  </si>
  <si>
    <t>900-38-C3-30</t>
  </si>
  <si>
    <t>900-38-C3-36</t>
  </si>
  <si>
    <t>900-38-C3-48</t>
  </si>
  <si>
    <t>900-38-C3-60</t>
  </si>
  <si>
    <t>900-38-C3-72</t>
  </si>
  <si>
    <t>900-38-C4-12</t>
  </si>
  <si>
    <t>900-38-C4-18</t>
  </si>
  <si>
    <t>900-38-C4-24</t>
  </si>
  <si>
    <t>900-38-C4-30</t>
  </si>
  <si>
    <t>900-38-C4-36</t>
  </si>
  <si>
    <t>900-38-C4-48</t>
  </si>
  <si>
    <t>900-38-C4-60</t>
  </si>
  <si>
    <t>900-38-C4-72</t>
  </si>
  <si>
    <t>900-38-C5-12</t>
  </si>
  <si>
    <t>900-38-C5-18</t>
  </si>
  <si>
    <t>900-38-C5-24</t>
  </si>
  <si>
    <t>900-38-C5-30</t>
  </si>
  <si>
    <t>900-38-C5-36</t>
  </si>
  <si>
    <t>900-38-C5-48</t>
  </si>
  <si>
    <t>900-38-C5-60</t>
  </si>
  <si>
    <t>900-38-C5-72</t>
  </si>
  <si>
    <t>900-38-C6-12</t>
  </si>
  <si>
    <t>900-38-C6-18</t>
  </si>
  <si>
    <t>900-38-C6-24</t>
  </si>
  <si>
    <t>900-38-C6-30</t>
  </si>
  <si>
    <t>900-38-C6-36</t>
  </si>
  <si>
    <t>900-38-C6-48</t>
  </si>
  <si>
    <t>900-38-C6-60</t>
  </si>
  <si>
    <t>900-38-C6-72</t>
  </si>
  <si>
    <t>900-38-C7-12</t>
  </si>
  <si>
    <t>3/8" OD   1/2" FIP  X  1/2" FIP STR. BALL VALVE   12"</t>
  </si>
  <si>
    <t>900-38-C7-18</t>
  </si>
  <si>
    <t>3/8" OD   1/2" FIP  X  1/2" FIP STR. BALL VALVE   18"</t>
  </si>
  <si>
    <t>900-38-C7-24</t>
  </si>
  <si>
    <t>3/8" OD   1/2" FIP  X  1/2" FIP STR. BALL VALVE   24"</t>
  </si>
  <si>
    <t>900-38-C7-30</t>
  </si>
  <si>
    <t>3/8" OD   1/2" FIP  X  1/2" FIP STR. BALL VALVE   30"</t>
  </si>
  <si>
    <t>900-38-C7-36</t>
  </si>
  <si>
    <t>3/8" OD   1/2" FIP  X  1/2" FIP STR. BALL VALVE   36"</t>
  </si>
  <si>
    <t>900-38-C7-48</t>
  </si>
  <si>
    <t>3/8" OD   1/2" FIP  X  1/2" FIP STR. BALL VALVE   48"</t>
  </si>
  <si>
    <t>900-38-C7-60</t>
  </si>
  <si>
    <t>3/8" OD   1/2" FIP  X  1/2" FIP STR. BALL VALVE   60"</t>
  </si>
  <si>
    <t>900-38-C7-72</t>
  </si>
  <si>
    <t>3/8" OD   1/2" FIP  X  1/2" FIP STR. BALL VALVE   72"</t>
  </si>
  <si>
    <t>FF01</t>
  </si>
  <si>
    <t>3/8" FLARE X 3/8" FIP</t>
  </si>
  <si>
    <t>FF02</t>
  </si>
  <si>
    <t>3/8" FLARE X 1/2" FIP</t>
  </si>
  <si>
    <t>FF20</t>
  </si>
  <si>
    <t>1/2" FLARE X 3/8" FIP</t>
  </si>
  <si>
    <t>FF21</t>
  </si>
  <si>
    <t>1/2" FLARE X 1/2" FIP</t>
  </si>
  <si>
    <t>FF50</t>
  </si>
  <si>
    <t>15/16" FLARE X 1/2" FIP</t>
  </si>
  <si>
    <t>FF51</t>
  </si>
  <si>
    <t>15/16" FLARE X 3/4" FIP</t>
  </si>
  <si>
    <t>FM01</t>
  </si>
  <si>
    <t>3/8" FLARE X 3/8" MIP (Tapped 1/4" FIP)</t>
  </si>
  <si>
    <t>FM02</t>
  </si>
  <si>
    <t>3/8" FLARE X 1/2" MIP (Tapped 3/8" FIP)</t>
  </si>
  <si>
    <t>FM20</t>
  </si>
  <si>
    <t>1/2" FLARE X 3/8" MIP (Tapped 1/4" FIP)</t>
  </si>
  <si>
    <t>FM21</t>
  </si>
  <si>
    <t>1/2" FLARE X 1/2" MIP (Tapped 3/8" FIP)</t>
  </si>
  <si>
    <t>FM50</t>
  </si>
  <si>
    <t>5/8" FLARE 15/16" THD X 1/2" MIP (Tapped 3/8" FIP)</t>
  </si>
  <si>
    <t>FM51</t>
  </si>
  <si>
    <t>5/8" FLARE 15/16" THD X 3/4" MIP (Tapped 1/2" FIP)</t>
  </si>
  <si>
    <t>SS CORRUGATED CONNECTOR  3/4" FIP X 3/4" FIP X 12"</t>
  </si>
  <si>
    <t>SS CORRUGATED CONNECTOR  3/4" FIP X 3/4" FIP X 15"</t>
  </si>
  <si>
    <t>SS CORRUGATED CONNECTOR  3/4" FIP X 3/4" FIP X 18"</t>
  </si>
  <si>
    <t>SS CORRUGATED CONNECTOR  3/4" FIP X 3/4" FIP X 24"</t>
  </si>
  <si>
    <t>SS CORRUGATED CONNECTOR  3/4" FIP X 1" FIP X 18"</t>
  </si>
  <si>
    <t>SS CORRUGATED CONNECTOR  3/4" FIP X 1" FIP X 24"</t>
  </si>
  <si>
    <t>SS CORRUGATED CONNECTOR  3/4" FIP X 3/4" SWEAT X 18"</t>
  </si>
  <si>
    <t>SS CORRUGATED CONNECTOR  3/4" FIP X 3/4" SWEAT X 24"</t>
  </si>
  <si>
    <t>SS CORRUGATED CONNECTOR  1" FIP X 1" FIP X 12"</t>
  </si>
  <si>
    <t>SS CORRUGATED CONNECTOR  1" FIP X 1" FIP X 18"</t>
  </si>
  <si>
    <t>SS CORRUGATED CONNECTOR  1" FIP X 1" FIP X 24"</t>
  </si>
  <si>
    <t>SS CORRUGATED CONNECTOR  1-1/4" FIP X 1-1/4" FIP X 18"</t>
  </si>
  <si>
    <t>SS CORRUGATED CONNECTOR  1-1/4" FIP X 1-1/4" FIP X 24"</t>
  </si>
  <si>
    <t>SS CORRUGATED CONNECTOR  1-1/4" FIP X 3/4" FIP X 18"</t>
  </si>
  <si>
    <t>SS CORRUGATED CONNECTOR  1-1/4" FIP X 3/4" FIP X 24"</t>
  </si>
  <si>
    <t>SS CORRUGATED CONNECTOR  1-1/4" FIP X 1" FIP X 18"</t>
  </si>
  <si>
    <t>SS CORRUGATED CONNECTOR  1-1/4" FIP X 1" FIP X 24"</t>
  </si>
  <si>
    <t>SS CORRUGATED CONNECTOR  1-1/2" FIP X 1-1/2" FIP X 18"</t>
  </si>
  <si>
    <t>SS CORRUGATED CONNECTOR  1-1/2" FIP X 1-1/2" FIP X 24"</t>
  </si>
  <si>
    <t>SS CORRUGATED CONNECTOR  2" FIP X 2" FIP X 18"</t>
  </si>
  <si>
    <t>SS CORRUGATED CONNECTOR  2" FIP X 2" FIP X 24"</t>
  </si>
  <si>
    <t>CU CORRUGATED CONNECTOR  3/4" FIP X 3/4" FIP X 12"</t>
  </si>
  <si>
    <t>CU CORRUGATED CONNECTOR  3/4" FIP X 3/4" FIP X 15"</t>
  </si>
  <si>
    <t>CU CORRUGATED CONNECTOR  3/4" FIP X 3/4" FIP X 18"</t>
  </si>
  <si>
    <t>CU CORRUGATED CONNECTOR  3/4" FIP X 3/4" FIP X 24"</t>
  </si>
  <si>
    <t>CU CORRUGATED CONNECTOR  3/4" SWEAT X 3/4" FIP X 12"</t>
  </si>
  <si>
    <t>CU CORRUGATED CONNECTOR  3/4" SWEAT X 3/4" FIP X 15"</t>
  </si>
  <si>
    <t>CU CORRUGATED CONNECTOR  3/4" SWEAT X 3/4" FIP X 18"</t>
  </si>
  <si>
    <t>CU CORRUGATED CONNECTOR  3/4" SWEAT X 3/4" FIP X 24"</t>
  </si>
  <si>
    <t>CU CORRUGATED CONNECTOR  3/4" FIP X 3/4" PEX - 18"</t>
  </si>
  <si>
    <t>CU CORRUGATED CONNECTOR  3/4" FIP X 3/4" PEX - 24"</t>
  </si>
  <si>
    <t>153012-NL</t>
  </si>
  <si>
    <t>WATER CONNECTOR 1/2" FIP X 1/2" FIP X 12" - NO LEAD</t>
  </si>
  <si>
    <t>153016-NL</t>
  </si>
  <si>
    <t>WATER CONNECTOR 1/2" FIP X 1/2" FIP X 16" - NO LEAD</t>
  </si>
  <si>
    <t>153020-NL</t>
  </si>
  <si>
    <t>WATER CONNECTOR 1/2" FIP X 1/2" FIP X 20" - NO LEAD</t>
  </si>
  <si>
    <t>153024-NL</t>
  </si>
  <si>
    <t>WATER CONNECTOR 1/2" FIP X 1/2" FIP X 24" - NO LEAD</t>
  </si>
  <si>
    <t>153030-NL</t>
  </si>
  <si>
    <t>WATER CONNECTOR 1/2" FIP X 1/2" FIP X 30" - NO LEAD</t>
  </si>
  <si>
    <t>153036-NL</t>
  </si>
  <si>
    <t>WATER CONNECTOR 1/2" FIP X 1/2" FIP X 36" - NO LEAD</t>
  </si>
  <si>
    <t>143012-NL</t>
  </si>
  <si>
    <t>WATER CONNECTOR 3/8" C X 1/2" FIP X 12"- NO LEAD</t>
  </si>
  <si>
    <t>143016-NL</t>
  </si>
  <si>
    <t>WATER CONNECTOR 3/8" C X 1/2" FIP X 16"- NO LEAD</t>
  </si>
  <si>
    <t>143020-NL</t>
  </si>
  <si>
    <t>WATER CONNECTOR 3/8" C X 1/2" FIP X 20" - NO LEAD</t>
  </si>
  <si>
    <t>143024-NL</t>
  </si>
  <si>
    <t>WATER CONNECTOR 3/8" C X 1/2" FIP X 24" - NO LEAD</t>
  </si>
  <si>
    <t>143030-NL</t>
  </si>
  <si>
    <t>WATER CONNECTOR 3/8" C X 1/2" FIP X 30" - NO LEAD</t>
  </si>
  <si>
    <t>143036-NL</t>
  </si>
  <si>
    <t>WATER CONNECTOR 3/8" C X 1/2" FIP X 36" - NO LEAD</t>
  </si>
  <si>
    <t>143048-NL</t>
  </si>
  <si>
    <t>WATER CONNECTOR 3/8" C X 1/2" FIP X 48" - NO LEAD</t>
  </si>
  <si>
    <t>143060-NL</t>
  </si>
  <si>
    <t>WATER CONNECTOR 3/8" C X 1/2" FIP X 60" - NO LEAD</t>
  </si>
  <si>
    <t>163012-NL</t>
  </si>
  <si>
    <t>3/8" C X 7/8" (PLASTIC NUT) X 12" - NO LEAD</t>
  </si>
  <si>
    <t>163016-NL</t>
  </si>
  <si>
    <t>3/8" C X 7/8" (PLASTIC NUT) X 16" - NO LEAD</t>
  </si>
  <si>
    <t>163020-NL</t>
  </si>
  <si>
    <t>3/8" C X 7/8" (PLASTIC NUT) X 20" - NO LEAD</t>
  </si>
  <si>
    <t>164012-NL</t>
  </si>
  <si>
    <t>3/8" C X 7/8"(BRASS NUT) X 12" - NO LEAD</t>
  </si>
  <si>
    <t>164016-NL</t>
  </si>
  <si>
    <t>3/8" C X 7/8"(BRASS NUT) X 16" - NO LEAD</t>
  </si>
  <si>
    <t>164020-NL</t>
  </si>
  <si>
    <t>3/8" C X 7/8"(BRASS NUT) X 20" - NO LEAD</t>
  </si>
  <si>
    <t>PVC BALL VALVE SOCKET  1/2"</t>
  </si>
  <si>
    <t>PVC BALL VALVE SOCKET  3/4"</t>
  </si>
  <si>
    <t>PVC BALL VALVE SOCKET  1"</t>
  </si>
  <si>
    <t>PVC BALL VALVE SOCKET  1-1/4"</t>
  </si>
  <si>
    <t>PVC BALL VALVE SOCKET  1-1/2"</t>
  </si>
  <si>
    <t>PVC BALL VALVE SOCKET  2"</t>
  </si>
  <si>
    <t>PVC BALL VALVE SOCKET  2-1/2"</t>
  </si>
  <si>
    <t>PVC BALL VALVE SOCKET  3"</t>
  </si>
  <si>
    <t>PVC BALL VALVE SOCKET  4"</t>
  </si>
  <si>
    <t>PVC BALL VALVE THREADED  1/2"</t>
  </si>
  <si>
    <t>PVC BALL VALVE THREADED  3/4"</t>
  </si>
  <si>
    <t>PVC BALL VALVE THREADED  1"</t>
  </si>
  <si>
    <t>PVC BALL VALVE THREADED  1-1/4"</t>
  </si>
  <si>
    <t>PVC BALL VALVE THREADED  1-1/2"</t>
  </si>
  <si>
    <t>PVC BALL VALVE THREADED  2"</t>
  </si>
  <si>
    <t>PVC BALL VALVE THREADED  2-1/2"</t>
  </si>
  <si>
    <t>PVC BALL VALVE THREADED  3"</t>
  </si>
  <si>
    <t>PVC BALL VALVE THREADED  4"</t>
  </si>
  <si>
    <t>304  SS FITTING SP112 CAP  1/8"</t>
  </si>
  <si>
    <t>304  SS FITTING SP112 CAP  1/4"</t>
  </si>
  <si>
    <t>304  SS FITTING SP112 CAP  3/8"</t>
  </si>
  <si>
    <t>304  SS FITTING SP112 CAP  1/2"</t>
  </si>
  <si>
    <t>304  SS FITTING SP112 CAP  3/4"</t>
  </si>
  <si>
    <t>304  SS FITTING SP112 CAP  1"</t>
  </si>
  <si>
    <t>304  SS FITTING SP112 CAP  1-1/4"</t>
  </si>
  <si>
    <t>304  SS FITTING SP112 CAP  1-1/2"</t>
  </si>
  <si>
    <t>304  SS FITTING SP112 CAP  2"</t>
  </si>
  <si>
    <t>304  SS FITTING SP112 CAP  2-1/2"</t>
  </si>
  <si>
    <t>304  SS FITTING SP112 CAP  3"</t>
  </si>
  <si>
    <t>304  SS FITTING SP112 COUPLING  1/8"</t>
  </si>
  <si>
    <t>304  SS FITTING SP112 COUPLING  1/4"</t>
  </si>
  <si>
    <t>304  SS FITTING SP112 COUPLING  3/8"</t>
  </si>
  <si>
    <t>304  SS FITTING SP112 COUPLING  1/2"</t>
  </si>
  <si>
    <t>304  SS FITTING SP112 COUPLING  3/4"</t>
  </si>
  <si>
    <t>304  SS FITTING SP112 COUPLING  1"</t>
  </si>
  <si>
    <t>304  SS FITTING SP112 COUPLING  1-1/4"</t>
  </si>
  <si>
    <t>304  SS FITTING SP112 COUPLING  1-1/2"</t>
  </si>
  <si>
    <t>304  SS FITTING SP112 COUPLING  2"</t>
  </si>
  <si>
    <t>304  SS FITTING SP112 COUPLING  2-1/2"</t>
  </si>
  <si>
    <t>304  SS FITTING SP112 COUPLING  3"</t>
  </si>
  <si>
    <t>304  SS FITTING SP112 COUPLING  4"</t>
  </si>
  <si>
    <t>1304320H</t>
  </si>
  <si>
    <t>304  SS FITTING SP112 HALF COUPLING  1/8"</t>
  </si>
  <si>
    <t>1304321H</t>
  </si>
  <si>
    <t>304  SS FITTING SP112 HALF COUPLING  1/4"</t>
  </si>
  <si>
    <t>1304322H</t>
  </si>
  <si>
    <t>304  SS FITTING SP112 HALF COUPLING  3/8"</t>
  </si>
  <si>
    <t>1304323H</t>
  </si>
  <si>
    <t>304  SS FITTING SP112 HALF COUPLING  1/2"</t>
  </si>
  <si>
    <t>1304324H</t>
  </si>
  <si>
    <t>304  SS FITTING SP112 HALF COUPLING  3/4"</t>
  </si>
  <si>
    <t>1304325H</t>
  </si>
  <si>
    <t>304  SS FITTING SP112 HALF COUPLING  1"</t>
  </si>
  <si>
    <t>1304326H</t>
  </si>
  <si>
    <t>304  SS FITTING SP112 HALF COUPLING  1-1/4"</t>
  </si>
  <si>
    <t>1304327H</t>
  </si>
  <si>
    <t>304  SS FITTING SP112 HALF COUPLING  1-1/2"</t>
  </si>
  <si>
    <t>1304328H</t>
  </si>
  <si>
    <t>304  SS FITTING SP112 HALF COUPLING  2"</t>
  </si>
  <si>
    <t>1304329H</t>
  </si>
  <si>
    <t>304  SS FITTING SP112 HALF COUPLING  2-1/2"</t>
  </si>
  <si>
    <t>1304330H</t>
  </si>
  <si>
    <t>304  SS FITTING SP112 HALF COUPLING  3"</t>
  </si>
  <si>
    <t>304  SS FITTING SP112 CROSS  1/4"</t>
  </si>
  <si>
    <t>304  SS FITTING SP112 CROSS  3/8"</t>
  </si>
  <si>
    <t>304  SS FITTING SP112 CROSS  1/2"</t>
  </si>
  <si>
    <t>304  SS FITTING SP112 CROSS  3/4"</t>
  </si>
  <si>
    <t>304  SS FITTING SP112 CROSS  1"</t>
  </si>
  <si>
    <t>304  SS FITTING SP112 CROSS  1-1/4"</t>
  </si>
  <si>
    <t>304  SS FITTING SP112 CROSS  2"</t>
  </si>
  <si>
    <t>304  SS FITTING SP112  45° ELBOW  1/8"</t>
  </si>
  <si>
    <t>304  SS FITTING SP112  45° ELBOW  1/4"</t>
  </si>
  <si>
    <t>304  SS FITTING SP112  45° ELBOW  3/8"</t>
  </si>
  <si>
    <t>304  SS FITTING SP112  45° ELBOW  1/2"</t>
  </si>
  <si>
    <t>304  SS FITTING SP112  45° ELBOW  3/4"</t>
  </si>
  <si>
    <t>304  SS FITTING SP112  45° ELBOW  1"</t>
  </si>
  <si>
    <t>304  SS FITTING SP112  45° ELBOW  1-1/4"</t>
  </si>
  <si>
    <t>304  SS FITTING SP112  45° ELBOW  1-1/2"</t>
  </si>
  <si>
    <t>304  SS FITTING SP112  45° ELBOW  2"</t>
  </si>
  <si>
    <t>304  SS FITTING SP112  45° ELBOW  3"</t>
  </si>
  <si>
    <t>304  SS FITTING SP112  45° ELBOW  4"</t>
  </si>
  <si>
    <t>304  SS FITTING SP112  90° ELBOW  1/8"</t>
  </si>
  <si>
    <t>304  SS FITTING SP112  90° ELBOW  1/4"</t>
  </si>
  <si>
    <t>304  SS FITTING SP112  90° ELBOW  3/8"</t>
  </si>
  <si>
    <t>304  SS FITTING SP112  90° ELBOW  1/2"</t>
  </si>
  <si>
    <t>304  SS FITTING SP112  90° ELBOW  3/4"</t>
  </si>
  <si>
    <t>304  SS FITTING SP112  90° ELBOW  1"</t>
  </si>
  <si>
    <t>304  SS FITTING SP112  90° ELBOW  1-1/4"</t>
  </si>
  <si>
    <t>304  SS FITTING SP112  90° ELBOW  1-1/2"</t>
  </si>
  <si>
    <t>304  SS FITTING SP112  90° ELBOW  2"</t>
  </si>
  <si>
    <t>304  SS FITTING SP112  90° ELBOW  2-1/2"</t>
  </si>
  <si>
    <t>304  SS FITTING SP112  90° ELBOW  3"</t>
  </si>
  <si>
    <t>304  SS FITTING SP112  90° ELBOW  4"</t>
  </si>
  <si>
    <t>304  SS FITTING SP112 90° STREET ELBOW  1/8"</t>
  </si>
  <si>
    <t>304  SS FITTING SP112 90° STREET ELBOW  1/4"</t>
  </si>
  <si>
    <t>304  SS FITTING SP112 90° STREET ELBOW  3/8"</t>
  </si>
  <si>
    <t>304  SS FITTING SP112 90° STREET ELBOW  1/2"</t>
  </si>
  <si>
    <t>304  SS FITTING SP112 90° STREET ELBOW  3/4"</t>
  </si>
  <si>
    <t>304  SS FITTING SP112 90° STREET ELBOW  1"</t>
  </si>
  <si>
    <t>304  SS FITTING SP112 90° STREET ELBOW  1-1/4"</t>
  </si>
  <si>
    <t>304  SS FITTING SP112 90° STREET ELBOW  1-1/2"</t>
  </si>
  <si>
    <t>304  SS FITTING SP112 90° STREET ELBOW  2"</t>
  </si>
  <si>
    <t>304  SS FITTING SP112 90° STREET ELBOW  2-1/2"</t>
  </si>
  <si>
    <t>304  SS FITTING SP112 90° STREET ELBOW  3"</t>
  </si>
  <si>
    <t>304  SS FITTING SP112 90° STREET ELBOW  4"</t>
  </si>
  <si>
    <t>304  SS FITTING SP112 HEX BUSHING  1/4" X 1/8"</t>
  </si>
  <si>
    <t>304  SS FITTING SP112 HEX BUSHING  3/8" X 1/8"</t>
  </si>
  <si>
    <t>304  SS FITTING SP112 HEX BUSHING  3/8" X 1/4"</t>
  </si>
  <si>
    <t>304  SS FITTING SP112 HEX BUSHING  1/2" X 1/8"</t>
  </si>
  <si>
    <t>304  SS FITTING SP112 HEX BUSHING  1/2" X 1/4"</t>
  </si>
  <si>
    <t>304  SS FITTING SP112 HEX BUSHING  1/2" X 3/8"</t>
  </si>
  <si>
    <t>304  SS FITTING SP112 HEX BUSHING  3/4" X 1/4"</t>
  </si>
  <si>
    <t>304  SS FITTING SP112 HEX BUSHING  3/4" X 3/8"</t>
  </si>
  <si>
    <t>304  SS FITTING SP112 HEX BUSHING  3/4" X 1/2"</t>
  </si>
  <si>
    <t>304  SS FITTING SP112 HEX BUSHING  1" X 1/4"</t>
  </si>
  <si>
    <t>304  SS FITTING SP112 HEX BUSHING  1" X 3/8"</t>
  </si>
  <si>
    <t>304  SS FITTING SP112 HEX BUSHING  1" X 1/2"</t>
  </si>
  <si>
    <t>304  SS FITTING SP112 HEX BUSHING  1" X 3/4"</t>
  </si>
  <si>
    <t>304  SS FITTING SP112 HEX BUSHING  1-1/4" X 1/2"</t>
  </si>
  <si>
    <t>304  SS FITTING SP112 HEX BUSHING  1-1/4" X 3/4"</t>
  </si>
  <si>
    <t>304  SS FITTING SP112 HEX BUSHING  1-1/4" X 1"</t>
  </si>
  <si>
    <t>304  SS FITTING SP112 HEX BUSHING  1-1/2" X 3/8"</t>
  </si>
  <si>
    <t>304  SS FITTING SP112 HEX BUSHING  1-1/2" X 1/2"</t>
  </si>
  <si>
    <t>304  SS FITTING SP112 HEX BUSHING  1-1/2" X 3/4"</t>
  </si>
  <si>
    <t>304  SS FITTING SP112 HEX BUSHING  1-1/2" X 1"</t>
  </si>
  <si>
    <t>304  SS FITTING SP112 HEX BUSHING  1-1/2" X 1-1/4"</t>
  </si>
  <si>
    <t>304  SS FITTING SP112 HEX BUSHING  2" X 1/2"</t>
  </si>
  <si>
    <t>304  SS FITTING SP112 HEX BUSHING  2" X 3/4"</t>
  </si>
  <si>
    <t>304  SS FITTING SP112 HEX BUSHING  2" X 1"</t>
  </si>
  <si>
    <t>304  SS FITTING SP112 HEX BUSHING  2" X 1-1/4"</t>
  </si>
  <si>
    <t>304  SS FITTING SP112 HEX BUSHING  2" X 1-1/2"</t>
  </si>
  <si>
    <t>304  SS FITTING SP112 HEX BUSHING  2-1/2" X 1-1/2"</t>
  </si>
  <si>
    <t>304  SS FITTING SP112 HEX BUSHING  2-1/2" X 2"</t>
  </si>
  <si>
    <t>304  SS FITTING SP112 HEX BUSHING  3" X 1"</t>
  </si>
  <si>
    <t>304  SS FITTING SP112 HEX BUSHING  3" X 1-1/2"</t>
  </si>
  <si>
    <t>304  SS FITTING SP112 HEX BUSHING  3" X 2"</t>
  </si>
  <si>
    <t>304  SS FITTING SP112 HEX BUSHING  3" X 2-1/2"</t>
  </si>
  <si>
    <t>304  SS FITTING SP112 HEX BUSHING  4" X 2"</t>
  </si>
  <si>
    <t>304  SS FITTING SP112 HEX BUSHING  4" X 3"</t>
  </si>
  <si>
    <t>304  SS FITTING SP112 SQ. HEAD SOLID PLUG  1/8"</t>
  </si>
  <si>
    <t>304  SS FITTING SP112 SQ. HEAD SOLID PLUG  1/4"</t>
  </si>
  <si>
    <t>304  SS FITTING SP112 SQ. HEAD SOLID PLUG  3/8"</t>
  </si>
  <si>
    <t>304  SS FITTING SP112 SQ. HEAD SOLID PLUG  1/2"</t>
  </si>
  <si>
    <t>304  SS FITTING SP112 SQ. HEAD SOLID PLUG  3/4"</t>
  </si>
  <si>
    <t>304  SS FITTING SP112 SQ. HEAD SOLID PLUG  1"</t>
  </si>
  <si>
    <t>304  SS FITTING SP112 SQ. HEAD SOLID PLUG  1-1/4"</t>
  </si>
  <si>
    <t>304  SS FITTING SP112 SQ. HEAD SOLID PLUG  1-1/2"</t>
  </si>
  <si>
    <t>304  SS FITTING SP112 SQ. HEAD SOLID PLUG  2"</t>
  </si>
  <si>
    <t>304  SS FITTING SP112 SQ. HEAD SOLID PLUG  2-1/2"</t>
  </si>
  <si>
    <t>304  SS FITTING SP112 SQ. HEAD SOLID PLUG  3"</t>
  </si>
  <si>
    <t>304  SS FITTING SP112 TEE  1/8"</t>
  </si>
  <si>
    <t>304  SS FITTING SP112 TEE  1/4"</t>
  </si>
  <si>
    <t>304  SS FITTING SP112 TEE  3/8"</t>
  </si>
  <si>
    <t>304  SS FITTING SP112 TEE  1/2"</t>
  </si>
  <si>
    <t>304  SS FITTING SP112 TEE  3/4"</t>
  </si>
  <si>
    <t>304  SS FITTING SP112 TEE  1"</t>
  </si>
  <si>
    <t>304  SS FITTING SP112 TEE  1-1/4"</t>
  </si>
  <si>
    <t>304  SS FITTING SP112 TEE  1-1/2"</t>
  </si>
  <si>
    <t>304  SS FITTING SP112 TEE  2"</t>
  </si>
  <si>
    <t>304  SS FITTING SP112 TEE  2-1/2"</t>
  </si>
  <si>
    <t>304  SS FITTING SP112 TEE  3"</t>
  </si>
  <si>
    <t>304  SS FITTING SP112 TEE  4"</t>
  </si>
  <si>
    <t>304  SS FITTING SP112 UNION  1/8"</t>
  </si>
  <si>
    <t>304  SS FITTING SP112 UNION  1/4"</t>
  </si>
  <si>
    <t>304  SS FITTING SP112 UNION  3/8"</t>
  </si>
  <si>
    <t>304  SS FITTING SP112 UNION  1/2"</t>
  </si>
  <si>
    <t>304  SS FITTING SP112 UNION  3/4"</t>
  </si>
  <si>
    <t>304  SS FITTING SP112 UNION  1"</t>
  </si>
  <si>
    <t>304  SS FITTING SP112 UNION  1-1/4"</t>
  </si>
  <si>
    <t>304  SS FITTING SP112 UNION  1-1/2"</t>
  </si>
  <si>
    <t>304  SS FITTING SP112 UNION  2"</t>
  </si>
  <si>
    <t>304  SS FITTING SP112 UNION  2-1/2"</t>
  </si>
  <si>
    <t>304  SS FITTING SP112 COUPLING  1/4" X 1/8"</t>
  </si>
  <si>
    <t>304  SS FITTING SP112 COUPLING  3/8" X 1/8"</t>
  </si>
  <si>
    <t>304  SS FITTING SP112 COUPLING  3/8" X 1/4"</t>
  </si>
  <si>
    <t>304  SS FITTING SP112 COUPLING  1/2" X 1/4"</t>
  </si>
  <si>
    <t>304  SS FITTING SP112 COUPLING  1/2" X 3/8"</t>
  </si>
  <si>
    <t>304  SS FITTING SP112 COUPLING  3/4" X 1/8"</t>
  </si>
  <si>
    <t>304  SS FITTING SP112 COUPLING  3/4" X 1/4"</t>
  </si>
  <si>
    <t>304  SS FITTING SP112 COUPLING  3/4" X 3/8"</t>
  </si>
  <si>
    <t>304  SS FITTING SP112 COUPLING  3/4" X 1/2"</t>
  </si>
  <si>
    <t>304  SS FITTING SP112 COUPLING  1" X 1/4"</t>
  </si>
  <si>
    <t>304  SS FITTING SP112 COUPLING  1" X 3/8"</t>
  </si>
  <si>
    <t>304  SS FITTING SP112 COUPLING  1" X 1/2"</t>
  </si>
  <si>
    <t>304  SS FITTING SP112 COUPLING  1" X 3/4"</t>
  </si>
  <si>
    <t>304  SS FITTING SP112 COUPLING  1-1/4" X 1/2"</t>
  </si>
  <si>
    <t>304  SS FITTING SP112 COUPLING  1-1/4" X 3/4"</t>
  </si>
  <si>
    <t>304  SS FITTING SP112 COUPLING  1-1/4" X 1"</t>
  </si>
  <si>
    <t>304  SS FITTING SP112 COUPLING  1-1/2" X 1/2"</t>
  </si>
  <si>
    <t>304  SS FITTING SP112 COUPLING  1-1/2" X 3/4"</t>
  </si>
  <si>
    <t>304  SS FITTING SP112 COUPLING  1-1/2" X 1"</t>
  </si>
  <si>
    <t>304  SS FITTING SP112 COUPLING  1-1/2" X 1-1/4"</t>
  </si>
  <si>
    <t>304  SS FITTING SP112 COUPLING  2" X 1/2"</t>
  </si>
  <si>
    <t>304  SS FITTING SP112 COUPLING  2" X 3/4"</t>
  </si>
  <si>
    <t>304  SS FITTING SP112 COUPLING  2" X 1"</t>
  </si>
  <si>
    <t>304  SS FITTING SP112 COUPLING  2" X 1-1/4"</t>
  </si>
  <si>
    <t>304  SS FITTING SP112 COUPLING  2" X 1-1/2"</t>
  </si>
  <si>
    <t>304  SS FITTING SP112 COUPLING  3" X 2"</t>
  </si>
  <si>
    <t>304  SS FITTING SP112 COUPLING  2-1/2" X 1-1/4"</t>
  </si>
  <si>
    <t>304  SS FITTING SP112 COUPLING  2-1/2" X 2"</t>
  </si>
  <si>
    <t>316  SS FITTING SP112 CAP  1/4"</t>
  </si>
  <si>
    <t>316  SS FITTING SP112 CAP  3/8"</t>
  </si>
  <si>
    <t>316  SS FITTING SP112 CAP  1/2"</t>
  </si>
  <si>
    <t>316  SS FITTING SP112 CAP  3/4"</t>
  </si>
  <si>
    <t>316  SS FITTING SP112 CAP  1"</t>
  </si>
  <si>
    <t>316  SS FITTING SP112 CAP  1-1/4"</t>
  </si>
  <si>
    <t>316  SS FITTING SP112 CAP  1-1/2"</t>
  </si>
  <si>
    <t>316  SS FITTING SP112 CAP  2"</t>
  </si>
  <si>
    <t>316  SS FITTING SP112 COUPLING  1/8"</t>
  </si>
  <si>
    <t>316  SS FITTING SP112 COUPLING  1/4"</t>
  </si>
  <si>
    <t>316  SS FITTING SP112 COUPLING  3/8"</t>
  </si>
  <si>
    <t>316  SS FITTING SP112 COUPLING  1/2"</t>
  </si>
  <si>
    <t>316  SS FITTING SP112 COUPLING  3/4"</t>
  </si>
  <si>
    <t>316  SS FITTING SP112 COUPLING  1"</t>
  </si>
  <si>
    <t>316  SS FITTING SP112 COUPLING  1-1/4"</t>
  </si>
  <si>
    <t>316  SS FITTING SP112 COUPLING  1-1/2"</t>
  </si>
  <si>
    <t>316  SS FITTING SP112 COUPLING  2"</t>
  </si>
  <si>
    <t>316  SS FITTING SP112 COUPLING  2-1/2"</t>
  </si>
  <si>
    <t>316  SS FITTING SP112 COUPLING  3"</t>
  </si>
  <si>
    <t>316  SS FITTING SP112 COUPLING  4"</t>
  </si>
  <si>
    <t>1316321H</t>
  </si>
  <si>
    <t>316  SS FITTING SP112 HALF COUPLING  1/4"</t>
  </si>
  <si>
    <t>1316322H</t>
  </si>
  <si>
    <t>316  SS FITTING SP112 HALF COUPLING  3/8"</t>
  </si>
  <si>
    <t>1316323H</t>
  </si>
  <si>
    <t>316  SS FITTING SP112 HALF COUPLING  1/2"</t>
  </si>
  <si>
    <t>1316324H</t>
  </si>
  <si>
    <t>316  SS FITTING SP112 HALF COUPLING  3/4"</t>
  </si>
  <si>
    <t>1316325H</t>
  </si>
  <si>
    <t>316  SS FITTING SP112 HALF COUPLING  1"</t>
  </si>
  <si>
    <t>1316326H</t>
  </si>
  <si>
    <t>316  SS FITTING SP112 HALF COUPLING  1-1/4"</t>
  </si>
  <si>
    <t>1316327H</t>
  </si>
  <si>
    <t>316  SS FITTING SP112 HALF COUPLING  1-1/2"</t>
  </si>
  <si>
    <t>1316328H</t>
  </si>
  <si>
    <t>316  SS FITTING SP112 HALF COUPLING  2"</t>
  </si>
  <si>
    <t>1316329H</t>
  </si>
  <si>
    <t>316  SS FITTING SP112 HALF COUPLING  2-1/2"</t>
  </si>
  <si>
    <t>1316330H</t>
  </si>
  <si>
    <t>316  SS FITTING SP112 HALF COUPLING  3"</t>
  </si>
  <si>
    <t>316  SS FITTING SP112 45° ELBOW  1/4"</t>
  </si>
  <si>
    <t>316  SS FITTING SP112 45° ELBOW  3/8"</t>
  </si>
  <si>
    <t>316  SS FITTING SP112 45° ELBOW  1/2"</t>
  </si>
  <si>
    <t>316  SS FITTING SP112 45° ELBOW  3/4"</t>
  </si>
  <si>
    <t>316  SS FITTING SP112 45° ELBOW  1"</t>
  </si>
  <si>
    <t>316  SS FITTING SP112 45° ELBOW  1-1/4"</t>
  </si>
  <si>
    <t>316  SS FITTING SP112 45° ELBOW  1-1/2"</t>
  </si>
  <si>
    <t>316  SS FITTING SP112 45° ELBOW  2"</t>
  </si>
  <si>
    <t>316  SS FITTING SP112  90° ELBOW  1/8"</t>
  </si>
  <si>
    <t>316  SS FITTING SP112  90° ELBOW  1/4"</t>
  </si>
  <si>
    <t>316  SS FITTING SP112  90° ELBOW  3/8"</t>
  </si>
  <si>
    <t>316  SS FITTING SP112  90° ELBOW  1/2"</t>
  </si>
  <si>
    <t>316  SS FITTING SP112  90° ELBOW  3/4"</t>
  </si>
  <si>
    <t>316  SS FITTING SP112  90° ELBOW  1"</t>
  </si>
  <si>
    <t>316  SS FITTING SP112  90° ELBOW  1-1/4"</t>
  </si>
  <si>
    <t>316  SS FITTING SP112  90° ELBOW  1-1/2"</t>
  </si>
  <si>
    <t>316  SS FITTING SP112  90° ELBOW  2"</t>
  </si>
  <si>
    <t>316  SS FITTING SP112 90° ELBOW  3"</t>
  </si>
  <si>
    <t>316  SS FITTING SP112 90° STREET ELBOW  1/4"</t>
  </si>
  <si>
    <t>316  SS FITTING SP112 90° STREET ELBOW  3/8"</t>
  </si>
  <si>
    <t>316  SS FITTING SP112 90° STREET ELBOW  1/2"</t>
  </si>
  <si>
    <t>316  SS FITTING SP112 90° STREET ELBOW  3/4"</t>
  </si>
  <si>
    <t>316  SS FITTING SP112 90° STREET ELBOW  1"</t>
  </si>
  <si>
    <t>316  SS FITTING SP112 90° STREET ELBOW  1-1/4"</t>
  </si>
  <si>
    <t>316  SS FITTING SP112 90° STREET ELBOW  1-1/2"</t>
  </si>
  <si>
    <t>316  SS FITTING SP112 90° STREET ELBOW  2"</t>
  </si>
  <si>
    <t>316  SS FITTING SP112 90° STREET ELBOW  3"</t>
  </si>
  <si>
    <t>316  SS FITTING SP112 HEX BUSHING  1/4" X 1/8"</t>
  </si>
  <si>
    <t>316  SS FITTING SP112 HEX BUSHING  3/8" X 1/8"</t>
  </si>
  <si>
    <t>316  SS FITTING SP112 HEX BUSHING  3/8" X 1/4"</t>
  </si>
  <si>
    <t>316  SS FITTING SP112 HEX BUSHING  1/2" X 1/8"</t>
  </si>
  <si>
    <t>316  SS FITTING SP112 HEX BUSHING  1/2" X 1/4"</t>
  </si>
  <si>
    <t>316  SS FITTING SP112 HEX BUSHING  1/2" X 3/8"</t>
  </si>
  <si>
    <t>316  SS FITTING SP112 HEX BUSHING  3/4" X 1/4"</t>
  </si>
  <si>
    <t>316  SS FITTING SP112 HEX BUSHING  3/4" X 3/8"</t>
  </si>
  <si>
    <t>316  SS FITTING SP112 HEX BUSHING  3/4" X 1/2"</t>
  </si>
  <si>
    <t>316  SS FITTING SP112 HEX BUSHING  1" X 1/4"</t>
  </si>
  <si>
    <t>316  SS FITTING SP112 HEX BUSHING  1" X 3/8"</t>
  </si>
  <si>
    <t>316  SS FITTING SP112 HEX BUSHING  1" X 1/2"</t>
  </si>
  <si>
    <t>316  SS FITTING SP112 HEX BUSHING  1" X 3/4"</t>
  </si>
  <si>
    <t>316  SS FITTING SP112 HEX BUSHING  1-1/4" X 1/2"</t>
  </si>
  <si>
    <t>316  SS FITTING SP112 HEX BUSHING  1-1/4" X 3/4"</t>
  </si>
  <si>
    <t>316  SS FITTING SP112 HEX BUSHING  1-1/4" X 1"</t>
  </si>
  <si>
    <t>316  SS FITTING SP112 HEX BUSHING  1-1/2" X 1/2"</t>
  </si>
  <si>
    <t>316  SS FITTING SP112 HEX BUSHING  1-1/2" X 3/4"</t>
  </si>
  <si>
    <t>316  SS FITTING SP112 HEX BUSHING  1-1/2" X 1"</t>
  </si>
  <si>
    <t>316  SS FITTING SP112 HEX BUSHING  1-1/2" X 1-1/4"</t>
  </si>
  <si>
    <t>316  SS FITTING SP112 HEX BUSHING  2" X 1/2"</t>
  </si>
  <si>
    <t>316  SS FITTING SP112 HEX BUSHING  2" X 3/4"</t>
  </si>
  <si>
    <t>316  SS FITTING SP112 HEX BUSHING  2" X 1"</t>
  </si>
  <si>
    <t>316  SS FITTING SP112 HEX BUSHING  2" X 1-1/4"</t>
  </si>
  <si>
    <t>316  SS FITTING SP112 HEX BUSHING  2" X 1-1/2"</t>
  </si>
  <si>
    <t>316  SS FITTING SP112 SQ. HEAD SOLID PLUG  1/4"</t>
  </si>
  <si>
    <t>316  SS FITTING SP112 SQ. HEAD SOLID PLUG  3/8"</t>
  </si>
  <si>
    <t>316  SS FITTING SP112 SQ. HEAD SOLID PLUG  1/2"</t>
  </si>
  <si>
    <t>316  SS FITTING SP112 SQ. HEAD SOLID PLUG  3/4"</t>
  </si>
  <si>
    <t>316  SS FITTING SP112 SQ. HEAD SOLID PLUG  1"</t>
  </si>
  <si>
    <t>316  SS FITTING SP112 SQ. HEAD SOLID PLUG  1-1/4"</t>
  </si>
  <si>
    <t>316  SS FITTING SP112 SQ. HEAD SOLID PLUG  1-1/2"</t>
  </si>
  <si>
    <t>316  SS FITTING SP112 SQ. HEAD SOLID PLUG  2"</t>
  </si>
  <si>
    <t>316  SS FITTING SP112 TEE  1/4"</t>
  </si>
  <si>
    <t>316  SS FITTING SP112 TEE  3/8"</t>
  </si>
  <si>
    <t>316  SS FITTING SP112 TEE  1/2"</t>
  </si>
  <si>
    <t>316  SS FITTING SP112 TEE  3/4"</t>
  </si>
  <si>
    <t>316  SS FITTING SP112 TEE  1"</t>
  </si>
  <si>
    <t>316  SS FITTING SP112 TEE  1-1/4"</t>
  </si>
  <si>
    <t>316  SS FITTING SP112 TEE  1-1/2"</t>
  </si>
  <si>
    <t>316  SS FITTING SP112 TEE  2"</t>
  </si>
  <si>
    <t>316  SS FITTING SP112 UNION  1/4"</t>
  </si>
  <si>
    <t>316  SS FITTING SP112 UNION  3/8"</t>
  </si>
  <si>
    <t>316  SS FITTING SP112 UNION  1/2"</t>
  </si>
  <si>
    <t>316  SS FITTING SP112 UNION  3/4"</t>
  </si>
  <si>
    <t>316  SS FITTING SP112 UNION  1"</t>
  </si>
  <si>
    <t>316  SS FITTING SP112 UNION  1-1/4"</t>
  </si>
  <si>
    <t>316  SS FITTING SP112 UNION  1-1/2"</t>
  </si>
  <si>
    <t>316  SS FITTING SP112 UNION  2"</t>
  </si>
  <si>
    <t>316  SS FITTING SP112 COUPLING  3/8" X 1/4"</t>
  </si>
  <si>
    <t>316  SS FITTING SP112 COUPLING  1/2" X 1/4"</t>
  </si>
  <si>
    <t>316  SS FITTING SP112 COUPLING  1/2" X 3/8"</t>
  </si>
  <si>
    <t>316  SS FITTING SP112 COUPLING  3/4" X 1/4"</t>
  </si>
  <si>
    <t>316  SS FITTING SP112 COUPLING  3/4" X 1/2"</t>
  </si>
  <si>
    <t>316  SS FITTING SP112 COUPLING  1" X 1/4"</t>
  </si>
  <si>
    <t>316  SS FITTING SP112 COUPLING  1" X 3/8"</t>
  </si>
  <si>
    <t>316  SS FITTING SP112 COUPLING  1" X 1/2"</t>
  </si>
  <si>
    <t>316  SS FITTING SP112 COUPLING  1" X 3/4"</t>
  </si>
  <si>
    <t>316  SS FITTING SP112 COUPLING  1-1/4" X 1/2"</t>
  </si>
  <si>
    <t>316  SS FITTING SP112 COUPLING  1-1/4" X 3/4"</t>
  </si>
  <si>
    <t>316  SS FITTING SP112 COUPLING  1-1/4" X 1"</t>
  </si>
  <si>
    <t>316  SS FITTING SP112 COUPLING  1-1/2" X 1/2"</t>
  </si>
  <si>
    <t>316  SS FITTING SP112 COUPLING  1-1/2" X 3/4"</t>
  </si>
  <si>
    <t>316  SS FITTING SP112 COUPLING  1-1/2" X 1"</t>
  </si>
  <si>
    <t>316  SS FITTING SP112 COUPLING  1-1/2" X 1-1/4"</t>
  </si>
  <si>
    <t>316  SS FITTING SP112 COUPLING  2" X 3/4"</t>
  </si>
  <si>
    <t>316  SS FITTING SP112 COUPLING  2" X 1"</t>
  </si>
  <si>
    <t>316  SS FITTING SP112 COUPLING  2" X 1-1/4</t>
  </si>
  <si>
    <t>316  SS FITTING SP112 COUPLING  2" X 1-1/2"</t>
  </si>
  <si>
    <t>316  SS FITTING SP112 COUPLING  3" X 2"</t>
  </si>
  <si>
    <t>316 SS FITTING SP112 CROSS  1-1/4"</t>
  </si>
  <si>
    <t>304  SS FITTING SP114 CAP  1/8"</t>
  </si>
  <si>
    <t>304  SS FITTING SP114 CAP  1/4"</t>
  </si>
  <si>
    <t>304  SS FITTING SP114 CAP  3/8"</t>
  </si>
  <si>
    <t>304  SS FITTING SP114 CAP  1/2"</t>
  </si>
  <si>
    <t>304  SS FITTING SP114 CAP  3/4"</t>
  </si>
  <si>
    <t>304  SS FITTING SP114 CAP  1"</t>
  </si>
  <si>
    <t>304  SS FITTING SP114 CAP  1-1/4"</t>
  </si>
  <si>
    <t>304  SS FITTING SP114 CAP  1-1/2"</t>
  </si>
  <si>
    <t>304  SS FITTING SP114 CAP  2"</t>
  </si>
  <si>
    <t>304  SS FITTING SP114 CAP  3"</t>
  </si>
  <si>
    <t>304  SS FITTING SP114 COUPLING  1/8"</t>
  </si>
  <si>
    <t>304  SS FITTING SP114 COUPLING  1/4"</t>
  </si>
  <si>
    <t>304  SS FITTING SP114 COUPLING  3/8"</t>
  </si>
  <si>
    <t>304  SS FITTING SP114 COUPLING  1/2"</t>
  </si>
  <si>
    <t>304  SS FITTING SP114 COUPLING  3/4"</t>
  </si>
  <si>
    <t>304  SS FITTING SP114 COUPLING  1"</t>
  </si>
  <si>
    <t>304  SS FITTING SP114 COUPLING  1-1/4"</t>
  </si>
  <si>
    <t>304  SS FITTING SP114 COUPLING  1-1/2"</t>
  </si>
  <si>
    <t>304  SS FITTING SP114 COUPLING  2"</t>
  </si>
  <si>
    <t>304  SS FITTING SP114 COUPLING  2-1/2"</t>
  </si>
  <si>
    <t>304  SS FITTING SP114 COUPLING  3"</t>
  </si>
  <si>
    <t>304  SS FITTING SP114 COUPLING  4"</t>
  </si>
  <si>
    <t>304320H</t>
  </si>
  <si>
    <t>304  SS FITTING SP114 HALF COUPLING  1/8"</t>
  </si>
  <si>
    <t>304321H</t>
  </si>
  <si>
    <t>304  SS FITTING SP114 HALF COUPLING  1/4"</t>
  </si>
  <si>
    <t>304322H</t>
  </si>
  <si>
    <t>304  SS FITTING SP114 HALF COUPLING  3/8"</t>
  </si>
  <si>
    <t>304323H</t>
  </si>
  <si>
    <t>304  SS FITTING SP114 HALF COUPLING  1/2"</t>
  </si>
  <si>
    <t>304324H</t>
  </si>
  <si>
    <t>304  SS FITTING SP114 HALF COUPLING  3/4"</t>
  </si>
  <si>
    <t>304325H</t>
  </si>
  <si>
    <t>304  SS FITTING SP114 HALF COUPLING  1"</t>
  </si>
  <si>
    <t>304326H</t>
  </si>
  <si>
    <t>304  SS FITTING SP114 HALF COUPLING  1-1/4"</t>
  </si>
  <si>
    <t>304327H</t>
  </si>
  <si>
    <t>304  SS FITTING SP114 HALF COUPLING  1-1/2"</t>
  </si>
  <si>
    <t>304328H</t>
  </si>
  <si>
    <t>304  SS FITTING SP114 HALF COUPLING  2"</t>
  </si>
  <si>
    <t>304329H</t>
  </si>
  <si>
    <t>304  SS FITTING SP114 HALF COUPLING  2-1/2"</t>
  </si>
  <si>
    <t>304330H</t>
  </si>
  <si>
    <t>304  SS FITTING SP114 HALF COUPLING  3"</t>
  </si>
  <si>
    <t>304331H</t>
  </si>
  <si>
    <t>304  SS FITTING SP114 HALF COUPLING  4"</t>
  </si>
  <si>
    <t>304  SS FITTING SP114 CROSS  1/8"</t>
  </si>
  <si>
    <t>304  SS FITTING SP114 CROSS  1/4"</t>
  </si>
  <si>
    <t>304  SS FITTING SP114 CROSS  3/8"</t>
  </si>
  <si>
    <t>304  SS FITTING SP114 CROSS  1/2"</t>
  </si>
  <si>
    <t>304  SS FITTING SP114 CROSS  3/4"</t>
  </si>
  <si>
    <t>304  SS FITTING SP114 CROSS  1"</t>
  </si>
  <si>
    <t>304  SS FITTING SP114 CROSS  1-1/4"</t>
  </si>
  <si>
    <t>304  SS FITTING SP114 CROSS  1-1/2"</t>
  </si>
  <si>
    <t>304  SS FITTING SP114 CROSS  2"</t>
  </si>
  <si>
    <t>304  SS FITTING SP114 CROSS  3"</t>
  </si>
  <si>
    <t>304  SS FITTING SP114 45° ELBOW  1/8"</t>
  </si>
  <si>
    <t>304  SS FITTING SP114 45° ELBOW  1/4"</t>
  </si>
  <si>
    <t>304  SS FITTING SP114 45° ELBOW  3/8"</t>
  </si>
  <si>
    <t>304  SS FITTING SP114 45° ELBOW  1/2"</t>
  </si>
  <si>
    <t>304  SS FITTING SP114 45° ELBOW  3/4"</t>
  </si>
  <si>
    <t>304  SS FITTING SP114 45° ELBOW  1"</t>
  </si>
  <si>
    <t>304  SS FITTING SP114 45° ELBOW  1-1/4"</t>
  </si>
  <si>
    <t>304  SS FITTING SP114 45° ELBOW  1-1/2"</t>
  </si>
  <si>
    <t>304  SS FITTING SP114 45° ELBOW  2"</t>
  </si>
  <si>
    <t>304  SS FITTING SP114 45° ELBOW  2-1/2"</t>
  </si>
  <si>
    <t>304  SS FITTING SP114 45° ELBOW  3"</t>
  </si>
  <si>
    <t>304  SS FITTING SP114  90° ELBOW  1/8"</t>
  </si>
  <si>
    <t>304  SS FITTING SP114  90° ELBOW  1/4"</t>
  </si>
  <si>
    <t>304  SS FITTING SP114  90° ELBOW  3/8"</t>
  </si>
  <si>
    <t>304  SS FITTING SP114  90° ELBOW  1/2"</t>
  </si>
  <si>
    <t>304  SS FITTING SP114  90° ELBOW  3/4"</t>
  </si>
  <si>
    <t>304  SS FITTING SP114  90° ELBOW  1"</t>
  </si>
  <si>
    <t>304  SS FITTING SP114  90° ELBOW  1-1/4"</t>
  </si>
  <si>
    <t>304  SS FITTING SP114  90° ELBOW  1-1/2"</t>
  </si>
  <si>
    <t>304  SS FITTING SP114  90° ELBOW  2"</t>
  </si>
  <si>
    <t>304  SS FITTING SP114  90° ELBOW  2-1/2"</t>
  </si>
  <si>
    <t>304  SS FITTING SP114  90° ELBOW  3"</t>
  </si>
  <si>
    <t>304  SS FITTING SP114 90° STREET ELBOW  1/8"</t>
  </si>
  <si>
    <t>304  SS FITTING SP114 90° STREET ELBOW  1/4"</t>
  </si>
  <si>
    <t>304  SS FITTING SP114 90° STREET ELBOW  3/8"</t>
  </si>
  <si>
    <t>304  SS FITTING SP114 90° STREET ELBOW  1/2"</t>
  </si>
  <si>
    <t>304  SS FITTING SP114 90° STREET ELBOW  3/4"</t>
  </si>
  <si>
    <t>304  SS FITTING SP114 90° STREET ELBOW  1"</t>
  </si>
  <si>
    <t>304  SS FITTING SP114 90° STREET ELBOW  1-1/4"</t>
  </si>
  <si>
    <t>304  SS FITTING SP114 90° STREET ELBOW  1-1/2"</t>
  </si>
  <si>
    <t>304  SS FITTING SP114 90° STREET ELBOW  2"</t>
  </si>
  <si>
    <t>304  SS FITTING SP114 90° STREET ELBOW  2-1/2"</t>
  </si>
  <si>
    <t>304  SS FITTING SP114 90° STREET ELBOW  3"</t>
  </si>
  <si>
    <t>304  SS FITTING SP114 HEX BUSHING  1/4" X 1/8"</t>
  </si>
  <si>
    <t>304  SS FITTING SP114 HEX BUSHING  3/8" X 1/8"</t>
  </si>
  <si>
    <t>304  SS FITTING SP114 HEX BUSHING  3/8" X 1/4"</t>
  </si>
  <si>
    <t>304  SS FITTING SP114 HEX BUSHING  1/2" X 1/8"</t>
  </si>
  <si>
    <t>304  SS FITTING SP114 HEX BUSHING  1/2" X 1/4"</t>
  </si>
  <si>
    <t>304  SS FITTING SP114 HEX BUSHING  1/2" X 3/8"</t>
  </si>
  <si>
    <t>304  SS FITTING SP114 HEX BUSHING  3/4" X 1/8"</t>
  </si>
  <si>
    <t>304  SS FITTING SP114 HEX BUSHING  3/4" X 1/4"</t>
  </si>
  <si>
    <t>304  SS FITTING SP114 HEX BUSHING  3/4" X 3/8"</t>
  </si>
  <si>
    <t>304  SS FITTING SP114 HEX BUSHING  3/4" X 1/2"</t>
  </si>
  <si>
    <t>304  SS FITTING SP114 HEX BUSHING  1" X 1/4"</t>
  </si>
  <si>
    <t>304  SS FITTING SP114 HEX BUSHING  1" X 3/8"</t>
  </si>
  <si>
    <t>304  SS FITTING SP114 HEX BUSHING  1" X 1/2"</t>
  </si>
  <si>
    <t>304  SS FITTING SP114 HEX BUSHING  1" X 3/4"</t>
  </si>
  <si>
    <t>304  SS FITTING SP114 HEX BUSHING  1-1/4" X 1/2"</t>
  </si>
  <si>
    <t>304  SS FITTING SP114 HEX BUSHING  1-1/4" X 3/4"</t>
  </si>
  <si>
    <t>304  SS FITTING SP114 HEX BUSHING  1-1/4" X 1"</t>
  </si>
  <si>
    <t>304  SS FITTING SP114 HEX BUSHING  1-1/2" X 1/2"</t>
  </si>
  <si>
    <t>304  SS FITTING SP114 HEX BUSHING  1-1/2" X 3/4"</t>
  </si>
  <si>
    <t>304  SS FITTING SP114 HEX BUSHING  1-1/2" X 1"</t>
  </si>
  <si>
    <t>304  SS FITTING SP114 HEX BUSHING  1-1/2" X 1-1/4"</t>
  </si>
  <si>
    <t>304 SS FITTING SP 114 HEX BUSHING  2" X 1/2"</t>
  </si>
  <si>
    <t>304  SS FITTING SP114 HEX BUSHING  2" X 3/4"</t>
  </si>
  <si>
    <t>304  SS FITTING SP114 HEX BUSHING  2" X 1"</t>
  </si>
  <si>
    <t>304  SS FITTING SP114 HEX BUSHING  2" X 1-1/4"</t>
  </si>
  <si>
    <t>304  SS FITTING SP114 HEX BUSHING  2" X 1-1/2"</t>
  </si>
  <si>
    <t>304  SS FITTING SP114 HEX BUSHING  2-1/2" X 1-1/2"</t>
  </si>
  <si>
    <t>304  SS FITTING SP114 HEX BUSHING  2-1/2" X 2"</t>
  </si>
  <si>
    <t>304  SS FITTING SP114 HEX BUSHING  3" X 1-1/2"</t>
  </si>
  <si>
    <t>304  SS FITTING SP114 HEX BUSHING  3" X 2"</t>
  </si>
  <si>
    <t>304  SS FITTING SP114 HEX BUSHING  3" X 2-1/2"</t>
  </si>
  <si>
    <t>304  SS FITTING SP114 HEX BUSHING  4" X 3"</t>
  </si>
  <si>
    <t>304  SS FITTING SP114 SQ. HEAD SOLID PLUG  1/8"</t>
  </si>
  <si>
    <t>304  SS FITTING SP114 SQ. HEAD SOLID PLUG  1/4"</t>
  </si>
  <si>
    <t>304  SS FITTING SP114 SQ. HEAD SOLID PLUG  3/8"</t>
  </si>
  <si>
    <t>304  SS FITTING SP114 SQ. HEAD SOLID PLUG  1/2"</t>
  </si>
  <si>
    <t>304  SS FITTING SP114 SQ. HEAD SOLID PLUG  3/4"</t>
  </si>
  <si>
    <t>304  SS FITTING SP114 SQ. HEAD SOLID PLUG  1"</t>
  </si>
  <si>
    <t>304  SS FITTING SP114 SQ. HEAD SOLID PLUG  1-1/4"</t>
  </si>
  <si>
    <t>304  SS FITTING SP114 SQ. HEAD SOLID PLUG  1-1/2"</t>
  </si>
  <si>
    <t>304  SS FITTING SP114 SQ. HEAD SOLID PLUG  2"</t>
  </si>
  <si>
    <t>304  SS FITTING SP114 SQ. HEAD SOLID PLUG  2-1/2"</t>
  </si>
  <si>
    <t>304  SS FITTING SP114 SQ. HEAD SOLID PLUG  3"</t>
  </si>
  <si>
    <t>304  SS FITTING SP114 TEE  1/8"</t>
  </si>
  <si>
    <t>304  SS FITTING SP114 TEE  1/4"</t>
  </si>
  <si>
    <t>304  SS FITTING SP114 TEE  3/8"</t>
  </si>
  <si>
    <t>304  SS FITTING SP114 TEE  1/2"</t>
  </si>
  <si>
    <t>304  SS FITTING SP114 TEE  3/4"</t>
  </si>
  <si>
    <t>304  SS FITTING SP114 TEE  1"</t>
  </si>
  <si>
    <t>304  SS FITTING SP114 TEE  1-1/4"</t>
  </si>
  <si>
    <t>304  SS FITTING SP114 TEE  1-1/2"</t>
  </si>
  <si>
    <t>304  SS FITTING SP114 TEE  2"</t>
  </si>
  <si>
    <t>304  SS FITTING SP114 TEE  2-1/2"</t>
  </si>
  <si>
    <t>304  SS FITTING SP114 TEE  3"</t>
  </si>
  <si>
    <t>304  SS FITTING SP114 UNION 1/8"</t>
  </si>
  <si>
    <t>304  SS FITTING SP114 UNION  1/4"</t>
  </si>
  <si>
    <t>304  SS FITTING SP114 UNION  3/8"</t>
  </si>
  <si>
    <t>304  SS FITTING SP114 UNION  1/2"</t>
  </si>
  <si>
    <t>304  SS FITTING SP114 UNION  3/4"</t>
  </si>
  <si>
    <t>304  SS FITTING SP114 UNION  1"</t>
  </si>
  <si>
    <t>304  SS FITTING SP114 UNION  1-1/4"</t>
  </si>
  <si>
    <t>304  SS FITTING SP114 UNION  1-1/2"</t>
  </si>
  <si>
    <t>304  SS FITTING SP114 UNION  2"</t>
  </si>
  <si>
    <t>304  SS FITTING SP114 UNION  2-1/2"</t>
  </si>
  <si>
    <t>304  SS FITTING SP114 UNION  3"</t>
  </si>
  <si>
    <t>304  SS FITTING SP114 COUPLING  1/4" X 1/8"</t>
  </si>
  <si>
    <t>304  SS FITTING SP114 COUPLING  3/8" X 1/8"</t>
  </si>
  <si>
    <t>304  SS FITTING SP114 COUPLING  3/8" X 1/4"</t>
  </si>
  <si>
    <t>304  SS FITTING SP114 COUPLING  1/2" X 1/8"</t>
  </si>
  <si>
    <t>304  SS FITTING SP114 COUPLING  1/2" X 1/4"</t>
  </si>
  <si>
    <t>304  SS FITTING SP114 COUPLING  1/2" X 3/8"</t>
  </si>
  <si>
    <t>304  SS FITTING SP114 COUPLING  3/4" X 1/8"</t>
  </si>
  <si>
    <t>304  SS FITTING SP114 COUPLING  3/4" X 1/4"</t>
  </si>
  <si>
    <t>304  SS FITTING SP114 COUPLING  3/4" X 3/8"</t>
  </si>
  <si>
    <t>304  SS FITTING SP114 COUPLING  3/4" X 1/2"</t>
  </si>
  <si>
    <t>304  SS FITTING SP114 COUPLING  1" X 1/4"</t>
  </si>
  <si>
    <t>304  SS FITTING SP114 COUPLING  1" X 3/8"</t>
  </si>
  <si>
    <t>304  SS FITTING SP114 COUPLING  1" X 1/2"</t>
  </si>
  <si>
    <t>304  SS FITTING SP114 COUPLING  1" X 3/4"</t>
  </si>
  <si>
    <t>304  SS FITTING SP114 COUPLING  1-1/4" X 1/2"</t>
  </si>
  <si>
    <t>304  SS FITTING SP114 COUPLING  1-1/4" X 3/4"</t>
  </si>
  <si>
    <t>304  SS FITTING SP114 COUPLING  1-1/4" X 1"</t>
  </si>
  <si>
    <t>304  SS FITTING SP114 COUPLING  1-1/2" X 1/2"</t>
  </si>
  <si>
    <t>304  SS FITTING SP114 COUPLING  1-1/2" X 3/4"</t>
  </si>
  <si>
    <t>304  SS FITTING SP114 COUPLING  1-1/2" X 1"</t>
  </si>
  <si>
    <t>304  SS FITTING SP114 COUPLING  1-1/2" X 1-1/4"</t>
  </si>
  <si>
    <t>304  SS FITTING SP114 COUPLING  2" X 3/4"</t>
  </si>
  <si>
    <t>304  SS FITTING SP114 COUPLING  2" X 1"</t>
  </si>
  <si>
    <t>304  SS FITTING SP114 COUPLING  2" X 1-1/4"</t>
  </si>
  <si>
    <t>304  SS FITTING SP114 COUPLING  2" X 1-1/2"</t>
  </si>
  <si>
    <t>304  SS FITTING SP114 COUPLING  3" X 2"</t>
  </si>
  <si>
    <t>316  SS FITTING SP114 CAP  1/4"</t>
  </si>
  <si>
    <t>316  SS FITTING SP114 CAP  3/8"</t>
  </si>
  <si>
    <t>316  SS FITTING SP114 CAP  1/2"</t>
  </si>
  <si>
    <t>316  SS FITTING SP114 CAP  3/4"</t>
  </si>
  <si>
    <t>316  SS FITTING SP114 CAP  1"</t>
  </si>
  <si>
    <t>316  SS FITTING SP114 CAP  1-1/4"</t>
  </si>
  <si>
    <t>316  SS FITTING SP114 CAP  1-1/2"</t>
  </si>
  <si>
    <t>316  SS FITTING SP114 CAP  2"</t>
  </si>
  <si>
    <t>316  SS FITTING SP114 COUPLING  1/8"</t>
  </si>
  <si>
    <t>316  SS FITTING SP114 COUPLING  1/4"</t>
  </si>
  <si>
    <t>316  SS FITTING SP114 COUPLING  3/8"</t>
  </si>
  <si>
    <t>316  SS FITTING SP114 COUPLING  1/2"</t>
  </si>
  <si>
    <t>316  SS FITTING SP114 COUPLING  3/4"</t>
  </si>
  <si>
    <t>316  SS FITTING SP114 COUPLING  1"</t>
  </si>
  <si>
    <t>316  SS FITTING SP114 COUPLING  1-1/4"</t>
  </si>
  <si>
    <t>316  SS FITTING SP114 COUPLING  1-1/2"</t>
  </si>
  <si>
    <t>316  SS FITTING SP114 COUPLING  2"</t>
  </si>
  <si>
    <t>316  SS FITTING SP114 COUPLING  3"</t>
  </si>
  <si>
    <t>316320H</t>
  </si>
  <si>
    <t>316  SS FITTING SP114 HALF COUPLING  1/8"</t>
  </si>
  <si>
    <t>316321H</t>
  </si>
  <si>
    <t>316  SS FITTING SP114 HALF COUPLING  1/4"</t>
  </si>
  <si>
    <t>316322H</t>
  </si>
  <si>
    <t>316  SS FITTING SP114 HALF COUPLING  3/8"</t>
  </si>
  <si>
    <t>316323H</t>
  </si>
  <si>
    <t>316  SS FITTING SP114 HALF COUPLING  1/2"</t>
  </si>
  <si>
    <t>316324H</t>
  </si>
  <si>
    <t>316  SS FITTING SP114 HALF COUPLING  3/4"</t>
  </si>
  <si>
    <t>316325H</t>
  </si>
  <si>
    <t>316  SS FITTING SP114 HALF COUPLING  1"</t>
  </si>
  <si>
    <t>316326H</t>
  </si>
  <si>
    <t>316  SS FITTING SP114 HALF COUPLING  1-1/4"</t>
  </si>
  <si>
    <t>316327H</t>
  </si>
  <si>
    <t>316  SS FITTING SP114 HALF COUPLING  1-1/2"</t>
  </si>
  <si>
    <t>316328H</t>
  </si>
  <si>
    <t>316  SS FITTING SP114 HALF COUPLING  2"</t>
  </si>
  <si>
    <t>316329H</t>
  </si>
  <si>
    <t>316  SS FITTING SP114 HALF COUPLING  2-1/2"</t>
  </si>
  <si>
    <t>316330H</t>
  </si>
  <si>
    <t>316  SS FITTING SP114 HALF COUPLING  3"</t>
  </si>
  <si>
    <t>316  SS FITTING SP114 CROSS  1/4"</t>
  </si>
  <si>
    <t>316  SS FITTING SP114 CROSS  3/8"</t>
  </si>
  <si>
    <t>316  SS FITTING SP114 CROSS  1/2"</t>
  </si>
  <si>
    <t>316  SS FITTING SP114 CROSS  3/4"</t>
  </si>
  <si>
    <t>316  SS FITTING SP114 CROSS  1"</t>
  </si>
  <si>
    <t>316  SS FITTING SP114 CROSS  1-1/2"</t>
  </si>
  <si>
    <t>316  SS FITTING SP114 45° ELBOW  1/4"</t>
  </si>
  <si>
    <t>316  SS FITTING SP114 45° ELBOW  3/8"</t>
  </si>
  <si>
    <t>316  SS FITTING SP114 45° ELBOW  1/2"</t>
  </si>
  <si>
    <t>316  SS FITTING SP114 45° ELBOW  3/4"</t>
  </si>
  <si>
    <t>316  SS FITTING SP114 45° ELBOW  1"</t>
  </si>
  <si>
    <t>316  SS FITTING SP114 45° ELBOW  1-1/4"</t>
  </si>
  <si>
    <t>316  SS FITTING SP114 45° ELBOW  1-1/2"</t>
  </si>
  <si>
    <t>316  SS FITTING SP114 45° ELBOW  2"</t>
  </si>
  <si>
    <t>316  SS FITTING SP114 45° ELBOW  3"</t>
  </si>
  <si>
    <t>316  SS FITTING SP114  90° ELBOW  1/8"</t>
  </si>
  <si>
    <t>316  SS FITTING SP114  90° ELBOW  1/4"</t>
  </si>
  <si>
    <t>316  SS FITTING SP114  90° ELBOW  3/8"</t>
  </si>
  <si>
    <t>316  SS FITTING SP114  90° ELBOW  1/2"</t>
  </si>
  <si>
    <t>316  SS FITTING SP114  90° ELBOW  3/4"</t>
  </si>
  <si>
    <t>316  SS FITTING SP114  90° ELBOW  1"</t>
  </si>
  <si>
    <t>316  SS FITTING SP114  90° ELBOW  1-1/4"</t>
  </si>
  <si>
    <t>316  SS FITTING SP114  90° ELBOW  1-1/2"</t>
  </si>
  <si>
    <t>316  SS FITTING SP114  90° ELBOW  2"</t>
  </si>
  <si>
    <t>316  SS FITTING SP114  90° ELBOW  2-1/2"</t>
  </si>
  <si>
    <t>316  SS FITTING SP114  90° ELBOW  3"</t>
  </si>
  <si>
    <t>316  SS FITTING SP114  90° ELBOW  4"</t>
  </si>
  <si>
    <t>316  SS FITTING SP114 90° STREET ELBOW  1/8"</t>
  </si>
  <si>
    <t>316  SS FITTING SP114 90° STREET ELBOW  1/4"</t>
  </si>
  <si>
    <t>316  SS FITTING SP114 90° STREET ELBOW  3/8"</t>
  </si>
  <si>
    <t>316  SS FITTING SP114 90° STREET ELBOW  1/2"</t>
  </si>
  <si>
    <t>316  SS FITTING SP114 90° STREET ELBOW  3/4"</t>
  </si>
  <si>
    <t>316  SS FITTING SP114 90° STREET ELBOW  1"</t>
  </si>
  <si>
    <t>316  SS FITTING SP114 90° STREET ELBOW  1-1/4"</t>
  </si>
  <si>
    <t>316  SS FITTING SP114 90° STREET ELBOW  1-1/2"</t>
  </si>
  <si>
    <t>316  SS FITTING SP114 90° STREET ELBOW  2"</t>
  </si>
  <si>
    <t>316  SS FITTING SP114 90° STREET ELBOW  2-1/2"</t>
  </si>
  <si>
    <t>316  SS FITTING SP114 90° STREET ELBOW  3"</t>
  </si>
  <si>
    <t>316  SS FITTING SP114 HEX BUSHING  1/4" X 1/8"</t>
  </si>
  <si>
    <t>316  SS FITTING SP114 HEX BUSHING  3/8" X 1/4"</t>
  </si>
  <si>
    <t>316  SS FITTING SP114 HEX BUSHING  1/2" X 1/8"</t>
  </si>
  <si>
    <t>316  SS FITTING SP114 HEX BUSHING  1/2" X 1/4"</t>
  </si>
  <si>
    <t>316  SS FITTING SP114 HEX BUSHING  1/2" X 3/8"</t>
  </si>
  <si>
    <t>316  SS FITTING SP114 HEX BUSHING  3/4" X 1/4"</t>
  </si>
  <si>
    <t>316  SS FITTING SP114 HEX BUSHING  3/4" X 3/8"</t>
  </si>
  <si>
    <t>316  SS FITTING SP114 HEX BUSHING  3/4" X 1/2"</t>
  </si>
  <si>
    <t>316  SS FITTING SP114 HEX BUSHING  1" X 1/4"</t>
  </si>
  <si>
    <t>316  SS FITTING SP114 HEX BUSHING  1" X 3/8"</t>
  </si>
  <si>
    <t>316  SS FITTING SP114 HEX BUSHING  1" X 1/2"</t>
  </si>
  <si>
    <t>316  SS FITTING SP114 HEX BUSHING  1" X 3/4"</t>
  </si>
  <si>
    <t>316  SS FITTING SP114 HEX BUSHING  1-1/4" X 1/2"</t>
  </si>
  <si>
    <t>316  SS FITTING SP114 HEX BUSHING  1-1/4" X 3/4"</t>
  </si>
  <si>
    <t>316  SS FITTING SP114 HEX BUSHING  1-1/4" X 1"</t>
  </si>
  <si>
    <t>316  SS FITTING SP114 HEX BUSHING  1-1/2" X 1/2"</t>
  </si>
  <si>
    <t>316  SS FITTING SP114 HEX BUSHING  1-1/2" X 3/4"</t>
  </si>
  <si>
    <t>316  SS FITTING SP114 HEX BUSHING  1-1/2" X 1"</t>
  </si>
  <si>
    <t>316  SS FITTING SP114 HEX BUSHING  1-1/2" X 1-1/4"</t>
  </si>
  <si>
    <t>316  SS FITTING SP114 HEX BUSHING  2" X 1/2"</t>
  </si>
  <si>
    <t>316  SS FITTING SP114 HEX BUSHING  2" X 3/4"</t>
  </si>
  <si>
    <t>316  SS FITTING SP114 HEX BUSHING  2" X 1"</t>
  </si>
  <si>
    <t>316  SS FITTING SP114 HEX BUSHING  2" X 1-1/4"</t>
  </si>
  <si>
    <t>316  SS FITTING SP114 HEX BUSHING  2" X 1-1/2"</t>
  </si>
  <si>
    <t>316  SS FITTING SP114 HEX BUSHING  2-1/2" X 2"</t>
  </si>
  <si>
    <t>316  SS FITTING SP114 HEX BUSHING  3" X 1"</t>
  </si>
  <si>
    <t>316  SS FITTING SP114 HEX BUSHING  3" X 1-1/2"</t>
  </si>
  <si>
    <t>316  SS FITTING SP114 HEX BUSHING  3" X 2"</t>
  </si>
  <si>
    <t>316  SS FITTING SP114 HEX BUSHING  4" X 2"</t>
  </si>
  <si>
    <t>316  SS FITTING SP114 HEX BUSHING  4" X 3"</t>
  </si>
  <si>
    <t>316  SS FITTING SP114 SQ. HEAD SOLID PLUG  1/8"</t>
  </si>
  <si>
    <t>316  SS FITTING SP114 SQ. HEAD SOLID PLUG  1/4"</t>
  </si>
  <si>
    <t>316  SS FITTING SP114 SQ. HEAD SOLID PLUG  3/8"</t>
  </si>
  <si>
    <t>316  SS FITTING SP114 SQ. HEAD SOLID PLUG  1/2"</t>
  </si>
  <si>
    <t>316  SS FITTING SP114 SQ. HEAD SOLID PLUG  3/4"</t>
  </si>
  <si>
    <t>316  SS FITTING SP114 SQ. HEAD SOLID PLUG  1"</t>
  </si>
  <si>
    <t>316  SS FITTING SP114 SQ. HEAD SOLID PLUG  1-1/4"</t>
  </si>
  <si>
    <t>316  SS FITTING SP114 SQ. HEAD SOLID PLUG  1-1/2"</t>
  </si>
  <si>
    <t>316  SS FITTING SP114 SQ. HEAD SOLID PLUG  2"</t>
  </si>
  <si>
    <t>316  SS FITTING SP114 SQ. HEAD SOLID PLUG  3"</t>
  </si>
  <si>
    <t>316  SS FITTING SP114 TEE  1/4"</t>
  </si>
  <si>
    <t>316  SS FITTING SP114 TEE  3/8"</t>
  </si>
  <si>
    <t>316  SS FITTING SP114 TEE  1/2"</t>
  </si>
  <si>
    <t>316  SS FITTING SP114 TEE  3/4"</t>
  </si>
  <si>
    <t>316  SS FITTING SP114 TEE  1"</t>
  </si>
  <si>
    <t>316  SS FITTING SP114 TEE  1-1/4"</t>
  </si>
  <si>
    <t>316  SS FITTING SP114 TEE  1-1/2"</t>
  </si>
  <si>
    <t>316  SS FITTING SP114 TEE  2"</t>
  </si>
  <si>
    <t>316  SS FITTING SP114 TEE  2-1/2"</t>
  </si>
  <si>
    <t>316  SS FITTING SP114 TEE  3"</t>
  </si>
  <si>
    <t>316  SS FITTING SP114 UNION  1/8"</t>
  </si>
  <si>
    <t>316  SS FITTING SP114 UNION  1/4"</t>
  </si>
  <si>
    <t>316  SS FITTING SP114 UNION  3/8"</t>
  </si>
  <si>
    <t>316  SS FITTING SP114 UNION  1/2"</t>
  </si>
  <si>
    <t>316  SS FITTING SP114 UNION  3/4"</t>
  </si>
  <si>
    <t>316  SS FITTING SP114 UNION  1"</t>
  </si>
  <si>
    <t>316  SS FITTING SP114 UNION  1-1/4"</t>
  </si>
  <si>
    <t>316  SS FITTING SP114 UNION  1-1/2"</t>
  </si>
  <si>
    <t>316  SS FITTING SP114 UNION  2"</t>
  </si>
  <si>
    <t>316  SS FITTING SP114 UNION  3"</t>
  </si>
  <si>
    <t>316  SS FITTING SP114 COUPLING  1/4" X 1/8"</t>
  </si>
  <si>
    <t>316  SS FITTING SP114 COUPLING  3/8" X 1/4"</t>
  </si>
  <si>
    <t>316  SS FITTING SP114 COUPLING  1/2" X 1/4"</t>
  </si>
  <si>
    <t>316  SS FITTING SP114 COUPLING  1/2" X 3/8"</t>
  </si>
  <si>
    <t>316  SS FITTING SP114 COUPLING  3/4" X 1/4"</t>
  </si>
  <si>
    <t>316  SS FITTING SP114 COUPLING  3/4" X 1/2"</t>
  </si>
  <si>
    <t>316  SS FITTING SP114 COUPLING  1" X 1/4"</t>
  </si>
  <si>
    <t>316  SS FITTING SP114 COUPLING  1" X 1/2"</t>
  </si>
  <si>
    <t>316  SS FITTING SP114 COUPLING  1" X 3/4"</t>
  </si>
  <si>
    <t>316  SS FITTING SP114 COUPLING  1-1/4" X 3/4"</t>
  </si>
  <si>
    <t>316  SS FITTING SP114 COUPLING  1-1/4" X 1"</t>
  </si>
  <si>
    <t>316  SS FITTING SP114 COUPLING  1-1/2" X 3/4"</t>
  </si>
  <si>
    <t>316  SS FITTING SP114 COUPLING  1-1/2" X 1"</t>
  </si>
  <si>
    <t>316  SS FITTING SP114 COUPLING  1-1/2" X 1-1/4"</t>
  </si>
  <si>
    <t>316  SS FITTING SP114 COUPLING  2" X 3/4"</t>
  </si>
  <si>
    <t>316  SS FITTING SP114 COUPLING  2" X 1"</t>
  </si>
  <si>
    <t>316  SS FITTING SP114 COUPLING  2" X 1-1/4"</t>
  </si>
  <si>
    <t>316  SS FITTING SP114 COUPLING  2" X 1-1/2"</t>
  </si>
  <si>
    <t>316  SS FITTING SP114 COUPLING  2-1/2" X 2"</t>
  </si>
  <si>
    <t>316  SS FITTING SP114 COUPLING  3" X 2"</t>
  </si>
  <si>
    <t>304 SS PIPE NIPPLE  1/8" X  CLOSE</t>
  </si>
  <si>
    <t>304 SS PIPE NIPPLE  1/8" X 1-1/2</t>
  </si>
  <si>
    <t>304 SS PIPE NIPPLE  1/8" X 2"</t>
  </si>
  <si>
    <t>304 SS PIPE NIPPLE  1/8" X 2-1/2"</t>
  </si>
  <si>
    <t>304 SS PIPE NIPPLE  1/8" X 3"</t>
  </si>
  <si>
    <t>304 SS PIPE NIPPLE  1/8" X 4"</t>
  </si>
  <si>
    <t>304 SS PIPE NIPPLE  1/8" X 5"</t>
  </si>
  <si>
    <t>304 SS PIPE NIPPLE  1/8" X 5-1/2"</t>
  </si>
  <si>
    <t>304 SS PIPE NIPPLE  1/8" X 6"</t>
  </si>
  <si>
    <t>304 SS PIPE NIPPLE  1/8" X 8"</t>
  </si>
  <si>
    <t>304 SS PIPE NIPPLE  1/8" X 10"</t>
  </si>
  <si>
    <t>304 SS PIPE NIPPLE  1/8" X 12"</t>
  </si>
  <si>
    <t>304 SS PIPE NIPPLE  1/4" X  CLOSE</t>
  </si>
  <si>
    <t>304 SS PIPE NIPPLE  1/4" X 1-1/2"</t>
  </si>
  <si>
    <t>304 SS PIPE NIPPLE  1/4" X 2"</t>
  </si>
  <si>
    <t>304 SS PIPE NIPPLE  1/4" X 2-1/2"</t>
  </si>
  <si>
    <t>304 SS PIPE NIPPLE  1/4" X 3"</t>
  </si>
  <si>
    <t>304 SS PIPE NIPPLE  1/4" X 3-1/2"</t>
  </si>
  <si>
    <t>304 SS PIPE NIPPLE  1/4" X 4"</t>
  </si>
  <si>
    <t>304 SS PIPE NIPPLE  1/4" X 4-1/2"</t>
  </si>
  <si>
    <t>304 SS PIPE NIPPLE  1/4" X 5"</t>
  </si>
  <si>
    <t>304 SS PIPE NIPPLE  1/4" X 5-1/2"</t>
  </si>
  <si>
    <t>304 SS PIPE NIPPLE  1/4" X 6"</t>
  </si>
  <si>
    <t>304 SS PIPE NIPPLE  1/4" X 7"</t>
  </si>
  <si>
    <t>304 SS PIPE NIPPLE  1/4" X 8"</t>
  </si>
  <si>
    <t>304 SS PIPE NIPPLE  1/4" X 10"</t>
  </si>
  <si>
    <t>304 SS PIPE NIPPLE  1/4" X 12"</t>
  </si>
  <si>
    <t>304 SS PIPE NIPPLE  3/8" X CLOSE"</t>
  </si>
  <si>
    <t>304 SS PIPE NIPPLE  3/8" X 1-1/2"</t>
  </si>
  <si>
    <t>304 SS PIPE NIPPLE  3/8" X 2"</t>
  </si>
  <si>
    <t>304 SS PIPE NIPPLE  3/8" X 2-1/2"</t>
  </si>
  <si>
    <t>304 SS PIPE NIPPLE  3/8" X 3"</t>
  </si>
  <si>
    <t>304 SS PIPE NIPPLE  3/8" X 3-1/2"</t>
  </si>
  <si>
    <t>304 SS PIPE NIPPLE  3/8" X 4"</t>
  </si>
  <si>
    <t>304 SS PIPE NIPPLE  3/8" X 4-1/2"</t>
  </si>
  <si>
    <t>304 SS PIPE NIPPLE  3/8" X 5"</t>
  </si>
  <si>
    <t>304 SS PIPE NIPPLE  3/8" X 5-1/2"</t>
  </si>
  <si>
    <t>304 SS PIPE NIPPLE  3/8" X 6"</t>
  </si>
  <si>
    <t>304 SS PIPE NIPPLE  3/8" X 8"</t>
  </si>
  <si>
    <t>304 SS PIPE NIPPLE  3/8" X 10"</t>
  </si>
  <si>
    <t>304 SS PIPE NIPPLE  3/8" X 12"</t>
  </si>
  <si>
    <t>304 SS PIPE NIPPLE  1/2" X CLOSE</t>
  </si>
  <si>
    <t>304 SS PIPE NIPPLE  1/2" X 1-1/2"</t>
  </si>
  <si>
    <t>304 SS PIPE NIPPLE  1/2" X 2"</t>
  </si>
  <si>
    <t>304 SS PIPE NIPPLE  1/2" X 2-1/2"</t>
  </si>
  <si>
    <t>304 SS PIPE NIPPLE  1/2" X 3"</t>
  </si>
  <si>
    <t>304 SS PIPE NIPPLE  1/2" X 3-1/2"</t>
  </si>
  <si>
    <t>304 SS PIPE NIPPLE  1/2" X 4"</t>
  </si>
  <si>
    <t>304 SS PIPE NIPPLE  1/2" X 4-1/2"</t>
  </si>
  <si>
    <t>304 SS PIPE NIPPLE  1/2" X 5"</t>
  </si>
  <si>
    <t>304 SS PIPE NIPPLE  1/2" X 5-1/2"</t>
  </si>
  <si>
    <t>304 SS PIPE NIPPLE  1/2" X 6"</t>
  </si>
  <si>
    <t>304 SS PIPE NIPPLE  1/2" X 7"</t>
  </si>
  <si>
    <t>304 SS PIPE NIPPLE  1/2" X 8"</t>
  </si>
  <si>
    <t>304 SS PIPE NIPPLE  1/2" X 9"</t>
  </si>
  <si>
    <t>304 SS PIPE NIPPLE  1/2" X 10"</t>
  </si>
  <si>
    <t>304 SS PIPE NIPPLE  1/2" X 12"</t>
  </si>
  <si>
    <t>304 SS PIPE NIPPLE  3/4" X CLOSE</t>
  </si>
  <si>
    <t>304 SS PIPE NIPPLE  3/4" X 1-1/2"</t>
  </si>
  <si>
    <t>304 SS PIPE NIPPLE  3/4" X 2"</t>
  </si>
  <si>
    <t>304 SS PIPE NIPPLE  3/4" X 2-1/2"</t>
  </si>
  <si>
    <t>304 SS PIPE NIPPLE  3/4" X 3"</t>
  </si>
  <si>
    <t>304 SS PIPE NIPPLE  3/4" X 3-1/2"</t>
  </si>
  <si>
    <t>304 SS PIPE NIPPLE  3/4" X 4"</t>
  </si>
  <si>
    <t>304 SS PIPE NIPPLE  3/4" X 4-1/2"</t>
  </si>
  <si>
    <t>304 SS PIPE NIPPLE  3/4" X 5"</t>
  </si>
  <si>
    <t>304 SS PIPE NIPPLE  3/4" X 5-1/2"</t>
  </si>
  <si>
    <t>304 SS PIPE NIPPLE  3/4" X 6"</t>
  </si>
  <si>
    <t>304 SS PIPE NIPPLE  3/4" X 7"</t>
  </si>
  <si>
    <t>304 SS PIPE NIPPLE  3/4" X 8"</t>
  </si>
  <si>
    <t>304 SS PIPE NIPPLE  3/4" X 10"</t>
  </si>
  <si>
    <t>304 SS PIPE NIPPLE  3/4" X 12"</t>
  </si>
  <si>
    <t>304 SS PIPE NIPPLE  1" X CLOSE</t>
  </si>
  <si>
    <t>304 SS PIPE NIPPLE  1" X 2"</t>
  </si>
  <si>
    <t>304 SS PIPE NIPPLE  1" X 2-1/2"</t>
  </si>
  <si>
    <t>304 SS PIPE NIPPLE  1" X 3"</t>
  </si>
  <si>
    <t>304 SS PIPE NIPPLE  1" X 3-1/2"</t>
  </si>
  <si>
    <t>304 SS PIPE NIPPLE  1" X 4"</t>
  </si>
  <si>
    <t>304 SS PIPE NIPPLE  1" X 4-1/2"</t>
  </si>
  <si>
    <t>304 SS PIPE NIPPLE  1" X 5"</t>
  </si>
  <si>
    <t>304 SS PIPE NIPPLE  1" X 5-1/2"</t>
  </si>
  <si>
    <t>304 SS PIPE NIPPLE  1" X 6"</t>
  </si>
  <si>
    <t>304 SS PIPE NIPPLE  1" X 7"</t>
  </si>
  <si>
    <t>304 SS PIPE NIPPLE  1" X 8"</t>
  </si>
  <si>
    <t>304 SS PIPE NIPPLE  1" X 10"</t>
  </si>
  <si>
    <t>304 SS PIPE NIPPLE  1" X 12"</t>
  </si>
  <si>
    <t>304 SS PIPE NIPPLE  1-1/4" X CLOSE</t>
  </si>
  <si>
    <t>304 SS PIPE NIPPLE  1-1/4" X 2"</t>
  </si>
  <si>
    <t>304 SS PIPE NIPPLE  1-1/4" X 2-1/2"</t>
  </si>
  <si>
    <t>304 SS PIPE NIPPLE  1-1/4" X 3"</t>
  </si>
  <si>
    <t>304 SS PIPE NIPPLE  1-1/4" X 3-1/2"</t>
  </si>
  <si>
    <t>304 SS PIPE NIPPLE  1-1/4" X 4"</t>
  </si>
  <si>
    <t>304 SS PIPE NIPPLE  1-1/4" X 4-1/2"</t>
  </si>
  <si>
    <t>304 SS PIPE NIPPLE  1-1/4" X 5"</t>
  </si>
  <si>
    <t>304 SS PIPE NIPPLE  1-1/4" X 5-1/2"</t>
  </si>
  <si>
    <t>304 SS PIPE NIPPLE  1-1/4" X 6"</t>
  </si>
  <si>
    <t>304 SS PIPE NIPPLE  1-1/4" X 8"</t>
  </si>
  <si>
    <t>304 SS PIPE NIPPLE  1-1/4" X 10"</t>
  </si>
  <si>
    <t>304 SS PIPE NIPPLE  1-1/4" X 12"</t>
  </si>
  <si>
    <t>304 SS PIPE NIPPLE  1-1/2" X CLOSE</t>
  </si>
  <si>
    <t>304 SS PIPE NIPPLE  1-1/2" X 2"</t>
  </si>
  <si>
    <t>304 SS PIPE NIPPLE  1-1/2" X 2-1/2"</t>
  </si>
  <si>
    <t>304 SS PIPE NIPPLE  1-1/2" X 3"</t>
  </si>
  <si>
    <t>304 SS PIPE NIPPLE  1-1/2" X 3-1/2"</t>
  </si>
  <si>
    <t>304 SS PIPE NIPPLE  1-1/2" X 4"</t>
  </si>
  <si>
    <t>304 SS PIPE NIPPLE  1-1/2" X 4-1/2"</t>
  </si>
  <si>
    <t>304 SS PIPE NIPPLE  1-1/2" X 5"</t>
  </si>
  <si>
    <t>304 SS PIPE NIPPLE  1-1/2" X 5-1/2"</t>
  </si>
  <si>
    <t>304 SS PIPE NIPPLE  1-1/2" X 6"</t>
  </si>
  <si>
    <t>304 SS PIPE NIPPLE  1-1/2" X 7"</t>
  </si>
  <si>
    <t>304 SS PIPE NIPPLE  1-1/2" X 8"</t>
  </si>
  <si>
    <t>304 SS PIPE NIPPLE  1-1/2" X 10"</t>
  </si>
  <si>
    <t>304 SS PIPE NIPPLE  1-1/2" X 11"</t>
  </si>
  <si>
    <t>304 SS PIPE NIPPLE  1-1/2" X 12"</t>
  </si>
  <si>
    <t>304 SS PIPE NIPPLE  2" X CLOSE</t>
  </si>
  <si>
    <t>304 SS PIPE NIPPLE  2" X 2-1/2"</t>
  </si>
  <si>
    <t>304 SS PIPE NIPPLE  2" X 3"</t>
  </si>
  <si>
    <t>304 SS PIPE NIPPLE  2" X 3-1/2"</t>
  </si>
  <si>
    <t>304 SS PIPE NIPPLE  2" X 4"</t>
  </si>
  <si>
    <t>304 SS PIPE NIPPLE  2" X 4-1/2"</t>
  </si>
  <si>
    <t>304 SS PIPE NIPPLE  2" X 5"</t>
  </si>
  <si>
    <t>304 SS PIPE NIPPLE  2" X 5-1/2"</t>
  </si>
  <si>
    <t>304 SS PIPE NIPPLE  2" X 6"</t>
  </si>
  <si>
    <t>304 SS PIPE NIPPLE  2" X 7"</t>
  </si>
  <si>
    <t>304 SS PIPE NIPPLE  2" X 8"</t>
  </si>
  <si>
    <t>304 SS PIPE NIPPLE  2" X 10"</t>
  </si>
  <si>
    <t>304 SS PIPE NIPPLE  2" X 12"</t>
  </si>
  <si>
    <t>304 SS PIPE NIPPLE  2-1/2" X CLOSE</t>
  </si>
  <si>
    <t>304 SS PIPE NIPPLE  2-1/2" X 3"</t>
  </si>
  <si>
    <t>304 SS PIPE NIPPLE  2-1/2" X 3-1/2"</t>
  </si>
  <si>
    <t>304 SS PIPE NIPPLE  2-1/2" X 4"</t>
  </si>
  <si>
    <t>304 SS PIPE NIPPLE  2-1/2" X 5"</t>
  </si>
  <si>
    <t>304 SS PIPE NIPPLE  2-1/2" X 6"</t>
  </si>
  <si>
    <t>304 SS PIPE NIPPLE  2-1/2" X 8"</t>
  </si>
  <si>
    <t>304 SS PIPE NIPPLE  2-1/2" X 10"</t>
  </si>
  <si>
    <t>304 SS PIPE NIPPLE  3" X CLOSE</t>
  </si>
  <si>
    <t>304 SS PIPE NIPPLE  3" X 3"</t>
  </si>
  <si>
    <t>304 SS PIPE NIPPLE  3" X 4"</t>
  </si>
  <si>
    <t>304 SS PIPE NIPPLE  3" X 5"</t>
  </si>
  <si>
    <t>304 SS PIPE NIPPLE  3" X 6"</t>
  </si>
  <si>
    <t>304 SS PIPE NIPPLE  3" X 8"</t>
  </si>
  <si>
    <t>304 SS PIPE NIPPLE  3" X 10"</t>
  </si>
  <si>
    <t>304 SS PIPE NIPPLE  3" X 12"</t>
  </si>
  <si>
    <t>304 SS PIPE NIPPLE  4" X CLOSE</t>
  </si>
  <si>
    <t>304 SS PIPE NIPPLE  4" X 4"</t>
  </si>
  <si>
    <t>304 SS PIPE NIPPLE  4" X 5"</t>
  </si>
  <si>
    <t>304 SS PIPE NIPPLE  4" X 6"</t>
  </si>
  <si>
    <t>304 SS PIPE NIPPLE  4" X 8"</t>
  </si>
  <si>
    <t>304 SS PIPE NIPPLE  4" X 10"</t>
  </si>
  <si>
    <t>304 SS PIPE NIPPLE  4" X 12"</t>
  </si>
  <si>
    <t>316 SS PIPE NIPPLE  1/8" X  CLOSE</t>
  </si>
  <si>
    <t>316 SS PIPE NIPPLE  1/8" X 1-1/2"</t>
  </si>
  <si>
    <t>316 SS PIPE NIPPLE  1/8" X 2"</t>
  </si>
  <si>
    <t>316 SS PIPE NIPPLE  1/8" X 2-1/2"</t>
  </si>
  <si>
    <t>316 SS PIPE NIPPLE  1/8" X 3"</t>
  </si>
  <si>
    <t>316 SS PIPE NIPPLE  1/8" X 4"</t>
  </si>
  <si>
    <t>316 SS PIPE NIPPLE  1/8" X 5"</t>
  </si>
  <si>
    <t>316 SS PIPE NIPPLE  1/8" X 6"</t>
  </si>
  <si>
    <t>316 SS PIPE NIPPLE  1/8" X 12"</t>
  </si>
  <si>
    <t>316 SS PIPE NIPPLE  1/4" X  CLOSE</t>
  </si>
  <si>
    <t>316 SS PIPE NIPPLE  1/4" X 1-1/2"</t>
  </si>
  <si>
    <t>316 SS PIPE NIPPLE  1/4" X 2"</t>
  </si>
  <si>
    <t>316 SS PIPE NIPPLE  1/4" X 2-1/2"</t>
  </si>
  <si>
    <t>316 SS PIPE NIPPLE  1/4" X 3"</t>
  </si>
  <si>
    <t>316 SS PIPE NIPPLE  1/4" X 3-1/2"</t>
  </si>
  <si>
    <t>316 SS PIPE NIPPLE  1/4" X 4"</t>
  </si>
  <si>
    <t>316 SS PIPE NIPPLE 1/4" X 4-1/2"</t>
  </si>
  <si>
    <t>316 SS PIPE NIPPLE  1/4" X 5"</t>
  </si>
  <si>
    <t>316 SS PIPE NIPPLE  1/4" X 5-1/2"</t>
  </si>
  <si>
    <t>316 SS PIPE NIPPLE  1/4" X 6"</t>
  </si>
  <si>
    <t>316 SS PIPE NIPPLE  1/4" X 8"</t>
  </si>
  <si>
    <t>316 SS PIPE NIPPLE  1/4" X 12"</t>
  </si>
  <si>
    <t>316 SS PIPE NIPPLE  3/8" X CLOSE</t>
  </si>
  <si>
    <t>316 SS PIPE NIPPLE  3/8" X 1-1/2"</t>
  </si>
  <si>
    <t>316 SS PIPE NIPPLE  3/8" X 2"</t>
  </si>
  <si>
    <t>316 SS PIPE NIPPLE  3/8" X 2-1/2"</t>
  </si>
  <si>
    <t>316 SS PIPE NIPPLE  3/8" X 3"</t>
  </si>
  <si>
    <t>316 SS PIPE NIPPLE  3/8" X 4"</t>
  </si>
  <si>
    <t>316 SS PIPE NIPPLE  3/8" X 5"</t>
  </si>
  <si>
    <t>316 SS PIPE NIPPLE  3/8" X 5-1/2"</t>
  </si>
  <si>
    <t>316 SS PIPE NIPPLE  3/8" X 6"</t>
  </si>
  <si>
    <t>316 SS PIPE NIPPLE  1/2" X CLOSE</t>
  </si>
  <si>
    <t>316 SS PIPE NIPPLE  1/2" X 1-1/2"</t>
  </si>
  <si>
    <t>316 SS PIPE NIPPLE  1/2" X 2"</t>
  </si>
  <si>
    <t>316 SS PIPE NIPPLE  1/2" X 2-1/2"</t>
  </si>
  <si>
    <t>316 SS PIPE NIPPLE  1/2" X 3"</t>
  </si>
  <si>
    <t>316 SS PIPE NIPPLE  1/2" X 3-1/2"</t>
  </si>
  <si>
    <t>316 SS PIPE NIPPLE  1/2" X 4"</t>
  </si>
  <si>
    <t>316 SS PIPE NIPPLE  1/2" X 4-1/2"</t>
  </si>
  <si>
    <t>316 SS PIPE NIPPLE  1/2" X 5"</t>
  </si>
  <si>
    <t>316 SS PIPE NIPPLE  1/2" X 5-1/2"</t>
  </si>
  <si>
    <t>316 SS PIPE NIPPLE  1/2" X 6"</t>
  </si>
  <si>
    <t>316 SS PIPE NIPPLE  1/2" X 8"</t>
  </si>
  <si>
    <t>316 SS PIPE NIPPLE  1/2" X 12"</t>
  </si>
  <si>
    <t>316 SS PIPE NIPPLE  3/4" X CLOSE</t>
  </si>
  <si>
    <t>316 SS PIPE NIPPLE  3/4" X 1-1/2"</t>
  </si>
  <si>
    <t>316 SS PIPE NIPPLE  3/4" X 2"</t>
  </si>
  <si>
    <t>316 SS PIPE NIPPLE  3/4" X 2-1/2"</t>
  </si>
  <si>
    <t>316 SS PIPE NIPPLE  3/4" X 3"</t>
  </si>
  <si>
    <t>316 SS PIPE NIPPLE  3/4" X 3-1/2"</t>
  </si>
  <si>
    <t>316 SS PIPE NIPPLE  3/4" X 4"</t>
  </si>
  <si>
    <t>316 SS PIPE NIPPLE  3/4" X 4-1/2"</t>
  </si>
  <si>
    <t>316 SS PIPE NIPPLE  3/4" X 5"</t>
  </si>
  <si>
    <t>316 SS PIPE NIPPLE  3/4" X 5-1/2"</t>
  </si>
  <si>
    <t>316 SS PIPE NIPPLE  3/4" X 6"</t>
  </si>
  <si>
    <t>316 SS PIPE NIPPLE  3/4" X 7"</t>
  </si>
  <si>
    <t>316 SS PIPE NIPPLE  3/4" X 8"</t>
  </si>
  <si>
    <t>316 SS PIPE NIPPLE  3/4" X 10"</t>
  </si>
  <si>
    <t>316 SS PIPE NIPPLE  3/4" X 12"</t>
  </si>
  <si>
    <t>316 SS PIPE NIPPLE  1" X CLOSE</t>
  </si>
  <si>
    <t>316 SS PIPE NIPPLE  1" X 2"</t>
  </si>
  <si>
    <t>316 SS PIPE NIPPLE  1" X 2-1/2"</t>
  </si>
  <si>
    <t>316 SS PIPE NIPPLE  1" X 3"</t>
  </si>
  <si>
    <t>316 SS PIPE NIPPLE  1" X 3-1/2"</t>
  </si>
  <si>
    <t>316 SS PIPE NIPPLE  1" X 4"</t>
  </si>
  <si>
    <t>316 SS PIPE NIPPLE  1" X 4-1/2"</t>
  </si>
  <si>
    <t>316 SS PIPE NIPPLE  1" X 5"</t>
  </si>
  <si>
    <t>316 SS PIPE NIPPLE  1" X 5-1/2"</t>
  </si>
  <si>
    <t>316 SS PIPE NIPPLE  1" X 6"</t>
  </si>
  <si>
    <t>316 SS PIPE NIPPLE  1" X 7"</t>
  </si>
  <si>
    <t>316 SS PIPE NIPPLE  1" X 8"</t>
  </si>
  <si>
    <t>316 SS PIPE NIPPLE  1" X 10"</t>
  </si>
  <si>
    <t>316 SS PIPE NIPPLE  1" X 12"</t>
  </si>
  <si>
    <t>316 SS PIPE NIPPLE  1-1/4" X CLOSE</t>
  </si>
  <si>
    <t>316 SS PIPE NIPPLE  1-1/4" X 2"</t>
  </si>
  <si>
    <t>316 SS PIPE NIPPLE  1-1/4" X 2-1/2"</t>
  </si>
  <si>
    <t>316 SS PIPE NIPPLE  1-1/4" X 3"</t>
  </si>
  <si>
    <t>316 SS PIPE NIPPLE  1-1/4" X 3-1/2"</t>
  </si>
  <si>
    <t>316 SS PIPE NIPPLE  1-1/4" X 4"</t>
  </si>
  <si>
    <t>316 SS PIPE NIPPLE  1-1/4" X 5"</t>
  </si>
  <si>
    <t>316 SS PIPE NIPPLE  1-1/4" X 5-1/2"</t>
  </si>
  <si>
    <t>316 SS PIPE NIPPLE  1-1/4" X 6"</t>
  </si>
  <si>
    <t>316 SS PIPE NIPPLE  1-1/4" X 8"</t>
  </si>
  <si>
    <t>316 SS PIPE NIPPLE  1-1/4" X 12"</t>
  </si>
  <si>
    <t>316 SS PIPE NIPPLE  1-1/2" X CLOSE</t>
  </si>
  <si>
    <t>316 SS PIPE NIPPLE  1-1/2" X 2"</t>
  </si>
  <si>
    <t>316 SS PIPE NIPPLE  1-1/2" X 2-1/2"</t>
  </si>
  <si>
    <t>316 SS PIPE NIPPLE  1-1/2" X 3"</t>
  </si>
  <si>
    <t>316 SS PIPE NIPPLE  1-1/2" X 3-1/2"</t>
  </si>
  <si>
    <t>316 SS PIPE NIPPLE  1-1/2" X 4"</t>
  </si>
  <si>
    <t>316 SS PIPE NIPPLE  1-1/2" X 4-1/2"</t>
  </si>
  <si>
    <t>316 SS PIPE NIPPLE  1-1/2" X 5"</t>
  </si>
  <si>
    <t>316 SS PIPE NIPPLE  1-1/2" X 5-1/2"</t>
  </si>
  <si>
    <t>316 SS PIPE NIPPLE  1-1/2" X 6"</t>
  </si>
  <si>
    <t>316 SS PIPE NIPPLE  1-1/2" X 8"</t>
  </si>
  <si>
    <t>316 SS PIPE NIPPLE  1-1/2" X 10"</t>
  </si>
  <si>
    <t>316 SS PIPE NIPPLE  1-1/2" X 12"</t>
  </si>
  <si>
    <t>316 SS PIPE NIPPLE  2" X CLOSE</t>
  </si>
  <si>
    <t>316 SS PIPE NIPPLE  2" X 2-1/2"</t>
  </si>
  <si>
    <t>316 SS PIPE NIPPLE  2" X 3"</t>
  </si>
  <si>
    <t>316 SS PIPE NIPPLE  2" X 3-1/2"</t>
  </si>
  <si>
    <t>316 SS PIPE NIPPLE  2" X 4"</t>
  </si>
  <si>
    <t>316 SS PIPE NIPPLE  2" X 4-1/2"</t>
  </si>
  <si>
    <t>316 SS PIPE NIPPLE  2" X 5"</t>
  </si>
  <si>
    <t>316 SS PIPE NIPPLE  2" X 5-1/2"</t>
  </si>
  <si>
    <t>316 SS PIPE NIPPLE  2" X 6"</t>
  </si>
  <si>
    <t>316 SS PIPE NIPPLE  2" X 8"</t>
  </si>
  <si>
    <t>316 SS PIPE NIPPLE  2" X 10"</t>
  </si>
  <si>
    <t>316 SS PIPE NIPPLE  2" X 12"</t>
  </si>
  <si>
    <t>316 SS PIPE NIPPLE  2-1/2" X 3"</t>
  </si>
  <si>
    <t>316 SS PIPE NIPPLE  2-1/2" X 6"</t>
  </si>
  <si>
    <t>316 SS PIPE NIPPLE  3" X CLOSE</t>
  </si>
  <si>
    <t>316 SS PIPE NIPPLE  3" X 3"</t>
  </si>
  <si>
    <t>316 SS PIPE NIPPLE  3" X 4"</t>
  </si>
  <si>
    <t>316 SS PIPE NIPPLE  3" X 5"</t>
  </si>
  <si>
    <t>316 SS PIPE NIPPLE  3" X 6"</t>
  </si>
  <si>
    <t>316 SS PIPE NIPPLE  3" X 8"</t>
  </si>
  <si>
    <t>316 SS PIPE NIPPLE  3" X 12"</t>
  </si>
  <si>
    <t>316 SS PIPE NIPPLE  4" X 5"</t>
  </si>
  <si>
    <t>316 SS PIPE NIPPLE  4" X 6"</t>
  </si>
  <si>
    <t>316 SS PIPE NIPPLE  4" X 8"</t>
  </si>
  <si>
    <t>316 SS PIPE NIPPLE  4" X 10"</t>
  </si>
  <si>
    <t>Stainless Ball Valve w/ Locking Handle</t>
  </si>
  <si>
    <t>SS BALL VALVE 1000 WOG  1/4"</t>
  </si>
  <si>
    <t>SS BALL VALVE 1000 WOG  3/8"</t>
  </si>
  <si>
    <t>SS BALL VALVE 1000 WOG  1/2"</t>
  </si>
  <si>
    <t>SS BALL VALVE 1000 WOG  3/4"</t>
  </si>
  <si>
    <t>SS BALL VALVE 1000 WOG  1"</t>
  </si>
  <si>
    <t>SS BALL VALVE 1000 WOG  1-1/4"</t>
  </si>
  <si>
    <t>SS BALL VALVE 1000 WOG  1-1/2"</t>
  </si>
  <si>
    <t>SS BALL VALVE 1000 WOG  2"</t>
  </si>
  <si>
    <t>1/2" PF X 3/8" OD 1/4 TURN ANGLE STOP</t>
  </si>
  <si>
    <t>440983S</t>
  </si>
  <si>
    <t>1/2" PF X 3/8" OD 1/4 TURN STRAIGHT STOP</t>
  </si>
  <si>
    <t>PUSH FTG VALVE  1/2"</t>
  </si>
  <si>
    <t>PUSH FTG VALVE  3/4"</t>
  </si>
  <si>
    <t>PUSH FTG VALVE  1"</t>
  </si>
  <si>
    <t>PUSH FTG CHECK VALVE  1/2"</t>
  </si>
  <si>
    <t>PUSH FTG CHECK VALVE  3/4"</t>
  </si>
  <si>
    <t>PUSH FTG CHECK VALVE  1"</t>
  </si>
  <si>
    <t>PUSH FTG COUPLING  1/2"</t>
  </si>
  <si>
    <t>PUSH FTG COUPLING  3/4"</t>
  </si>
  <si>
    <t>PUSH FTG COUPLING  1"</t>
  </si>
  <si>
    <t>PUSH FTG RED COUPLING  3/4" X 1/2"</t>
  </si>
  <si>
    <t>PUSH FTG RED COUPLING  1" X 3/4"</t>
  </si>
  <si>
    <t>440323R</t>
  </si>
  <si>
    <t>PUSH FTG REPAIR COUPLING  1/2"</t>
  </si>
  <si>
    <t>440324R</t>
  </si>
  <si>
    <t>PUSH FTG REPAIR COUPLING  3/4"</t>
  </si>
  <si>
    <t>440325R</t>
  </si>
  <si>
    <t>PUSH FTG REPAIR COUPLING  1"</t>
  </si>
  <si>
    <t>PUSH FTG FIP ADAPTER  1/2"</t>
  </si>
  <si>
    <t>PUSH FTG FIP ADAPTER  3/4"</t>
  </si>
  <si>
    <t>PUSH FTG FIP ADAPTER  1"</t>
  </si>
  <si>
    <t>PUSH FTG FIP ADAPTER  1/2" X 3/4"</t>
  </si>
  <si>
    <t>PUSH FTG FIP ADAPTER  1" X 3/4"</t>
  </si>
  <si>
    <t>PUSH FTG MIP ADAPTER  1/2"</t>
  </si>
  <si>
    <t>PUSH FTG MIP ADAPTER  3/4"</t>
  </si>
  <si>
    <t>PUSH FTG MIP ADAPTER  1"</t>
  </si>
  <si>
    <t>PUSH FTG MIP ADAPTER  1/2" X 3/4"</t>
  </si>
  <si>
    <t>PUSH FTG MIP ADAPTER  3/4" X 1"</t>
  </si>
  <si>
    <t>PUSH FTG MIP ADAPTER  1" X 3/4"</t>
  </si>
  <si>
    <t>PUSH FTG ELBOW  1/2"</t>
  </si>
  <si>
    <t>PUSH FTG ELBOW  3/4"</t>
  </si>
  <si>
    <t>PUSH FTG ELBOW  1"</t>
  </si>
  <si>
    <t>440103D</t>
  </si>
  <si>
    <t>PUSH FTG DROP EAR ELBOW  1/2"</t>
  </si>
  <si>
    <t>440104D</t>
  </si>
  <si>
    <t>PUSH FTG DROP EAR ELBOW  3/4"</t>
  </si>
  <si>
    <t>PUSH FTG TEE  1/2"</t>
  </si>
  <si>
    <t>PUSH FTG TEE  3/4"</t>
  </si>
  <si>
    <t>PUSH FTG TEE  1"</t>
  </si>
  <si>
    <t>PUSH FTG RED TEE  3/4" X 1/2" X 1/2"</t>
  </si>
  <si>
    <t>PUSH FTG RED TEE  3/4" X 1/2" X 3/4"</t>
  </si>
  <si>
    <t>PUSH FTG RED TEE  3/4" X 3/4 X 1/2"</t>
  </si>
  <si>
    <t>PUSH FTG RED TEE  1" X 1" X 3/4"</t>
  </si>
  <si>
    <t>PUSH FTG CAP  1/2"</t>
  </si>
  <si>
    <t>PUSH FTG CAP  3/4"</t>
  </si>
  <si>
    <t>PUSH FTG CAP  1"</t>
  </si>
  <si>
    <t>PUSH FTG DISCONNECT CLIP  1/2"</t>
  </si>
  <si>
    <t>PUSH FTG DISCONNECT CLIP  3/4"</t>
  </si>
  <si>
    <t>440812S</t>
  </si>
  <si>
    <t>1/2" STRAIGHT VALVE X  1/2" FIP  - 12"</t>
  </si>
  <si>
    <t>440818S</t>
  </si>
  <si>
    <t>1/2" STRAIGHT VALVE X  1/2" FIP  - 18"</t>
  </si>
  <si>
    <t>440824S</t>
  </si>
  <si>
    <t>1/2" STRAIGHT VALVE X  1/2" FIP  - 24"</t>
  </si>
  <si>
    <t>440812A</t>
  </si>
  <si>
    <t>1/2" ANGLE VALVE X 1/2" FIP  - 12"</t>
  </si>
  <si>
    <t>440818A</t>
  </si>
  <si>
    <t>1/2" ANGLE VALVE X 1/2" FIP  - 18"</t>
  </si>
  <si>
    <t>440824A</t>
  </si>
  <si>
    <t>1/2" ANGLE VALVE X 1/2" FIP  - 24"</t>
  </si>
  <si>
    <t>440912S</t>
  </si>
  <si>
    <t>1/2" STRAIGHT VALVE X 7/8" PLASTIC NUT - 12"</t>
  </si>
  <si>
    <t>440918S</t>
  </si>
  <si>
    <t>1/2" STRAIGHT VALVE X 7/8" PLASTIC NUT - 18"</t>
  </si>
  <si>
    <t>440912A</t>
  </si>
  <si>
    <t>1/2" ANGLE VALVE X 7/8" PLASTIC NUT - 12"</t>
  </si>
  <si>
    <t>440918A</t>
  </si>
  <si>
    <t>1/2" ANGLE VALVE X 7/8" PLASTIC NUT - 18"</t>
  </si>
  <si>
    <t>3/4" X 3/4" FIP - 12"  STAINLESS STEEL</t>
  </si>
  <si>
    <t>3/4" X 3/4" FIP - 18"  STAINLESS STEEL</t>
  </si>
  <si>
    <t>3/4" X 3/4" FIP - 24"  STAINLESS STEEL</t>
  </si>
  <si>
    <t>280050-125</t>
  </si>
  <si>
    <t>FLEXIBLE COUPLING  1-1/4"</t>
  </si>
  <si>
    <t>280050-15025</t>
  </si>
  <si>
    <t>FLEXIBLE COUPLING  1-1/2" X 1-1/4"</t>
  </si>
  <si>
    <t>280050-150</t>
  </si>
  <si>
    <t>FLEXIBLE COUPLING  1-1/2"</t>
  </si>
  <si>
    <t>280050-20050</t>
  </si>
  <si>
    <t>FLEXIBLE COUPLING  2" X 1-1/2"</t>
  </si>
  <si>
    <t>280050-200</t>
  </si>
  <si>
    <t>FLEXIBLE COUPLING  2"</t>
  </si>
  <si>
    <t>280050-30200</t>
  </si>
  <si>
    <t>FLEXIBLE COUPLING  3" X 2"</t>
  </si>
  <si>
    <t>280050-300</t>
  </si>
  <si>
    <t>FLEXIBLE COUPLING  3"</t>
  </si>
  <si>
    <t>280050-40300</t>
  </si>
  <si>
    <t>FLEXIBLE COUPLING  4" X 3"</t>
  </si>
  <si>
    <t>280050-400</t>
  </si>
  <si>
    <t>FLEXIBLE COUPLING  4"</t>
  </si>
  <si>
    <t>280050-50400</t>
  </si>
  <si>
    <t>FLEXIBLE COUPLING  5" X 4"</t>
  </si>
  <si>
    <t>280050-60400</t>
  </si>
  <si>
    <t>FLEXIBLE COUPLING  6" X 4"</t>
  </si>
  <si>
    <t>280050-600</t>
  </si>
  <si>
    <t>FLEXIBLE COUPLING  6"</t>
  </si>
  <si>
    <t>280075-400</t>
  </si>
  <si>
    <t>CLAY TO CAST IRON  4"</t>
  </si>
  <si>
    <t>280075-600</t>
  </si>
  <si>
    <t>CLAY TO CAST IRON  6"</t>
  </si>
  <si>
    <t>280200-112</t>
  </si>
  <si>
    <t>NO HUB COUPLING  1-1/2"</t>
  </si>
  <si>
    <t>280200-200</t>
  </si>
  <si>
    <t>NO HUB COUPLING  2"</t>
  </si>
  <si>
    <t>280200-300</t>
  </si>
  <si>
    <t>NO HUB COUPLING  3"</t>
  </si>
  <si>
    <t>280200-400</t>
  </si>
  <si>
    <t>NO HUB COUPLING  4"</t>
  </si>
  <si>
    <t>280200-500</t>
  </si>
  <si>
    <t>NO HUB COUPLING  5"</t>
  </si>
  <si>
    <t>280200-600</t>
  </si>
  <si>
    <t>NO HUB COUPLING  6"</t>
  </si>
  <si>
    <t>280200-800</t>
  </si>
  <si>
    <t>NO HUB COUPLING  8"</t>
  </si>
  <si>
    <t>280200-1000</t>
  </si>
  <si>
    <t>NO HUB COUPLING  10"</t>
  </si>
  <si>
    <t>DIELECTRIC UNION FXC 1/2"</t>
  </si>
  <si>
    <t>DIELECTRIC UNION FXC 3/4"</t>
  </si>
  <si>
    <t>DIELECTRIC UNION FXC 1"</t>
  </si>
  <si>
    <t>DIELECTRIC UNION FXC 1-1/4"</t>
  </si>
  <si>
    <t>DIELECTRIC UNION FXC 1-1/2"</t>
  </si>
  <si>
    <t>DIELECTRIC UNION FXC 2"</t>
  </si>
  <si>
    <t>DIELECTRIC UNION MXC 1/2"</t>
  </si>
  <si>
    <t>DIELECTRIC UNION MXC 3/4"</t>
  </si>
  <si>
    <t>BRASS PEX BALL VALVE  1/2"</t>
  </si>
  <si>
    <t>BRASS PEX BALL VALVE  3/4"</t>
  </si>
  <si>
    <t>BRASS PEX BALL VALVE  1"</t>
  </si>
  <si>
    <t>WATER EXPANSION TANK 2.1</t>
  </si>
  <si>
    <t>WATER EXPANSION TANK 4.5</t>
  </si>
  <si>
    <t>3.2 GAL STEEL WATER STORAGE TANK</t>
  </si>
  <si>
    <t>6.0 GAL STEEL WATER STORAGE TANK</t>
  </si>
  <si>
    <t>11.0 GAL STEEL WATER STORAGE TANK</t>
  </si>
  <si>
    <t>Galvanize King/Hose Nipple</t>
  </si>
  <si>
    <t>1/2" GALV KING NIPPLE</t>
  </si>
  <si>
    <t>3/4" GALV KING NIPPLE</t>
  </si>
  <si>
    <t>1" GALV KING NIPPLE</t>
  </si>
  <si>
    <t>1 1/4" GALV KING NIPPLE</t>
  </si>
  <si>
    <t>1 1/2" GALV KING NIPPLE</t>
  </si>
  <si>
    <t>2" GALV KING NIPPLE</t>
  </si>
  <si>
    <t>2-12" GALV KING NIPPLE</t>
  </si>
  <si>
    <t>3" GALV KING NIPPLE</t>
  </si>
  <si>
    <t>4" GALV KING NIPPLE</t>
  </si>
  <si>
    <t>316 Stainless King/Hose Nipple</t>
  </si>
  <si>
    <t>316 SS KING NIPPLE 1/4" NPT X 1/4" BARB</t>
  </si>
  <si>
    <t>316 SS KING NIPPLE 1/2" NPT X 1/2" BARB</t>
  </si>
  <si>
    <t>316 SS KING NIPPLE 3/4" NPT X 3/4" BARB</t>
  </si>
  <si>
    <t>316 SS KING NIPPLE 1" NPT X 1" BARB</t>
  </si>
  <si>
    <t>316 SS KING NIPPLE 1-1/4" NPT X 1-1/4" BARB</t>
  </si>
  <si>
    <t>316 SS KING NIPPLE 1-1/2" NPT X 1-1/2" BARB</t>
  </si>
  <si>
    <t>316 SS KING NIPPLE 2" NPT X 2" BARB</t>
  </si>
  <si>
    <t>9390MF</t>
  </si>
  <si>
    <t>CHROME PLATED MINI BALL VALVE MXF  1/8"</t>
  </si>
  <si>
    <t>9400MF</t>
  </si>
  <si>
    <t>CHROME PLATED MINI BALL VALVE MXF  1/4"</t>
  </si>
  <si>
    <t>9410MF</t>
  </si>
  <si>
    <t>CHROME PLATED MINI BALL VALVE MXF  3/8"</t>
  </si>
  <si>
    <t>9420MF</t>
  </si>
  <si>
    <t>CHROME PLATED MINI BALL VALVE MXF  1/2"</t>
  </si>
  <si>
    <t>9390FF</t>
  </si>
  <si>
    <t>CHROME PLATED MINI BALL VALVE FXF  1/8"</t>
  </si>
  <si>
    <t>9400FF</t>
  </si>
  <si>
    <t>CHROME PLATED MINI BALL VALVE FXF  1/4"</t>
  </si>
  <si>
    <t>9410FF</t>
  </si>
  <si>
    <t>CHROME PLATED MINI BALL VALVE FXF  3/8"</t>
  </si>
  <si>
    <t>9420FF</t>
  </si>
  <si>
    <t>CHROME PLATED MINI BALL VALVE FXF  1/2"</t>
  </si>
  <si>
    <t>GAS TEST GAUGE 2" DIAL, 3/4" STEEL 0-60PSI</t>
  </si>
  <si>
    <t>GAS TEST GAUGE 2" DIAL, 3/4" STEEL 0-15PSI</t>
  </si>
  <si>
    <t>GAS TEST GAUGE 2" DIAL, 3/4" STEEL 0-30PSI</t>
  </si>
  <si>
    <t>WATER TEST GAUGE 2.5" DIAL, 3/4" BRASS 0-200PSI</t>
  </si>
  <si>
    <t>PRESSURE GAUGE 2.5" DIAL, 1/4" BRASS  0-200PSI</t>
  </si>
  <si>
    <t>LIQUID FILLED SS GAUGE 2.5" DIAL, 1/4" BRASS 0-200PSI</t>
  </si>
  <si>
    <t>TRANSITION BRASS NIPPLE  1/2" X 6-1/2"</t>
  </si>
  <si>
    <t>TRANSITION BRASS NIPPLE  3/4" X 6-3/4"</t>
  </si>
  <si>
    <t>TRANSITION BRASS NIPPLE  1" X 7"</t>
  </si>
  <si>
    <t>BLK PIPE NIPPLE  2-1/2" X 18"</t>
  </si>
  <si>
    <t>BLK PIPE NIPPLE  2-1/2" X 24"</t>
  </si>
  <si>
    <t xml:space="preserve">362442-30 </t>
  </si>
  <si>
    <t>BLK PIPE NIPPLE  2-1/2" X 30"</t>
  </si>
  <si>
    <t xml:space="preserve">362442-36 </t>
  </si>
  <si>
    <t>BLK PIPE NIPPLE  2-1/2" X 36"</t>
  </si>
  <si>
    <t xml:space="preserve">362442-48 </t>
  </si>
  <si>
    <t>BLK PIPE NIPPLE  2-1/2" X 48"</t>
  </si>
  <si>
    <t xml:space="preserve">362442-60 </t>
  </si>
  <si>
    <t>BLK PIPE NIPPLE  2-1/2" X 60"</t>
  </si>
  <si>
    <t>BLK PIPE NIPPLE  3" X 18"</t>
  </si>
  <si>
    <t>BLK PIPE NIPPLE  3" X 24"</t>
  </si>
  <si>
    <t xml:space="preserve">362474-30 </t>
  </si>
  <si>
    <t>BLK PIPE NIPPLE  3" X 30"</t>
  </si>
  <si>
    <t xml:space="preserve">362474-36 </t>
  </si>
  <si>
    <t>BLK PIPE NIPPLE  3" X 36"</t>
  </si>
  <si>
    <t xml:space="preserve">362474-48 </t>
  </si>
  <si>
    <t>BLK PIPE NIPPLE  3" X 48"</t>
  </si>
  <si>
    <t xml:space="preserve">362474-60 </t>
  </si>
  <si>
    <t>BLK PIPE NIPPLE  3" X 60"</t>
  </si>
  <si>
    <t xml:space="preserve">362474-72 </t>
  </si>
  <si>
    <t>BLK PIPE NIPPLE  3" X 72"</t>
  </si>
  <si>
    <t>BLK PIPE NIPPLE  4" X 18"</t>
  </si>
  <si>
    <t>BLK PIPE NIPPLE  4" X 24"</t>
  </si>
  <si>
    <t xml:space="preserve">362536-30 </t>
  </si>
  <si>
    <t>BLK PIPE NIPPLE  4" X 30"</t>
  </si>
  <si>
    <t xml:space="preserve">362536-36 </t>
  </si>
  <si>
    <t>BLK PIPE NIPPLE  4" X 36"</t>
  </si>
  <si>
    <t xml:space="preserve">362536-48 </t>
  </si>
  <si>
    <t>BLK PIPE NIPPLE  4" X 48"</t>
  </si>
  <si>
    <t xml:space="preserve">362536-60 </t>
  </si>
  <si>
    <t>BLK PIPE NIPPLE  4" X 60"</t>
  </si>
  <si>
    <t>GALV PIPE NIPPLE  2-1/2" X 18"</t>
  </si>
  <si>
    <t>GALV PIPE NIPPLE  2-1/2" X 24"</t>
  </si>
  <si>
    <t xml:space="preserve">361442-36 </t>
  </si>
  <si>
    <t>GALV PIPE NIPPLE  2-1/2" X 36"</t>
  </si>
  <si>
    <t xml:space="preserve">361442-30 </t>
  </si>
  <si>
    <t>GALV PIPE NIPPLE  2-1/2" X 30"</t>
  </si>
  <si>
    <t xml:space="preserve">361442-48 </t>
  </si>
  <si>
    <t>GALV PIPE NIPPLE  2-1/2" X 48"</t>
  </si>
  <si>
    <t xml:space="preserve">361442-60 </t>
  </si>
  <si>
    <t>GALV PIPE NIPPLE  2-1/2" X 60"</t>
  </si>
  <si>
    <t xml:space="preserve">361442-72 </t>
  </si>
  <si>
    <t>GALV PIPE NIPPLE  2-1/2" X 72"</t>
  </si>
  <si>
    <t>GALV PIPE NIPPLE  3" X 18"</t>
  </si>
  <si>
    <t>GALV PIPE NIPPLE  3" X 24"</t>
  </si>
  <si>
    <t xml:space="preserve">361474-30 </t>
  </si>
  <si>
    <t>GALV PIPE NIPPLE  3" X 30"</t>
  </si>
  <si>
    <t xml:space="preserve">361474-36 </t>
  </si>
  <si>
    <t>GALV PIPE NIPPLE  3" X 36"</t>
  </si>
  <si>
    <t xml:space="preserve">361474-48 </t>
  </si>
  <si>
    <t>GALV PIPE NIPPLE  3" X 48"</t>
  </si>
  <si>
    <t xml:space="preserve">361474-60 </t>
  </si>
  <si>
    <t>GALV PIPE NIPPLE  3" X 60"</t>
  </si>
  <si>
    <t xml:space="preserve">361474-72 </t>
  </si>
  <si>
    <t>GALV PIPE NIPPLE  3" X 72"</t>
  </si>
  <si>
    <t>GALV PIPE NIPPLE  4" X 18"</t>
  </si>
  <si>
    <t>GALV PIPE NIPPLE  4" X 24"</t>
  </si>
  <si>
    <t xml:space="preserve">361536-30 </t>
  </si>
  <si>
    <t>GALV PIPE NIPPLE  4" X 30"</t>
  </si>
  <si>
    <t xml:space="preserve">361536-36 </t>
  </si>
  <si>
    <t>GALV PIPE NIPPLE  4" X 36"</t>
  </si>
  <si>
    <t xml:space="preserve">361536-48 </t>
  </si>
  <si>
    <t>GALV PIPE NIPPLE  4" X 48"</t>
  </si>
  <si>
    <t xml:space="preserve">361536-60 </t>
  </si>
  <si>
    <t>GALV PIPE NIPPLE  4" X 60"</t>
  </si>
  <si>
    <t xml:space="preserve">361536-72 </t>
  </si>
  <si>
    <t>GALV PIPE NIPPLE  4" X 72"</t>
  </si>
  <si>
    <t>350471-18</t>
  </si>
  <si>
    <t>RED BRASS PIPE NIPPLE  1/2" X 18"</t>
  </si>
  <si>
    <t>350471-24</t>
  </si>
  <si>
    <t>RED BRASS PIPE NIPPLE  1/2" X 24"</t>
  </si>
  <si>
    <t>350471-30</t>
  </si>
  <si>
    <t>RED BRASS PIPE NIPPLE  1/2" X 30"</t>
  </si>
  <si>
    <t>350471-36</t>
  </si>
  <si>
    <t>RED BRASS PIPE NIPPLE  1/2" X 36"</t>
  </si>
  <si>
    <t>350471-48</t>
  </si>
  <si>
    <t>RED BRASS PIPE NIPPLE  1/2" X 48"</t>
  </si>
  <si>
    <t>350471-60</t>
  </si>
  <si>
    <t>RED BRASS PIPE NIPPLE  1/2" X 60"</t>
  </si>
  <si>
    <t>350506-18</t>
  </si>
  <si>
    <t>RED BRASS PIPE NIPPLE  3/4" X 18"</t>
  </si>
  <si>
    <t>350506-24</t>
  </si>
  <si>
    <t>RED BRASS PIPE NIPPLE  3/4" X 24"</t>
  </si>
  <si>
    <t>350506-30</t>
  </si>
  <si>
    <t>RED BRASS PIPE NIPPLE  3/4" X 30"</t>
  </si>
  <si>
    <t>350506-36</t>
  </si>
  <si>
    <t>RED BRASS PIPE NIPPLE  3/4" X 36"</t>
  </si>
  <si>
    <t>350506-48</t>
  </si>
  <si>
    <t>RED BRASS PIPE NIPPLE  3/4" X 48"</t>
  </si>
  <si>
    <t>350506-60</t>
  </si>
  <si>
    <t>RED BRASS PIPE NIPPLE  3/4" X 60"</t>
  </si>
  <si>
    <t>350540-18</t>
  </si>
  <si>
    <t>RED BRASS PIPE NIPPLE  1" X 18"</t>
  </si>
  <si>
    <t>350540-24</t>
  </si>
  <si>
    <t>RED BRASS PIPE NIPPLE  1" X 24"</t>
  </si>
  <si>
    <t>350540-30</t>
  </si>
  <si>
    <t>RED BRASS PIPE NIPPLE  1" X 30"</t>
  </si>
  <si>
    <t>350540-36</t>
  </si>
  <si>
    <t>RED BRASS PIPE NIPPLE  1" X 36"</t>
  </si>
  <si>
    <t>350540-48</t>
  </si>
  <si>
    <t>RED BRASS PIPE NIPPLE  1" X 48"</t>
  </si>
  <si>
    <t>350540-60</t>
  </si>
  <si>
    <t>RED BRASS PIPE NIPPLE  1" X 60"</t>
  </si>
  <si>
    <t>350574-18</t>
  </si>
  <si>
    <t>RED BRASS PIPE NIPPLE  1-1/4" X 18"</t>
  </si>
  <si>
    <t>350574-24</t>
  </si>
  <si>
    <t>RED BRASS PIPE NIPPLE  1-1/4" X 24"</t>
  </si>
  <si>
    <t>350574-36</t>
  </si>
  <si>
    <t>RED BRASS PIPE NIPPLE  1-1/4" X 36"</t>
  </si>
  <si>
    <t>350620-18</t>
  </si>
  <si>
    <t>RED BRASS PIPE NIPPLE  1-1/2" X 18"</t>
  </si>
  <si>
    <t>350620-24</t>
  </si>
  <si>
    <t>RED BRASS PIPE NIPPLE  1-1/2" X 24"</t>
  </si>
  <si>
    <t>350620-30</t>
  </si>
  <si>
    <t>RED BRASS PIPE NIPPLE  1-1/2" X 30"</t>
  </si>
  <si>
    <t>350620-36</t>
  </si>
  <si>
    <t>RED BRASS PIPE NIPPLE  1-1/2" X 36"</t>
  </si>
  <si>
    <t>350620-48</t>
  </si>
  <si>
    <t>RED BRASS PIPE NIPPLE  1-1/2" X 48"</t>
  </si>
  <si>
    <t>350620-60</t>
  </si>
  <si>
    <t>RED BRASS PIPE NIPPLE  1-1/2" X 60"</t>
  </si>
  <si>
    <t>350641-18</t>
  </si>
  <si>
    <t>RED BRASS PIPE NIPPLE  2" X 18"</t>
  </si>
  <si>
    <t>350641-24</t>
  </si>
  <si>
    <t>RED BRASS PIPE NIPPLE  2" X 24"</t>
  </si>
  <si>
    <t>350641-30</t>
  </si>
  <si>
    <t>RED BRASS PIPE NIPPLE  2" X 30"</t>
  </si>
  <si>
    <t>350641-36</t>
  </si>
  <si>
    <t>RED BRASS PIPE NIPPLE  2" X 36"</t>
  </si>
  <si>
    <t>350641-48</t>
  </si>
  <si>
    <t>RED BRASS PIPE NIPPLE  2" X 48"</t>
  </si>
  <si>
    <t>350641-60</t>
  </si>
  <si>
    <t>RED BRASS PIPE NIPPLE  2" X 60"</t>
  </si>
  <si>
    <t>5" &amp; 6" Pipe Nipple</t>
  </si>
  <si>
    <t>BLK PIPE NIPPLE  5" X CLOSE</t>
  </si>
  <si>
    <t>BLK PIPE NIPPLE  5" X 4"</t>
  </si>
  <si>
    <t>BLK PIPE NIPPLE  5" X 6"</t>
  </si>
  <si>
    <t>BLK PIPE NIPPLE  5" X 8"</t>
  </si>
  <si>
    <t>BLK PIPE NIPPLE  5" X 10"</t>
  </si>
  <si>
    <t>BLK PIPE NIPPLE  5" X 12"</t>
  </si>
  <si>
    <t>GALV PIPE NIPPLE  5" X CL"</t>
  </si>
  <si>
    <t>GALV PIPE NIPPLE  5" X 4"</t>
  </si>
  <si>
    <t>GALV PIPE NIPPLE  5" X 6"</t>
  </si>
  <si>
    <t>GALV PIPE NIPPLE  5" X 8"</t>
  </si>
  <si>
    <t>GALV PIPE NIPPLE  5" X 10"</t>
  </si>
  <si>
    <t>GALV PIPE NIPPLE  5" X 12"</t>
  </si>
  <si>
    <t>BLK PIPE NIPPLE  6" X CLOSE</t>
  </si>
  <si>
    <t>BLK PIPE NIPPLE  6" X 4"</t>
  </si>
  <si>
    <t>BLK PIPE NIPPLE  6" X 6"</t>
  </si>
  <si>
    <t>BLK PIPE NIPPLE  6" X 8"</t>
  </si>
  <si>
    <t>BLK PIPE NIPPLE  6" X 10"</t>
  </si>
  <si>
    <t>BLK PIPE NIPPLE  6" X 12"</t>
  </si>
  <si>
    <t>GALV PIPE NIPPLE  6" X CL"</t>
  </si>
  <si>
    <t>GALV PIPE NIPPLE  6" X 4"</t>
  </si>
  <si>
    <t>GALV PIPE NIPPLE  6" X 6"</t>
  </si>
  <si>
    <t>GALV PIPE NIPPLE  6" X 8"</t>
  </si>
  <si>
    <t>GALV PIPE NIPPLE  6" X 10"</t>
  </si>
  <si>
    <t>GALV PIPE NIPPLE  6" X 12"</t>
  </si>
  <si>
    <t>STRUT CLAMPS 1/2</t>
  </si>
  <si>
    <t>STRUT CLAMPS 3/4"</t>
  </si>
  <si>
    <t>STRUT CLAMPS 1"</t>
  </si>
  <si>
    <t>STRUT CLAMPS 1-1/4"</t>
  </si>
  <si>
    <t>STRUT CLAMPS 1-1/2"</t>
  </si>
  <si>
    <t>STRUT CLAMPS 2"</t>
  </si>
  <si>
    <t>STRUT CLAMPS 2-1/2"</t>
  </si>
  <si>
    <t>STRUT CLAMPS 3"</t>
  </si>
  <si>
    <t>STRUT CLAMPS 4"</t>
  </si>
  <si>
    <t>STRUT CLAMPS 6"</t>
  </si>
  <si>
    <t>STRUT CLAMPS 8"</t>
  </si>
  <si>
    <t>280100-012</t>
  </si>
  <si>
    <t>ADJ HANGER  1/2"</t>
  </si>
  <si>
    <t>280100-034</t>
  </si>
  <si>
    <t>ADJ HANGER  3/4"</t>
  </si>
  <si>
    <t>280100-100</t>
  </si>
  <si>
    <t>ADJ HANGER  1"</t>
  </si>
  <si>
    <t>280100-112</t>
  </si>
  <si>
    <t>ADJ HANGER  1-1/2"</t>
  </si>
  <si>
    <t>280100-114</t>
  </si>
  <si>
    <t>ADJ HANGER  1-1/4"</t>
  </si>
  <si>
    <t>280100-200</t>
  </si>
  <si>
    <t>ADJ HANGER  2"</t>
  </si>
  <si>
    <t>280100-300</t>
  </si>
  <si>
    <t>ADJ HANGER  3"</t>
  </si>
  <si>
    <t>280100-400</t>
  </si>
  <si>
    <t>ADJ HANGER  4"</t>
  </si>
  <si>
    <t>280100-600</t>
  </si>
  <si>
    <t>ADJ HANGER  6"</t>
  </si>
  <si>
    <t>280150-012</t>
  </si>
  <si>
    <t>FELTED ADJ HANGER  1/2"</t>
  </si>
  <si>
    <t>280150-034</t>
  </si>
  <si>
    <t>FELTED ADJ HANGER  3/4"</t>
  </si>
  <si>
    <t>280150-112</t>
  </si>
  <si>
    <t>FELTED ADJ HANGER  1-1/2"</t>
  </si>
  <si>
    <t>280150-114</t>
  </si>
  <si>
    <t>FELTED ADJ HANGER  1-1/4"</t>
  </si>
  <si>
    <t>280150-200</t>
  </si>
  <si>
    <t>FELTED ADJ HANGER  2"</t>
  </si>
  <si>
    <t>280150-300</t>
  </si>
  <si>
    <t>FELTED ADJ HANGER  3"</t>
  </si>
  <si>
    <t>280150-400</t>
  </si>
  <si>
    <t>FELTED ADJ HANGER  4"</t>
  </si>
  <si>
    <t>280150-600</t>
  </si>
  <si>
    <t>FELTED ADJ HANGER  6"</t>
  </si>
  <si>
    <t>280300-200</t>
  </si>
  <si>
    <t>CLEVIS HANGER PLAIN  2"</t>
  </si>
  <si>
    <t>280300-300</t>
  </si>
  <si>
    <t>CLEVIS HANGER PLAIN  3"</t>
  </si>
  <si>
    <t>280300-400</t>
  </si>
  <si>
    <t>CLEVIS HANGER PLAIN  4"</t>
  </si>
  <si>
    <t>280300-800</t>
  </si>
  <si>
    <t>CLEVIS HANGER PLAIN  8"</t>
  </si>
  <si>
    <t>280450-200</t>
  </si>
  <si>
    <t>LONG EARED RISER CLAMP  2"</t>
  </si>
  <si>
    <t>280450-300</t>
  </si>
  <si>
    <t>LONG EARED RISER CLAMP  3"</t>
  </si>
  <si>
    <t>280450-400</t>
  </si>
  <si>
    <t>LONG EARED RISER CLAMP  4"</t>
  </si>
  <si>
    <t>280450-600</t>
  </si>
  <si>
    <t>LONG EARED RISER CLAMP  6"</t>
  </si>
  <si>
    <t>280400-200</t>
  </si>
  <si>
    <t>SHORT EARED RISER CLAMP  2"</t>
  </si>
  <si>
    <t>280400-300</t>
  </si>
  <si>
    <t>SHORT EARED RISER CLAMP  3"</t>
  </si>
  <si>
    <t>280400-400</t>
  </si>
  <si>
    <t>SHORT EARED RISER CLAMP  4"</t>
  </si>
  <si>
    <t>280400-600</t>
  </si>
  <si>
    <t>SHORT EARED RISER CLAMP  6"</t>
  </si>
  <si>
    <t>DUCTILE IRON ELBOW 90  1/2"</t>
  </si>
  <si>
    <t>DUCTILE IRON ELBOW 90  3/4"</t>
  </si>
  <si>
    <t>DUCTILE IRON ELBOW 90  1"</t>
  </si>
  <si>
    <t>DUCTILE IRON ELBOW 90  1-1/4"</t>
  </si>
  <si>
    <t>DUCTILE IRON ELBOW 90  1-1/2"</t>
  </si>
  <si>
    <t>DUCTILE IRON ELBOW 90  2"</t>
  </si>
  <si>
    <t>DUCTILE IRON RED ELBOW 90  3/4" X 1/2"</t>
  </si>
  <si>
    <t>DUCTILE IRON RED ELBOW 90  1" X 1/2"</t>
  </si>
  <si>
    <t>DUCTILE IRON RED ELBOW 90  1" X 3/4"</t>
  </si>
  <si>
    <t>DUCTILE IRON RED ELBOW 90  1-1/4" X 1/2"</t>
  </si>
  <si>
    <t>DUCTILE IRON RED ELBOW 90  1-1/4" X 3/4"</t>
  </si>
  <si>
    <t>DUCTILE IRON RED ELBOW 90  1-1/4" X 1"</t>
  </si>
  <si>
    <t>DUCTILE IRON RED ELBOW 90  1-1/2" X 1/2"</t>
  </si>
  <si>
    <t>DUCTILE IRON RED ELBOW 90  1-1/2" X 3/4"</t>
  </si>
  <si>
    <t>DUCTILE IRON RED ELBOW 90  1-1/2" X 1"</t>
  </si>
  <si>
    <t>DUCTILE IRON RED ELBOW 90  1-1/2" X 1-1/4"</t>
  </si>
  <si>
    <t>DUCTILE IRON RED ELBOW 90  2" X 1/2"</t>
  </si>
  <si>
    <t>DUCTILE IRON RED ELBOW 90  2" X 3/4"</t>
  </si>
  <si>
    <t>DUCTILE IRON RED ELBOW 90  2" X 1"</t>
  </si>
  <si>
    <t>DUCTILE IRON RED ELBOW 90  2" X 1-1/4"</t>
  </si>
  <si>
    <t>DUCTILE IRON RED ELBOW 90  2" X 1-1/2"</t>
  </si>
  <si>
    <t>DUCTILE IRON ELBOW 45  1/2"</t>
  </si>
  <si>
    <t>DUCTILE IRON ELBOW 45  3/4"</t>
  </si>
  <si>
    <t>DUCTILE IRON ELBOW 45  1"</t>
  </si>
  <si>
    <t>DUCTILE IRON ELBOW 45  1-1/4"</t>
  </si>
  <si>
    <t>DUCTILE IRON ELBOW 45  1-1/2"</t>
  </si>
  <si>
    <t>DUCTILE IRON ELBOW 45  2"</t>
  </si>
  <si>
    <t>DUCTILE IRON TEE  1/2"</t>
  </si>
  <si>
    <t>DUCTILE IRON TEE  3/4"</t>
  </si>
  <si>
    <t>DUCTILE IRON TEE  1"</t>
  </si>
  <si>
    <t>DUCTILE IRON TEE  1-1/4"</t>
  </si>
  <si>
    <t>DUCTILE IRON TEE  1-1/2"</t>
  </si>
  <si>
    <t>DUCTILE IRON TEE  2"</t>
  </si>
  <si>
    <t>DUCTILE IRON COUPLING  1/2"</t>
  </si>
  <si>
    <t>DUCTILE IRON COUPLING  3/4"</t>
  </si>
  <si>
    <t>DUCTILE IRON COUPLING  1"</t>
  </si>
  <si>
    <t>DUCTILE IRON COUPLING  1-1/4"</t>
  </si>
  <si>
    <t>DUCTILE IRON COUPLING  1-1/2"</t>
  </si>
  <si>
    <t>DUCTILE IRON COUPLING  2"</t>
  </si>
  <si>
    <t>DUCTILE IRON HEX BUSHING  3/4" X 1/2"</t>
  </si>
  <si>
    <t>DUCTILE IRON HEX BUSHING  1" X 1/2"</t>
  </si>
  <si>
    <t>DUCTILE IRON HEX BUSHING  1" X 3/4"</t>
  </si>
  <si>
    <t>DUCTILE IRON HEX BUSHING  1-1/4" X 1/4"</t>
  </si>
  <si>
    <t>DUCTILE IRON HEX BUSHING  1-1/4" X 1"</t>
  </si>
  <si>
    <t>DUCTILE IRON HEX BUSHING  1-1/2" X 1"</t>
  </si>
  <si>
    <t>DUCTILE IRON HEX BUSHING  1-1/2" X 1-1/4"</t>
  </si>
  <si>
    <t>DUCTILE IRON HEX BUSHING  2" X 1"</t>
  </si>
  <si>
    <t>DUCTILE IRON HEX BUSHING  2" X 1-1/4"</t>
  </si>
  <si>
    <t>DUCTILE IRON HEX BUSHING  2" X 1-1/2"</t>
  </si>
  <si>
    <t>DUCTILE IRON CAP  1/2"</t>
  </si>
  <si>
    <t>DUCTILE IRON CAP  3/4"</t>
  </si>
  <si>
    <t>DUCTILE IRON CAP  1"</t>
  </si>
  <si>
    <t>DUCTILE IRON CAP  1-1/4"</t>
  </si>
  <si>
    <t>DUCTILE IRON CAP  1-1/2"</t>
  </si>
  <si>
    <t>DUCTILE IRON CAP  2"</t>
  </si>
  <si>
    <t>DUCTILE IRON SQUARE HEAD PLUG  1/2"</t>
  </si>
  <si>
    <t>DUCTILE IRON SQUARE HEAD PLUG  3/4"</t>
  </si>
  <si>
    <t>DUCTILE IRON SQUARE HEAD PLUG  1"</t>
  </si>
  <si>
    <t>DUCTILE IRON SQUARE HEAD PLUG  1-1/4"</t>
  </si>
  <si>
    <t>DUCTILE IRON SQUARE HEAD PLUG  1-1/2"</t>
  </si>
  <si>
    <t>DUCTILE IRON SQUARE HEAD PLUG  2"</t>
  </si>
  <si>
    <t>DUCTILE IRON UNION  1"</t>
  </si>
  <si>
    <t>DUCTILE IRON UNION  1-1/4"</t>
  </si>
  <si>
    <t>DUCTILE IRON UNION  1-1/2"</t>
  </si>
  <si>
    <t>DUCTILE IRON UNION  2"</t>
  </si>
  <si>
    <t>DUCTILE IRON CROSS  1"</t>
  </si>
  <si>
    <t>DUCTILE IRON CROSS  1-1/4"</t>
  </si>
  <si>
    <t>DUCTILE IRON CROSS  1-1/2"</t>
  </si>
  <si>
    <t>DUCTILE IRON CROSS  2"</t>
  </si>
  <si>
    <t>DUCTILE IRON RED COUPLING  3/4" X 1/2"</t>
  </si>
  <si>
    <t>DUCTILE IRON RED COUPLING  1" X 1/2"</t>
  </si>
  <si>
    <t>DUCTILE IRON RED COUPLING  1" X 3/4"</t>
  </si>
  <si>
    <t>DUCTILE IRON RED COUPLING  1-1/4" X 3/4"</t>
  </si>
  <si>
    <t>DUCTILE IRON RED COUPLING  1-1/4" X 1"</t>
  </si>
  <si>
    <t>DUCTILE IRON RED COUPLING  2" X 1"</t>
  </si>
  <si>
    <t>DUCTILE IRON RED TEE  3/4" X 3/4" X 1/2"</t>
  </si>
  <si>
    <t>DUCTILE IRON RED TEE  3/4" X 3/4" X 1"</t>
  </si>
  <si>
    <t>DUCTILE IRON RED TEE  1" X 1/2" X 1"</t>
  </si>
  <si>
    <t>DUCTILE IRON RED TEE  1" X 3/4" X 3/4"</t>
  </si>
  <si>
    <t>DUCTILE IRON RED TEE  1" X 3/4" X 1"</t>
  </si>
  <si>
    <t>DUCTILE IRON RED TEE  1" X 1" X 1/2"</t>
  </si>
  <si>
    <t>DUCTILE IRON RED TEE  1" X 1" X 3/4"</t>
  </si>
  <si>
    <t>DUCTILE IRON RED TEE  1" X 1" X 1-1/4"</t>
  </si>
  <si>
    <t>DUCTILE IRON RED TEE  1" X 1" X 1-1/2"</t>
  </si>
  <si>
    <t>DUCTILE IRON RED TEE  1-1/4" X 1/2" X 1-1/4"</t>
  </si>
  <si>
    <t>DUCTILE IRON RED TEE  1-1/4" X 3/4" X 1-1/4"</t>
  </si>
  <si>
    <t>DUCTILE IRON RED TEE  1-1/4" X 1" X 1/2"</t>
  </si>
  <si>
    <t>DUCTILE IRON RED TEE  1-1/4" X 1" X 3/4"</t>
  </si>
  <si>
    <t>DUCTILE IRON RED TEE  1-1/4" X 1" X 1"</t>
  </si>
  <si>
    <t>DUCTILE IRON RED TEE  1-1/4" X 1" X 1-1/4"</t>
  </si>
  <si>
    <t>DUCTILE IRON RED TEE  1-1/4" X 1" X 1-1/2</t>
  </si>
  <si>
    <t>DUCTILE IRON RED TEE  1-1/4" X 1-1/4" X 1/2"</t>
  </si>
  <si>
    <t>DUCTILE IRON RED TEE  1-1/4" X 1-1/4" X 3/4"</t>
  </si>
  <si>
    <t>DUCTILE IRON RED TEE  1-1/4" X 1-1/4" X 1"</t>
  </si>
  <si>
    <t>DUCTILE IRON RED TEE  1-1/4" X 1-1/4" X 1-1/2"</t>
  </si>
  <si>
    <t>DUCTILE IRON RED TEE  1-1/4" X 1-1/4" X 2"</t>
  </si>
  <si>
    <t>DUCTILE IRON RED TEE  1-1/2" X 1/2" X 1-1/4"</t>
  </si>
  <si>
    <t>DUCTILE IRON RED TEE  1-1/2" X 1/2" X 1-1/2"</t>
  </si>
  <si>
    <t>DUCTILE IRON RED TEE  1-1/2" X 3/4" X 1-1/4"</t>
  </si>
  <si>
    <t>DUCTILE IRON RED TEE  1-1/2" X 3/4" X 1-1/2"</t>
  </si>
  <si>
    <t>DUCTILE IRON RED TEE  1-1/2" X 1" X 1/2"</t>
  </si>
  <si>
    <t>DUCTILE IRON RED TEE  1-1/2" X 1" X 3/4"</t>
  </si>
  <si>
    <t>DUCTILE IRON RED TEE  1-1/2" X 1" X 1"</t>
  </si>
  <si>
    <t>DUCTILE IRON RED TEE  1-1/2" X 1" X 1-1/4"</t>
  </si>
  <si>
    <t>DUCTILE IRON RED TEE  1-1/2" X 1" X 1-1/2"</t>
  </si>
  <si>
    <t>DUCTILE IRON RED TEE  1-1/2" X 1-1/4" X 1/2"</t>
  </si>
  <si>
    <t>DUCTILE IRON RED TEE  1-1/2" X 1-1/4" X 3/4"</t>
  </si>
  <si>
    <t>DUCTILE IRON RED TEE  1-1/2" X 1-1/4" X 1"</t>
  </si>
  <si>
    <t>DUCTILE IRON RED TEE  1-1/2" X 1-1/4" X 1-1/4"</t>
  </si>
  <si>
    <t>DUCTILE IRON RED TEE  1-1/2" X 1-1/4" X 1-1/2"</t>
  </si>
  <si>
    <t>DUCTILE IRON RED TEE  1-1/2" X 1-1/4" X 2"</t>
  </si>
  <si>
    <t>DUCTILE IRON RED TEE  1-1/2" X 1-1/2" X 1/2"</t>
  </si>
  <si>
    <t>DUCTILE IRON RED TEE  1-1/2" X 1-1/2" X 3/4"</t>
  </si>
  <si>
    <t>DUCTILE IRON RED TEE  1-1/2" X 1-1/2" X 1"</t>
  </si>
  <si>
    <t>DUCTILE IRON RED TEE  1-1/2" X 1-1/2" X 1-1/4"</t>
  </si>
  <si>
    <t>DUCTILE IRON RED TEE  1-1/2" X 1-1/2" X 2"</t>
  </si>
  <si>
    <t>DUCTILE IRON RED TEE  2" X 1" X 2"</t>
  </si>
  <si>
    <t>DUCTILE IRON RED TEE  2" X 1-1/4" X 2"</t>
  </si>
  <si>
    <t>DUCTILE IRON RED TEE  2" X 1-1/2" X 1/2"</t>
  </si>
  <si>
    <t>DUCTILE IRON RED TEE  2" X 1-1/2" X 3/4"</t>
  </si>
  <si>
    <t>DUCTILE IRON RED TEE  2" X 1-1/2" X 1"</t>
  </si>
  <si>
    <t>DUCTILE IRON RED TEE  2" X 1-1/2" X 1-1/4"</t>
  </si>
  <si>
    <t>DUCTILE IRON RED TEE  2" X 1-1/2" X 1-1/2"</t>
  </si>
  <si>
    <t>DUCTILE IRON RED TEE  2" X 1-1/2" X 2"</t>
  </si>
  <si>
    <t>DUCTILE IRON RED TEE  2" X 2" X 1/2"</t>
  </si>
  <si>
    <t>DUCTILE IRON RED TEE  2" X 2" X 3/4"</t>
  </si>
  <si>
    <t>DUCTILE IRON RED TEE  2" X 2" X 1"</t>
  </si>
  <si>
    <t>DUCTILE IRON RED TEE  2" X 2" X 1-1/4"</t>
  </si>
  <si>
    <t>DUCTILE IRON RED TEE  2" X 2" X 1-1/2"</t>
  </si>
  <si>
    <t>COPPER ELBOW 90° SR  1/2"</t>
  </si>
  <si>
    <t>COPPER ELBOW 90° SR  3/4"</t>
  </si>
  <si>
    <t>COPPER ELBOW 90° SR  1"</t>
  </si>
  <si>
    <t>COPPER ELBOW 90° SR  1-1/4"</t>
  </si>
  <si>
    <t>COPPER ELBOW 90° SR  1-1/2"</t>
  </si>
  <si>
    <t>COPPER ELBOW 90° SR  2"</t>
  </si>
  <si>
    <t>COPPER STR ELBOW 90° SR FTG X C  1/2"</t>
  </si>
  <si>
    <t>COPPER STR ELBOW 90° SR  FTG X C  3/4"</t>
  </si>
  <si>
    <t>COPPER STR ELBOW 90° SR FTG X C  1"</t>
  </si>
  <si>
    <t>COPPER STREET ELBOW 90° SR  FTG X C  1-1/4"</t>
  </si>
  <si>
    <t>COPPER STREET ELBOW 90° SR  FTG X C  1-1/2"</t>
  </si>
  <si>
    <t>COPPER STREET ELBOW 90° SR  FTG X C  2"</t>
  </si>
  <si>
    <t>COPPER REDUCING ELBOW 90°  3/4" X 1/2"</t>
  </si>
  <si>
    <t>COPPER REDUCING ELBOW 90°  1" X 3/4"</t>
  </si>
  <si>
    <t>COPPER TUBE STRAPS  1/2"</t>
  </si>
  <si>
    <t>COPPER TUBE STRAPS  3/4"</t>
  </si>
  <si>
    <t>COPPER TUBE STRAPS  1"</t>
  </si>
  <si>
    <t>COPPER TUBE STRAPS  1-1/4"</t>
  </si>
  <si>
    <t>COPPER TUBE STRAPS  1-1/2"</t>
  </si>
  <si>
    <t>COPPER ELBOW 45° SR  1/2"</t>
  </si>
  <si>
    <t>COPPER ELBOW 45° SR  3/4"</t>
  </si>
  <si>
    <t>COPPER ELBOW 45° SR  1"</t>
  </si>
  <si>
    <t>COPPER ELBOW 45° SR  1-1/4"</t>
  </si>
  <si>
    <t>COPPER ELBOW 45° SR  1-1/2"</t>
  </si>
  <si>
    <t>COPPER ELBOW 45° SR  2"</t>
  </si>
  <si>
    <t>COPPER STREET ELBOW 45° SR  FTG X C 1/2"</t>
  </si>
  <si>
    <t>COPPER STREET ELBOW 45° SR  FTG X C 3/4"</t>
  </si>
  <si>
    <t>COPPER STREET ELBOW 45° SR  FTG X C 1"</t>
  </si>
  <si>
    <t>COPPER TEE  1/2"</t>
  </si>
  <si>
    <t>COPPER TEE  3/4"</t>
  </si>
  <si>
    <t>COPPER TEE  1"</t>
  </si>
  <si>
    <t>COPPER TEE  1-1/4"</t>
  </si>
  <si>
    <t>COPPER TEE  1-1/2"</t>
  </si>
  <si>
    <t>COPPER TEE  2"</t>
  </si>
  <si>
    <t>COPPER ELBOW 90° LR  1/2"</t>
  </si>
  <si>
    <t>COPPER ELBOW 90° LR  3/4"</t>
  </si>
  <si>
    <t>COPPER ELBOW 90° LR  5/8"</t>
  </si>
  <si>
    <t>COPPER FEMALE ADAPTER  1/2"</t>
  </si>
  <si>
    <t>COPPER FEMALE ADAPTER  3/4"</t>
  </si>
  <si>
    <t>COPPER FEMALE ADAPTER  1"</t>
  </si>
  <si>
    <t>COPPER FEMALE ADAPTER  1-1/4"</t>
  </si>
  <si>
    <t>COPPER FEMALE ADAPTER  1-1/2"</t>
  </si>
  <si>
    <t>COPPER FEMALE ADAPTER  2"</t>
  </si>
  <si>
    <t>COPPER MALE ADAPTER  1/2"</t>
  </si>
  <si>
    <t>COPPER MALE ADAPTER  3/4"</t>
  </si>
  <si>
    <t>COPPER MALE ADAPTER  1"</t>
  </si>
  <si>
    <t>COPPER MALE ADAPTER  1-1/4"</t>
  </si>
  <si>
    <t>COPPER MALE ADAPTER  1-1/2"</t>
  </si>
  <si>
    <t>COPPER MALE ADAPTER  2"</t>
  </si>
  <si>
    <t>COPPER COUPLING ROLLED STOP  1/4"</t>
  </si>
  <si>
    <t>COPPER COUPLING ROLLED STOP  1/2"</t>
  </si>
  <si>
    <t>COPPER COUPLING ROLLED STOP  3/4"</t>
  </si>
  <si>
    <t>COPPER COUPLING ROLLED STOP  1"</t>
  </si>
  <si>
    <t>COPPER COUPLING ROLLED STOP  1-1/4"</t>
  </si>
  <si>
    <t>COPPER COUPLING ROLLED STOP  1-1/2"</t>
  </si>
  <si>
    <t>COPPER COUPLING ROLLED STOP  2"</t>
  </si>
  <si>
    <t>COPPER COUPLING WITHOUT STOP  1/2"</t>
  </si>
  <si>
    <t>COPPER COUPLING WITHOUT STOP  3/4"</t>
  </si>
  <si>
    <t>COPPER COUPLING WITHOUT STOP  1"</t>
  </si>
  <si>
    <t>COPPER COUPLING WITHOUT STOP  1-1/4"</t>
  </si>
  <si>
    <t>COPPER COUPLING WITHOUT STOP  1-1/2"</t>
  </si>
  <si>
    <t>COPPER COUPLING WITHOUT STOP  2"</t>
  </si>
  <si>
    <t>COPPER FTG REDUCER  3/4" X 1/2"  FTG X C</t>
  </si>
  <si>
    <t>COPPER FTG REDUCER  1" X 3/4"  FTG X C</t>
  </si>
  <si>
    <t>COPPER FTG REDUCER  1-1/4" X 1"  FTG X C</t>
  </si>
  <si>
    <t>COPPER FTG REDUCER  1-1/2" X 1"  FTG X C</t>
  </si>
  <si>
    <t>COPPER CAP  1/2"</t>
  </si>
  <si>
    <t>COPPER CAP  3/4"</t>
  </si>
  <si>
    <t>COPPER CAP  1"</t>
  </si>
  <si>
    <t>COPPER CAP  1-1/4"</t>
  </si>
  <si>
    <t>COPPER CAP  1-1/2"</t>
  </si>
  <si>
    <t>COPPER CAP  2"</t>
  </si>
  <si>
    <t>COPPER UNION  1/2"</t>
  </si>
  <si>
    <t>COPPER UNION  3/4"</t>
  </si>
  <si>
    <t>COPPER UNION  1"</t>
  </si>
  <si>
    <t>COPPER UNION  1-1/4"</t>
  </si>
  <si>
    <t>COPPER UNION  1-1/2"</t>
  </si>
  <si>
    <t>COPPER UNION  2"</t>
  </si>
  <si>
    <t>COPPER REDUCING COUPLING  3/4" X 1/2"</t>
  </si>
  <si>
    <t>COPPER REDUCING COUPLING  1" X 3/4"</t>
  </si>
  <si>
    <t>COPPER REDUCING COUPLING  1-1/4" X 1/2"</t>
  </si>
  <si>
    <t>COPPER REDUCING COUPLING  1-1/4" X 3/4"</t>
  </si>
  <si>
    <t>COPPER REDUCING COUPLING  1-1/4" X 1"</t>
  </si>
  <si>
    <t>COPPER REDUCING COUPLING  1-1/2" X 3/4"</t>
  </si>
  <si>
    <t>COPPER REDUCING COUPLING  1-1/2" X 1"</t>
  </si>
  <si>
    <t>COPPER REDUCING COUPLING  1-1/2" X 1-1/4"</t>
  </si>
  <si>
    <t>COPPER REDUCING COUPLING  2" X 1-1/2"</t>
  </si>
  <si>
    <t>COPPER REDUCING TEE  3/4" X 1/2" X 1/2"</t>
  </si>
  <si>
    <t>COPPER REDUCING TEE  3/4" X 1/2" X 3/4"</t>
  </si>
  <si>
    <t>COPPER REDUCING TEE  3/4" X 1/2"</t>
  </si>
  <si>
    <t>COPPER REDUCING TEE  1" X 3/4" X 3/4"</t>
  </si>
  <si>
    <t>COPPER REDUCING TEE  1" X 3/4" X 1"</t>
  </si>
  <si>
    <t>COPPER REDUCING TEE  1" X 1/2"</t>
  </si>
  <si>
    <t>COPPER REDUCING TEE  1" X 3/4"</t>
  </si>
  <si>
    <t>COPPER REDUCING TEE  1-1/4" X 1/2"</t>
  </si>
  <si>
    <t>COPPER REDUCING TEE  1-1/4" X 3/4"</t>
  </si>
  <si>
    <t>COPPER REDUCING TEE  1-1/4" X 1"</t>
  </si>
  <si>
    <t>COPPER REDUCING TEE  1-1/2" X 1/2"</t>
  </si>
  <si>
    <t>COPPER REDUCING TEE  1-1/2" X 3/4"</t>
  </si>
  <si>
    <t>COPPER REDUCING TEE  1-1/2" X 1"</t>
  </si>
  <si>
    <t>COPPER REDUCING TEE  2" X 3/4"</t>
  </si>
  <si>
    <t>COPPER REDUCING TEE  2" X 1"</t>
  </si>
  <si>
    <t>Blk Malleable XH Sched80</t>
  </si>
  <si>
    <t>Stainless Ftg 304 SP112</t>
  </si>
  <si>
    <t>Stainless Ftg 316 SP112</t>
  </si>
  <si>
    <t>Stainless Ftg 304 SP114</t>
  </si>
  <si>
    <t>Stainless Ftg 316 SP114</t>
  </si>
  <si>
    <t>Blk Pipe Nipple (1/8"-2" Close-12")</t>
  </si>
  <si>
    <t>Blk Pipe Nipple (2.5"-4" Close-12")</t>
  </si>
  <si>
    <t>Blk Pipe Nipple (1/2"-4" 15"-72")</t>
  </si>
  <si>
    <t>Galv Pipe Nipple (1/8"-2" Close-12")</t>
  </si>
  <si>
    <t>Galv Pipe Nipple (2.5"-4" Close-12")</t>
  </si>
  <si>
    <t>Galv Pipe Nipple (1/2"-4" 15"-72")</t>
  </si>
  <si>
    <t>King Hose Nipple (Galv &amp; 316 SS)</t>
  </si>
  <si>
    <t>Brass Gas Ball Valve</t>
  </si>
  <si>
    <t>Di-Electric Union</t>
  </si>
  <si>
    <t>Gas Connector 1" OD</t>
  </si>
  <si>
    <t>Gas Connector Coated (w/out Valve)</t>
  </si>
  <si>
    <t>Gas Connector Coated (w/ Valve)</t>
  </si>
  <si>
    <t>Gas Connector Uncoated (w/out Valve)</t>
  </si>
  <si>
    <t>Gas Connector Uncoated (w/ Valve)</t>
  </si>
  <si>
    <t>BOILER &amp; WATER</t>
  </si>
  <si>
    <t>MISC</t>
  </si>
  <si>
    <t>Water Expansion Tank</t>
  </si>
  <si>
    <t>↓ MULTIPLIERS</t>
  </si>
  <si>
    <t>↓ Enter a multiplier for each subcategory below ↓</t>
  </si>
  <si>
    <t>Brass Pipe Nipple</t>
  </si>
  <si>
    <t>R-L Coupling and Pipe Nipple</t>
  </si>
  <si>
    <t>Galvanize King Hose Pipe Nipple</t>
  </si>
  <si>
    <t>316 Stainless King Hose Pipe Nipple</t>
  </si>
  <si>
    <t>Transition Pipe Nipple</t>
  </si>
  <si>
    <t>Stainless 304 SP112 Fittings</t>
  </si>
  <si>
    <t>Stainless 316 SP112 Fittings</t>
  </si>
  <si>
    <t>Stainless 304 SP114 Fittings</t>
  </si>
  <si>
    <t>Stainless 316 SP114 Fittings</t>
  </si>
  <si>
    <t>WATER HEATER &amp; PLUMBING</t>
  </si>
  <si>
    <t>Water Heater Acc</t>
  </si>
  <si>
    <t>Pumps</t>
  </si>
  <si>
    <t>Pex &amp; Plumbing</t>
  </si>
  <si>
    <t>Fire Sprinklers</t>
  </si>
  <si>
    <t>AM880024</t>
  </si>
  <si>
    <t>AM880025</t>
  </si>
  <si>
    <t>AM880026</t>
  </si>
  <si>
    <t>AM880027</t>
  </si>
  <si>
    <t>MOUNTING BRACKET FOR THERMAL EXPANSION TANK</t>
  </si>
  <si>
    <t>AM880028</t>
  </si>
  <si>
    <t>HVAC STANDS (380*850*400mm)</t>
  </si>
  <si>
    <t>M341443</t>
  </si>
  <si>
    <t>MAGNESIUM ON A STEEL ROD 3/4" x 42" w/ 3" NIPPLE</t>
  </si>
  <si>
    <t>M341445</t>
  </si>
  <si>
    <t>MAGNESIUM ON A STEEL ROD 3/4" x 44" W/ 5" NIPPLE</t>
  </si>
  <si>
    <t>AM880017</t>
  </si>
  <si>
    <t>AM880018</t>
  </si>
  <si>
    <t>304103D</t>
  </si>
  <si>
    <t>173018BR</t>
  </si>
  <si>
    <t>blue and red color coded water connectors for 1 pack</t>
  </si>
  <si>
    <t>UT0002</t>
  </si>
  <si>
    <t>UT0004</t>
  </si>
  <si>
    <t>UT0006</t>
  </si>
  <si>
    <t>AM880038</t>
  </si>
  <si>
    <t>AM880039</t>
  </si>
  <si>
    <t>AM880040</t>
  </si>
  <si>
    <t>AM880041</t>
  </si>
  <si>
    <t>AM880042</t>
  </si>
  <si>
    <t>AM880043</t>
  </si>
  <si>
    <t>AM880044</t>
  </si>
  <si>
    <t>AM880045</t>
  </si>
  <si>
    <t>Tankless Water Heater Valves</t>
  </si>
  <si>
    <t>3/4" SWEAT</t>
  </si>
  <si>
    <t>3005IPS</t>
  </si>
  <si>
    <t>3/4" IPS (LONG HANDLE)</t>
  </si>
  <si>
    <t>3005PF</t>
  </si>
  <si>
    <t>3/4" PUSH</t>
  </si>
  <si>
    <t>3/4" IPS (SHORT HANDLE)</t>
  </si>
  <si>
    <t>3/4" PEX B</t>
  </si>
  <si>
    <t>1" IPS</t>
  </si>
  <si>
    <t>3/4" PRESS</t>
  </si>
  <si>
    <t>3/4" PEX A</t>
  </si>
  <si>
    <t>3/4" T HANDLE</t>
  </si>
  <si>
    <t>AM880021</t>
  </si>
  <si>
    <t>51016BH</t>
  </si>
  <si>
    <t>922-LF</t>
  </si>
  <si>
    <t>923-LF</t>
  </si>
  <si>
    <t>924-LF</t>
  </si>
  <si>
    <t>940-MF</t>
  </si>
  <si>
    <t>940LCK</t>
  </si>
  <si>
    <t>941LCK</t>
  </si>
  <si>
    <t>942LCK</t>
  </si>
  <si>
    <t>943LCK</t>
  </si>
  <si>
    <t>944LCK</t>
  </si>
  <si>
    <t>945LCK</t>
  </si>
  <si>
    <t>946LCK</t>
  </si>
  <si>
    <t>947LCK</t>
  </si>
  <si>
    <t>CROSS 1/2" LF</t>
  </si>
  <si>
    <t>UNION 1/8"</t>
  </si>
  <si>
    <t>1/8" X CLOSE</t>
  </si>
  <si>
    <t>1/8" X 1-1/2"</t>
  </si>
  <si>
    <t>1/8" X 2"</t>
  </si>
  <si>
    <t>1/8" X 2-1/2"</t>
  </si>
  <si>
    <t>1/8" X 3"</t>
  </si>
  <si>
    <t>1/8" X 3-1/2"</t>
  </si>
  <si>
    <t>1/8" X 4"</t>
  </si>
  <si>
    <t>1/8" X 4-1/2"</t>
  </si>
  <si>
    <t>1/8" X 5"</t>
  </si>
  <si>
    <t>1/8" X 5-1/2"</t>
  </si>
  <si>
    <t>1/8" X 6"</t>
  </si>
  <si>
    <t>1/8" X 7"</t>
  </si>
  <si>
    <t>1/8" X 8"</t>
  </si>
  <si>
    <t>1/8" X 9"</t>
  </si>
  <si>
    <t>1/8" X 10"</t>
  </si>
  <si>
    <t>1/8" X 11"</t>
  </si>
  <si>
    <t>1/8" X 12"</t>
  </si>
  <si>
    <t>1/4" X CLOSE</t>
  </si>
  <si>
    <t>1/4" X 1-1/2</t>
  </si>
  <si>
    <t>1/4" X 2"</t>
  </si>
  <si>
    <t>1/4" X 2-1/2"</t>
  </si>
  <si>
    <t>1/4" X 3"</t>
  </si>
  <si>
    <t>1/4" X 3-1/2"</t>
  </si>
  <si>
    <t>1/4" X 4"</t>
  </si>
  <si>
    <t>1/4" X 4-1/2"</t>
  </si>
  <si>
    <t>1/4" X 5"</t>
  </si>
  <si>
    <t>1/4" X 5-1/2"</t>
  </si>
  <si>
    <t>1/4" X 6"</t>
  </si>
  <si>
    <t>1/4" X 7"</t>
  </si>
  <si>
    <t>1/4" X 8"</t>
  </si>
  <si>
    <t>1/4" X 9"</t>
  </si>
  <si>
    <t>1/4" X 10"</t>
  </si>
  <si>
    <t>1/4" X 11"</t>
  </si>
  <si>
    <t>1/4" X 12"</t>
  </si>
  <si>
    <t>3/8" X CLOSE</t>
  </si>
  <si>
    <t>3/8" X 1 1/2"</t>
  </si>
  <si>
    <t>3/8" X 2"</t>
  </si>
  <si>
    <t>3/8" X 2 1/2"</t>
  </si>
  <si>
    <t>3/8" X 3"</t>
  </si>
  <si>
    <t>3/8" X 3 1/2"</t>
  </si>
  <si>
    <t>3/8" X 4"</t>
  </si>
  <si>
    <t>3/8" X 4-1/2"</t>
  </si>
  <si>
    <t>3/8" X 5 "</t>
  </si>
  <si>
    <t>3/8" X 5 1/2"</t>
  </si>
  <si>
    <t>3/8" X 6"</t>
  </si>
  <si>
    <t>3/8" X 7"</t>
  </si>
  <si>
    <t>3/8" X 8"</t>
  </si>
  <si>
    <t>3/8" X 9"</t>
  </si>
  <si>
    <t>3/8" X 10"</t>
  </si>
  <si>
    <t>3/8" X 11"</t>
  </si>
  <si>
    <t>3/8" X 12"</t>
  </si>
  <si>
    <t>1/2" X CLOSE</t>
  </si>
  <si>
    <t>1/2" X 1-1/2"</t>
  </si>
  <si>
    <t>1/2" X 2"</t>
  </si>
  <si>
    <t>1/2" X 2-1/2"</t>
  </si>
  <si>
    <t>1/2" X 3"</t>
  </si>
  <si>
    <t>1/2" X 3-1/2"</t>
  </si>
  <si>
    <t>1/2" X 4"</t>
  </si>
  <si>
    <t>1/2" X 4-1/2"</t>
  </si>
  <si>
    <t>1/2" X 5"</t>
  </si>
  <si>
    <t>1/2" X 5-1/2"</t>
  </si>
  <si>
    <t>1/2" X 6"</t>
  </si>
  <si>
    <t>1/2" X 7"</t>
  </si>
  <si>
    <t>1/2" X 8"</t>
  </si>
  <si>
    <t>1/2" X 9"</t>
  </si>
  <si>
    <t>1/2" X 10"</t>
  </si>
  <si>
    <t>1/2" X 11"</t>
  </si>
  <si>
    <t>1/2" X 12"</t>
  </si>
  <si>
    <t>3/4" X CLOSE</t>
  </si>
  <si>
    <t>3/4" X 1-1/2"</t>
  </si>
  <si>
    <t>3/4" X 2"</t>
  </si>
  <si>
    <t>3/4" X 2-1/2"</t>
  </si>
  <si>
    <t>3/4" X 3"</t>
  </si>
  <si>
    <t>3/4" X 3-1/2"</t>
  </si>
  <si>
    <t>3/4" X 4"</t>
  </si>
  <si>
    <t>3/4" X 4-1/2"</t>
  </si>
  <si>
    <t>3/4" X 5"</t>
  </si>
  <si>
    <t>3/4" X 5-1/2"</t>
  </si>
  <si>
    <t>3/4" X 6"</t>
  </si>
  <si>
    <t>3/4" X 7"</t>
  </si>
  <si>
    <t>3/4" X 8"</t>
  </si>
  <si>
    <t>3/4" X 9"</t>
  </si>
  <si>
    <t>3/4" X 10"</t>
  </si>
  <si>
    <t>3/4" X 11"</t>
  </si>
  <si>
    <t>3/4" X 12"</t>
  </si>
  <si>
    <t>1" X CLOSE</t>
  </si>
  <si>
    <t>1" X 2"</t>
  </si>
  <si>
    <t>1" X 2-1/2"</t>
  </si>
  <si>
    <t>1" X 3"</t>
  </si>
  <si>
    <t>1" X 3-1/2"</t>
  </si>
  <si>
    <t>1" X 4"</t>
  </si>
  <si>
    <t>1" X 4-1/2"</t>
  </si>
  <si>
    <t>1" X 5"</t>
  </si>
  <si>
    <t>1" X 5-1/2"</t>
  </si>
  <si>
    <t>1" X 6"</t>
  </si>
  <si>
    <t>1" X 7"</t>
  </si>
  <si>
    <t>1" X 8"</t>
  </si>
  <si>
    <t>1" X 9"</t>
  </si>
  <si>
    <t>1" X 10"</t>
  </si>
  <si>
    <t>1" X 11"</t>
  </si>
  <si>
    <t>1" X 12"</t>
  </si>
  <si>
    <t>1-1/4" X CLOSE</t>
  </si>
  <si>
    <t>1-1/4" X 2"</t>
  </si>
  <si>
    <t>1-1/4" X 2-1/2"</t>
  </si>
  <si>
    <t>1-1/4" X 3"</t>
  </si>
  <si>
    <t>1-1/4" X 3-1/2"</t>
  </si>
  <si>
    <t>1-1/4" X 4"</t>
  </si>
  <si>
    <t>1-1/4" X 4-1/2"</t>
  </si>
  <si>
    <t>1-1/4" X 5"</t>
  </si>
  <si>
    <t>1-1/4" X 5-1/2"</t>
  </si>
  <si>
    <t>1-1/4" X 6"</t>
  </si>
  <si>
    <t>1-1/4" X 7"</t>
  </si>
  <si>
    <t>1-1/4" X 8"</t>
  </si>
  <si>
    <t>1-1/4" X 9"</t>
  </si>
  <si>
    <t>1-1/4" X 10"</t>
  </si>
  <si>
    <t>1-1/4" X 11"</t>
  </si>
  <si>
    <t>1-1/4" X 12"</t>
  </si>
  <si>
    <t>1-1/2" X CLOSE</t>
  </si>
  <si>
    <t>1-1/2" X 2"</t>
  </si>
  <si>
    <t>1-1/2" X 2-1/2"</t>
  </si>
  <si>
    <t>1-1/2" X 3"</t>
  </si>
  <si>
    <t>1 1/2" X 3 1/2"</t>
  </si>
  <si>
    <t>1-1/2" X 4"</t>
  </si>
  <si>
    <t>1-1/2" X 4-1/2"</t>
  </si>
  <si>
    <t>1-1/2" X 5"</t>
  </si>
  <si>
    <t>1-1/2" X 5-1/2"</t>
  </si>
  <si>
    <t>1-1/2" X 6"</t>
  </si>
  <si>
    <t>1-1/2" X 7"</t>
  </si>
  <si>
    <t>1-1/2" X 8"</t>
  </si>
  <si>
    <t>1-1/2" X 9"</t>
  </si>
  <si>
    <t>1-1/2" X 10"</t>
  </si>
  <si>
    <t>1-1/2" X 11"</t>
  </si>
  <si>
    <t>1-1/2" X 12"</t>
  </si>
  <si>
    <t>2" X CLOSE</t>
  </si>
  <si>
    <t>2" X 2-1/2"</t>
  </si>
  <si>
    <t>2" X 3"</t>
  </si>
  <si>
    <t>2" X 3-1/2"</t>
  </si>
  <si>
    <t>2" X 4"</t>
  </si>
  <si>
    <t>2" X 4-1/2"</t>
  </si>
  <si>
    <t>2" X 5"</t>
  </si>
  <si>
    <t>2" X 5-1/2"</t>
  </si>
  <si>
    <t>2" X 6"</t>
  </si>
  <si>
    <t>2" X 7"</t>
  </si>
  <si>
    <t>2" X 8"</t>
  </si>
  <si>
    <t>2" X 9"</t>
  </si>
  <si>
    <t>2" X 10"</t>
  </si>
  <si>
    <t>2" X 11"</t>
  </si>
  <si>
    <t>2" X 12"</t>
  </si>
  <si>
    <t>2-1/2" X CLOSE</t>
  </si>
  <si>
    <t>2-1/2" X 3"</t>
  </si>
  <si>
    <t>2 1/2" X 3-1/2"</t>
  </si>
  <si>
    <t>2-1/2" X 4"</t>
  </si>
  <si>
    <t>2-1/2" X 4-1/2"</t>
  </si>
  <si>
    <t>2-1/2" X 5"</t>
  </si>
  <si>
    <t>2-1/2" X 5-1/2"</t>
  </si>
  <si>
    <t>2-1/2" X 6"</t>
  </si>
  <si>
    <t>2-1/2" X 8"</t>
  </si>
  <si>
    <t>2-1/2" X 9"</t>
  </si>
  <si>
    <t>2-1/2" X 10"</t>
  </si>
  <si>
    <t>2-1/2" X 12"</t>
  </si>
  <si>
    <t>3" X CLOSE</t>
  </si>
  <si>
    <t>3" X 3"</t>
  </si>
  <si>
    <t>3" X 3-1/2</t>
  </si>
  <si>
    <t>3" X 4"</t>
  </si>
  <si>
    <t>3" X 4-1/2</t>
  </si>
  <si>
    <t>3" X 5"</t>
  </si>
  <si>
    <t>3" X 5-1/2"</t>
  </si>
  <si>
    <t>3" X 6"</t>
  </si>
  <si>
    <t>3" X 8"</t>
  </si>
  <si>
    <t>3" X 10"</t>
  </si>
  <si>
    <t>3" X 12"</t>
  </si>
  <si>
    <t>4" X CLOSE</t>
  </si>
  <si>
    <t>4" X 3-1/2"</t>
  </si>
  <si>
    <t>4" X 4"</t>
  </si>
  <si>
    <t>4" X 4-1/2"</t>
  </si>
  <si>
    <t>4" X 5"</t>
  </si>
  <si>
    <t>4" X 5-1/2"</t>
  </si>
  <si>
    <t>4" X 6"</t>
  </si>
  <si>
    <t>4" X 8"</t>
  </si>
  <si>
    <t>4" X 12"</t>
  </si>
  <si>
    <t>1/8" X 1-1/2</t>
  </si>
  <si>
    <t>1/4" X 1-1/2"</t>
  </si>
  <si>
    <t>3/8" X 1-1/2"</t>
  </si>
  <si>
    <t>3/8" X 2-1/2"</t>
  </si>
  <si>
    <t>3/8" X 3-1/2"</t>
  </si>
  <si>
    <t>3/8" X 5"</t>
  </si>
  <si>
    <t>3/8" X 5-1/2"</t>
  </si>
  <si>
    <t>1-1/2" X 3-1/2"</t>
  </si>
  <si>
    <t>2-1/2" X 3-1/2"</t>
  </si>
  <si>
    <t>2-1/2" X 7"</t>
  </si>
  <si>
    <t>2-1/2" X 11"</t>
  </si>
  <si>
    <t>3" X 3-1/2"</t>
  </si>
  <si>
    <t>3" X 4-1/2"</t>
  </si>
  <si>
    <t>3" X 7"</t>
  </si>
  <si>
    <t>3" X 9"</t>
  </si>
  <si>
    <t>3" X 11"</t>
  </si>
  <si>
    <t>4" X 3-1/2</t>
  </si>
  <si>
    <t>4" X 7"</t>
  </si>
  <si>
    <t>4" X 9"</t>
  </si>
  <si>
    <t>4" X 10"</t>
  </si>
  <si>
    <t>4" X 11"</t>
  </si>
  <si>
    <t>1/8" X 18"</t>
  </si>
  <si>
    <t>1/4" X 13"</t>
  </si>
  <si>
    <t>1/4" X 14"</t>
  </si>
  <si>
    <t>1/4" X 16"</t>
  </si>
  <si>
    <t>1/4" X 17"</t>
  </si>
  <si>
    <t>1/4" X 18"</t>
  </si>
  <si>
    <t>1/4" X 19"</t>
  </si>
  <si>
    <t>1/4" X 20"</t>
  </si>
  <si>
    <t>1/4" X 21"</t>
  </si>
  <si>
    <t>1/4" X 22"</t>
  </si>
  <si>
    <t>1/4" X 23"</t>
  </si>
  <si>
    <t>1/4" X 24"</t>
  </si>
  <si>
    <t>3/8" X 13"</t>
  </si>
  <si>
    <t>3/8" X 14"</t>
  </si>
  <si>
    <t>3/8" X 15"</t>
  </si>
  <si>
    <t>3/8" X 17"</t>
  </si>
  <si>
    <t>3/8" X 18"</t>
  </si>
  <si>
    <t>3/8" X 19"</t>
  </si>
  <si>
    <t>3/8" X 20"</t>
  </si>
  <si>
    <t>3/8" X 21"</t>
  </si>
  <si>
    <t>3/8" X 22"</t>
  </si>
  <si>
    <t>3/8" X 23"</t>
  </si>
  <si>
    <t>3/8" X 24"</t>
  </si>
  <si>
    <t>3/8" X 30"</t>
  </si>
  <si>
    <t>3/8" X 36"</t>
  </si>
  <si>
    <t>3/8" X 48"</t>
  </si>
  <si>
    <t>3/8" X 60"</t>
  </si>
  <si>
    <t>3/8" X 72"</t>
  </si>
  <si>
    <t>1/2" X 13"</t>
  </si>
  <si>
    <t>1/2" X 14"</t>
  </si>
  <si>
    <t>1/2" X 15"</t>
  </si>
  <si>
    <t>1/2" X 16"</t>
  </si>
  <si>
    <t>1/2" X 18"</t>
  </si>
  <si>
    <t>1/2" X 20"</t>
  </si>
  <si>
    <t>1/2" X 24"</t>
  </si>
  <si>
    <t>1/2" X 30"</t>
  </si>
  <si>
    <t>1/2" X 36"</t>
  </si>
  <si>
    <t>1/2" X 48"</t>
  </si>
  <si>
    <t>1/2" X 60"</t>
  </si>
  <si>
    <t>1/2" X 72"</t>
  </si>
  <si>
    <t>3/4" X 14"</t>
  </si>
  <si>
    <t>3/4" X 15"</t>
  </si>
  <si>
    <t>3/4" X 16"</t>
  </si>
  <si>
    <t>3/4" X 18"</t>
  </si>
  <si>
    <t>3/4" X 24"</t>
  </si>
  <si>
    <t>3/4" X 30"</t>
  </si>
  <si>
    <t>3/4" X 36"</t>
  </si>
  <si>
    <t>3/4" X 48"</t>
  </si>
  <si>
    <t>3/4" X 60"</t>
  </si>
  <si>
    <t>3/4" X 72"</t>
  </si>
  <si>
    <t>1" X 18"</t>
  </si>
  <si>
    <t>1" X 24"</t>
  </si>
  <si>
    <t>1" X 30"</t>
  </si>
  <si>
    <t>1" X 36"</t>
  </si>
  <si>
    <t>1" X 48"</t>
  </si>
  <si>
    <t>1" X 60"</t>
  </si>
  <si>
    <t>1" X 72"</t>
  </si>
  <si>
    <t>1-1/4" X 18"</t>
  </si>
  <si>
    <t>1-1/4" X 24"</t>
  </si>
  <si>
    <t>1-1/4" X 30"</t>
  </si>
  <si>
    <t>1-1/4" X 36"</t>
  </si>
  <si>
    <t>1-1/4" X 48"</t>
  </si>
  <si>
    <t>1-1/4" X 60"</t>
  </si>
  <si>
    <t>1-1/4" X 72"</t>
  </si>
  <si>
    <t>1-1/2" X 18"</t>
  </si>
  <si>
    <t>1-1/2" X 24"</t>
  </si>
  <si>
    <t>1-1/2" X 30"</t>
  </si>
  <si>
    <t>1-1/2" X 36"</t>
  </si>
  <si>
    <t>1-1/2" X 48"</t>
  </si>
  <si>
    <t>1-1/2" X 60"</t>
  </si>
  <si>
    <t>1-1/2" X 72"</t>
  </si>
  <si>
    <t>2" X 18"</t>
  </si>
  <si>
    <t>2" X 24"</t>
  </si>
  <si>
    <t>2" X 30"</t>
  </si>
  <si>
    <t>2" X 36"</t>
  </si>
  <si>
    <t>2" X 48"</t>
  </si>
  <si>
    <t>2" X 60"</t>
  </si>
  <si>
    <t>2" X 72"</t>
  </si>
  <si>
    <t>1/8" X 2</t>
  </si>
  <si>
    <t>1/4" X CLOSE"</t>
  </si>
  <si>
    <t>1 1/4" X 12"</t>
  </si>
  <si>
    <t>1 1/2" X 8"</t>
  </si>
  <si>
    <t>1 1/2" X 9"</t>
  </si>
  <si>
    <t>1/8" X 13"</t>
  </si>
  <si>
    <t>1/8" X 14"</t>
  </si>
  <si>
    <t>1/8" X 15"</t>
  </si>
  <si>
    <t>1/8" X 24"</t>
  </si>
  <si>
    <t>1/8" X 48"</t>
  </si>
  <si>
    <t>1/4" X 15"</t>
  </si>
  <si>
    <t>3/8" X 16"</t>
  </si>
  <si>
    <t>1/2" X 28"</t>
  </si>
  <si>
    <t>3/4" X 20"</t>
  </si>
  <si>
    <t>1 1/4" X 17"</t>
  </si>
  <si>
    <t>1 1/2" X 24"</t>
  </si>
  <si>
    <t>1 1/2" X 30"</t>
  </si>
  <si>
    <t>1 1/2" X 36"</t>
  </si>
  <si>
    <t>1 1/2" X 48"</t>
  </si>
  <si>
    <t>1 1/2" X 60"</t>
  </si>
  <si>
    <t>1 1/2" X 72"</t>
  </si>
  <si>
    <t>2" X 14"</t>
  </si>
  <si>
    <t>2" X 17"</t>
  </si>
  <si>
    <t>1/2" X 8</t>
  </si>
  <si>
    <t>2-1/2" X CLOSE"</t>
  </si>
  <si>
    <t>3" X CLOSE"</t>
  </si>
  <si>
    <t>4" X CLOSE"</t>
  </si>
  <si>
    <t>3/8" X CLOSE"</t>
  </si>
  <si>
    <t>1/4" NPT X 1/4" BARB</t>
  </si>
  <si>
    <t>1/2" NPT X 1/2" BARB</t>
  </si>
  <si>
    <t>3/4" NPT X 3/4" BARB</t>
  </si>
  <si>
    <t>1" NPT X 1" BARB</t>
  </si>
  <si>
    <t>1-1/4" NPT X 1-1/4" BARB</t>
  </si>
  <si>
    <t>1-1/2" NPT X 1-1/2" BARB</t>
  </si>
  <si>
    <t>2" NPT X 2" BARB</t>
  </si>
  <si>
    <t>1/2" X 6-1/2"</t>
  </si>
  <si>
    <t>3/4" X 6-3/4"</t>
  </si>
  <si>
    <t>5" X CLOSE</t>
  </si>
  <si>
    <t>5" X 4"</t>
  </si>
  <si>
    <t>5" X 6"</t>
  </si>
  <si>
    <t>5" X 8"</t>
  </si>
  <si>
    <t>5" X 10"</t>
  </si>
  <si>
    <t>5" X 12"</t>
  </si>
  <si>
    <t>6" X CLOSE</t>
  </si>
  <si>
    <t>6" X 4"</t>
  </si>
  <si>
    <t>6" X 6"</t>
  </si>
  <si>
    <t>6" X 8"</t>
  </si>
  <si>
    <t>6" X 10"</t>
  </si>
  <si>
    <t>6" X 12"</t>
  </si>
  <si>
    <t>1-1/4"</t>
  </si>
  <si>
    <t>1-1/2" X 1-1/4"</t>
  </si>
  <si>
    <t>1-1/2"</t>
  </si>
  <si>
    <t>2" X 1-1/2"</t>
  </si>
  <si>
    <t>2"</t>
  </si>
  <si>
    <t>3" X 2"</t>
  </si>
  <si>
    <t>3"</t>
  </si>
  <si>
    <t>4" X 3"</t>
  </si>
  <si>
    <t>4"</t>
  </si>
  <si>
    <t>6"</t>
  </si>
  <si>
    <t>5"</t>
  </si>
  <si>
    <t>8"</t>
  </si>
  <si>
    <t>10"</t>
  </si>
  <si>
    <t>FXC 1/2"</t>
  </si>
  <si>
    <t>FXC 3/4"</t>
  </si>
  <si>
    <t>FXC 1"</t>
  </si>
  <si>
    <t>FXC 1-1/4"</t>
  </si>
  <si>
    <t>FXC 1-1/2"</t>
  </si>
  <si>
    <t>FXC 2"</t>
  </si>
  <si>
    <t>MXC 1/2"</t>
  </si>
  <si>
    <t>MXC 3/4"</t>
  </si>
  <si>
    <t>2-1/2" X 18"</t>
  </si>
  <si>
    <t>2-1/2" X 24"</t>
  </si>
  <si>
    <t>2-1/2" X 30"</t>
  </si>
  <si>
    <t>2-1/2" X 36"</t>
  </si>
  <si>
    <t>2-1/2" X 48"</t>
  </si>
  <si>
    <t>2-1/2" X 60"</t>
  </si>
  <si>
    <t>3" X 18"</t>
  </si>
  <si>
    <t>3" X 24"</t>
  </si>
  <si>
    <t>3" X 30"</t>
  </si>
  <si>
    <t>3" X 36"</t>
  </si>
  <si>
    <t>3" X 48"</t>
  </si>
  <si>
    <t>3" X 60"</t>
  </si>
  <si>
    <t>3" X 72"</t>
  </si>
  <si>
    <t>4" X 18"</t>
  </si>
  <si>
    <t>4" X 24"</t>
  </si>
  <si>
    <t>4" X 30"</t>
  </si>
  <si>
    <t>4" X 36"</t>
  </si>
  <si>
    <t>4" X 48"</t>
  </si>
  <si>
    <t>4" X 60"</t>
  </si>
  <si>
    <t>Copper Fittings</t>
  </si>
  <si>
    <t>Ductile Iron Fittings</t>
  </si>
  <si>
    <t>Hangers &amp; Supports</t>
  </si>
  <si>
    <t>ELBOW 45 1/8"</t>
  </si>
  <si>
    <t>ELBOW 45 1/4"</t>
  </si>
  <si>
    <t>ELBOW 45 3/8"</t>
  </si>
  <si>
    <t>ELBOW 45 1/2"</t>
  </si>
  <si>
    <t>ELBOW 45 3/4"</t>
  </si>
  <si>
    <t>ELBOW 45 1"</t>
  </si>
  <si>
    <t>ELBOW 45 1-1/4"</t>
  </si>
  <si>
    <t>ELBOW 45 1-1/2"</t>
  </si>
  <si>
    <t>ELBOW 45 2"</t>
  </si>
  <si>
    <t>ELBOW 45 2-1/2"</t>
  </si>
  <si>
    <t>ELBOW 45 3"</t>
  </si>
  <si>
    <t>ELBOW 45 4"</t>
  </si>
  <si>
    <t>ELBOW 45 6"</t>
  </si>
  <si>
    <t>STREET ELBOW 45 1/8"</t>
  </si>
  <si>
    <t>STREET ELBOW 45 1/4"</t>
  </si>
  <si>
    <t>STREET ELBOW 45 3/8"</t>
  </si>
  <si>
    <t>STREET ELBOW 45 1/2"</t>
  </si>
  <si>
    <t>STREET ELBOW 45 3/4"</t>
  </si>
  <si>
    <t>STREET ELBOW 45 1"</t>
  </si>
  <si>
    <t>STREET ELBOW 45 1-1/4"</t>
  </si>
  <si>
    <t>STREET ELBOW 45 1-1/2"</t>
  </si>
  <si>
    <t>STREET ELBOW 45 2"</t>
  </si>
  <si>
    <t>STREET ELBOW 45 2-1/2"</t>
  </si>
  <si>
    <t>STREET ELBOW 45 3"</t>
  </si>
  <si>
    <t>STREET ELBOW 45 4"</t>
  </si>
  <si>
    <t>ELBOW 90 1/8"</t>
  </si>
  <si>
    <t>ELBOW 90 1/4"</t>
  </si>
  <si>
    <t>ELBOW 90 3/8"</t>
  </si>
  <si>
    <t>ELBOW 90 1/2"</t>
  </si>
  <si>
    <t>ELBOW 90 3/4"</t>
  </si>
  <si>
    <t>ELBOW 90 1"</t>
  </si>
  <si>
    <t>ELBOW 90 1-1/4"</t>
  </si>
  <si>
    <t>ELBOW 90 1-1/2"</t>
  </si>
  <si>
    <t>ELBOW 90 2"</t>
  </si>
  <si>
    <t>ELBOW 90 2-1/2"</t>
  </si>
  <si>
    <t>ELBOW 90 3"</t>
  </si>
  <si>
    <t>ELBOW 90 4"</t>
  </si>
  <si>
    <t>ELBOW 90 6"</t>
  </si>
  <si>
    <t>RED ELBOW 90 3/8" X 1/8"</t>
  </si>
  <si>
    <t>RED ELBOW 90 3/8" X 1/4"</t>
  </si>
  <si>
    <t>RED ELBOW 90 1/2" X 1/8"</t>
  </si>
  <si>
    <t>RED ELBOW 90 1/2" X 1/4"</t>
  </si>
  <si>
    <t>RED ELBOW 90 1/2" X 3/8"</t>
  </si>
  <si>
    <t>RED ELBOW 90 3/4" X 1/4"</t>
  </si>
  <si>
    <t>RED ELBOW 90 3/4" X 3/8"</t>
  </si>
  <si>
    <t>RED ELBOW 90 3/4" X 1/2"</t>
  </si>
  <si>
    <t>RED ELBOW 90 1" X 1/2"</t>
  </si>
  <si>
    <t>RED ELBOW 90 1" X 3/4"</t>
  </si>
  <si>
    <t>RED ELBOW 90 1-1/4" X 1/2"</t>
  </si>
  <si>
    <t>RED ELBOW 90 1-1/4" X 3/4"</t>
  </si>
  <si>
    <t>RED ELBOW 90 1-1/4" X 1"</t>
  </si>
  <si>
    <t>RED ELBOW 90 1-1/2" X 1/2"</t>
  </si>
  <si>
    <t>RED ELBOW 90 1-1/2" X 3/4"</t>
  </si>
  <si>
    <t>RED ELBOW 90 1-1/2" X 1"</t>
  </si>
  <si>
    <t>RED ELBOW 90 1-1/2" X 1-1/4"</t>
  </si>
  <si>
    <t>RED ELBOW 90 2" X 1/2"</t>
  </si>
  <si>
    <t>RED ELBOW 90 2" X 3/4"</t>
  </si>
  <si>
    <t>RED ELBOW 90 2" X 1"</t>
  </si>
  <si>
    <t>RED ELBOW 90 2" X 1-1/4"</t>
  </si>
  <si>
    <t>RED ELBOW 90 2" X 1-1/2"</t>
  </si>
  <si>
    <t>RED ELBOW 90 2-1/2" X 1"</t>
  </si>
  <si>
    <t>RED ELBOW 90 2-1/2" X 1-1/4"</t>
  </si>
  <si>
    <t>RED ELBOW 90 2-1/2" X 1-1/2"</t>
  </si>
  <si>
    <t>RED ELBOW 90 2-1/2" X 2"</t>
  </si>
  <si>
    <t>RED ELBOW 90 3" X 2"</t>
  </si>
  <si>
    <t>RED ELBOW 90 3" X 2-1/2"</t>
  </si>
  <si>
    <t>RED ELBOW 90 4" X 2"</t>
  </si>
  <si>
    <t>RED ELBOW 90 4" X 2-1/2</t>
  </si>
  <si>
    <t>RED ELBOW 90 4" X 3"</t>
  </si>
  <si>
    <t>STREET ELBOW 90 1/8"</t>
  </si>
  <si>
    <t>STREET ELBOW 90 1/4"</t>
  </si>
  <si>
    <t>STREET ELBOW 90 3/8"</t>
  </si>
  <si>
    <t>STREET ELBOW 90 1/2"</t>
  </si>
  <si>
    <t>STREET ELBOW 90 3/4"</t>
  </si>
  <si>
    <t>STREET ELBOW 90 1"</t>
  </si>
  <si>
    <t>STREET ELBOW 90 1-1/4"</t>
  </si>
  <si>
    <t>STREET ELBOW 90 1-1/2"</t>
  </si>
  <si>
    <t>STREET ELBOW 90 2"</t>
  </si>
  <si>
    <t>STREET ELBOW 90 2-1/2"</t>
  </si>
  <si>
    <t>STREET ELBOW 90 3"</t>
  </si>
  <si>
    <t>STREET ELBOW 90 4"</t>
  </si>
  <si>
    <t>STREET ELBOW 90 6"</t>
  </si>
  <si>
    <t>CAP 1/8"</t>
  </si>
  <si>
    <t>CAP 1/4"</t>
  </si>
  <si>
    <t>CAP 3/8"</t>
  </si>
  <si>
    <t>CAP 1/2"</t>
  </si>
  <si>
    <t>CAP 3/4"</t>
  </si>
  <si>
    <t>CAP 1"</t>
  </si>
  <si>
    <t>CAP 1-1/4"</t>
  </si>
  <si>
    <t>CAP 1-1/2"</t>
  </si>
  <si>
    <t>CAP 2"</t>
  </si>
  <si>
    <t>CAP 2-1/2"</t>
  </si>
  <si>
    <t>CAP 3"</t>
  </si>
  <si>
    <t>CAP 4"</t>
  </si>
  <si>
    <t>CAP 6"</t>
  </si>
  <si>
    <t>COUPLING 1/8"</t>
  </si>
  <si>
    <t>COUPLING 1/4"</t>
  </si>
  <si>
    <t>COUPLING 3/8"</t>
  </si>
  <si>
    <t>COUPLING 1/2"</t>
  </si>
  <si>
    <t>COUPLING 3/4"</t>
  </si>
  <si>
    <t>COUPLING 1"</t>
  </si>
  <si>
    <t>COUPLING 1-1/4"</t>
  </si>
  <si>
    <t>COUPLING 1-1/2"</t>
  </si>
  <si>
    <t>COUPLING 2"</t>
  </si>
  <si>
    <t>COUPLING 2-1/2"</t>
  </si>
  <si>
    <t>COUPLING 3"</t>
  </si>
  <si>
    <t>COUPLING 4"</t>
  </si>
  <si>
    <t>COUPLING 6"</t>
  </si>
  <si>
    <t>CROSS 1/8"</t>
  </si>
  <si>
    <t>CROSS 1/4"</t>
  </si>
  <si>
    <t>CROSS 3/8"</t>
  </si>
  <si>
    <t>CROSS 1/2"</t>
  </si>
  <si>
    <t>CROSS 3/4"</t>
  </si>
  <si>
    <t>CROSS 1"</t>
  </si>
  <si>
    <t>CROSS 1-1/4"</t>
  </si>
  <si>
    <t>CROSS 1-1/2"</t>
  </si>
  <si>
    <t>CROSS 2"</t>
  </si>
  <si>
    <t>CROSS 2-1/2"</t>
  </si>
  <si>
    <t>CROSS 3"</t>
  </si>
  <si>
    <t>CROSS 4"</t>
  </si>
  <si>
    <t>CROSS 6"</t>
  </si>
  <si>
    <t>FLOOR FLANGE 1/4"</t>
  </si>
  <si>
    <t>FLOOR FLANGE 3/8"</t>
  </si>
  <si>
    <t>FLOOR FLANGE 1/2"</t>
  </si>
  <si>
    <t>FLOOR FLANGE 3/4"</t>
  </si>
  <si>
    <t>FLOOR FLANGE 1"</t>
  </si>
  <si>
    <t>FLOOR FLANGE 1-1/4"</t>
  </si>
  <si>
    <t>FLOOR FLANGE 1-1/2"</t>
  </si>
  <si>
    <t>FLOOR FLANGE 2"</t>
  </si>
  <si>
    <t>EXTENSION PIECE 1/2"</t>
  </si>
  <si>
    <t>EXTENSION PIECE 3/4"</t>
  </si>
  <si>
    <t>EXTENSION PIECE 1"</t>
  </si>
  <si>
    <t>EXTENSION PIECE 1-1/4"</t>
  </si>
  <si>
    <t>EXTENSION PIECE 1-1/2"</t>
  </si>
  <si>
    <t>EXTENSION PIECE 2"</t>
  </si>
  <si>
    <t>HEX BUSHING 1/4" X 1/8"</t>
  </si>
  <si>
    <t>HEX BUSHING 3/8" X 1/8"</t>
  </si>
  <si>
    <t>HEX BUSHING 3/8" X 1/4"</t>
  </si>
  <si>
    <t>HEX BUSHING 1/2" X 1/8"</t>
  </si>
  <si>
    <t>HEX BUSHING 1/2" X 1/4"</t>
  </si>
  <si>
    <t>HEX BUSHING 1/2" X 3/8"</t>
  </si>
  <si>
    <t>HEX BUSHING 3/4" X 1/8"</t>
  </si>
  <si>
    <t>HEX BUSHING 3/4" X 1/4"</t>
  </si>
  <si>
    <t>HEX BUSHING 3/4" X 3/8"</t>
  </si>
  <si>
    <t>HEX BUSHING 3/4" X 1/2"</t>
  </si>
  <si>
    <t>HEX BUSHING 1" X 1/4"</t>
  </si>
  <si>
    <t>HEX BUSHING 1" X 3/8"</t>
  </si>
  <si>
    <t>HEX BUSHING 1" X 1/2"</t>
  </si>
  <si>
    <t>HEX BUSHING 1" X 3/4"</t>
  </si>
  <si>
    <t>HEX BUSHING 1-1/4" X 1/2"</t>
  </si>
  <si>
    <t>HEX BUSHING 1-1/4" X 3/4"</t>
  </si>
  <si>
    <t>HEX BUSHING 1-1/4" X 1"</t>
  </si>
  <si>
    <t>HEX BUSHING 1-1/2" X 1/4"</t>
  </si>
  <si>
    <t>HEX BUSHING 1-1/2" X 3/8"</t>
  </si>
  <si>
    <t>HEX BUSHING 1-1/2" X 1/2"</t>
  </si>
  <si>
    <t>HEX BUSHING 1-1/2" X 3/4"</t>
  </si>
  <si>
    <t>HEX BUSHING 1-1/2" X 1"</t>
  </si>
  <si>
    <t>HEX BUSHING 1-1/2" X 1-1/4"</t>
  </si>
  <si>
    <t>HEX BUSHING 2" X 1/2"</t>
  </si>
  <si>
    <t>HEX BUSHING 2" X 3/4"</t>
  </si>
  <si>
    <t>HEX BUSHING 2" X 1"</t>
  </si>
  <si>
    <t>HEX BUSHING 2" X 1-1/4"</t>
  </si>
  <si>
    <t>HEX BUSHING 2" X 1-1/2"</t>
  </si>
  <si>
    <t>HEX BUSHING 2-1/2" X 1/2"</t>
  </si>
  <si>
    <t>HEX BUSHING 2-1/2" X 3/4"</t>
  </si>
  <si>
    <t>HEX BUSHING 2-1/2" X 1"</t>
  </si>
  <si>
    <t>HEX BUSHING 2-1/2" X 1-1/4"</t>
  </si>
  <si>
    <t>HEX BUSHING 2-1/2" X 1-1/2"</t>
  </si>
  <si>
    <t>HEX BUSHING 2-1/2" X 2"</t>
  </si>
  <si>
    <t>HEX BUSHING 3" X 1"</t>
  </si>
  <si>
    <t>HEX BUSHING 3" X 1-1/4"</t>
  </si>
  <si>
    <t>HEX BUSHING 3" X 1-1/2"</t>
  </si>
  <si>
    <t>HEX BUSHING 3" X 2"</t>
  </si>
  <si>
    <t>HEX BUSHING 3" X 2-1/2"</t>
  </si>
  <si>
    <t>HEX BUSHING 4" X 1"</t>
  </si>
  <si>
    <t>HEX BUSHING 4" X 1-1/4"</t>
  </si>
  <si>
    <t>HEX BUSHING 4" X 1-1/2"</t>
  </si>
  <si>
    <t>HEX BUSHING 4" X 2"</t>
  </si>
  <si>
    <t>HEX BUSHING 4" X 2-1/2"</t>
  </si>
  <si>
    <t>HEX BUSHING 4" X 3"</t>
  </si>
  <si>
    <t>HEX BUSHING 6" X 3"</t>
  </si>
  <si>
    <t>HEX BUSHING 6" X 4"</t>
  </si>
  <si>
    <t>SQUARE HEAD PLUG 1/8"</t>
  </si>
  <si>
    <t>SQUARE HEAD PLUG 1/4"</t>
  </si>
  <si>
    <t>SQUARE HEAD PLUG 3/8"</t>
  </si>
  <si>
    <t>SQUARE HEAD PLUG 1/2"</t>
  </si>
  <si>
    <t>SQUARE HEAD PLUG 3/4"</t>
  </si>
  <si>
    <t>SQUARE HEAD PLUG 1"</t>
  </si>
  <si>
    <t>SQUARE HEAD PLUG 1-1/4"</t>
  </si>
  <si>
    <t>SQUARE HEAD PLUG 1-1/2"</t>
  </si>
  <si>
    <t>SQUARE HEAD PLUG 2"</t>
  </si>
  <si>
    <t>SQUARE HEAD PLUG 2-1/2"</t>
  </si>
  <si>
    <t>SQUARE HEAD PLUG 3"</t>
  </si>
  <si>
    <t>SQUARE HEAD PLUG 4"</t>
  </si>
  <si>
    <t>SQUARE HEAD PLUG 6"</t>
  </si>
  <si>
    <t>RED COUPLING 1/4" X 1/8"</t>
  </si>
  <si>
    <t>RED COUPLING 3/8" X 1/8"</t>
  </si>
  <si>
    <t>RED COUPLING 3/8" X 1/4"</t>
  </si>
  <si>
    <t>RED COUPLING 1/2" X 1/8"</t>
  </si>
  <si>
    <t>RED COUPLING 1/2" X 1/4"</t>
  </si>
  <si>
    <t>RED COUPLING 1/2" X 3/8"</t>
  </si>
  <si>
    <t>RED COUPLING 3/4" X 1/8"</t>
  </si>
  <si>
    <t>RED COUPLING 3/4" X 1/4"</t>
  </si>
  <si>
    <t>RED COUPLING 3/4" X 3/8"</t>
  </si>
  <si>
    <t>RED COUPLING 3/4" X 1/2"</t>
  </si>
  <si>
    <t>RED COUPLING 1" X 1/4"</t>
  </si>
  <si>
    <t>RED COUPLING 1" X 3/8"</t>
  </si>
  <si>
    <t>RED COUPLING 1" X 1/2"</t>
  </si>
  <si>
    <t>RED COUPLING 1" X 3/4"</t>
  </si>
  <si>
    <t>RED COUPLING 1-1/4" X 1/2"</t>
  </si>
  <si>
    <t>RED COUPLING 1-1/4" X 3/4"</t>
  </si>
  <si>
    <t>RED COUPLING 1-1/4" X 1"</t>
  </si>
  <si>
    <t>RED COUPLING 1-1/2" X 1/2"</t>
  </si>
  <si>
    <t>RED COUPLING 1-1/2" X 3/4"</t>
  </si>
  <si>
    <t>RED COUPLING 1-1/2" X 1"</t>
  </si>
  <si>
    <t>RED COUPLING 1-1/2" X 1-1/4"</t>
  </si>
  <si>
    <t>RED COUPLING 2" X 1/2"</t>
  </si>
  <si>
    <t>RED COUPLING 2" X 3/4"</t>
  </si>
  <si>
    <t>RED COUPLING 2" X 1"</t>
  </si>
  <si>
    <t>RED COUPLING 2" X 1-1/4"</t>
  </si>
  <si>
    <t>RED COUPLING 2" X 1-1/2"</t>
  </si>
  <si>
    <t>RED COUPLING 2-1/2" X 1/2"</t>
  </si>
  <si>
    <t>RED COUPLING 2-1/2" X 3/4"</t>
  </si>
  <si>
    <t>RED COUPLING 2-1/2" X 1"</t>
  </si>
  <si>
    <t>RED COUPLING 2-1/2" X 1-1/4"</t>
  </si>
  <si>
    <t>RED COUPLING 2-1/2" X 1-1/2"</t>
  </si>
  <si>
    <t>RED COUPLING 2-1/2" X 2"</t>
  </si>
  <si>
    <t>RED COUPLING 3" X 1"</t>
  </si>
  <si>
    <t>RED COUPLING 3" X 1-1/4"</t>
  </si>
  <si>
    <t>RED COUPLING 3" X 1-1/2"</t>
  </si>
  <si>
    <t>RED COUPLING 3" X 2"</t>
  </si>
  <si>
    <t>RED COUPLING 3" X 2-1/2"</t>
  </si>
  <si>
    <t>RED COUPLING 4" X 1"</t>
  </si>
  <si>
    <t>RED COUPLING 4" X 1-1/4"</t>
  </si>
  <si>
    <t>RED COUPLING 4" X 1-1/2"</t>
  </si>
  <si>
    <t>RED COUPLING 4" X 2"</t>
  </si>
  <si>
    <t>RED COUPLING 4" X 2-1/2"</t>
  </si>
  <si>
    <t>RED COUPLING 4" X 3"</t>
  </si>
  <si>
    <t>RED COUPLING 6" X 4"</t>
  </si>
  <si>
    <t>RED TEE 1/2" X 1/2" X 1/4"</t>
  </si>
  <si>
    <t>RED TEE 1/2" X 1/2" X 3/8"</t>
  </si>
  <si>
    <t>RED TEE 1/2" X 1/2" X 3/4"</t>
  </si>
  <si>
    <t>RED TEE 1/2" X 1/2" X 1"</t>
  </si>
  <si>
    <t>RED TEE 3/4" X 1/2" X 1/2"</t>
  </si>
  <si>
    <t>RED TEE 3/4" X 1/2" X 3/4"</t>
  </si>
  <si>
    <t>RED TEE 3/4" X 1/2" X 1"</t>
  </si>
  <si>
    <t>RED TEE 3/4" X 3/4" X 1/4"</t>
  </si>
  <si>
    <t>RED TEE 3/4" X 3/4" X 3/8"</t>
  </si>
  <si>
    <t>RED TEE 3/4" X 3/4" X 1/2"</t>
  </si>
  <si>
    <t>RED TEE 3/4" X 3/4" X 1"</t>
  </si>
  <si>
    <t>RED TEE 3/4" X 3/4" X 1-1/4"</t>
  </si>
  <si>
    <t>RED TEE 1" X 1/2" X 1/2"</t>
  </si>
  <si>
    <t>RED TEE 1" X 1/2" X 3/4"</t>
  </si>
  <si>
    <t>RED TEE 1" X 1/2" X 1"</t>
  </si>
  <si>
    <t>RED TEE 1" X 3/4" X 1/2"</t>
  </si>
  <si>
    <t>RED TEE 1" X 3/4" X 3/4"</t>
  </si>
  <si>
    <t>RED TEE 1" X 3/4" X 1"</t>
  </si>
  <si>
    <t>RED TEE 1" X 1" X 1/2"</t>
  </si>
  <si>
    <t>RED TEE 1" X 1" X 3/4"</t>
  </si>
  <si>
    <t>RED TEE 1" X 1" X 1-1/4"</t>
  </si>
  <si>
    <t>RED TEE 1" X 1" X 1-1/2"</t>
  </si>
  <si>
    <t>RED TEE 1" X 1" X 2"</t>
  </si>
  <si>
    <t>RED TEE 1-1/4" X 1/2" X 1/2"</t>
  </si>
  <si>
    <t>RED TEE 1-1/4" X 1/2" X 3/4"</t>
  </si>
  <si>
    <t>RED TEE 1-1/4" X 1/2" X 1"</t>
  </si>
  <si>
    <t>RED TEE 1-1/4" X 1/2" X 1-1/4"</t>
  </si>
  <si>
    <t>RED TEE 1-1/4" X 3/4" X 1/2"</t>
  </si>
  <si>
    <t>RED TEE 1-1/4" X 3/4" X 3/4"</t>
  </si>
  <si>
    <t>RED TEE 1-1/4" X 3/4" X 1"</t>
  </si>
  <si>
    <t>RED TEE 1-1/4" X 3/4" X 1-1/4"</t>
  </si>
  <si>
    <t>RED TEE 1-1/4" X 1" X 1/2"</t>
  </si>
  <si>
    <t>RED TEE 1-1/4" X 1" X 3/4"</t>
  </si>
  <si>
    <t>RED TEE 1-1/4" X 1" X 1"</t>
  </si>
  <si>
    <t>RED TEE 1-1/4" X 1" X 1-1/4"</t>
  </si>
  <si>
    <t>RED TEE 1-1/4" X 1" X 1-1/2</t>
  </si>
  <si>
    <t>RED TEE 1-1/4" X 1-1/4" X 1/2"</t>
  </si>
  <si>
    <t>RED TEE 1-1/4" X 1-1/4" X 3/4"</t>
  </si>
  <si>
    <t>RED TEE 1-1/4" X 1-1/4" X 1"</t>
  </si>
  <si>
    <t>RED TEE 1-1/4" X 1-1/4" X 1-1/2"</t>
  </si>
  <si>
    <t>RED TEE 1-1/4" X 1-1/4" X 2"</t>
  </si>
  <si>
    <t>RED TEE 1-1/2" X 1/2" X 3/4"</t>
  </si>
  <si>
    <t>RED TEE 1-1/2" X 1/2" X 1"</t>
  </si>
  <si>
    <t>RED TEE 1-1/2" X 1/2" X 1-1/4"</t>
  </si>
  <si>
    <t>RED TEE 1-1/2" X 1/2" X 1-1/2"</t>
  </si>
  <si>
    <t>RED TEE 1-1/2" X 3/4" X 1/2"</t>
  </si>
  <si>
    <t>RED TEE 1-1/2" X 3/4" X 3/4"</t>
  </si>
  <si>
    <t>RED TEE 1-1/2" X 3/4" X 1"</t>
  </si>
  <si>
    <t>RED TEE 1-1/2" X 3/4" X 1-1/4"</t>
  </si>
  <si>
    <t>RED TEE 1-1/2" X 3/4" X 1-1/2"</t>
  </si>
  <si>
    <t>RED TEE 1-1/2" X 1" X 1/2"</t>
  </si>
  <si>
    <t>RED TEE 1-1/2" X 1" X 3/4"</t>
  </si>
  <si>
    <t>RED TEE 1-1/2" X 1" X 1"</t>
  </si>
  <si>
    <t>RED TEE 1-1/2" X 1" X 1-1/4"</t>
  </si>
  <si>
    <t>RED TEE 1-1/2" X 1" X 1-1/2"</t>
  </si>
  <si>
    <t>RED TEE 1-1/2" X 1-1/4" X 1/2"</t>
  </si>
  <si>
    <t>RED TEE 1-1/2" X 1-1/4" X 3/4"</t>
  </si>
  <si>
    <t>RED TEE 1-1/2" X 1-1/4" X 1"</t>
  </si>
  <si>
    <t>RED TEE 1-1/2" X 1-1/4" X 1-1/4"</t>
  </si>
  <si>
    <t>RED TEE 1-1/2" X 1-1/4" X 1-1/2"</t>
  </si>
  <si>
    <t>RED TEE 1-1/2" X 1-1/4" X 2"</t>
  </si>
  <si>
    <t>RED TEE 1-1/2" X 1-1/2" X 1/2"</t>
  </si>
  <si>
    <t>RED TEE 1-1/2" X 1-1/2" X 3/4"</t>
  </si>
  <si>
    <t>RED TEE 1-1/2" X 1-1/2" X 1"</t>
  </si>
  <si>
    <t>RED TEE 1-1/2" X 1-1/2" X 1-1/4"</t>
  </si>
  <si>
    <t>RED TEE 1-1/2" X 1-1/2" X 2"</t>
  </si>
  <si>
    <t>RED TEE 2" X 1/2" X 2"</t>
  </si>
  <si>
    <t>RED TEE 2" X 3/4" X 3/4"</t>
  </si>
  <si>
    <t>RED TEE 2" X 3/4" X 2"</t>
  </si>
  <si>
    <t>RED TEE 2" X 1" X 1"</t>
  </si>
  <si>
    <t>RED TEE 2" X 1" X 2"</t>
  </si>
  <si>
    <t>RED TEE 2" X 1-1/4" X 1"</t>
  </si>
  <si>
    <t>RED TEE 2" X 1-1/4" X 1-1/4"</t>
  </si>
  <si>
    <t>RED TEE 2" X 1-1/4" X 1-1/2"</t>
  </si>
  <si>
    <t>RED TEE 2" X 1-1/4" X 2"</t>
  </si>
  <si>
    <t>RED TEE 2" X 1-1/2" X 1/2"</t>
  </si>
  <si>
    <t>RED TEE 2" X 1-1/2" X 3/4"</t>
  </si>
  <si>
    <t>RED TEE 2" X 1-1/2" X 1"</t>
  </si>
  <si>
    <t>RED TEE 2" X 1-1/2" X 1-1/4"</t>
  </si>
  <si>
    <t>RED TEE 2" X 1-1/2" X 1-1/2"</t>
  </si>
  <si>
    <t>RED TEE 2" X 1-1/2" X 2"</t>
  </si>
  <si>
    <t>RED TEE 2" X 2" X 1/2"</t>
  </si>
  <si>
    <t>RED TEE 2" X 2" X 3/4"</t>
  </si>
  <si>
    <t>RED TEE 2" X 2" X 1"</t>
  </si>
  <si>
    <t>RED TEE 2" X 2" X 1-1/4"</t>
  </si>
  <si>
    <t>RED TEE 2" X 2" X 1-1/2"</t>
  </si>
  <si>
    <t>RED TEE 2-1/2" X 2" X 2"</t>
  </si>
  <si>
    <t>RED TEE 2-1/2" X 2" X 2-1/2"</t>
  </si>
  <si>
    <t>RED TEE 2-1/2" X 2-1/2" X 1"</t>
  </si>
  <si>
    <t>RED TEE 2-1/2" X 2-1/2" X 1-1/4"</t>
  </si>
  <si>
    <t>RED TEE 2-1/2" X 2-1/2" X 1-1/2"</t>
  </si>
  <si>
    <t>RED TEE 2-1/2" X 2-1/2" X 2"</t>
  </si>
  <si>
    <t>RED TEE 3" X 3" X 1"</t>
  </si>
  <si>
    <t>RED TEE 3" X 3" X 1-1/4"</t>
  </si>
  <si>
    <t>RED TEE 3" X 3" X 1-1/2"</t>
  </si>
  <si>
    <t>RED TEE 3" X 2"</t>
  </si>
  <si>
    <t>RED TEE 3" X 2-1/2"</t>
  </si>
  <si>
    <t>RED TEE 4" X 1"</t>
  </si>
  <si>
    <t>RED TEE 4" X 1-1/4"</t>
  </si>
  <si>
    <t>RED TEE 4" X 1-1/2"</t>
  </si>
  <si>
    <t>RED TEE 4" X 2"</t>
  </si>
  <si>
    <t>RED TEE 4" X 2-1/2"</t>
  </si>
  <si>
    <t>RED TEE 4" X 3"</t>
  </si>
  <si>
    <t>TEE 1/8"</t>
  </si>
  <si>
    <t>TEE 1/4"</t>
  </si>
  <si>
    <t>TEE 3/8"</t>
  </si>
  <si>
    <t>TEE 1/2"</t>
  </si>
  <si>
    <t>TEE 3/4"</t>
  </si>
  <si>
    <t>TEE 1"</t>
  </si>
  <si>
    <t>TEE 1-1/4"</t>
  </si>
  <si>
    <t>TEE 1-1/2"</t>
  </si>
  <si>
    <t>TEE 2"</t>
  </si>
  <si>
    <t>TEE 2-1/2"</t>
  </si>
  <si>
    <t>TEE 3"</t>
  </si>
  <si>
    <t>TEE 4"</t>
  </si>
  <si>
    <t>TEE 6"</t>
  </si>
  <si>
    <t>UNION 1/4"</t>
  </si>
  <si>
    <t>UNION 3/8"</t>
  </si>
  <si>
    <t>UNION 1/2"</t>
  </si>
  <si>
    <t>UNION 3/4"</t>
  </si>
  <si>
    <t>UNION 1"</t>
  </si>
  <si>
    <t>UNION 1-1/4"</t>
  </si>
  <si>
    <t>UNION 1-1/2"</t>
  </si>
  <si>
    <t>UNION 2"</t>
  </si>
  <si>
    <t>UNION 2-1/2"</t>
  </si>
  <si>
    <t>UNION 3"</t>
  </si>
  <si>
    <t>UNION 4"</t>
  </si>
  <si>
    <t>UNION 6"</t>
  </si>
  <si>
    <t>BLACK REDUCING TEE 3/4" X 1/2"</t>
  </si>
  <si>
    <t>RED ELBOW 90 4" X 2-1/2"</t>
  </si>
  <si>
    <t>FLOOR FLANGE 1/8"</t>
  </si>
  <si>
    <t>REDUCING TEE 1/2" X 1/2" X 1/4"</t>
  </si>
  <si>
    <t>REDUCING TEE 1/2" X 1/2" X 3/8"</t>
  </si>
  <si>
    <t>REDUCING TEE 1/2" X 1/2" X 3/4"</t>
  </si>
  <si>
    <t>REDUCING TEE 1/2" X 1/2" X 1"</t>
  </si>
  <si>
    <t>REDUCING TEE 3/4" X 1/2" X 1/2"</t>
  </si>
  <si>
    <t>REDUCING TEE 3/4" X 1/2" X 3/4"</t>
  </si>
  <si>
    <t>REDUCING TEE 3/4" X 1/2" X 1"</t>
  </si>
  <si>
    <t>REDUCING TEE 3/4" X 3/4" X 1/4"</t>
  </si>
  <si>
    <t>REDUCING TEE 3/4" X 3/4" X 3/8"</t>
  </si>
  <si>
    <t>REDUCING TEE 3/4" X 3/4" X 1/2"</t>
  </si>
  <si>
    <t>REDUCING TEE 3/4" X 3/4" X 1"</t>
  </si>
  <si>
    <t>REDUCING TEE 3/4" X 3/4" X 1-1/4"</t>
  </si>
  <si>
    <t>REDUCING TEE 1" X 1/2" X 1/2"</t>
  </si>
  <si>
    <t>REDUCING TEE 1" X 1/2" X 3/4"</t>
  </si>
  <si>
    <t>REDUCING TEE 1" X 1/2" X 1"</t>
  </si>
  <si>
    <t>REDUCING TEE 1" X 3/4" X 1/2"</t>
  </si>
  <si>
    <t>REDUCING TEE 1" X 3/4" X 3/4"</t>
  </si>
  <si>
    <t>REDUCING TEE 1" X 3/4" X 1"</t>
  </si>
  <si>
    <t>REDUCING TEE 1" X 1" X 1/4"</t>
  </si>
  <si>
    <t>REDUCING TEE 1" X 1" X 3/8"</t>
  </si>
  <si>
    <t>REDUCING TEE 1" X 1" X 1/2"</t>
  </si>
  <si>
    <t>REDUCING TEE 1" X 1" X 3/4"</t>
  </si>
  <si>
    <t>REDUCING TEE 1" X 1" X 1-1/4"</t>
  </si>
  <si>
    <t>REDUCING TEE 1" X 1" X 1-1/2"</t>
  </si>
  <si>
    <t>REDUCING TEE 1-1/4" X 1/2" X 1/2"</t>
  </si>
  <si>
    <t>REDUCING TEE 1-1/4" X 1/2" X 3/4"</t>
  </si>
  <si>
    <t>REDUCING TEE 1-1/4" X 1/2" X 1"</t>
  </si>
  <si>
    <t>REDUCING TEE 1-1/4" X 1/2" X 1-1/4"</t>
  </si>
  <si>
    <t>REDUCING TEE 1-1/4" X 3/4" X 1/2"</t>
  </si>
  <si>
    <t>REDUCING TEE 1-1/4" X 3/4" X 3/4"</t>
  </si>
  <si>
    <t>REDUCING TEE 1-1/4" X 3/4" X 1"</t>
  </si>
  <si>
    <t>REDUCING TEE 1-1/4" X 3/4" X 1-1/4"</t>
  </si>
  <si>
    <t>REDUCING TEE 1-1/4" X 1" X 1/2"</t>
  </si>
  <si>
    <t>REDUCING TEE 1-1/4" X 1" X 3/4"</t>
  </si>
  <si>
    <t>REDUCING TEE 1-1/4" X 1" X 1"</t>
  </si>
  <si>
    <t>REDUCING TEE 1-1/4" X 1" X 1-1/4"</t>
  </si>
  <si>
    <t>REDUCING TEE 1-1/4" X 1" X 1-1/2"</t>
  </si>
  <si>
    <t>REDUCING TEE 1-1/4" X 1-1/4" X 1/4"</t>
  </si>
  <si>
    <t>REDUCING TEE 1-1/4" X 1-1/4" X 1/2"</t>
  </si>
  <si>
    <t>REDUCING TEE 1-1/4" X 1-1/4" X 3/4"</t>
  </si>
  <si>
    <t>REDUCING TEE 1-1/4" X 1-1/4" X 1"</t>
  </si>
  <si>
    <t>REDUCING TEE 1-1/4" X 1-1/4" X 1-1/2"</t>
  </si>
  <si>
    <t>REDUCING TEE 1-1/4" X 1-1/4" X 2"</t>
  </si>
  <si>
    <t>REDUCING TEE 1-1/2" X 1/2" X 3/4"</t>
  </si>
  <si>
    <t>REDUCING TEE 1-1/2" X 1/2" X 1"</t>
  </si>
  <si>
    <t>REDUCING TEE 1-1/2" X 1/2" X 1-1/4"</t>
  </si>
  <si>
    <t>REDUCING TEE 1-1/2" X 1/2" X 1-1/2"</t>
  </si>
  <si>
    <t>REDUCING TEE 1-1/2" X 3/4" X 1/2"</t>
  </si>
  <si>
    <t>REDUCING TEE 1-1/2" X 3/4" X 3/4"</t>
  </si>
  <si>
    <t>REDUCING TEE 1-1/2" X 3/4" X 1"</t>
  </si>
  <si>
    <t>REDUCING TEE 1-1/2" X 3/4" X 1-1/4"</t>
  </si>
  <si>
    <t>REDUCING TEE 1-1/2" X 3/4" X 1-1/2"</t>
  </si>
  <si>
    <t>REDUCING TEE 1-1/2" X 1" X 1/2"</t>
  </si>
  <si>
    <t>REDUCING TEE 1-1/2" X 1" X 3/4"</t>
  </si>
  <si>
    <t>REDUCING TEE 1-1/2" X 1" X 1"</t>
  </si>
  <si>
    <t>REDUCING TEE 1-1/2" X 1" X 1-1/4"</t>
  </si>
  <si>
    <t>REDUCING TEE 1-1/2" X 1" X 1-1/2"</t>
  </si>
  <si>
    <t>REDUCING TEE 1-1/2" X 1-1/4" X 1/2"</t>
  </si>
  <si>
    <t>REDUCING TEE 1-1/2" X 1-1/4" X 3/4"</t>
  </si>
  <si>
    <t>REDUCING TEE 1-1/2" X 1-1/4" X 1"</t>
  </si>
  <si>
    <t>REDUCING TEE 1-1/2" X 1-1/4" X 1-1/4"</t>
  </si>
  <si>
    <t>REDUCING TEE 1-1/2" X 1-1/4" X 1-1/2"</t>
  </si>
  <si>
    <t>REDUCING TEE 1-1/2" X 1-1/4" X 2"</t>
  </si>
  <si>
    <t>REDUCING TEE 1-1/2" X 1-1/2" X 1/2"</t>
  </si>
  <si>
    <t>REDUCING TEE 1-1/2" X 1-1/2" X 3/4 "</t>
  </si>
  <si>
    <t>REDUCING TEE 1-1/2" X 1-1/2" X 1"</t>
  </si>
  <si>
    <t>REDUCING TEE 1-1/2" X 1-1/2" X 1-1/4"</t>
  </si>
  <si>
    <t>REDUCING TEE 1-1/2" X 1-1/2" X 2"</t>
  </si>
  <si>
    <t>REDUCING TEE 2" X 1/2" X 2"</t>
  </si>
  <si>
    <t>REDUCING TEE 2" X 3/4" X 3/4"</t>
  </si>
  <si>
    <t>REDUCING TEE 2" X 3/4" X 2"</t>
  </si>
  <si>
    <t>REDUCING TEE 2" X 1" X 1"</t>
  </si>
  <si>
    <t>REDUCING TEE 2" X 1" X 2"</t>
  </si>
  <si>
    <t>REDUCING TEE 2" X 1-1/4" X 1"</t>
  </si>
  <si>
    <t>REDUCING TEE 2" X 1-1/4" X 1-1/4"</t>
  </si>
  <si>
    <t>REDUCING TEE 2" X 1-1/4" X 1-1/2"</t>
  </si>
  <si>
    <t>REDUCING TEE 2" X 1-1/4" X 2"</t>
  </si>
  <si>
    <t>REDUCING TEE 2" X 1-1/2" X 1/2"</t>
  </si>
  <si>
    <t>REDUCING TEE 2" X 1-1/2" X 3/4"</t>
  </si>
  <si>
    <t>REDUCING TEE 2" X 1-1/2" X 1"</t>
  </si>
  <si>
    <t>REDUCING TEE 2" X 1-1/2" X 1-1/4"</t>
  </si>
  <si>
    <t>REDUCING TEE 2" X 1-1/2" X 1-1/2"</t>
  </si>
  <si>
    <t>REDUCING TEE 2" X 1-1/2" X 2"</t>
  </si>
  <si>
    <t>REDUCING TEE 2" X 2" X 1/2"</t>
  </si>
  <si>
    <t>REDUCING TEE 2" X 2" X 3/4"</t>
  </si>
  <si>
    <t>REDUCING TEE 2" X 2" X 1"</t>
  </si>
  <si>
    <t>REDUCING TEE 2" X 2" X 1-1/4"</t>
  </si>
  <si>
    <t>REDUCING TEE 2" X 2" X 1-1/2"</t>
  </si>
  <si>
    <t>REDUCING TEE 2" X 2" X 2-1/2"</t>
  </si>
  <si>
    <t>REDUCING TEE 2-1/2" X 2" X 1"</t>
  </si>
  <si>
    <t>REDUCING TEE 2-1/2" X 2" X 2"</t>
  </si>
  <si>
    <t>REDUCING TEE 2-1/2" X 2" X 2-1/2"</t>
  </si>
  <si>
    <t>REDUCING TEE 2-1/2" X 2-1/2" X 3/4"</t>
  </si>
  <si>
    <t>REDUCING TEE 2-1/2" X 2-1/2" X 1"</t>
  </si>
  <si>
    <t>REDUCING TEE 2-1/2" X 2-1/2" X 1-1/4"</t>
  </si>
  <si>
    <t>REDUCING TEE 2-1/2" X 2-1/2" X 1-1/2"</t>
  </si>
  <si>
    <t>REDUCING TEE 2-1/2" X 2-1/2" X 2"</t>
  </si>
  <si>
    <t>REDUCING TEE 3" X 3" X 3/4"</t>
  </si>
  <si>
    <t>REDUCING TEE 3" X 3" X 1"</t>
  </si>
  <si>
    <t>REDUCING TEE 3" X 3" X 1-1/4"</t>
  </si>
  <si>
    <t>REDUCING TEE 3" X 3" X 1-1/2"</t>
  </si>
  <si>
    <t>REDUCING TEE 3" X 2"</t>
  </si>
  <si>
    <t>REDUCING TEE 3" X 2-1/2"</t>
  </si>
  <si>
    <t>REDUCING TEE 4" X 1"</t>
  </si>
  <si>
    <t>REDUCING TEE 4" X 1-1/4"</t>
  </si>
  <si>
    <t>REDUCING TEE 4" X 1-1/2"</t>
  </si>
  <si>
    <t>REDUCING TEE 4" X 2"</t>
  </si>
  <si>
    <t>REDUCING TEE 4" X 2-1/2"</t>
  </si>
  <si>
    <t>REDUCING TEE 4" X 3"</t>
  </si>
  <si>
    <t>ELBOW 90° 1/8" LF</t>
  </si>
  <si>
    <t>ELBOW 90° 1/4" LF</t>
  </si>
  <si>
    <t>ELBOW 90° 3/8" LF</t>
  </si>
  <si>
    <t>ELBOW 90° 1/2" LF</t>
  </si>
  <si>
    <t>ELBOW 90° 3/4" LF</t>
  </si>
  <si>
    <t>ELBOW 90° 1" LF</t>
  </si>
  <si>
    <t>ELBOW 90° 1-1/4" LF</t>
  </si>
  <si>
    <t>ELBOW 90° 1-1/2" LF</t>
  </si>
  <si>
    <t>ELBOW 90° 2" LF</t>
  </si>
  <si>
    <t>ELBOW 90° 2-1/2" LF</t>
  </si>
  <si>
    <t>ELBOW 90° 3" LF</t>
  </si>
  <si>
    <t>ELBOW 90° 4" LF</t>
  </si>
  <si>
    <t>STREET ELBOW 90° 1/8" LF</t>
  </si>
  <si>
    <t>STREET ELBOW 90° 1/4" LF</t>
  </si>
  <si>
    <t>STREET ELBOW 90° 3/8" LF</t>
  </si>
  <si>
    <t>STREET ELBOW 90° 1/2" LF</t>
  </si>
  <si>
    <t>STREET ELBOW 90° 3/4" LF</t>
  </si>
  <si>
    <t>STREET ELBOW 90° 1" LF</t>
  </si>
  <si>
    <t>STREET ELBOW 90° 1-1/4" LF</t>
  </si>
  <si>
    <t>STREET ELBOW 90° 1-1/2" LF</t>
  </si>
  <si>
    <t>STREET ELBOW 90° 2" LF</t>
  </si>
  <si>
    <t>STREET ELBOW 90° 2-1/2" LF</t>
  </si>
  <si>
    <t>STREET ELBOW 90° 3" LF</t>
  </si>
  <si>
    <t>STREET ELBOW 90° 4" LF</t>
  </si>
  <si>
    <t>RED ELBOW 90° 3/8" X 1/8" LF</t>
  </si>
  <si>
    <t>RED ELBOW 90° 3/8" X 1/4" LF</t>
  </si>
  <si>
    <t>RED ELBOW 90° 1/2" X 1/4" LF</t>
  </si>
  <si>
    <t>RED ELBOW 90° 1/2" X 3/8" LF</t>
  </si>
  <si>
    <t>RED ELBOW 90° 3/4" X 1/4" LF</t>
  </si>
  <si>
    <t>RED ELBOW 90° 3/4" X 3/8" LF</t>
  </si>
  <si>
    <t>RED ELBOW 90° 3/4" X 1/2" LF</t>
  </si>
  <si>
    <t>RED ELBOW 90° 1" X 1/2" LF</t>
  </si>
  <si>
    <t>RED ELBOW 90° 1" X 3/4" LF</t>
  </si>
  <si>
    <t>RED ELBOW 90° 1-1/4" X 1/2" LF</t>
  </si>
  <si>
    <t>RED ELBOW 90° 1-1/4" X 3/4" LF</t>
  </si>
  <si>
    <t>RED ELBOW 90° 1-1/4" X 1" LF</t>
  </si>
  <si>
    <t>RED ELBOW 90° 1-1/2" X 3/4" LF</t>
  </si>
  <si>
    <t>RED ELBOW 90° 1-1/2" X 1" LF</t>
  </si>
  <si>
    <t>RED ELBOW 90° 1-1/2" X 1-1/4" LF</t>
  </si>
  <si>
    <t>RED ELBOW 90° 2" X 1" LF</t>
  </si>
  <si>
    <t>RED ELBOW 90° 2" X 1-1/4" LF</t>
  </si>
  <si>
    <t>RED ELBOW 90° 2" X 1-1/2" LF</t>
  </si>
  <si>
    <t>RED ELBOW 90° 2-1/2" X 2" LF</t>
  </si>
  <si>
    <t>ELBOW 45° 1/8" LF</t>
  </si>
  <si>
    <t>ELBOW 45° 1/4" LF</t>
  </si>
  <si>
    <t>ELBOW 45° 3/8" LF</t>
  </si>
  <si>
    <t>ELBOW 45° 1/2" LF</t>
  </si>
  <si>
    <t>ELBOW 45° 3/4" LF</t>
  </si>
  <si>
    <t>ELBOW 45° 1" LF</t>
  </si>
  <si>
    <t>ELBOW 45° 1-1/4" LF</t>
  </si>
  <si>
    <t>ELBOW 45° 1-1/2" LF</t>
  </si>
  <si>
    <t>ELBOW 45° 2" LF</t>
  </si>
  <si>
    <t>ELBOW 45° 2-1/2" LF</t>
  </si>
  <si>
    <t>ELBOW 45° 3" LF</t>
  </si>
  <si>
    <t>ELBOW 45° 4" LF</t>
  </si>
  <si>
    <t>STREET 45° 1/8" LF</t>
  </si>
  <si>
    <t>STREET 45° 1/4" LF</t>
  </si>
  <si>
    <t>STREET 45° 3/8" LF</t>
  </si>
  <si>
    <t>STREET 45° 1/2" LF</t>
  </si>
  <si>
    <t>STREET 45° 3/4" LF</t>
  </si>
  <si>
    <t>STREET 45° 1" LF</t>
  </si>
  <si>
    <t>STREET 45° 1-1/4" LF</t>
  </si>
  <si>
    <t>STREET 45° 1-1/2" LF</t>
  </si>
  <si>
    <t>STREET 45° 2" LF</t>
  </si>
  <si>
    <t>TEE 1/8" LF</t>
  </si>
  <si>
    <t>TEE 1/4" LF</t>
  </si>
  <si>
    <t>TEE 3/8" LF</t>
  </si>
  <si>
    <t>TEE 1/2" LF</t>
  </si>
  <si>
    <t>TEE 3/4" LF</t>
  </si>
  <si>
    <t>TEE 1" LF</t>
  </si>
  <si>
    <t>TEE 1-1/4" LF</t>
  </si>
  <si>
    <t>TEE 1-1/2" LF</t>
  </si>
  <si>
    <t>TEE 2" LF</t>
  </si>
  <si>
    <t>TEE 2-1/2" LF</t>
  </si>
  <si>
    <t>TEE 3" LF</t>
  </si>
  <si>
    <t>TEE 4" LF</t>
  </si>
  <si>
    <t>RED TEE 1/2" X 1/2" X 3/4" LF</t>
  </si>
  <si>
    <t>RED TEE 1/2" X 1/2" X 3/8" LF</t>
  </si>
  <si>
    <t>RED TEE 3/4" X 3/4" X 1/4" LF</t>
  </si>
  <si>
    <t>RED TEE 3/4" X 3/4" X 1/2" LF</t>
  </si>
  <si>
    <t>RED TEE 3/4" X 1/2" X 1/2" LF</t>
  </si>
  <si>
    <t>RED TEE 3/4" X 1/2" X 3/4" LF</t>
  </si>
  <si>
    <t>RED TEE 1" X 1" X 1/2" LF</t>
  </si>
  <si>
    <t>RED TEE 1" X 1" X 3/4" LF</t>
  </si>
  <si>
    <t>RED TEE 1" X 1/2" X 1/2" LF</t>
  </si>
  <si>
    <t>RED TEE 1" X 1/2" X 3/4" LF</t>
  </si>
  <si>
    <t>RED TEE 1" X 1/2" X 1" LF</t>
  </si>
  <si>
    <t>RED TEE 1" X 3/4" X 1/2" LF</t>
  </si>
  <si>
    <t>RED TEE 1" X 3/4" X 3/4" LF</t>
  </si>
  <si>
    <t>RED TEE 1" X 3/4" X 1" LF</t>
  </si>
  <si>
    <t>RED TEE 1-1/4" X 1-1/4" X 1/2" LF</t>
  </si>
  <si>
    <t>RED TEE 1-1/4" X 1-1/4" X 3/4" LF</t>
  </si>
  <si>
    <t>RED TEE 1-1/4" X 1-1/4" X 1" LF</t>
  </si>
  <si>
    <t>RED TEE 1-1/2" X 1-1/2" X 1/2" LF</t>
  </si>
  <si>
    <t>RED TEE 1-1/2" X 1-1/2" X 3/4" LF</t>
  </si>
  <si>
    <t>RED TEE 1-1/2" X 1-1/2" X 1" LF</t>
  </si>
  <si>
    <t>RED TEE 1-1/2" X 1-1/2" X 1-1/4" LF</t>
  </si>
  <si>
    <t>RED TEE 2" X 2" X 1/2" LF</t>
  </si>
  <si>
    <t>RED TEE 2" X 2" X 3/4" LF</t>
  </si>
  <si>
    <t>RED TEE 2" X 2" X 1" LF</t>
  </si>
  <si>
    <t>RED TEE 2" X 2" X 1-1/4" LF</t>
  </si>
  <si>
    <t>RED TEE 2" X 2" X 1-1/2" LF</t>
  </si>
  <si>
    <t>RED TEE 3" X 3" X 1" LF</t>
  </si>
  <si>
    <t>RED TEE 4" X 4" X 1" LF</t>
  </si>
  <si>
    <t>COUPLING 1/8" LF</t>
  </si>
  <si>
    <t>COUPLING 1/4" LF</t>
  </si>
  <si>
    <t>COUPLING 3/8" LF</t>
  </si>
  <si>
    <t>COUPLING 1/2" LF</t>
  </si>
  <si>
    <t>COUPLING 3/4" LF</t>
  </si>
  <si>
    <t>COUPLING 1" LF</t>
  </si>
  <si>
    <t>COUPLING 1-1/4" LF</t>
  </si>
  <si>
    <t>COUPLING 1-1/2" LF</t>
  </si>
  <si>
    <t>COUPLING 2" LF</t>
  </si>
  <si>
    <t>COUPLING 2-1/2" LF</t>
  </si>
  <si>
    <t>COUPLING 3" LF</t>
  </si>
  <si>
    <t>COUPLING 4" LF</t>
  </si>
  <si>
    <t>HEX BUSHING 1/4" X 1/8" LF</t>
  </si>
  <si>
    <t>HEX BUSHING 3/8" X 1/8" LF</t>
  </si>
  <si>
    <t>HEX BUSHING 3/8" X 1/4" LF</t>
  </si>
  <si>
    <t>HEX BUSHING 1/2" X 1/8" LF</t>
  </si>
  <si>
    <t>HEX BUSHING 1/2" X 1/4" LF</t>
  </si>
  <si>
    <t>HEX BUSHING 1/2" X 3/8" LF</t>
  </si>
  <si>
    <t>HEX BUSHING 3/4" X 1/8" LF</t>
  </si>
  <si>
    <t>HEX BUSHING 3/4" X 1/4" LF</t>
  </si>
  <si>
    <t>HEX BUSHING 3/4" X 3/8" LF</t>
  </si>
  <si>
    <t>HEX BUSHING 3/4" X 1/2" LF</t>
  </si>
  <si>
    <t>HEX BUSHING 1" X 1/4" LF</t>
  </si>
  <si>
    <t>HEX BUSHING 1" X 3/8" LF</t>
  </si>
  <si>
    <t>HEX BUSHING 1" X 1/2" LF</t>
  </si>
  <si>
    <t>HEX BUSHING 1" X 3/4" LF</t>
  </si>
  <si>
    <t>HEX BUSHING 1-1/4" X 1/2" LF</t>
  </si>
  <si>
    <t>HEX BUSHING 1-1/4" X 3/4" LF</t>
  </si>
  <si>
    <t>HEX BUSHING 1-1/4" X 1" LF</t>
  </si>
  <si>
    <t>HEX BUSHING 1-1/2" X 1/4" LF</t>
  </si>
  <si>
    <t>HEX BUSHING 1-1/2" X 3/8" LF</t>
  </si>
  <si>
    <t>HEX BUSHING 1-1/2" X 1/2" LF</t>
  </si>
  <si>
    <t>HEX BUSHING 1-1/2" X 3/4" LF</t>
  </si>
  <si>
    <t>HEX BUSHING 1-1/2" X 1" LF</t>
  </si>
  <si>
    <t>HEX BUSHING 1-1/2" X 1-1/4" LF</t>
  </si>
  <si>
    <t>HEX BUSHING 2" X 1/2" LF</t>
  </si>
  <si>
    <t>HEX BUSHING 2" X 3/4" LF</t>
  </si>
  <si>
    <t>HEX BUSHING 2" X 1" LF</t>
  </si>
  <si>
    <t>HEX BUSHING 2" X 1-1/4" LF</t>
  </si>
  <si>
    <t>HEX BUSHING 2" X 1-1/2" LF</t>
  </si>
  <si>
    <t>HEX BUSHING 2-1/2" X 3/4" LF</t>
  </si>
  <si>
    <t>HEX BUSHING 2-1/2" X 1" LF</t>
  </si>
  <si>
    <t>HEX BUSHING 2-1/2" X 1-1/4" LF</t>
  </si>
  <si>
    <t>HEX BUSHING 2-1/2" X 1-1/2" LF</t>
  </si>
  <si>
    <t>HEX BUSHING 2-1/2" X 2" LF</t>
  </si>
  <si>
    <t>HEX BUSHING 3" X 1-1/4" LF</t>
  </si>
  <si>
    <t>HEX BUSHING 3" X 1-1/2" LF</t>
  </si>
  <si>
    <t>HEX BUSHING 3" X 2" LF</t>
  </si>
  <si>
    <t>HEX BUSHING 3" X 2-1/2 LF</t>
  </si>
  <si>
    <t>HEX BUSHING 4" X 1" LF</t>
  </si>
  <si>
    <t>HEX BUSHING 4" X 2" LF</t>
  </si>
  <si>
    <t>HEX BUSHING 4" X 3" LF</t>
  </si>
  <si>
    <t>CAP 1/8" LF</t>
  </si>
  <si>
    <t>CAP 1/4" LF</t>
  </si>
  <si>
    <t>CAP 3/8" LF</t>
  </si>
  <si>
    <t>CAP 1/2" LF</t>
  </si>
  <si>
    <t>CAP 3/4" LF</t>
  </si>
  <si>
    <t>CAP 1" LF</t>
  </si>
  <si>
    <t>CAP 1-1/4" LF</t>
  </si>
  <si>
    <t>CAP 1-1/2" LF</t>
  </si>
  <si>
    <t>CAP 2" LF</t>
  </si>
  <si>
    <t>CAP 2-1/2" LF</t>
  </si>
  <si>
    <t>CAP 3" LF</t>
  </si>
  <si>
    <t>CAP 4" LF</t>
  </si>
  <si>
    <t>PLUG 1/8" LF</t>
  </si>
  <si>
    <t>PLUG 1/4" LF</t>
  </si>
  <si>
    <t>PLUG 3/8" LF</t>
  </si>
  <si>
    <t>PLUG 1/2" LF</t>
  </si>
  <si>
    <t>PLUG 3/4" LF</t>
  </si>
  <si>
    <t>PLUG 1" LF</t>
  </si>
  <si>
    <t>PLUG 1-1/4" LF</t>
  </si>
  <si>
    <t>PLUG 1-1/2" LF</t>
  </si>
  <si>
    <t>PLUG 2" LF</t>
  </si>
  <si>
    <t>PLUG 2-1/2" LF</t>
  </si>
  <si>
    <t>PLUG 3" LF</t>
  </si>
  <si>
    <t>FGT PLUG 4" LF</t>
  </si>
  <si>
    <t>UNION 1/8" LF</t>
  </si>
  <si>
    <t>UNION 1/4" LF</t>
  </si>
  <si>
    <t>UNION 3/8" LF</t>
  </si>
  <si>
    <t>UNION 1/2" LF</t>
  </si>
  <si>
    <t>UNION 3/4" LF</t>
  </si>
  <si>
    <t>UNION 1" LF</t>
  </si>
  <si>
    <t>UNION 1-1/4" LF</t>
  </si>
  <si>
    <t>UNION 1-1/2" LF</t>
  </si>
  <si>
    <t>UNION 2" LF</t>
  </si>
  <si>
    <t>UNION 2-1/2" LF</t>
  </si>
  <si>
    <t>UNION 3" LF</t>
  </si>
  <si>
    <t>UNION 4" LF</t>
  </si>
  <si>
    <t>CROSS 1/8"LF</t>
  </si>
  <si>
    <t>CROSS 1/4" LF</t>
  </si>
  <si>
    <t>CROSS 3/8" LF</t>
  </si>
  <si>
    <t>CROSS 3/4" LF</t>
  </si>
  <si>
    <t>CROSS 1" LF</t>
  </si>
  <si>
    <t>CROSS 2" LF</t>
  </si>
  <si>
    <t>RED COUPLING 1/4" X 1/8" LF</t>
  </si>
  <si>
    <t>RED COUPLING 3/8" X 1/8" LF</t>
  </si>
  <si>
    <t>RED COUPLING 3/8" X 1/4" LF</t>
  </si>
  <si>
    <t>RED COUPLING 1/2" X 1/8" LF</t>
  </si>
  <si>
    <t>RED COUPLING 1/2" X 1/4" LF</t>
  </si>
  <si>
    <t>RED COUPLING 1/2" X 3/8" LF</t>
  </si>
  <si>
    <t>RED COUPLING 3/4" X 1/8" LF</t>
  </si>
  <si>
    <t>RED COUPLING 3/4" X 1/4" LF</t>
  </si>
  <si>
    <t>RED COUPLING 3/4" X 3/8" LF</t>
  </si>
  <si>
    <t>RED COUPLING 3/4" X 1/2" LF</t>
  </si>
  <si>
    <t>RED COUPLING 1" X 1/4" LF</t>
  </si>
  <si>
    <t>RED COUPLING 1" X 3/8" LF</t>
  </si>
  <si>
    <t>RED COUPLING 1" X 1/2" LF</t>
  </si>
  <si>
    <t>RED COUPLING 1" X 3/4" LF</t>
  </si>
  <si>
    <t>RED COUPLING 1-1/4" X 1/2" LF</t>
  </si>
  <si>
    <t>RED COUPLING 1-1/4" X 3/4" LF</t>
  </si>
  <si>
    <t>RED COUPLING 1-1/4" X 1" LF</t>
  </si>
  <si>
    <t>RED COUPLING 1-1/2" X 1/2" LF</t>
  </si>
  <si>
    <t>RED COUPLING 1-1/2" X 3/4" LF</t>
  </si>
  <si>
    <t>RED COUPLING 1-1/2" X 1" LF</t>
  </si>
  <si>
    <t>RED COUPLING 1-1/2" X 1-1/4" LF</t>
  </si>
  <si>
    <t>RED COUPLING 2" X 1/2" LF</t>
  </si>
  <si>
    <t>RED COUPLING 2" X 3/4" LF</t>
  </si>
  <si>
    <t>RED COUPLING 2" X 1" LF</t>
  </si>
  <si>
    <t>RED COUPLING 2" X 1-1/4" LF</t>
  </si>
  <si>
    <t>RED COUPLING 2" X 1-1/2" LF</t>
  </si>
  <si>
    <t>RED COUPLING 2-1/2" X 1-1/2" LF</t>
  </si>
  <si>
    <t>RED COUPLING 2-1/2" X 2" LF</t>
  </si>
  <si>
    <t>RED COUPLING 3" X 2" LF</t>
  </si>
  <si>
    <t>RED COUPLING 3" X 2-1/2" LF</t>
  </si>
  <si>
    <t>RED COUPLING 4" X 3" LF</t>
  </si>
  <si>
    <t>HALF COUPLING 1/8"</t>
  </si>
  <si>
    <t>HALF COUPLING 1/4"</t>
  </si>
  <si>
    <t>HALF COUPLING 3/8"</t>
  </si>
  <si>
    <t>HALF COUPLING 1/2"</t>
  </si>
  <si>
    <t>HALF COUPLING 3/4"</t>
  </si>
  <si>
    <t>HALF COUPLING 1"</t>
  </si>
  <si>
    <t>HALF COUPLING 1-1/4"</t>
  </si>
  <si>
    <t>HALF COUPLING 1-1/2"</t>
  </si>
  <si>
    <t>HALF COUPLING 2"</t>
  </si>
  <si>
    <t>HALF COUPLING 2-1/2"</t>
  </si>
  <si>
    <t>HALF COUPLING 3"</t>
  </si>
  <si>
    <t>45° ELBOW 1/8"</t>
  </si>
  <si>
    <t>45° ELBOW 1/4"</t>
  </si>
  <si>
    <t>45° ELBOW 3/8"</t>
  </si>
  <si>
    <t>45° ELBOW 1/2"</t>
  </si>
  <si>
    <t>45° ELBOW 3/4"</t>
  </si>
  <si>
    <t>45° ELBOW 1"</t>
  </si>
  <si>
    <t>45° ELBOW 1-1/4"</t>
  </si>
  <si>
    <t>45° ELBOW 1-1/2"</t>
  </si>
  <si>
    <t>45° ELBOW 2"</t>
  </si>
  <si>
    <t>45° ELBOW 3"</t>
  </si>
  <si>
    <t>45° ELBOW 4"</t>
  </si>
  <si>
    <t>90° ELBOW 1/8"</t>
  </si>
  <si>
    <t>90° ELBOW 1/4"</t>
  </si>
  <si>
    <t>90° ELBOW 3/8"</t>
  </si>
  <si>
    <t>90° ELBOW 1/2"</t>
  </si>
  <si>
    <t>90° ELBOW 3/4"</t>
  </si>
  <si>
    <t>90° ELBOW 1"</t>
  </si>
  <si>
    <t>90° ELBOW 1-1/4"</t>
  </si>
  <si>
    <t>90° ELBOW 1-1/2"</t>
  </si>
  <si>
    <t>90° ELBOW 2"</t>
  </si>
  <si>
    <t>90° ELBOW 2-1/2"</t>
  </si>
  <si>
    <t>90° ELBOW 3"</t>
  </si>
  <si>
    <t>90° ELBOW 4"</t>
  </si>
  <si>
    <t>90° STREET ELBOW 1/8"</t>
  </si>
  <si>
    <t>90° STREET ELBOW 1/4"</t>
  </si>
  <si>
    <t>90° STREET ELBOW 3/8"</t>
  </si>
  <si>
    <t>90° STREET ELBOW 1/2"</t>
  </si>
  <si>
    <t>90° STREET ELBOW 3/4"</t>
  </si>
  <si>
    <t>90° STREET ELBOW 1"</t>
  </si>
  <si>
    <t>90° STREET ELBOW 1-1/4"</t>
  </si>
  <si>
    <t>90° STREET ELBOW 1-1/2"</t>
  </si>
  <si>
    <t>90° STREET ELBOW 2"</t>
  </si>
  <si>
    <t>90° STREET ELBOW 2-1/2"</t>
  </si>
  <si>
    <t>90° STREET ELBOW 3"</t>
  </si>
  <si>
    <t>90° STREET ELBOW 4"</t>
  </si>
  <si>
    <t>SQ. HEAD SOLID PLUG 1/8"</t>
  </si>
  <si>
    <t>SQ. HEAD SOLID PLUG 1/4"</t>
  </si>
  <si>
    <t>SQ. HEAD SOLID PLUG 3/8"</t>
  </si>
  <si>
    <t>SQ. HEAD SOLID PLUG 1/2"</t>
  </si>
  <si>
    <t>SQ. HEAD SOLID PLUG 3/4"</t>
  </si>
  <si>
    <t>SQ. HEAD SOLID PLUG 1"</t>
  </si>
  <si>
    <t>SQ. HEAD SOLID PLUG 1-1/4"</t>
  </si>
  <si>
    <t>SQ. HEAD SOLID PLUG 1-1/2"</t>
  </si>
  <si>
    <t>SQ. HEAD SOLID PLUG 2"</t>
  </si>
  <si>
    <t>SQ. HEAD SOLID PLUG 2-1/2"</t>
  </si>
  <si>
    <t>SQ. HEAD SOLID PLUG 3"</t>
  </si>
  <si>
    <t>COUPLING 1/4" X 1/8"</t>
  </si>
  <si>
    <t>COUPLING 3/8" X 1/8"</t>
  </si>
  <si>
    <t>COUPLING 3/8" X 1/4"</t>
  </si>
  <si>
    <t>COUPLING 1/2" X 1/4"</t>
  </si>
  <si>
    <t>COUPLING 1/2" X 3/8"</t>
  </si>
  <si>
    <t>COUPLING 3/4" X 1/8"</t>
  </si>
  <si>
    <t>COUPLING 3/4" X 1/4"</t>
  </si>
  <si>
    <t>COUPLING 3/4" X 3/8"</t>
  </si>
  <si>
    <t>COUPLING 3/4" X 1/2"</t>
  </si>
  <si>
    <t>COUPLING 1" X 1/4"</t>
  </si>
  <si>
    <t>COUPLING 1" X 3/8"</t>
  </si>
  <si>
    <t>COUPLING 1" X 1/2"</t>
  </si>
  <si>
    <t>COUPLING 1" X 3/4"</t>
  </si>
  <si>
    <t>COUPLING 1-1/4" X 1/2"</t>
  </si>
  <si>
    <t>COUPLING 1-1/4" X 3/4"</t>
  </si>
  <si>
    <t>COUPLING 1-1/4" X 1"</t>
  </si>
  <si>
    <t>COUPLING 1-1/2" X 1/2"</t>
  </si>
  <si>
    <t>COUPLING 1-1/2" X 3/4"</t>
  </si>
  <si>
    <t>COUPLING 1-1/2" X 1"</t>
  </si>
  <si>
    <t>COUPLING 1-1/2" X 1-1/4"</t>
  </si>
  <si>
    <t>COUPLING 2" X 1/2"</t>
  </si>
  <si>
    <t>COUPLING 2" X 3/4"</t>
  </si>
  <si>
    <t>COUPLING 2" X 1"</t>
  </si>
  <si>
    <t>COUPLING 2" X 1-1/4"</t>
  </si>
  <si>
    <t>COUPLING 2" X 1-1/2"</t>
  </si>
  <si>
    <t>COUPLING 3" X 2"</t>
  </si>
  <si>
    <t>COUPLING 2-1/2" X 1-1/4"</t>
  </si>
  <si>
    <t>COUPLING 2-1/2" X 2"</t>
  </si>
  <si>
    <t>COUPLING 2" X 1-1/4</t>
  </si>
  <si>
    <t>HALF COUPLING 4"</t>
  </si>
  <si>
    <t>45° ELBOW 2-1/2"</t>
  </si>
  <si>
    <t>304 SP 114 HEX BUSHING 2" X 1/2"</t>
  </si>
  <si>
    <t>COUPLING 1/2" X 1/8"</t>
  </si>
  <si>
    <t>VALVE 1/2"</t>
  </si>
  <si>
    <t>VALVE 3/4"</t>
  </si>
  <si>
    <t>VALVE 1"</t>
  </si>
  <si>
    <t>CHECK VALVE 1/2"</t>
  </si>
  <si>
    <t>CHECK VALVE 3/4"</t>
  </si>
  <si>
    <t>CHECK VALVE 1"</t>
  </si>
  <si>
    <t>REPAIR COUPLING 1/2"</t>
  </si>
  <si>
    <t>REPAIR COUPLING 3/4"</t>
  </si>
  <si>
    <t>REPAIR COUPLING 1"</t>
  </si>
  <si>
    <t>FIP ADAPTER 1/2"</t>
  </si>
  <si>
    <t>FIP ADAPTER 3/4"</t>
  </si>
  <si>
    <t>FIP ADAPTER 1"</t>
  </si>
  <si>
    <t>FIP ADAPTER 1/2" X 3/4"</t>
  </si>
  <si>
    <t>FIP ADAPTER 1" X 3/4"</t>
  </si>
  <si>
    <t>MIP ADAPTER 1/2"</t>
  </si>
  <si>
    <t>MIP ADAPTER 3/4"</t>
  </si>
  <si>
    <t>MIP ADAPTER 1"</t>
  </si>
  <si>
    <t>MIP ADAPTER 1/2" X 3/4"</t>
  </si>
  <si>
    <t>MIP ADAPTER 3/4" X 1"</t>
  </si>
  <si>
    <t>MIP ADAPTER 1" X 3/4"</t>
  </si>
  <si>
    <t>ELBOW 1/2"</t>
  </si>
  <si>
    <t>ELBOW 3/4"</t>
  </si>
  <si>
    <t>ELBOW 1"</t>
  </si>
  <si>
    <t>DROP EAR ELBOW 1/2"</t>
  </si>
  <si>
    <t>DROP EAR ELBOW 3/4"</t>
  </si>
  <si>
    <t>RED TEE 3/4" X 3/4 X 1/2"</t>
  </si>
  <si>
    <t>DISCONNECT CLIP 1/2"</t>
  </si>
  <si>
    <t>DISCONNECT CLIP 3/4"</t>
  </si>
  <si>
    <t>1/2" STRAIGHT VALVE X 1/2" FIP - 12"</t>
  </si>
  <si>
    <t>1/2" STRAIGHT VALVE X 1/2" FIP - 18"</t>
  </si>
  <si>
    <t>1/2" STRAIGHT VALVE X 1/2" FIP - 24"</t>
  </si>
  <si>
    <t>1/2" ANGLE VALVE X 1/2" FIP - 12"</t>
  </si>
  <si>
    <t>1/2" ANGLE VALVE X 1/2" FIP - 18"</t>
  </si>
  <si>
    <t>1/2" ANGLE VALVE X 1/2" FIP - 24"</t>
  </si>
  <si>
    <t>3/4" X 3/4" FIP - 12" STAINLESS STEEL</t>
  </si>
  <si>
    <t>3/4" X 3/4" FIP - 18" STAINLESS STEEL</t>
  </si>
  <si>
    <t>3/4" X 3/4" FIP - 24" STAINLESS STEEL</t>
  </si>
  <si>
    <t>ELBOW 90° SR 1/2"</t>
  </si>
  <si>
    <t>ELBOW 90° SR 3/4"</t>
  </si>
  <si>
    <t>ELBOW 90° SR 1"</t>
  </si>
  <si>
    <t>ELBOW 90° SR 1-1/4"</t>
  </si>
  <si>
    <t>ELBOW 90° SR 1-1/2"</t>
  </si>
  <si>
    <t>ELBOW 90° SR 2"</t>
  </si>
  <si>
    <t>STR ELBOW 90° SR X C 1/2"</t>
  </si>
  <si>
    <t>STR ELBOW 90° SR X C 3/4"</t>
  </si>
  <si>
    <t>STR ELBOW 90° SR X C 1"</t>
  </si>
  <si>
    <t>STREET ELBOW 90° SR X C 1-1/4"</t>
  </si>
  <si>
    <t>STREET ELBOW 90° SR X C 1-1/2"</t>
  </si>
  <si>
    <t>STREET ELBOW 90° SR X C 2"</t>
  </si>
  <si>
    <t>REDUCING ELBOW 90° 3/4" X 1/2"</t>
  </si>
  <si>
    <t>REDUCING ELBOW 90° 1" X 3/4"</t>
  </si>
  <si>
    <t>TUBE STRAPS 1/2"</t>
  </si>
  <si>
    <t>TUBE STRAPS 3/4"</t>
  </si>
  <si>
    <t>TUBE STRAPS 1"</t>
  </si>
  <si>
    <t>TUBE STRAPS 1-1/4"</t>
  </si>
  <si>
    <t>TUBE STRAPS 1-1/2"</t>
  </si>
  <si>
    <t>ELBOW 45° SR 1/2"</t>
  </si>
  <si>
    <t>ELBOW 45° SR 3/4"</t>
  </si>
  <si>
    <t>ELBOW 45° SR 1"</t>
  </si>
  <si>
    <t>ELBOW 45° SR 1-1/4"</t>
  </si>
  <si>
    <t>ELBOW 45° SR 1-1/2"</t>
  </si>
  <si>
    <t>ELBOW 45° SR 2"</t>
  </si>
  <si>
    <t>STREET ELBOW 45° SR X C 1/2"</t>
  </si>
  <si>
    <t>STREET ELBOW 45° SR X C 3/4"</t>
  </si>
  <si>
    <t>STREET ELBOW 45° SR X C 1"</t>
  </si>
  <si>
    <t>ELBOW 90° LR 1/2"</t>
  </si>
  <si>
    <t>ELBOW 90° LR 3/4"</t>
  </si>
  <si>
    <t>ELBOW 90° LR 5/8"</t>
  </si>
  <si>
    <t>FEMALE ADAPTER 1/2"</t>
  </si>
  <si>
    <t>FEMALE ADAPTER 3/4"</t>
  </si>
  <si>
    <t>FEMALE ADAPTER 1"</t>
  </si>
  <si>
    <t>FEMALE ADAPTER 1-1/4"</t>
  </si>
  <si>
    <t>FEMALE ADAPTER 1-1/2"</t>
  </si>
  <si>
    <t>FEMALE ADAPTER 2"</t>
  </si>
  <si>
    <t>MALE ADAPTER 1/2"</t>
  </si>
  <si>
    <t>MALE ADAPTER 3/4"</t>
  </si>
  <si>
    <t>MALE ADAPTER 1"</t>
  </si>
  <si>
    <t>MALE ADAPTER 1-1/4"</t>
  </si>
  <si>
    <t>MALE ADAPTER 1-1/2"</t>
  </si>
  <si>
    <t>MALE ADAPTER 2"</t>
  </si>
  <si>
    <t>COUPLING ROLLED STOP 1/4"</t>
  </si>
  <si>
    <t>COUPLING ROLLED STOP 1/2"</t>
  </si>
  <si>
    <t>COUPLING ROLLED STOP 3/4"</t>
  </si>
  <si>
    <t>COUPLING ROLLED STOP 1"</t>
  </si>
  <si>
    <t>COUPLING ROLLED STOP 1-1/4"</t>
  </si>
  <si>
    <t>COUPLING ROLLED STOP 1-1/2"</t>
  </si>
  <si>
    <t>COUPLING ROLLED STOP 2"</t>
  </si>
  <si>
    <t>COUPLING WITHOUT STOP 1/2"</t>
  </si>
  <si>
    <t>COUPLING WITHOUT STOP 3/4"</t>
  </si>
  <si>
    <t>COUPLING WITHOUT STOP 1"</t>
  </si>
  <si>
    <t>COUPLING WITHOUT STOP 1-1/4"</t>
  </si>
  <si>
    <t>COUPLING WITHOUT STOP 1-1/2"</t>
  </si>
  <si>
    <t>COUPLING WITHOUT STOP 2"</t>
  </si>
  <si>
    <t>REDUCER 3/4" X 1/2" X C</t>
  </si>
  <si>
    <t>REDUCER 1" X 3/4" X C</t>
  </si>
  <si>
    <t>REDUCER 1-1/4" X 1" X C</t>
  </si>
  <si>
    <t>REDUCER 1-1/2" X 1" X C</t>
  </si>
  <si>
    <t>REDUCING COUPLING 3/4" X 1/2"</t>
  </si>
  <si>
    <t>REDUCING COUPLING 1" X 3/4"</t>
  </si>
  <si>
    <t>REDUCING COUPLING 1-1/4" X 1/2"</t>
  </si>
  <si>
    <t>REDUCING COUPLING 1-1/4" X 3/4"</t>
  </si>
  <si>
    <t>REDUCING COUPLING 1-1/4" X 1"</t>
  </si>
  <si>
    <t>REDUCING COUPLING 1-1/2" X 3/4"</t>
  </si>
  <si>
    <t>REDUCING COUPLING 1-1/2" X 1"</t>
  </si>
  <si>
    <t>REDUCING COUPLING 1-1/2" X 1-1/4"</t>
  </si>
  <si>
    <t>REDUCING COUPLING 2" X 1-1/2"</t>
  </si>
  <si>
    <t>REDUCING TEE 3/4" X 1/2"</t>
  </si>
  <si>
    <t>REDUCING TEE 1" X 1/2"</t>
  </si>
  <si>
    <t>REDUCING TEE 1" X 3/4"</t>
  </si>
  <si>
    <t>REDUCING TEE 1-1/4" X 1/2"</t>
  </si>
  <si>
    <t>REDUCING TEE 1-1/4" X 3/4"</t>
  </si>
  <si>
    <t>REDUCING TEE 1-1/4" X 1"</t>
  </si>
  <si>
    <t>REDUCING TEE 1-1/2" X 1/2"</t>
  </si>
  <si>
    <t>REDUCING TEE 1-1/2" X 3/4"</t>
  </si>
  <si>
    <t>REDUCING TEE 1-1/2" X 1"</t>
  </si>
  <si>
    <t>REDUCING TEE 2" X 3/4"</t>
  </si>
  <si>
    <t>REDUCING TEE 2" X 1"</t>
  </si>
  <si>
    <t>HEX BUSHING 1-1/4" X 1/4"</t>
  </si>
  <si>
    <t>R/L 1/2"</t>
  </si>
  <si>
    <t>R/L 3/4"</t>
  </si>
  <si>
    <t>R/L 1"</t>
  </si>
  <si>
    <t>R/L 1-1/4</t>
  </si>
  <si>
    <t>R/L 1-1/2</t>
  </si>
  <si>
    <t>R/L 2"</t>
  </si>
  <si>
    <t>BLK R/L 1/2" X 4"</t>
  </si>
  <si>
    <t>BLK R/L 3/4" X 4"</t>
  </si>
  <si>
    <t>BLK R/L 1" X 4"</t>
  </si>
  <si>
    <t>BLK R/L 1-1/4" X 4"</t>
  </si>
  <si>
    <t>BLK R/L 1-1/2" X 4"</t>
  </si>
  <si>
    <t>BLK R/L 2" X 4"</t>
  </si>
  <si>
    <t>GALV MALL FTG R/L 1/2"</t>
  </si>
  <si>
    <t>GALV MALL FTG R/L 3/4"</t>
  </si>
  <si>
    <t>GALV MALL FTG R/L 1"</t>
  </si>
  <si>
    <t>GALV MALL FTG R/L 1-1/4"</t>
  </si>
  <si>
    <t>GALV MALL FTG R/L 1-1/2"</t>
  </si>
  <si>
    <t>GALV MALL FTG R/L 2"</t>
  </si>
  <si>
    <t>GALV R/L 1/2" X 4"</t>
  </si>
  <si>
    <t>GALV R/L 3/4" X 4"</t>
  </si>
  <si>
    <t>GALV R/L 1" X 4"</t>
  </si>
  <si>
    <t>GALV R/L 1-1/4" X 4"</t>
  </si>
  <si>
    <t>GALV R/L 1-1/2" X 4"</t>
  </si>
  <si>
    <t>GALV R/L 2" X 4"</t>
  </si>
  <si>
    <t>1/2"</t>
  </si>
  <si>
    <t>3/4"</t>
  </si>
  <si>
    <t>1"</t>
  </si>
  <si>
    <t>1 1/4"</t>
  </si>
  <si>
    <t>1 1/2"</t>
  </si>
  <si>
    <t>2-12"</t>
  </si>
  <si>
    <t>GALV 5" X CL"</t>
  </si>
  <si>
    <t>GALV 5" X 4"</t>
  </si>
  <si>
    <t>GALV 5" X 6"</t>
  </si>
  <si>
    <t>GALV 5" X 8"</t>
  </si>
  <si>
    <t>GALV 5" X 10"</t>
  </si>
  <si>
    <t>GALV 5" X 12"</t>
  </si>
  <si>
    <t>GALV 6" X CL"</t>
  </si>
  <si>
    <t>GALV 6" X 4"</t>
  </si>
  <si>
    <t>GALV 6" X 6"</t>
  </si>
  <si>
    <t>GALV 6" X 8"</t>
  </si>
  <si>
    <t>GALV 6" X 10"</t>
  </si>
  <si>
    <t>GALV 6" X 12"</t>
  </si>
  <si>
    <t>1/2" FIP X 3/8" OD COMP</t>
  </si>
  <si>
    <t>1/2" Nom Sweat X 3/8" OD COMP</t>
  </si>
  <si>
    <t>5/8" OD (1/2" Nom) X 3/8" OD</t>
  </si>
  <si>
    <t>5/8" OD (1/2" Nom) X 3/8" OD - WDK</t>
  </si>
  <si>
    <t>5/8" OD (1/2" NOM) X 7/16" OR 1/2" SJ</t>
  </si>
  <si>
    <t>5/8" OD (1/2" Nom)CPVC X 3/8" OD COMP</t>
  </si>
  <si>
    <t>5/8" OD X 3/8" OD STRAIGHT LEAD FREE</t>
  </si>
  <si>
    <t>3/8" FLARE X 1/2" FIP ANGLE</t>
  </si>
  <si>
    <t>5/8" FLARE X 3/4" FIP ANGLE</t>
  </si>
  <si>
    <t>1/2" FLARE X 1/2" FIP ANGLE</t>
  </si>
  <si>
    <t>5/8" FLARE X 1/2" FIP ANGLE</t>
  </si>
  <si>
    <t>CSA 3/8" FIP X 3/8" FIP</t>
  </si>
  <si>
    <t>CSA 1/2" FIP X 1/2" FIP</t>
  </si>
  <si>
    <t>CSA 3/4" FIP X 3/4" FIP</t>
  </si>
  <si>
    <t>CSA 1" FIP X 1" FIP</t>
  </si>
  <si>
    <t>CSA 3/8" FLARE X 1/2" FIP</t>
  </si>
  <si>
    <t>CSA 1/2" FLARE X 1/2" FIP</t>
  </si>
  <si>
    <t>CSA 5/8" FLARE (15/16 THD) X 1/2" FIP</t>
  </si>
  <si>
    <t>CSA 5/8" FLARE (15/16 THD) X 3/4" FIP</t>
  </si>
  <si>
    <t>IPS FULL PORT 1/2" LF</t>
  </si>
  <si>
    <t>IPS FULL PORT 3/4" LF</t>
  </si>
  <si>
    <t>IPS FULL PORT 1" LF</t>
  </si>
  <si>
    <t>IPS FULL PORT 1-1/4" LF</t>
  </si>
  <si>
    <t>IPS FULL PORT 1-1/2" LF</t>
  </si>
  <si>
    <t>IPS FULL PORT 2" LF</t>
  </si>
  <si>
    <t>IPS FULL PORT 2-1/2" LF</t>
  </si>
  <si>
    <t>IPS FULL PORT 3" LF</t>
  </si>
  <si>
    <t>IPS FULL PORT 4" LF</t>
  </si>
  <si>
    <t>CC FULL PORT 1/2" LF</t>
  </si>
  <si>
    <t>CC FULL PORT 3/4" LF</t>
  </si>
  <si>
    <t>CC FULL PORT 1" LF</t>
  </si>
  <si>
    <t>CC FULL PORT 1-1/4" LF</t>
  </si>
  <si>
    <t>CC FULL PORT 1-1/2" LF</t>
  </si>
  <si>
    <t>CC FULL PORT 2" LF</t>
  </si>
  <si>
    <t>LEAD FREE (IPS) 1/2"</t>
  </si>
  <si>
    <t>LEAD FREE (IPS) 3/4"</t>
  </si>
  <si>
    <t>LEAD FREE (IPS) 1"</t>
  </si>
  <si>
    <t>LEAD FREE (IPS) 1-1/4"</t>
  </si>
  <si>
    <t>LEAD FREE (IPS) 1-1/2"</t>
  </si>
  <si>
    <t>LEAD FREE (IPS) 2"</t>
  </si>
  <si>
    <t>LEAD FREE (IPS) 2-1/2"</t>
  </si>
  <si>
    <t>LEAD FREE (IPS) 3"</t>
  </si>
  <si>
    <t>LEAD FREE (CC) 1/2"</t>
  </si>
  <si>
    <t>LEAD FREE (CC) 3/4"</t>
  </si>
  <si>
    <t>LEAD FREE (CC) 1"</t>
  </si>
  <si>
    <t>LEAD FREE (CC) 1-1/4"</t>
  </si>
  <si>
    <t>LEAD FREE (CC) 1-1/2"</t>
  </si>
  <si>
    <t>LEAD FREE (CC) 2"</t>
  </si>
  <si>
    <t>IPS CSA &amp; UL LEAD FREE 1/4"</t>
  </si>
  <si>
    <t>IPS CSA &amp; UL LEAD FREE 3/8"</t>
  </si>
  <si>
    <t>IPS CSA &amp; UL LEAD FREE 1/2"</t>
  </si>
  <si>
    <t>IPS CSA &amp; UL LEAD FREE 3/4"</t>
  </si>
  <si>
    <t>IPS CSA &amp; UL LEAD FREE 1"</t>
  </si>
  <si>
    <t>IPS CSA &amp; UL LEAD FREE 1-1/4"</t>
  </si>
  <si>
    <t>IPS CSA &amp; UL LEAD FREE 1-1/2"</t>
  </si>
  <si>
    <t>IPS CSA &amp; UL LEAD FREE 2"</t>
  </si>
  <si>
    <t>IPS CSA &amp; UL LEAD FREE 2-1/2"</t>
  </si>
  <si>
    <t>IPS CSA &amp; UL LEAD FREE 3"</t>
  </si>
  <si>
    <t>IPS CSA &amp; UL LEAD FREE 4"</t>
  </si>
  <si>
    <t>CSA &amp; UL CC-LEAD FREE 1/2"</t>
  </si>
  <si>
    <t>CSA &amp; UL CC LEAD FREE 3/4"</t>
  </si>
  <si>
    <t>CSA &amp; UL CC LEAD FREE 1"</t>
  </si>
  <si>
    <t>CSA &amp; UL CC LEAD FREE 1-1/4"</t>
  </si>
  <si>
    <t>CSA &amp; UL CC LEAD FREE 1-1/2"</t>
  </si>
  <si>
    <t>CSA &amp; UL CC LEAD FREE 2"</t>
  </si>
  <si>
    <t>CC LEAD FREE 2-1/2"</t>
  </si>
  <si>
    <t>CC LEAD FREE 3"</t>
  </si>
  <si>
    <t>CC LEAD FREE 4"</t>
  </si>
  <si>
    <t>BALL 1/2"</t>
  </si>
  <si>
    <t>BALL 3/4"</t>
  </si>
  <si>
    <t>BALL 1"</t>
  </si>
  <si>
    <t>SOCKET 1/2"</t>
  </si>
  <si>
    <t>SOCKET 3/4"</t>
  </si>
  <si>
    <t>SOCKET 1"</t>
  </si>
  <si>
    <t>SOCKET 1-1/4"</t>
  </si>
  <si>
    <t>SOCKET 1-1/2"</t>
  </si>
  <si>
    <t>SOCKET 2"</t>
  </si>
  <si>
    <t>SOCKET 2-1/2"</t>
  </si>
  <si>
    <t>SOCKET 3"</t>
  </si>
  <si>
    <t>SOCKET 4"</t>
  </si>
  <si>
    <t>THREADED 1/2"</t>
  </si>
  <si>
    <t>THREADED 3/4"</t>
  </si>
  <si>
    <t>THREADED 1"</t>
  </si>
  <si>
    <t>THREADED 1-1/4"</t>
  </si>
  <si>
    <t>THREADED 1-1/2"</t>
  </si>
  <si>
    <t>THREADED 2"</t>
  </si>
  <si>
    <t>THREADED 2-1/2"</t>
  </si>
  <si>
    <t>THREADED 3"</t>
  </si>
  <si>
    <t>THREADED 4"</t>
  </si>
  <si>
    <t>1000 WOG 1/4"</t>
  </si>
  <si>
    <t>1000 WOG 3/8"</t>
  </si>
  <si>
    <t>1000 WOG 1/2"</t>
  </si>
  <si>
    <t>1000 WOG 3/4"</t>
  </si>
  <si>
    <t>1000 WOG 1"</t>
  </si>
  <si>
    <t>1000 WOG 1-1/4"</t>
  </si>
  <si>
    <t>1000 WOG 1-1/2"</t>
  </si>
  <si>
    <t>1000 WOG 2"</t>
  </si>
  <si>
    <t>CHROME PLATED BALL MXF 1/8"</t>
  </si>
  <si>
    <t>CHROME PLATED BALL MXF 1/4"</t>
  </si>
  <si>
    <t>CHROME PLATED BALL MXF 3/8"</t>
  </si>
  <si>
    <t>CHROME PLATED BALL MXF 1/2"</t>
  </si>
  <si>
    <t>CHROME PLATED BALL FXF 1/8"</t>
  </si>
  <si>
    <t>CHROME PLATED BALL FXF 1/4"</t>
  </si>
  <si>
    <t>CHROME PLATED BALL FXF 3/8"</t>
  </si>
  <si>
    <t>CHROME PLATED BALL FXF 1/2"</t>
  </si>
  <si>
    <t>NEEDLE 1/4" FNPT X 1/4" FNPT</t>
  </si>
  <si>
    <t>COMPRESSION BALL WITH DRAIN 1/2" LEAD FREE</t>
  </si>
  <si>
    <t>COMPRESSION BALL WITH DRAIN 3/4" LEAD FREE</t>
  </si>
  <si>
    <t>COMPRESSION BALL WITH DRAIN 1" LEAD FREE</t>
  </si>
  <si>
    <t>1/4" HEAVY DUTY BRASS BALL SHUT OFF SWITCH, 1/4" MALE X 1/4" FEMALE THREAD</t>
  </si>
  <si>
    <t>IPS BALL CSA UL W/ LOCK 1/4"</t>
  </si>
  <si>
    <t>IPS BALL CSA UL W/ LOCK 3/8"</t>
  </si>
  <si>
    <t>IPS BALL CSA UL W/ LOCK 1/2"</t>
  </si>
  <si>
    <t>IPS BALL CSA UL W/ LOCK 3/4"</t>
  </si>
  <si>
    <t>IPS BALL CSA UL W/ LOCK 1"</t>
  </si>
  <si>
    <t>IPS BALL CSA UL W/ LOCK 1-1/4"</t>
  </si>
  <si>
    <t>IPS BALL CSA UL W/ LOCK 1-1/2"</t>
  </si>
  <si>
    <t>IPS BALL CSA UL W/ LOCK 2"</t>
  </si>
  <si>
    <t>BLACK 1/8"</t>
  </si>
  <si>
    <t>BLACK 1/4"</t>
  </si>
  <si>
    <t>BLACK 3/8"</t>
  </si>
  <si>
    <t>BLACK 1/2"</t>
  </si>
  <si>
    <t>BLACK 3/4"</t>
  </si>
  <si>
    <t>BLACK 1"</t>
  </si>
  <si>
    <t>BLACK 1-1/4"</t>
  </si>
  <si>
    <t>BLACK 1-1/2"</t>
  </si>
  <si>
    <t>BLACK 2"</t>
  </si>
  <si>
    <t>BLACK 2-1/2"</t>
  </si>
  <si>
    <t>BLACK 3"</t>
  </si>
  <si>
    <t>BLACK 4"</t>
  </si>
  <si>
    <t>BLACK 6"</t>
  </si>
  <si>
    <t>STEEL HALF BLACK 1/8"</t>
  </si>
  <si>
    <t>STEEL HALF BLACK 1/4"</t>
  </si>
  <si>
    <t>STEEL HALF BLACK 3/8"</t>
  </si>
  <si>
    <t>STEEL HALF BLACK 1/2"</t>
  </si>
  <si>
    <t>STEEL HALF BLACK 3/4"</t>
  </si>
  <si>
    <t>STEEL HALF BLACK 1"</t>
  </si>
  <si>
    <t>STEEL HALF BLACK 1-1/4"</t>
  </si>
  <si>
    <t>STEEL HALF BLACK 1-1/2"</t>
  </si>
  <si>
    <t>STEEL HALF BLACK 2"</t>
  </si>
  <si>
    <t>STEEL HALF BLACK 2-1/2"</t>
  </si>
  <si>
    <t>STEEL HALF BLACK 3"</t>
  </si>
  <si>
    <t>STEEL HALF BLACK 4"</t>
  </si>
  <si>
    <t>GALVANIZED STEEL 1/8"</t>
  </si>
  <si>
    <t>GALVANIZED STEEL 1/4"</t>
  </si>
  <si>
    <t>GALVANIZED STEEL 3/8"</t>
  </si>
  <si>
    <t>GALVANIZED STEEL 1/2"</t>
  </si>
  <si>
    <t>GALVANIZED STEEL 3/4"</t>
  </si>
  <si>
    <t>GALVANIZED STEEL 1"</t>
  </si>
  <si>
    <t>GALVANIZED STEEL 1-1/4"</t>
  </si>
  <si>
    <t>GALVANIZED STEEL 1-1/2"</t>
  </si>
  <si>
    <t>GALVANIZED STEEL 2"</t>
  </si>
  <si>
    <t>GALVANIZED STEEL 2-1/2"</t>
  </si>
  <si>
    <t>GALVANIZED STEEL 3"</t>
  </si>
  <si>
    <t>GALVANIZED STEEL 4"</t>
  </si>
  <si>
    <t>GALVANIZED STEEL 6"</t>
  </si>
  <si>
    <t>GALVANIZED HALF STEEL 1/8"</t>
  </si>
  <si>
    <t>GALVANIZED HALF STEEL 1/4"</t>
  </si>
  <si>
    <t>GALVANIZED HALF STEEL 3/8"</t>
  </si>
  <si>
    <t>GALVANIZED HALF STEEL 1/2"</t>
  </si>
  <si>
    <t>GALVANIZED HALF STEEL 3/4"</t>
  </si>
  <si>
    <t>GALVANIZED HALF STEEL 1"</t>
  </si>
  <si>
    <t>GALVANIZED HALF STEEL 1-1/4"</t>
  </si>
  <si>
    <t>GALVANIZED HALF STEEL 1-1/2"</t>
  </si>
  <si>
    <t>GALVANIZED HALF STEEL 2"</t>
  </si>
  <si>
    <t>GALVANIZED HALF STEEL 2-1/2"</t>
  </si>
  <si>
    <t>GALVANIZED HALF STEEL 3"</t>
  </si>
  <si>
    <t>GALVANIZED HALF STEEL 4"</t>
  </si>
  <si>
    <t>CLAY TO CAST IRON 4"</t>
  </si>
  <si>
    <t>CLAY TO CAST IRON 6"</t>
  </si>
  <si>
    <t>1" OD 3/4" MIP X 3/4" FIP 12"</t>
  </si>
  <si>
    <t>1" OD 3/4" MIP X 3/4" FIP 18"</t>
  </si>
  <si>
    <t>1" OD 3/4" MIP X 3/4" FIP 24"</t>
  </si>
  <si>
    <t>1" OD 3/4" MIP X 3/4" FIP 36"</t>
  </si>
  <si>
    <t>1" OD 3/4" MIP X 3/4" FIP 48"</t>
  </si>
  <si>
    <t>1" OD 3/4" MIP X 3/4" FIP 60"</t>
  </si>
  <si>
    <t>5/8 OD 12"</t>
  </si>
  <si>
    <t>5/8 OD 18"</t>
  </si>
  <si>
    <t>5/8 OD 24"</t>
  </si>
  <si>
    <t>5/8 OD 30"</t>
  </si>
  <si>
    <t>5/8 OD 36"</t>
  </si>
  <si>
    <t>5/8 OD 48"</t>
  </si>
  <si>
    <t>5/8 OD 60"</t>
  </si>
  <si>
    <t>5/8 OD 72"</t>
  </si>
  <si>
    <t>5/8" OD 1/2" MIP X 1/2" MIP 12"</t>
  </si>
  <si>
    <t>5/8" OD 1/2" MIP X 1/2" MIP 18"</t>
  </si>
  <si>
    <t>5/8" OD 1/2" MIP X 1/2" MIP 24"</t>
  </si>
  <si>
    <t>5/8" OD 1/2" MIP X 1/2" MIP 30"</t>
  </si>
  <si>
    <t>5/8" OD 1/2" MIP X 1/2" MIP 36"</t>
  </si>
  <si>
    <t>5/8" OD 1/2" MIP X 1/2" MIP 48"</t>
  </si>
  <si>
    <t>5/8" OD 1/2" MIP X 1/2" MIP 60"</t>
  </si>
  <si>
    <t>5/8" OD 1/2" MIP X 1/2" MIP 72"</t>
  </si>
  <si>
    <t>5/8" OD 1/2" MIP X 3/4" MIP 12"</t>
  </si>
  <si>
    <t>5/8" OD 1/2" MIP X 3/4" MIP 18"</t>
  </si>
  <si>
    <t>5/8" OD 1/2" MIP X 3/4" MIP 24"</t>
  </si>
  <si>
    <t>5/8" OD 1/2" MIP X 3/4" MIP 30"</t>
  </si>
  <si>
    <t>5/8" OD 1/2" MIP X 3/4" MIP 36"</t>
  </si>
  <si>
    <t>5/8" OD 1/2" MIP X 3/4" MIP 48"</t>
  </si>
  <si>
    <t>5/8" OD 1/2" MIP X 3/4" MIP 60"</t>
  </si>
  <si>
    <t>5/8" OD 1/2" MIP X 3/4" MIP 72"</t>
  </si>
  <si>
    <t>5/8" OD 3/4" MIP X 3/4" MIP 12"</t>
  </si>
  <si>
    <t>5/8" OD 3/4" MIP X 3/4" MIP 18"</t>
  </si>
  <si>
    <t>5/8" OD 3/4" MIP X 3/4" MIP 24"</t>
  </si>
  <si>
    <t>5/8" OD 3/4" MIP X 3/4" MIP 30"</t>
  </si>
  <si>
    <t>5/8" OD 3/4" MIP X 3/4" MIP 36"</t>
  </si>
  <si>
    <t>5/8" OD 3/4" MIP X 3/4" MIP 48"</t>
  </si>
  <si>
    <t>5/8" OD 3/4" MIP X 3/4" MIP 60"</t>
  </si>
  <si>
    <t>5/8" OD 3/4" MIP X 3/4" MIP 72"</t>
  </si>
  <si>
    <t>5/8" OD 1/2" MIP X 1/2" FIP 12"</t>
  </si>
  <si>
    <t>5/8" OD 1/2" MIP X 1/2" FIP 18"</t>
  </si>
  <si>
    <t>5/8" OD 1/2" MIP X 1/2" FIP 24"</t>
  </si>
  <si>
    <t>5/8" OD 1/2" MIP X 1/2" FIP 30"</t>
  </si>
  <si>
    <t>5/8" OD 1/2" MIP X 1/2" FIP 36"</t>
  </si>
  <si>
    <t>5/8" OD 1/2" MIP X 1/2" FIP 48"</t>
  </si>
  <si>
    <t>5/8" OD 1/2" MIP X 1/2" FIP 60"</t>
  </si>
  <si>
    <t>5/8" OD 1/2" MIP X 1/2" FIP 72"</t>
  </si>
  <si>
    <t>5/8" OD 3/4" MIP X 3/4" FIP 12"</t>
  </si>
  <si>
    <t>5/8" OD 3/4" MIP X 3/4" FIP 18"</t>
  </si>
  <si>
    <t>5/8" OD 3/4" MIP X 3/4" FIP 24"</t>
  </si>
  <si>
    <t>5/8" OD 3/4" MIP X 3/4" FIP 30"</t>
  </si>
  <si>
    <t>5/8" OD 3/4" MIP X 3/4" FIP 36"</t>
  </si>
  <si>
    <t>5/8" OD 3/4" MIP X 3/4" FIP 48"</t>
  </si>
  <si>
    <t>5/8" OD 3/4" MIP X 3/4" FIP 60"</t>
  </si>
  <si>
    <t>5/8" OD 3/4" MIP X 3/4" FIP 72"</t>
  </si>
  <si>
    <t>5/8" OD 1/2" FIP X 1/2" FIP 12"</t>
  </si>
  <si>
    <t>5/8" OD 1/2" FIP X 1/2" FIP 18"</t>
  </si>
  <si>
    <t>5/8" OD 1/2" FIP X 1/2" FIP 24"</t>
  </si>
  <si>
    <t>5/8" OD 1/2" FIP X 1/2" FIP 30"</t>
  </si>
  <si>
    <t>5/8" OD 1/2" FIP X 1/2" FIP 36"</t>
  </si>
  <si>
    <t>5/8" OD 1/2" FIP X 1/2" FIP 48"</t>
  </si>
  <si>
    <t>5/8" OD 1/2" FIP X 1/2" FIP 60"</t>
  </si>
  <si>
    <t>5/8" OD 1/2" FIP X 1/2" FIP 72"</t>
  </si>
  <si>
    <t>5/8" OD 1/2" MIP X 3/4" FIP STR. BALL VALVE 12"</t>
  </si>
  <si>
    <t>5/8" OD 1/2" MIP X 3/4" FIP STR. BALL VALVE 18"</t>
  </si>
  <si>
    <t>5/8" OD 1/2" MIP X 3/4" FIP STR. BALL VALVE 24"</t>
  </si>
  <si>
    <t>5/8" OD 1/2" MIP X 3/4" FIP STR. BALL VALVE 30"</t>
  </si>
  <si>
    <t>5/8" OD 1/2" MIP X 3/4" FIP STR. BALL VALVE 36"</t>
  </si>
  <si>
    <t>5/8" OD 1/2" MIP X 3/4" FIP STR. BALL VALVE 48"</t>
  </si>
  <si>
    <t>5/8" OD 1/2" MIP X 3/4" FIP STR. BALL VALVE 60"</t>
  </si>
  <si>
    <t>5/8" OD 1/2" MIP X 3/4" FIP STR. BALL VALVE 72"</t>
  </si>
  <si>
    <t>5/8" OD 3/4" MIP X 3/4" FIP STR. BALL VALVE 12"</t>
  </si>
  <si>
    <t>5/8" OD 3/4" MIP X 3/4" FIP STR. BALL VALVE 18"</t>
  </si>
  <si>
    <t>5/8" OD 3/4" MIP X 3/4" FIP STR. BALL VALVE 24"</t>
  </si>
  <si>
    <t>5/8" OD 3/4" MIP X 3/4" FIP STR. BALL VALVE 30"</t>
  </si>
  <si>
    <t>5/8" OD 3/4" MIP X 3/4" FIP STR. BALL VALVE 36"</t>
  </si>
  <si>
    <t>5/8" OD 3/4" MIP X 3/4" FIP STR. BALL VALVE 48"</t>
  </si>
  <si>
    <t>5/8" OD 3/4" MIP X 3/4" FIP STR. BALL VALVE 60"</t>
  </si>
  <si>
    <t>5/8" OD 3/4" MIP X 3/4" FIP STR. BALL VALVE 72"</t>
  </si>
  <si>
    <t>5/8" OD 1/2" FIP X 3/4" FIP STR. BALL VALVE 12"</t>
  </si>
  <si>
    <t>5/8" OD 1/2" FIP X 3/4" FIP STR. BALL VALVE 18"</t>
  </si>
  <si>
    <t>5/8" OD 1/2" FIP X 3/4" FIP STR. BALL VALVE 24"</t>
  </si>
  <si>
    <t>5/8" OD 1/2" FIP X 3/4" FIP STR. BALL VALVE 30"</t>
  </si>
  <si>
    <t>5/8" OD 1/2" FIP X 3/4" FIP STR. BALL VALVE 36"</t>
  </si>
  <si>
    <t>5/8" OD 1/2" FIP X 3/4" FIP STR. BALL VALVE 48"</t>
  </si>
  <si>
    <t>5/8" OD 1/2" FIP X 3/4" FIP STR. BALL VALVE 60"</t>
  </si>
  <si>
    <t>5/8" OD 1/2" FIP X 3/4" FIP STR. BALL VALVE 72"</t>
  </si>
  <si>
    <t>5/8" OD 3/4" FIP X 3/4" FIP STR. BALL VALVE 12"</t>
  </si>
  <si>
    <t>5/8" OD 3/4" FIP X 3/4" FIP STR. BALL VALVE 18"</t>
  </si>
  <si>
    <t>5/8" OD 3/4" FIP X 3/4" FIP STR. BALL VALVE 24"</t>
  </si>
  <si>
    <t>5/8" OD 3/4" FIP X 3/4" FIP STR. BALL VALVE 30"</t>
  </si>
  <si>
    <t>5/8" OD 3/4" FIP X 3/4" FIP STR. BALL VALVE 36"</t>
  </si>
  <si>
    <t>5/8" OD 3/4" FIP X 3/4" FIP STR. BALL VALVE 48"</t>
  </si>
  <si>
    <t>5/8" OD 3/4" FIP X 3/4" FIP STR. BALL VALVE 60"</t>
  </si>
  <si>
    <t>5/8" OD 3/4" FIP X 3/4" FIP STR. BALL VALVE 72"</t>
  </si>
  <si>
    <t>5/8" OD 3/4" MIP X 3/4" FIP ANGLE BALL VALVE 12"</t>
  </si>
  <si>
    <t>5/8" OD 3/4" MIP X 3/4" FIP ANGLE BALL VALVE 18"</t>
  </si>
  <si>
    <t>5/8" OD 3/4" MIP X 3/4" FIP ANGLE BALL VALVE 24"</t>
  </si>
  <si>
    <t>5/8" OD 3/4" MIP X 3/4" FIP ANGLE BALL VALVE 30"</t>
  </si>
  <si>
    <t>5/8" OD 3/4" MIP X 3/4" FIP ANGLE BALL VALVE 36"</t>
  </si>
  <si>
    <t>5/8" OD 3/4" MIP X 3/4" FIP ANGLE BALL VALVE 48"</t>
  </si>
  <si>
    <t>5/8" OD 3/4" MIP X 3/4" FIP ANGLE BALL VALVE 60"</t>
  </si>
  <si>
    <t>5/8" OD 3/4" MIP X 3/4" FIP ANGLE BALL VALVE 72"</t>
  </si>
  <si>
    <t>5/8" OD 3/4" FIP X 3/4" FIP ANGLE BALL VALVE 12"</t>
  </si>
  <si>
    <t>5/8" OD 3/4" FIP X 3/4" FIP ANGLE BALL VALVE 18"</t>
  </si>
  <si>
    <t>5/8" OD 3/4" FIP X 3/4" FIP ANGLE BALL VALVE 24"</t>
  </si>
  <si>
    <t>5/8" OD 3/4" FIP X 3/4" FIP ANGLE BALL VALVE 30"</t>
  </si>
  <si>
    <t>5/8" OD 3/4" FIP X 3/4" FIP ANGLE BALL VALVE 36"</t>
  </si>
  <si>
    <t>5/8" OD 3/4" FIP X 3/4" FIP ANGLE BALL VALVE 48"</t>
  </si>
  <si>
    <t>5/8" OD 3/4" FIP X 3/4" FIP ANGLE BALL VALVE 60"</t>
  </si>
  <si>
    <t>5/8" OD 3/4" FIP X 3/4" FIP ANGLE BALL VALVE 72"</t>
  </si>
  <si>
    <t>5/8" OD 1/2" MIP X 3/4" FIP 12"</t>
  </si>
  <si>
    <t>5/8" OD 1/2" MIP X 3/4" FIP 18"</t>
  </si>
  <si>
    <t>5/8" OD 1/2" MIP X 3/4" FIP 24"</t>
  </si>
  <si>
    <t>5/8" OD 1/2" MIP X 3/4" FIP 30"</t>
  </si>
  <si>
    <t>5/8" OD 1/2" MIP X 3/4" FIP 36"</t>
  </si>
  <si>
    <t>5/8" OD 1/2" MIP X 3/4" FIP 48"</t>
  </si>
  <si>
    <t>5/8" OD 1/2" MIP X 3/4" FIP 60"</t>
  </si>
  <si>
    <t>5/8" OD 1/2" MIP X 3/4" FIP 72"</t>
  </si>
  <si>
    <t>5/8" OD 3/4" MIP X 1/2" FIP 12"</t>
  </si>
  <si>
    <t>5/8" OD 3/4" MIP X 1/2" FIP 18"</t>
  </si>
  <si>
    <t>5/8" OD 3/4" MIP X 1/2" FIP 24"</t>
  </si>
  <si>
    <t>5/8" OD 3/4" MIP X 1/2" FIP 30"</t>
  </si>
  <si>
    <t>5/8" OD 3/4" MIP X 1/2" FIP 36"</t>
  </si>
  <si>
    <t>5/8" OD 3/4" MIP X 1/2" FIP 48"</t>
  </si>
  <si>
    <t>5/8" OD 3/4" MIP X 1/2" FIP 60"</t>
  </si>
  <si>
    <t>5/8" OD 3/4" MIP X 1/2" FIP 72"</t>
  </si>
  <si>
    <t>5/8" OD 1/2" FIP X 3/4" FIP 12"</t>
  </si>
  <si>
    <t>5/8" OD 1/2" FIP X 3/4" FIP 18"</t>
  </si>
  <si>
    <t>5/8" OD 1/2" FIP X 3/4" FIP 24"</t>
  </si>
  <si>
    <t>5/8" OD 1/2" FIP X 3/4" FIP 30"</t>
  </si>
  <si>
    <t>5/8" OD 1/2" FIP X 3/4" FIP 36"</t>
  </si>
  <si>
    <t>5/8" OD 1/2" FIP X 3/4" FIP 48"</t>
  </si>
  <si>
    <t>5/8" OD 1/2" FIP X 3/4" FIP 60"</t>
  </si>
  <si>
    <t>5/8" OD 1/2" FIP X 3/4" FIP 72"</t>
  </si>
  <si>
    <t>5/8" OD 3/4" FIP X 3/4" FIP 12"</t>
  </si>
  <si>
    <t>5/8" OD 3/4" FIP X 3/4" FIP 18"</t>
  </si>
  <si>
    <t>5/8" OD 3/4" FIP X 3/4" FIP 24"</t>
  </si>
  <si>
    <t>5/8" OD 3/4" FIP X 3/4" FIP 30"</t>
  </si>
  <si>
    <t>5/8" OD 3/4" FIP X 3/4" FIP 36"</t>
  </si>
  <si>
    <t>5/8" OD 3/4" FIP X 3/4" FIP 48"</t>
  </si>
  <si>
    <t>5/8" OD 3/4" FIP X 3/4" FIP 60"</t>
  </si>
  <si>
    <t>5/8" OD 3/4" FIP X 3/4" FIP 72"</t>
  </si>
  <si>
    <t>5/8" OD 1/2" MIP X 1/2" FIP STR. BALL VALVE 12"</t>
  </si>
  <si>
    <t>5/8" OD 1/2" MIP X 1/2" FIP STR. BALL VALVE 18"</t>
  </si>
  <si>
    <t>5/8" OD 1/2" MIP X 1/2" FIP STR. BALL VALVE 24"</t>
  </si>
  <si>
    <t>5/8" OD 1/2" MIP X 1/2" FIP STR. BALL VALVE 30"</t>
  </si>
  <si>
    <t>5/8" OD 1/2" MIP X 1/2" FIP STR. BALL VALVE 36"</t>
  </si>
  <si>
    <t>5/8" OD 1/2" MIP X 1/2" FIP STR. BALL VALVE 48"</t>
  </si>
  <si>
    <t>5/8" OD 1/2" MIP X 1/2" FIP STR. BALL VALVE 60"</t>
  </si>
  <si>
    <t>5/8" OD 1/2" MIP X 1/2" FIP STR. BALL VALVE 72"</t>
  </si>
  <si>
    <t>5/8" OD 1/2" FIP X 1/2" FIP STR. BALL VALVE 12"</t>
  </si>
  <si>
    <t>5/8" OD 1/2" FIP X 1/2" FIP STR. BALL VALVE 18"</t>
  </si>
  <si>
    <t>5/8" OD 1/2" FIP X 1/2" FIP STR. BALL VALVE 24"</t>
  </si>
  <si>
    <t>5/8" OD 1/2" FIP X 1/2" FIP STR. BALL VALVE 30"</t>
  </si>
  <si>
    <t>5/8" OD 1/2" FIP X 1/2" FIP STR. BALL VALVE 36"</t>
  </si>
  <si>
    <t>5/8" OD 1/2" FIP X 1/2" FIP STR. BALL VALVE 48"</t>
  </si>
  <si>
    <t>5/8" OD 1/2" FIP X 1/2" FIP STR. BALL VALVE 60"</t>
  </si>
  <si>
    <t>5/8" OD 1/2" FIP X 1/2" FIP STR. BALL VALVE 72"</t>
  </si>
  <si>
    <t>1/2 OD 12"</t>
  </si>
  <si>
    <t>1/2 OD 18"</t>
  </si>
  <si>
    <t>1/2 OD 24"</t>
  </si>
  <si>
    <t>1/2 OD 30"</t>
  </si>
  <si>
    <t>1/2 OD 36"</t>
  </si>
  <si>
    <t>1/2 OD 48"</t>
  </si>
  <si>
    <t>1/2 OD 60"</t>
  </si>
  <si>
    <t>1/2 OD 72"</t>
  </si>
  <si>
    <t>1/2" OD 1/2" MIP X 1/2" MIP 12"</t>
  </si>
  <si>
    <t>1/2" OD 1/2" MIP X 1/2" MIP 18"</t>
  </si>
  <si>
    <t>1/2" OD 1/2" MIP X 1/2" MIP 24"</t>
  </si>
  <si>
    <t>1/2" OD 1/2" MIP X 1/2" MIP 30"</t>
  </si>
  <si>
    <t>1/2" OD 1/2" MIP X 1/2" MIP 36"</t>
  </si>
  <si>
    <t>1/2" OD 1/2" MIP X 1/2" MIP 48"</t>
  </si>
  <si>
    <t>1/2" OD 1/2" MIP X 1/2" MIP 60"</t>
  </si>
  <si>
    <t>1/2" OD 1/2" MIP X 1/2" MIP 72"</t>
  </si>
  <si>
    <t>1/2" OD 1/2" MIP X 1/2" FIP 12"</t>
  </si>
  <si>
    <t>1/2" OD 1/2" MIP X 1/2" FIP 18"</t>
  </si>
  <si>
    <t>1/2" OD 1/2" MIP X 1/2" FIP 24"</t>
  </si>
  <si>
    <t>1/2" OD 1/2" MIP X 1/2" FIP 30"</t>
  </si>
  <si>
    <t>1/2" OD 1/2" MIP X 1/2" FIP 36"</t>
  </si>
  <si>
    <t>1/2" OD 1/2" MIP X 1/2" FIP 48"</t>
  </si>
  <si>
    <t>1/2" OD 1/2" MIP X 1/2" FIP 60"</t>
  </si>
  <si>
    <t>1/2" OD 1/2" MIP X 1/2" FIP 72"</t>
  </si>
  <si>
    <t>1/2" OD 1/2" FIP X 1/2" FIP 12"</t>
  </si>
  <si>
    <t>1/2" OD 1/2" FIP X 1/2" FIP 18"</t>
  </si>
  <si>
    <t>1/2" OD 1/2" FIP X 1/2" FIP 24"</t>
  </si>
  <si>
    <t>1/2" OD 1/2" FIP X 1/2" FIP 30"</t>
  </si>
  <si>
    <t>1/2" OD 1/2" FIP X 1/2" FIP 36"</t>
  </si>
  <si>
    <t>1/2" OD 1/2" FIP X 1/2" FIP 48"</t>
  </si>
  <si>
    <t>1/2" OD 1/2" FIP X 1/2" FIP 60"</t>
  </si>
  <si>
    <t>1/2" OD 1/2" FIP X 1/2" FIP 72"</t>
  </si>
  <si>
    <t>1/2" OD 1/2" FIP X 3/8" FIP 12"</t>
  </si>
  <si>
    <t>1/2" OD 1/2" FIP X 3/8" FIP 18"</t>
  </si>
  <si>
    <t>1/2" OD 1/2" FIP X 3/8" FIP 24"</t>
  </si>
  <si>
    <t>1/2" OD 1/2" FIP X 3/8" FIP 30"</t>
  </si>
  <si>
    <t>1/2" OD 1/2" FIP X 3/8" FIP 36"</t>
  </si>
  <si>
    <t>1/2" OD 1/2" FIP X 3/8" FIP 48"</t>
  </si>
  <si>
    <t>1/2" OD 1/2" FIP X 3/8" FIP 60"</t>
  </si>
  <si>
    <t>1/2" OD 1/2" FIP X 3/8" FIP 72"</t>
  </si>
  <si>
    <t>1/2" OD 1/2" MIP X 1/2" FIP STR. BALL VALVE 12"</t>
  </si>
  <si>
    <t>1/2" OD 1/2" MIP X 1/2" FIP STR. BALL VALVE 18"</t>
  </si>
  <si>
    <t>1/2" OD 1/2" MIP X 1/2" FIP STR. BALL VALVE 24"</t>
  </si>
  <si>
    <t>1/2" OD 1/2" MIP X 1/2" FIP STR. BALL VALVE 30"</t>
  </si>
  <si>
    <t>1/2" OD 1/2" MIP X 1/2" FIP STR. BALL VALVE 36"</t>
  </si>
  <si>
    <t>1/2" OD 1/2" MIP X 1/2" FIP STR. BALL VALVE 48"</t>
  </si>
  <si>
    <t>1/2" OD 1/2" MIP X 1/2" FIP STR. BALL VALVE 60"</t>
  </si>
  <si>
    <t>1/2" OD 1/2" MIP X 1/2" FIP STR. BALL VALVE 72"</t>
  </si>
  <si>
    <t>1/2" OD 1/2" FIP X 1/2" FIP STR. BAL VALVE 12"</t>
  </si>
  <si>
    <t>1/2" OD 1/2" FIP X 1/2" FIP STR. BAL VALVE 18"</t>
  </si>
  <si>
    <t>1/2" OD 1/2" FIP X 1/2" FIP STR. BAL VALVE 24"</t>
  </si>
  <si>
    <t>1/2" OD 1/2" FIP X 1/2" FIP STR. BAL VALVE 30"</t>
  </si>
  <si>
    <t>1/2" OD 1/2" FIP X 1/2" FIP STR. BAL VALVE 36"</t>
  </si>
  <si>
    <t>1/2" OD 1/2" FIP X 1/2" FIP STR. BAL VALVE 48"</t>
  </si>
  <si>
    <t>1/2" OD 1/2" FIP X 1/2" FIP STR. BAL VALVE 60"</t>
  </si>
  <si>
    <t>1/2" OD 1/2" FIP X 1/2" FIP STR. BAL VALVE 72"</t>
  </si>
  <si>
    <t>3/8 OD 12"</t>
  </si>
  <si>
    <t>3/8 OD 18"</t>
  </si>
  <si>
    <t>3/8 OD 24"</t>
  </si>
  <si>
    <t>3/8 OD 30"</t>
  </si>
  <si>
    <t>3/8 OD 36"</t>
  </si>
  <si>
    <t>3/8 OD 48"</t>
  </si>
  <si>
    <t>3/8 OD 60"</t>
  </si>
  <si>
    <t>3/8 OD 72"</t>
  </si>
  <si>
    <t>3/8" OD 1/2" MIP X 1/2" MIP 12"</t>
  </si>
  <si>
    <t>3/8" OD 1/2" MIP X 1/2" MIP 18"</t>
  </si>
  <si>
    <t>3/8" OD 1/2" MIP X 1/2" MIP 24"</t>
  </si>
  <si>
    <t>3/8" OD 1/2" MIP X 1/2" MIP 30"</t>
  </si>
  <si>
    <t>3/8" OD 1/2" MIP X 1/2" MIP 36"</t>
  </si>
  <si>
    <t>3/8" OD 1/2" MIP X 1/2" MIP 48"</t>
  </si>
  <si>
    <t>3/8" OD 1/2" MIP X 1/2" MIP 60"</t>
  </si>
  <si>
    <t>3/8" OD 1/2" MIP X 1/2" MIP 72"</t>
  </si>
  <si>
    <t>3/8" OD 1/2" MIP X 1/2" FIP 12"</t>
  </si>
  <si>
    <t>3/8" OD 1/2" MIP X 1/2" FIP 18"</t>
  </si>
  <si>
    <t>3/8" OD 1/2" MIP X 1/2" FIP 24"</t>
  </si>
  <si>
    <t>3/8" OD 1/2" MIP X 1/2" FIP 30"</t>
  </si>
  <si>
    <t>3/8" OD 1/2" MIP X 1/2" FIP 36"</t>
  </si>
  <si>
    <t>3/8" OD 1/2" MIP X 1/2" FIP 48"</t>
  </si>
  <si>
    <t>3/8" OD 1/2" MIP X 1/2" FIP 60"</t>
  </si>
  <si>
    <t>3/8" OD 1/2" MIP X 1/2" FIP 72"</t>
  </si>
  <si>
    <t>3/8" OD 3/8" MIP X 1/2" FIP 12"</t>
  </si>
  <si>
    <t>3/8" OD 3/8" MIP X 1/2" FIP 18"</t>
  </si>
  <si>
    <t>3/8" OD 3/8" MIP X 1/2" FIP 24"</t>
  </si>
  <si>
    <t>3/8" OD 3/8" MIP X 1/2" FIP 30"</t>
  </si>
  <si>
    <t>3/8" OD 3/8" MIP X 1/2" FIP 36"</t>
  </si>
  <si>
    <t>3/8" OD 3/8" MIP X 1/2" FIP 48"</t>
  </si>
  <si>
    <t>3/8" OD 3/8" MIP X 1/2" FIP 60"</t>
  </si>
  <si>
    <t>3/8" OD 3/8" MIP X 1/2" FIP 72"</t>
  </si>
  <si>
    <t>3/8" OD 1/2" FIP X 1/2" FIP 12"</t>
  </si>
  <si>
    <t>3/8" OD 1/2" FIP X 1/2" FIP 18"</t>
  </si>
  <si>
    <t>3/8" OD 1/2" FIP X 1/2" FIP 24"</t>
  </si>
  <si>
    <t>3/8" OD 1/2" FIP X 1/2" FIP 30"</t>
  </si>
  <si>
    <t>3/8" OD 1/2" FIP X 1/2" FIP 36"</t>
  </si>
  <si>
    <t>3/8" OD 1/2" FIP X 1/2" FIP 48"</t>
  </si>
  <si>
    <t>3/8" OD 1/2" FIP X 1/2" FIP 60"</t>
  </si>
  <si>
    <t>3/8" OD 1/2" FIP X 1/2" FIP 72"</t>
  </si>
  <si>
    <t>3/8" OD 3/8" FIP X 1/2" FIP 12"</t>
  </si>
  <si>
    <t>3/8" OD 3/8" FIP X 1/2" FIP 18"</t>
  </si>
  <si>
    <t>3/8" OD 3/8" FIP X 1/2" FIP 24"</t>
  </si>
  <si>
    <t>3/8" OD 3/8" FIP X 1/2" FIP 30"</t>
  </si>
  <si>
    <t>3/8" OD 3/8" FIP X 1/2" FIP 36"</t>
  </si>
  <si>
    <t>3/8" OD 3/8" FIP X 1/2" FIP 48"</t>
  </si>
  <si>
    <t>3/8" OD 3/8" FIP X 1/2" FIP 60"</t>
  </si>
  <si>
    <t>3/8" OD 3/8" FIP X 1/2" FIP 72"</t>
  </si>
  <si>
    <t>3/8" OD 1/2" MIP X 1/2" FIP STR. BALL VALVE 12"</t>
  </si>
  <si>
    <t>3/8" OD 1/2" MIP X 1/2" FIP STR. BALL VALVE 18"</t>
  </si>
  <si>
    <t>3/8" OD 1/2" MIP X 1/2" FIP STR. BALL VALVE 24"</t>
  </si>
  <si>
    <t>3/8" OD 1/2" MIP X 1/2" FIP STR. BALL VALVE 30"</t>
  </si>
  <si>
    <t>3/8" OD 1/2" MIP X 1/2" FIP STR. BALL VALVE 36"</t>
  </si>
  <si>
    <t>3/8" OD 1/2" MIP X 1/2" FIP STR. BALL VALVE 48"</t>
  </si>
  <si>
    <t>3/8" OD 1/2" MIP X 1/2" FIP STR. BALL VALVE 60"</t>
  </si>
  <si>
    <t>3/8" OD 1/2" MIP X 1/2" FIP STR. BALL VALVE 72"</t>
  </si>
  <si>
    <t>3/8" OD 1/2" FIP X 1/2" FIP STR. BALL VALVE 12"</t>
  </si>
  <si>
    <t>3/8" OD 1/2" FIP X 1/2" FIP STR. BALL VALVE 18"</t>
  </si>
  <si>
    <t>3/8" OD 1/2" FIP X 1/2" FIP STR. BALL VALVE 24"</t>
  </si>
  <si>
    <t>3/8" OD 1/2" FIP X 1/2" FIP STR. BALL VALVE 30"</t>
  </si>
  <si>
    <t>3/8" OD 1/2" FIP X 1/2" FIP STR. BALL VALVE 36"</t>
  </si>
  <si>
    <t>3/8" OD 1/2" FIP X 1/2" FIP STR. BALL VALVE 48"</t>
  </si>
  <si>
    <t>3/8" OD 1/2" FIP X 1/2" FIP STR. BALL VALVE 60"</t>
  </si>
  <si>
    <t>3/8" OD 1/2" FIP X 1/2" FIP STR. BALL VALVE 72"</t>
  </si>
  <si>
    <t>3/4" FIP X 3/4" FIP X 12"</t>
  </si>
  <si>
    <t>3/4" FIP X 3/4" FIP X 15"</t>
  </si>
  <si>
    <t>3/4" FIP X 3/4" FIP X 18"</t>
  </si>
  <si>
    <t>3/4" FIP X 3/4" FIP X 24"</t>
  </si>
  <si>
    <t>3/4" FIP X 1" FIP X 18"</t>
  </si>
  <si>
    <t>3/4" FIP X 1" FIP X 24"</t>
  </si>
  <si>
    <t>3/4" FIP X 3/4" SWEAT X 18"</t>
  </si>
  <si>
    <t>3/4" FIP X 3/4" SWEAT X 24"</t>
  </si>
  <si>
    <t>1" FIP X 1" FIP X 12"</t>
  </si>
  <si>
    <t>1" FIP X 1" FIP X 18"</t>
  </si>
  <si>
    <t>1" FIP X 1" FIP X 24"</t>
  </si>
  <si>
    <t>1-1/4" FIP X 1-1/4" FIP X 18"</t>
  </si>
  <si>
    <t>1-1/4" FIP X 1-1/4" FIP X 24"</t>
  </si>
  <si>
    <t>1-1/4" FIP X 3/4" FIP X 18"</t>
  </si>
  <si>
    <t>1-1/4" FIP X 3/4" FIP X 24"</t>
  </si>
  <si>
    <t>1-1/4" FIP X 1" FIP X 18"</t>
  </si>
  <si>
    <t>1-1/4" FIP X 1" FIP X 24"</t>
  </si>
  <si>
    <t>1-1/2" FIP X 1-1/2" FIP X 18"</t>
  </si>
  <si>
    <t>1-1/2" FIP X 1-1/2" FIP X 24"</t>
  </si>
  <si>
    <t>2" FIP X 2" FIP X 18"</t>
  </si>
  <si>
    <t>2" FIP X 2" FIP X 24"</t>
  </si>
  <si>
    <t>3/4" SWEAT X 3/4" FIP X 12"</t>
  </si>
  <si>
    <t>3/4" SWEAT X 3/4" FIP X 15"</t>
  </si>
  <si>
    <t>3/4" SWEAT X 3/4" FIP X 18"</t>
  </si>
  <si>
    <t>3/4" SWEAT X 3/4" FIP X 24"</t>
  </si>
  <si>
    <t>3/4" FIP X 3/4" PEX - 18"</t>
  </si>
  <si>
    <t>3/4" FIP X 3/4" PEX - 24"</t>
  </si>
  <si>
    <t>WATER 1/2" FIP X 1/2" FIP X 12" - NO LEAD</t>
  </si>
  <si>
    <t>WATER 1/2" FIP X 1/2" FIP X 16" - NO LEAD</t>
  </si>
  <si>
    <t>WATER 1/2" FIP X 1/2" FIP X 20" - NO LEAD</t>
  </si>
  <si>
    <t>WATER 1/2" FIP X 1/2" FIP X 24" - NO LEAD</t>
  </si>
  <si>
    <t>WATER 1/2" FIP X 1/2" FIP X 30" - NO LEAD</t>
  </si>
  <si>
    <t>WATER 1/2" FIP X 1/2" FIP X 36" - NO LEAD</t>
  </si>
  <si>
    <t>WATER 3/8" C X 1/2" FIP X 12"- NO LEAD</t>
  </si>
  <si>
    <t>WATER 3/8" C X 1/2" FIP X 16"- NO LEAD</t>
  </si>
  <si>
    <t>WATER 3/8" C X 1/2" FIP X 20" - NO LEAD</t>
  </si>
  <si>
    <t>WATER 3/8" C X 1/2" FIP X 24" - NO LEAD</t>
  </si>
  <si>
    <t>WATER 3/8" C X 1/2" FIP X 30" - NO LEAD</t>
  </si>
  <si>
    <t>WATER 3/8" C X 1/2" FIP X 36" - NO LEAD</t>
  </si>
  <si>
    <t>WATER 3/8" C X 1/2" FIP X 48" - NO LEAD</t>
  </si>
  <si>
    <t>WATER 3/8" C X 1/2" FIP X 60" - NO LEAD</t>
  </si>
  <si>
    <t>BLK 1/2" X 66</t>
  </si>
  <si>
    <t>BLK 3/4" X 66</t>
  </si>
  <si>
    <t>BLK 1" X 60</t>
  </si>
  <si>
    <t>BLK 1/2" X 11</t>
  </si>
  <si>
    <t>BLK 3/4" X 11</t>
  </si>
  <si>
    <t>BLK 1" X 10</t>
  </si>
  <si>
    <t>BLK 1-1/4" X 10</t>
  </si>
  <si>
    <t>BLK 1-1/2" X 10</t>
  </si>
  <si>
    <t>BLK 2" X 9</t>
  </si>
  <si>
    <t>GALV 1/2" X 66 PCS</t>
  </si>
  <si>
    <t>GALV 3/4" X 66 PCS</t>
  </si>
  <si>
    <t>GALV 1" X 60 PCS</t>
  </si>
  <si>
    <t>GALV 1/2" X 11 PCS</t>
  </si>
  <si>
    <t>GALV 3/4" X 11 PCS</t>
  </si>
  <si>
    <t>GALV 1" X 10 PCS</t>
  </si>
  <si>
    <t>GALV 1-1/4 " X 10 PCS</t>
  </si>
  <si>
    <t>GALV 1-1/2" X 10 PCS</t>
  </si>
  <si>
    <t>GALV 2" X 9 PCS</t>
  </si>
  <si>
    <t>1/2" MIP X 3/4" MHT NO KINK QUARTER TURN HOSE BIB</t>
  </si>
  <si>
    <t>3/4" MIP X 3/4" MHT NO KINK QUARTER TURN HOSE BIB</t>
  </si>
  <si>
    <t>1/2" FIP X 3/4" MHT NO KINK QUARTER TURN HOSE BIB</t>
  </si>
  <si>
    <t>3/4" FIP X 3/4" MHT NO KINK QUARTER TURN HOSE BIB</t>
  </si>
  <si>
    <t>1/2" SWEAT X 3/4" MHT NO KINK QUARTER TURN</t>
  </si>
  <si>
    <t>3.2 GAL STEEL STORAGE</t>
  </si>
  <si>
    <t>6.0 GAL STEEL STORAGE</t>
  </si>
  <si>
    <t>11.0 GAL STEEL STORAGE</t>
  </si>
  <si>
    <t>GAS 2" DIAL, 3/4" STEEL 0-60PSI</t>
  </si>
  <si>
    <t>GAS 2" DIAL, 3/4" STEEL 0-15PSI</t>
  </si>
  <si>
    <t>GAS 2" DIAL, 3/4" STEEL 0-30PSI</t>
  </si>
  <si>
    <t>WATER 2.5" DIAL, 3/4" BRASS 0-200PSI</t>
  </si>
  <si>
    <t>PRESSURE 2.5" DIAL, 1/4" BRASS 0-200PSI</t>
  </si>
  <si>
    <t>LIQUID FILLED SS 2.5" DIAL, 1/4" BRASS 0-200PSI</t>
  </si>
  <si>
    <t>QUICK STRAP RESTRAINTS FOR 80GAL</t>
  </si>
  <si>
    <t>STAND FOR 30-50 GAL (21*21*18)</t>
  </si>
  <si>
    <t>STAND FOR 50-100GAL (24*24*18)</t>
  </si>
  <si>
    <t>UTILITY WITH BUCKET</t>
  </si>
  <si>
    <t>SUBMERSIBLE SUMP</t>
  </si>
  <si>
    <t>1/2" female drop ear elbow stainless steel</t>
  </si>
  <si>
    <t>Side wall</t>
  </si>
  <si>
    <t>Upright</t>
  </si>
  <si>
    <t>Pendant</t>
  </si>
  <si>
    <t>1/2" X 25 FT</t>
  </si>
  <si>
    <t>1/2" X 36 FT</t>
  </si>
  <si>
    <t>1/2" X 72 FT</t>
  </si>
  <si>
    <t>1/2" X 100 FT</t>
  </si>
  <si>
    <t>3/4" X 25 FT</t>
  </si>
  <si>
    <t>3/4" X 36 FT</t>
  </si>
  <si>
    <t>3/4" X 72 FT</t>
  </si>
  <si>
    <t>3/4" X 100 FT</t>
  </si>
  <si>
    <t>ADJ 1/2"</t>
  </si>
  <si>
    <t>ADJ 3/4"</t>
  </si>
  <si>
    <t>ADJ 1"</t>
  </si>
  <si>
    <t>ADJ 1-1/2"</t>
  </si>
  <si>
    <t>ADJ 1-1/4"</t>
  </si>
  <si>
    <t>ADJ 2"</t>
  </si>
  <si>
    <t>ADJ 3"</t>
  </si>
  <si>
    <t>ADJ 4"</t>
  </si>
  <si>
    <t>ADJ 6"</t>
  </si>
  <si>
    <t>FELTED ADJ 1/2"</t>
  </si>
  <si>
    <t>FELTED ADJ 3/4"</t>
  </si>
  <si>
    <t>FELTED ADJ 1-1/2"</t>
  </si>
  <si>
    <t>FELTED ADJ 1-1/4"</t>
  </si>
  <si>
    <t>FELTED ADJ 2"</t>
  </si>
  <si>
    <t>FELTED ADJ 3"</t>
  </si>
  <si>
    <t>FELTED ADJ 4"</t>
  </si>
  <si>
    <t>FELTED ADJ 6"</t>
  </si>
  <si>
    <t>CLEVIS PLAIN 2"</t>
  </si>
  <si>
    <t>CLEVIS PLAIN 3"</t>
  </si>
  <si>
    <t>CLEVIS PLAIN 4"</t>
  </si>
  <si>
    <t>CLEVIS PLAIN 8"</t>
  </si>
  <si>
    <t>LONG EARED RISER CLAMP 2"</t>
  </si>
  <si>
    <t>LONG EARED RISER CLAMP 3"</t>
  </si>
  <si>
    <t>LONG EARED RISER CLAMP 4"</t>
  </si>
  <si>
    <t>LONG EARED RISER CLAMP 6"</t>
  </si>
  <si>
    <t>SHORT EARED RISER CLAMP 2"</t>
  </si>
  <si>
    <t>SHORT EARED RISER CLAMP 3"</t>
  </si>
  <si>
    <t>SHORT EARED RISER CLAMP 4"</t>
  </si>
  <si>
    <t>SHORT EARED RISER CLAMP 6"</t>
  </si>
  <si>
    <t>GALV NIPPLE 2-1/2" X 18"</t>
  </si>
  <si>
    <t>GALV NIPPLE 2-1/2" X 24"</t>
  </si>
  <si>
    <t>GALV NIPPLE 2-1/2" X 36"</t>
  </si>
  <si>
    <t>GALV NIPPLE 2-1/2" X 30"</t>
  </si>
  <si>
    <t>GALV NIPPLE 2-1/2" X 48"</t>
  </si>
  <si>
    <t>GALV NIPPLE 2-1/2" X 60"</t>
  </si>
  <si>
    <t>GALV NIPPLE 2-1/2" X 72"</t>
  </si>
  <si>
    <t>GALV NIPPLE 3" X 18"</t>
  </si>
  <si>
    <t>GALV NIPPLE 3" X 24"</t>
  </si>
  <si>
    <t>GALV NIPPLE 3" X 30"</t>
  </si>
  <si>
    <t>GALV NIPPLE 3" X 36"</t>
  </si>
  <si>
    <t>GALV NIPPLE 3" X 48"</t>
  </si>
  <si>
    <t>GALV NIPPLE 3" X 60"</t>
  </si>
  <si>
    <t>GALV NIPPLE 3" X 72"</t>
  </si>
  <si>
    <t>GALV NIPPLE 4" X 18"</t>
  </si>
  <si>
    <t>GALV NIPPLE 4" X 24"</t>
  </si>
  <si>
    <t>GALV NIPPLE 4" X 30"</t>
  </si>
  <si>
    <t>GALV NIPPLE 4" X 36"</t>
  </si>
  <si>
    <t>GALV NIPPLE 4" X 48"</t>
  </si>
  <si>
    <t>GALV NIPPLE 4" X 60"</t>
  </si>
  <si>
    <t>GALV NIPPLE 4" X 72"</t>
  </si>
  <si>
    <t xml:space="preserve"> 1/2"</t>
  </si>
  <si>
    <t xml:space="preserve"> 3/4"</t>
  </si>
  <si>
    <t xml:space="preserve"> 1"</t>
  </si>
  <si>
    <t xml:space="preserve"> 1-1/4"</t>
  </si>
  <si>
    <t xml:space="preserve"> 1-1/2"</t>
  </si>
  <si>
    <t xml:space="preserve"> 2"</t>
  </si>
  <si>
    <t xml:space="preserve"> 2 1/2"</t>
  </si>
  <si>
    <t xml:space="preserve"> 3"</t>
  </si>
  <si>
    <t xml:space="preserve"> 4"</t>
  </si>
  <si>
    <t>3/4 in. Brass Female Threaded Anti-Siphon Valve</t>
  </si>
  <si>
    <t>Master List ▶</t>
  </si>
  <si>
    <t>Misc Valves</t>
  </si>
  <si>
    <t>Gas Yellow Pipe</t>
  </si>
  <si>
    <t>MISC VALVES</t>
  </si>
  <si>
    <t>Large Diameter Steel Precut Pipe Nipple</t>
  </si>
  <si>
    <t>Red Brass Precut Pipe Nipple</t>
  </si>
  <si>
    <t>Thermostatic Mixing Valve</t>
  </si>
  <si>
    <t>40012F</t>
  </si>
  <si>
    <t>40012M</t>
  </si>
  <si>
    <t>40012PF</t>
  </si>
  <si>
    <t>40034F</t>
  </si>
  <si>
    <t>40034M</t>
  </si>
  <si>
    <t>40034PF</t>
  </si>
  <si>
    <t>1/2" TMV FEMALE THREAD</t>
  </si>
  <si>
    <t>1/2" TMV NPT MALE THREAD</t>
  </si>
  <si>
    <t>TMV 1/2" PUSH FIT</t>
  </si>
  <si>
    <t>3/4" TMV FEMALE THREAD</t>
  </si>
  <si>
    <t>3/4" TMV NPT MALE THREAD</t>
  </si>
  <si>
    <t>TMV 3/4" PUSH FIT</t>
  </si>
  <si>
    <t>Pressure Reducing Valves</t>
  </si>
  <si>
    <t>EAST COAST SHEET 04/01/2026</t>
  </si>
  <si>
    <t>CHARMAN MANUFACTURING PRODUCT PRICING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</si>
</sst>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&quot;$&quot;#,##0.00"/>
  </numFmts>
  <fonts count="34" x14ac:knownFonts="1">
    <font>
      <sz val="8"/>
      <name val="MS Sans Serif"/>
    </font>
    <font>
      <sz val="10"/>
      <name val="Arial"/>
      <family val="2"/>
    </font>
    <font>
      <sz val="8"/>
      <name val="Arial"/>
      <family val="2"/>
    </font>
    <font>
      <b/>
      <sz val="10"/>
      <color rgb="FFFF0000"/>
      <name val="Arial"/>
      <family val="2"/>
    </font>
    <font>
      <sz val="8"/>
      <color theme="0"/>
      <name val="MS Sans Serif"/>
    </font>
    <font>
      <b/>
      <sz val="14"/>
      <name val="Cascadia Mono SemiBold"/>
      <family val="3"/>
    </font>
    <font>
      <u/>
      <sz val="8"/>
      <color theme="10"/>
      <name val="MS Sans Serif"/>
    </font>
    <font>
      <sz val="18"/>
      <name val="Arial"/>
      <family val="2"/>
      <scheme val="major"/>
    </font>
    <font>
      <b/>
      <sz val="18"/>
      <name val="Arial"/>
      <family val="2"/>
      <scheme val="major"/>
    </font>
    <font>
      <b/>
      <sz val="11"/>
      <color rgb="FFFFFFFF"/>
      <name val="Calibri"/>
      <family val="2"/>
    </font>
    <font>
      <sz val="8"/>
      <color rgb="FFFFFFFF"/>
      <name val="Arial"/>
      <family val="2"/>
      <scheme val="major"/>
    </font>
    <font>
      <b/>
      <sz val="10"/>
      <color rgb="FFFFFFFF"/>
      <name val="Arial"/>
      <family val="2"/>
    </font>
    <font>
      <b/>
      <sz val="18"/>
      <color rgb="FFFFFFFF"/>
      <name val="Arial"/>
      <family val="2"/>
      <scheme val="major"/>
    </font>
    <font>
      <b/>
      <sz val="18"/>
      <color rgb="FF000000"/>
      <name val="Arial"/>
      <family val="2"/>
      <scheme val="major"/>
    </font>
    <font>
      <b/>
      <sz val="28"/>
      <color rgb="FFFFFFFF"/>
      <name val="Arial"/>
      <family val="2"/>
    </font>
    <font>
      <b/>
      <sz val="10"/>
      <color rgb="FF1F2937"/>
      <name val="Arial"/>
      <family val="2"/>
    </font>
    <font>
      <b/>
      <sz val="12"/>
      <color rgb="FFFFFFFF"/>
      <name val="Arial"/>
      <family val="2"/>
    </font>
    <font>
      <b/>
      <i/>
      <sz val="16"/>
      <color rgb="FFC00000"/>
      <name val="Arial"/>
      <family val="2"/>
    </font>
    <font>
      <b/>
      <sz val="12"/>
      <color rgb="FF8B0000"/>
      <name val="MS Sans Serif"/>
    </font>
    <font>
      <sz val="11"/>
      <name val="Arial"/>
      <family val="2"/>
    </font>
    <font>
      <sz val="12"/>
      <name val="Arial"/>
      <family val="2"/>
    </font>
    <font>
      <b/>
      <sz val="16"/>
      <color rgb="FFFFFFFF"/>
      <name val="Arial"/>
      <family val="2"/>
    </font>
    <font>
      <b/>
      <sz val="14"/>
      <color rgb="FFFFFFFF"/>
      <name val="Calibri"/>
      <family val="2"/>
    </font>
    <font>
      <b/>
      <sz val="14"/>
      <name val="MS Sans Serif"/>
    </font>
    <font>
      <b/>
      <sz val="20"/>
      <color rgb="FFFFFFFF"/>
      <name val="Arial"/>
      <family val="2"/>
    </font>
    <font>
      <sz val="9"/>
      <color rgb="FF000000"/>
      <name val="Arial"/>
      <family val="2"/>
    </font>
    <font>
      <b/>
      <sz val="12"/>
      <color rgb="FFFFFFFF"/>
      <name val="Arial"/>
      <family val="2"/>
    </font>
    <font>
      <b/>
      <sz val="14"/>
      <color rgb="FFFFFFFF"/>
      <name val="Calibri"/>
      <family val="2"/>
    </font>
    <font>
      <b/>
      <i/>
      <sz val="16"/>
      <color rgb="FFC00000"/>
      <name val="Arial"/>
      <family val="2"/>
    </font>
    <font>
      <b/>
      <sz val="16"/>
      <color rgb="FFFFFFFF"/>
      <name val="Arial"/>
      <family val="2"/>
    </font>
    <font>
      <b/>
      <sz val="11"/>
      <color rgb="FFFFFFFF"/>
      <name val="Calibri"/>
      <family val="2"/>
    </font>
    <font>
      <sz val="11"/>
      <color rgb="FF000000"/>
      <name val="Arial"/>
      <family val="2"/>
    </font>
    <font>
      <b/>
      <sz val="18"/>
      <color rgb="FF000000"/>
      <name val="Arial"/>
      <family val="2"/>
      <scheme val="major"/>
    </font>
    <font>
      <b/>
      <sz val="14"/>
      <color theme="0"/>
      <name val="Calibri"/>
      <family val="2"/>
    </font>
  </fonts>
  <fills count="43">
    <fill>
      <patternFill patternType="none"/>
    </fill>
    <fill>
      <patternFill patternType="gray125"/>
    </fill>
    <fill>
      <patternFill patternType="solid">
        <fgColor rgb="FF1F3864"/>
        <bgColor indexed="64"/>
      </patternFill>
    </fill>
    <fill>
      <patternFill patternType="solid">
        <fgColor rgb="FF2C5F7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424242"/>
        <bgColor indexed="64"/>
      </patternFill>
    </fill>
    <fill>
      <patternFill patternType="solid">
        <fgColor rgb="FF212121"/>
        <bgColor indexed="64"/>
      </patternFill>
    </fill>
    <fill>
      <patternFill patternType="solid">
        <fgColor rgb="FFB8C9DE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E8B89C"/>
        <bgColor indexed="64"/>
      </patternFill>
    </fill>
    <fill>
      <patternFill patternType="solid">
        <fgColor rgb="FFF4D9C7"/>
        <bgColor indexed="64"/>
      </patternFill>
    </fill>
    <fill>
      <patternFill patternType="solid">
        <fgColor rgb="FFD4B59E"/>
        <bgColor indexed="64"/>
      </patternFill>
    </fill>
    <fill>
      <patternFill patternType="solid">
        <fgColor rgb="FFE8D5C2"/>
        <bgColor indexed="64"/>
      </patternFill>
    </fill>
    <fill>
      <patternFill patternType="solid">
        <fgColor rgb="FFB8D4C5"/>
        <bgColor indexed="64"/>
      </patternFill>
    </fill>
    <fill>
      <patternFill patternType="solid">
        <fgColor rgb="FFD6E5DC"/>
        <bgColor indexed="64"/>
      </patternFill>
    </fill>
    <fill>
      <patternFill patternType="solid">
        <fgColor rgb="FFC8CED4"/>
        <bgColor indexed="64"/>
      </patternFill>
    </fill>
    <fill>
      <patternFill patternType="solid">
        <fgColor rgb="FFDDE2E6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7B1F2B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900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CFC5A4"/>
        <bgColor indexed="64"/>
      </patternFill>
    </fill>
    <fill>
      <patternFill patternType="solid">
        <fgColor rgb="FFE8E0C8"/>
        <bgColor indexed="64"/>
      </patternFill>
    </fill>
    <fill>
      <patternFill patternType="solid">
        <fgColor rgb="FFBFB3D2"/>
        <bgColor indexed="64"/>
      </patternFill>
    </fill>
    <fill>
      <patternFill patternType="solid">
        <fgColor rgb="FFDDD5E8"/>
        <bgColor indexed="64"/>
      </patternFill>
    </fill>
    <fill>
      <patternFill patternType="solid">
        <fgColor rgb="FFD2B0B0"/>
        <bgColor indexed="64"/>
      </patternFill>
    </fill>
    <fill>
      <patternFill patternType="solid">
        <fgColor rgb="FFEAD4D4"/>
        <bgColor indexed="64"/>
      </patternFill>
    </fill>
    <fill>
      <patternFill patternType="solid">
        <fgColor rgb="FF1F3A52"/>
        <bgColor indexed="64"/>
      </patternFill>
    </fill>
    <fill>
      <patternFill patternType="solid">
        <fgColor rgb="FF5C3317"/>
        <bgColor indexed="64"/>
      </patternFill>
    </fill>
    <fill>
      <patternFill patternType="solid">
        <fgColor rgb="FF566573"/>
        <bgColor indexed="64"/>
      </patternFill>
    </fill>
    <fill>
      <patternFill patternType="solid">
        <fgColor rgb="FF3D6B5C"/>
        <bgColor indexed="64"/>
      </patternFill>
    </fill>
    <fill>
      <patternFill patternType="solid">
        <fgColor rgb="FFA0623C"/>
        <bgColor indexed="64"/>
      </patternFill>
    </fill>
    <fill>
      <patternFill patternType="solid">
        <fgColor rgb="FFE6EEF3"/>
        <bgColor indexed="64"/>
      </patternFill>
    </fill>
    <fill>
      <patternFill patternType="solid">
        <fgColor rgb="FFE2E8EE"/>
        <bgColor indexed="64"/>
      </patternFill>
    </fill>
    <fill>
      <patternFill patternType="solid">
        <fgColor rgb="FFF0E6E0"/>
        <bgColor indexed="64"/>
      </patternFill>
    </fill>
    <fill>
      <patternFill patternType="solid">
        <fgColor rgb="FFE8EBEE"/>
        <bgColor indexed="64"/>
      </patternFill>
    </fill>
    <fill>
      <patternFill patternType="solid">
        <fgColor rgb="FFE5EEEA"/>
        <bgColor indexed="64"/>
      </patternFill>
    </fill>
    <fill>
      <patternFill patternType="solid">
        <fgColor rgb="FFF3E8E0"/>
        <bgColor indexed="64"/>
      </patternFill>
    </fill>
  </fills>
  <borders count="94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 style="thick">
        <color rgb="FFE26B0A"/>
      </right>
      <top/>
      <bottom/>
      <diagonal/>
    </border>
    <border>
      <left style="thick">
        <color rgb="FFE26B0A"/>
      </left>
      <right/>
      <top/>
      <bottom/>
      <diagonal/>
    </border>
    <border>
      <left style="thick">
        <color rgb="FFE26B0A"/>
      </left>
      <right/>
      <top/>
      <bottom style="thick">
        <color rgb="FFE26B0A"/>
      </bottom>
      <diagonal/>
    </border>
    <border>
      <left/>
      <right/>
      <top/>
      <bottom style="thick">
        <color rgb="FFE26B0A"/>
      </bottom>
      <diagonal/>
    </border>
    <border>
      <left/>
      <right style="thin">
        <color rgb="FFFFFFFF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medium">
        <color auto="1"/>
      </left>
      <right/>
      <top style="medium">
        <color rgb="FF000000"/>
      </top>
      <bottom style="medium">
        <color auto="1"/>
      </bottom>
      <diagonal/>
    </border>
    <border>
      <left/>
      <right/>
      <top style="medium">
        <color rgb="FF000000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/>
      <top style="medium">
        <color rgb="FF2C5F7C"/>
      </top>
      <bottom style="thin">
        <color rgb="FFFFFFFF"/>
      </bottom>
      <diagonal/>
    </border>
    <border>
      <left/>
      <right/>
      <top style="medium">
        <color rgb="FF1F3A52"/>
      </top>
      <bottom style="thin">
        <color rgb="FFFFFFFF"/>
      </bottom>
      <diagonal/>
    </border>
    <border>
      <left/>
      <right/>
      <top style="medium">
        <color rgb="FF5C3317"/>
      </top>
      <bottom style="thin">
        <color rgb="FFFFFFFF"/>
      </bottom>
      <diagonal/>
    </border>
    <border>
      <left/>
      <right/>
      <top style="medium">
        <color rgb="FF566573"/>
      </top>
      <bottom style="thin">
        <color rgb="FFFFFFFF"/>
      </bottom>
      <diagonal/>
    </border>
    <border>
      <left/>
      <right/>
      <top style="medium">
        <color rgb="FF3D6B5C"/>
      </top>
      <bottom style="thin">
        <color rgb="FFFFFFFF"/>
      </bottom>
      <diagonal/>
    </border>
    <border>
      <left/>
      <right/>
      <top style="medium">
        <color rgb="FFA0623C"/>
      </top>
      <bottom style="thin">
        <color rgb="FFFFFFFF"/>
      </bottom>
      <diagonal/>
    </border>
    <border>
      <left style="medium">
        <color rgb="FF2C5F7C"/>
      </left>
      <right/>
      <top style="medium">
        <color rgb="FF2C5F7C"/>
      </top>
      <bottom/>
      <diagonal/>
    </border>
    <border>
      <left style="medium">
        <color rgb="FF2C5F7C"/>
      </left>
      <right/>
      <top style="thin">
        <color rgb="FFFFFFFF"/>
      </top>
      <bottom/>
      <diagonal/>
    </border>
    <border>
      <left style="medium">
        <color rgb="FF2C5F7C"/>
      </left>
      <right/>
      <top/>
      <bottom/>
      <diagonal/>
    </border>
    <border>
      <left style="medium">
        <color rgb="FF2C5F7C"/>
      </left>
      <right/>
      <top/>
      <bottom style="medium">
        <color rgb="FF2C5F7C"/>
      </bottom>
      <diagonal/>
    </border>
    <border>
      <left/>
      <right style="medium">
        <color rgb="FF2C5F7C"/>
      </right>
      <top style="medium">
        <color rgb="FF2C5F7C"/>
      </top>
      <bottom/>
      <diagonal/>
    </border>
    <border>
      <left/>
      <right style="medium">
        <color rgb="FF2C5F7C"/>
      </right>
      <top style="thin">
        <color rgb="FFFFFFFF"/>
      </top>
      <bottom/>
      <diagonal/>
    </border>
    <border>
      <left/>
      <right style="medium">
        <color rgb="FF2C5F7C"/>
      </right>
      <top/>
      <bottom/>
      <diagonal/>
    </border>
    <border>
      <left/>
      <right style="medium">
        <color rgb="FF2C5F7C"/>
      </right>
      <top/>
      <bottom style="medium">
        <color rgb="FF2C5F7C"/>
      </bottom>
      <diagonal/>
    </border>
    <border>
      <left style="medium">
        <color rgb="FF2C5F7C"/>
      </left>
      <right/>
      <top/>
      <bottom style="medium">
        <color rgb="FF1F3A52"/>
      </bottom>
      <diagonal/>
    </border>
    <border>
      <left/>
      <right style="medium">
        <color rgb="FF2C5F7C"/>
      </right>
      <top/>
      <bottom style="medium">
        <color rgb="FF1F3A52"/>
      </bottom>
      <diagonal/>
    </border>
    <border>
      <left style="medium">
        <color rgb="FF1F3A52"/>
      </left>
      <right/>
      <top/>
      <bottom/>
      <diagonal/>
    </border>
    <border>
      <left style="medium">
        <color rgb="FF1F3A52"/>
      </left>
      <right/>
      <top style="thin">
        <color rgb="FFFFFFFF"/>
      </top>
      <bottom/>
      <diagonal/>
    </border>
    <border>
      <left style="medium">
        <color rgb="FF1F3A52"/>
      </left>
      <right/>
      <top/>
      <bottom style="medium">
        <color rgb="FF1F3A52"/>
      </bottom>
      <diagonal/>
    </border>
    <border>
      <left/>
      <right style="medium">
        <color rgb="FF1F3A52"/>
      </right>
      <top/>
      <bottom/>
      <diagonal/>
    </border>
    <border>
      <left/>
      <right style="medium">
        <color rgb="FF1F3A52"/>
      </right>
      <top style="thin">
        <color rgb="FFFFFFFF"/>
      </top>
      <bottom/>
      <diagonal/>
    </border>
    <border>
      <left/>
      <right style="medium">
        <color rgb="FF1F3A52"/>
      </right>
      <top/>
      <bottom style="medium">
        <color rgb="FF1F3A52"/>
      </bottom>
      <diagonal/>
    </border>
    <border>
      <left style="medium">
        <color rgb="FF1F3A52"/>
      </left>
      <right/>
      <top/>
      <bottom style="medium">
        <color rgb="FF2C5F7C"/>
      </bottom>
      <diagonal/>
    </border>
    <border>
      <left/>
      <right style="medium">
        <color rgb="FF1F3A52"/>
      </right>
      <top/>
      <bottom style="medium">
        <color rgb="FF2C5F7C"/>
      </bottom>
      <diagonal/>
    </border>
    <border>
      <left style="medium">
        <color rgb="FF1F3A52"/>
      </left>
      <right/>
      <top/>
      <bottom style="medium">
        <color rgb="FF5C3317"/>
      </bottom>
      <diagonal/>
    </border>
    <border>
      <left/>
      <right style="medium">
        <color rgb="FF1F3A52"/>
      </right>
      <top/>
      <bottom style="medium">
        <color rgb="FF5C3317"/>
      </bottom>
      <diagonal/>
    </border>
    <border>
      <left style="medium">
        <color rgb="FF5C3317"/>
      </left>
      <right/>
      <top/>
      <bottom/>
      <diagonal/>
    </border>
    <border>
      <left style="medium">
        <color rgb="FF5C3317"/>
      </left>
      <right/>
      <top style="thin">
        <color rgb="FFFFFFFF"/>
      </top>
      <bottom/>
      <diagonal/>
    </border>
    <border>
      <left style="medium">
        <color rgb="FF5C3317"/>
      </left>
      <right/>
      <top/>
      <bottom style="medium">
        <color rgb="FF5C3317"/>
      </bottom>
      <diagonal/>
    </border>
    <border>
      <left/>
      <right style="medium">
        <color rgb="FF5C3317"/>
      </right>
      <top/>
      <bottom/>
      <diagonal/>
    </border>
    <border>
      <left/>
      <right style="medium">
        <color rgb="FF5C3317"/>
      </right>
      <top style="thin">
        <color rgb="FFFFFFFF"/>
      </top>
      <bottom/>
      <diagonal/>
    </border>
    <border>
      <left/>
      <right style="medium">
        <color rgb="FF5C3317"/>
      </right>
      <top/>
      <bottom style="medium">
        <color rgb="FF5C3317"/>
      </bottom>
      <diagonal/>
    </border>
    <border>
      <left style="medium">
        <color rgb="FF5C3317"/>
      </left>
      <right/>
      <top/>
      <bottom style="medium">
        <color rgb="FF566573"/>
      </bottom>
      <diagonal/>
    </border>
    <border>
      <left/>
      <right style="medium">
        <color rgb="FF5C3317"/>
      </right>
      <top/>
      <bottom style="medium">
        <color rgb="FF566573"/>
      </bottom>
      <diagonal/>
    </border>
    <border>
      <left style="medium">
        <color rgb="FF566573"/>
      </left>
      <right/>
      <top/>
      <bottom/>
      <diagonal/>
    </border>
    <border>
      <left style="medium">
        <color rgb="FF566573"/>
      </left>
      <right/>
      <top style="thin">
        <color rgb="FFFFFFFF"/>
      </top>
      <bottom/>
      <diagonal/>
    </border>
    <border>
      <left style="medium">
        <color rgb="FF566573"/>
      </left>
      <right/>
      <top/>
      <bottom style="medium">
        <color rgb="FF3D6B5C"/>
      </bottom>
      <diagonal/>
    </border>
    <border>
      <left/>
      <right style="medium">
        <color rgb="FF566573"/>
      </right>
      <top/>
      <bottom/>
      <diagonal/>
    </border>
    <border>
      <left/>
      <right style="medium">
        <color rgb="FF566573"/>
      </right>
      <top style="thin">
        <color rgb="FFFFFFFF"/>
      </top>
      <bottom/>
      <diagonal/>
    </border>
    <border>
      <left/>
      <right style="medium">
        <color rgb="FF566573"/>
      </right>
      <top/>
      <bottom style="medium">
        <color rgb="FF3D6B5C"/>
      </bottom>
      <diagonal/>
    </border>
    <border>
      <left style="medium">
        <color rgb="FF3D6B5C"/>
      </left>
      <right/>
      <top/>
      <bottom/>
      <diagonal/>
    </border>
    <border>
      <left style="medium">
        <color rgb="FF3D6B5C"/>
      </left>
      <right/>
      <top style="thin">
        <color rgb="FFFFFFFF"/>
      </top>
      <bottom/>
      <diagonal/>
    </border>
    <border>
      <left style="medium">
        <color rgb="FF3D6B5C"/>
      </left>
      <right/>
      <top/>
      <bottom style="medium">
        <color rgb="FF3D6B5C"/>
      </bottom>
      <diagonal/>
    </border>
    <border>
      <left/>
      <right style="medium">
        <color rgb="FF3D6B5C"/>
      </right>
      <top/>
      <bottom/>
      <diagonal/>
    </border>
    <border>
      <left/>
      <right style="medium">
        <color rgb="FF3D6B5C"/>
      </right>
      <top style="thin">
        <color rgb="FFFFFFFF"/>
      </top>
      <bottom/>
      <diagonal/>
    </border>
    <border>
      <left/>
      <right style="medium">
        <color rgb="FF3D6B5C"/>
      </right>
      <top/>
      <bottom style="medium">
        <color rgb="FF3D6B5C"/>
      </bottom>
      <diagonal/>
    </border>
    <border>
      <left style="medium">
        <color rgb="FF3D6B5C"/>
      </left>
      <right/>
      <top/>
      <bottom style="medium">
        <color rgb="FF2C5F7C"/>
      </bottom>
      <diagonal/>
    </border>
    <border>
      <left/>
      <right style="medium">
        <color rgb="FF3D6B5C"/>
      </right>
      <top/>
      <bottom style="medium">
        <color rgb="FF2C5F7C"/>
      </bottom>
      <diagonal/>
    </border>
    <border>
      <left style="medium">
        <color rgb="FF2C5F7C"/>
      </left>
      <right/>
      <top/>
      <bottom style="medium">
        <color rgb="FF3D6B5C"/>
      </bottom>
      <diagonal/>
    </border>
    <border>
      <left/>
      <right style="medium">
        <color rgb="FF2C5F7C"/>
      </right>
      <top/>
      <bottom style="medium">
        <color rgb="FF3D6B5C"/>
      </bottom>
      <diagonal/>
    </border>
    <border>
      <left style="medium">
        <color rgb="FF3D6B5C"/>
      </left>
      <right/>
      <top/>
      <bottom style="medium">
        <color rgb="FF5C3317"/>
      </bottom>
      <diagonal/>
    </border>
    <border>
      <left/>
      <right style="medium">
        <color rgb="FF3D6B5C"/>
      </right>
      <top/>
      <bottom style="medium">
        <color rgb="FF5C3317"/>
      </bottom>
      <diagonal/>
    </border>
    <border>
      <left style="medium">
        <color rgb="FF5C3317"/>
      </left>
      <right/>
      <top/>
      <bottom style="medium">
        <color rgb="FF2C5F7C"/>
      </bottom>
      <diagonal/>
    </border>
    <border>
      <left/>
      <right style="medium">
        <color rgb="FF5C3317"/>
      </right>
      <top/>
      <bottom style="medium">
        <color rgb="FF2C5F7C"/>
      </bottom>
      <diagonal/>
    </border>
    <border>
      <left style="medium">
        <color rgb="FF2C5F7C"/>
      </left>
      <right/>
      <top/>
      <bottom style="medium">
        <color rgb="FF5C3317"/>
      </bottom>
      <diagonal/>
    </border>
    <border>
      <left/>
      <right style="medium">
        <color rgb="FF2C5F7C"/>
      </right>
      <top/>
      <bottom style="medium">
        <color rgb="FF5C3317"/>
      </bottom>
      <diagonal/>
    </border>
    <border>
      <left style="medium">
        <color rgb="FF566573"/>
      </left>
      <right/>
      <top/>
      <bottom style="medium">
        <color rgb="FF1F3A52"/>
      </bottom>
      <diagonal/>
    </border>
    <border>
      <left/>
      <right style="medium">
        <color rgb="FF566573"/>
      </right>
      <top/>
      <bottom style="medium">
        <color rgb="FF1F3A52"/>
      </bottom>
      <diagonal/>
    </border>
    <border>
      <left style="medium">
        <color rgb="FF5C3317"/>
      </left>
      <right/>
      <top/>
      <bottom style="medium">
        <color rgb="FFA0623C"/>
      </bottom>
      <diagonal/>
    </border>
    <border>
      <left/>
      <right style="medium">
        <color rgb="FF5C3317"/>
      </right>
      <top/>
      <bottom style="medium">
        <color rgb="FFA0623C"/>
      </bottom>
      <diagonal/>
    </border>
    <border>
      <left style="medium">
        <color rgb="FFA0623C"/>
      </left>
      <right/>
      <top/>
      <bottom/>
      <diagonal/>
    </border>
    <border>
      <left style="medium">
        <color rgb="FFA0623C"/>
      </left>
      <right/>
      <top style="thin">
        <color rgb="FFFFFFFF"/>
      </top>
      <bottom/>
      <diagonal/>
    </border>
    <border>
      <left style="medium">
        <color rgb="FFA0623C"/>
      </left>
      <right/>
      <top/>
      <bottom style="medium">
        <color rgb="FF1F3A52"/>
      </bottom>
      <diagonal/>
    </border>
    <border>
      <left/>
      <right style="medium">
        <color rgb="FFA0623C"/>
      </right>
      <top/>
      <bottom/>
      <diagonal/>
    </border>
    <border>
      <left/>
      <right style="medium">
        <color rgb="FFA0623C"/>
      </right>
      <top style="thin">
        <color rgb="FFFFFFFF"/>
      </top>
      <bottom/>
      <diagonal/>
    </border>
    <border>
      <left/>
      <right style="medium">
        <color rgb="FFA0623C"/>
      </right>
      <top/>
      <bottom style="medium">
        <color rgb="FF1F3A52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ck">
        <color rgb="FFE26B0A"/>
      </left>
      <right style="thick">
        <color rgb="FFE26B0A"/>
      </right>
      <top/>
      <bottom/>
      <diagonal/>
    </border>
    <border>
      <left style="thick">
        <color rgb="FFE26B0A"/>
      </left>
      <right style="thick">
        <color rgb="FFE26B0A"/>
      </right>
      <top style="thick">
        <color rgb="FFE26B0A"/>
      </top>
      <bottom/>
      <diagonal/>
    </border>
    <border>
      <left style="thick">
        <color rgb="FFE26B0A"/>
      </left>
      <right/>
      <top style="thick">
        <color rgb="FFE26B0A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rgb="FFFFFFFF"/>
      </top>
      <bottom style="thin">
        <color rgb="FFFFFFFF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6" fillId="0" borderId="0" applyNumberFormat="0" applyFill="0" applyBorder="0" applyAlignment="0" applyProtection="0">
      <alignment vertical="center"/>
    </xf>
  </cellStyleXfs>
  <cellXfs count="252">
    <xf numFmtId="0" fontId="0" fillId="0" borderId="0" xfId="0">
      <alignment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/>
    <xf numFmtId="0" fontId="3" fillId="0" borderId="0" xfId="0" applyFont="1" applyAlignment="1"/>
    <xf numFmtId="0" fontId="0" fillId="0" borderId="0" xfId="0" applyAlignment="1"/>
    <xf numFmtId="164" fontId="0" fillId="0" borderId="0" xfId="0" applyNumberFormat="1" applyAlignment="1"/>
    <xf numFmtId="0" fontId="7" fillId="0" borderId="0" xfId="0" applyFont="1">
      <alignment vertical="center"/>
    </xf>
    <xf numFmtId="0" fontId="8" fillId="0" borderId="0" xfId="0" applyFont="1">
      <alignment vertical="center"/>
    </xf>
    <xf numFmtId="49" fontId="7" fillId="0" borderId="0" xfId="0" applyNumberFormat="1" applyFont="1">
      <alignment vertical="center"/>
    </xf>
    <xf numFmtId="0" fontId="4" fillId="0" borderId="0" xfId="0" applyFont="1">
      <alignment vertical="center"/>
    </xf>
    <xf numFmtId="164" fontId="10" fillId="5" borderId="0" xfId="0" applyNumberFormat="1" applyFont="1" applyFill="1" applyProtection="1">
      <alignment vertical="center"/>
      <protection locked="0"/>
    </xf>
    <xf numFmtId="0" fontId="13" fillId="8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64" fontId="13" fillId="9" borderId="1" xfId="0" applyNumberFormat="1" applyFont="1" applyFill="1" applyBorder="1" applyAlignment="1">
      <alignment horizontal="center" vertical="center"/>
    </xf>
    <xf numFmtId="0" fontId="13" fillId="10" borderId="1" xfId="0" applyFont="1" applyFill="1" applyBorder="1" applyAlignment="1">
      <alignment horizontal="center" vertical="center"/>
    </xf>
    <xf numFmtId="0" fontId="13" fillId="11" borderId="1" xfId="0" applyFont="1" applyFill="1" applyBorder="1">
      <alignment vertical="center"/>
    </xf>
    <xf numFmtId="164" fontId="13" fillId="11" borderId="1" xfId="0" applyNumberFormat="1" applyFont="1" applyFill="1" applyBorder="1" applyAlignment="1">
      <alignment horizontal="center" vertical="center"/>
    </xf>
    <xf numFmtId="0" fontId="13" fillId="12" borderId="1" xfId="0" applyFont="1" applyFill="1" applyBorder="1" applyAlignment="1">
      <alignment horizontal="center" vertical="center"/>
    </xf>
    <xf numFmtId="0" fontId="13" fillId="13" borderId="1" xfId="0" applyFont="1" applyFill="1" applyBorder="1">
      <alignment vertical="center"/>
    </xf>
    <xf numFmtId="164" fontId="13" fillId="13" borderId="1" xfId="0" applyNumberFormat="1" applyFont="1" applyFill="1" applyBorder="1" applyAlignment="1">
      <alignment horizontal="center" vertical="center"/>
    </xf>
    <xf numFmtId="0" fontId="13" fillId="15" borderId="1" xfId="0" applyFont="1" applyFill="1" applyBorder="1">
      <alignment vertical="center"/>
    </xf>
    <xf numFmtId="164" fontId="13" fillId="15" borderId="1" xfId="0" applyNumberFormat="1" applyFont="1" applyFill="1" applyBorder="1" applyAlignment="1">
      <alignment horizontal="center" vertical="center"/>
    </xf>
    <xf numFmtId="0" fontId="13" fillId="16" borderId="1" xfId="0" applyFont="1" applyFill="1" applyBorder="1" applyAlignment="1">
      <alignment horizontal="center" vertical="center"/>
    </xf>
    <xf numFmtId="0" fontId="13" fillId="17" borderId="1" xfId="0" applyFont="1" applyFill="1" applyBorder="1">
      <alignment vertical="center"/>
    </xf>
    <xf numFmtId="164" fontId="13" fillId="17" borderId="1" xfId="0" applyNumberFormat="1" applyFont="1" applyFill="1" applyBorder="1" applyAlignment="1">
      <alignment horizontal="center" vertical="center"/>
    </xf>
    <xf numFmtId="0" fontId="15" fillId="21" borderId="0" xfId="0" applyFont="1" applyFill="1" applyAlignment="1">
      <alignment horizontal="center" vertical="center"/>
    </xf>
    <xf numFmtId="0" fontId="15" fillId="21" borderId="5" xfId="0" applyFont="1" applyFill="1" applyBorder="1" applyAlignment="1">
      <alignment horizontal="center" vertical="center"/>
    </xf>
    <xf numFmtId="0" fontId="0" fillId="0" borderId="6" xfId="0" applyBorder="1">
      <alignment vertical="center"/>
    </xf>
    <xf numFmtId="0" fontId="19" fillId="5" borderId="0" xfId="0" applyFont="1" applyFill="1" applyAlignment="1">
      <alignment horizontal="center" vertical="center"/>
    </xf>
    <xf numFmtId="0" fontId="19" fillId="5" borderId="0" xfId="0" applyFont="1" applyFill="1">
      <alignment vertical="center"/>
    </xf>
    <xf numFmtId="164" fontId="19" fillId="5" borderId="0" xfId="0" applyNumberFormat="1" applyFont="1" applyFill="1" applyAlignment="1">
      <alignment horizontal="right" vertical="center"/>
    </xf>
    <xf numFmtId="165" fontId="19" fillId="5" borderId="0" xfId="0" applyNumberFormat="1" applyFont="1" applyFill="1" applyAlignment="1">
      <alignment horizontal="right" vertical="center"/>
    </xf>
    <xf numFmtId="0" fontId="19" fillId="20" borderId="0" xfId="0" applyFont="1" applyFill="1" applyAlignment="1">
      <alignment horizontal="center" vertical="center"/>
    </xf>
    <xf numFmtId="0" fontId="19" fillId="20" borderId="0" xfId="0" applyFont="1" applyFill="1">
      <alignment vertical="center"/>
    </xf>
    <xf numFmtId="164" fontId="19" fillId="20" borderId="0" xfId="0" applyNumberFormat="1" applyFont="1" applyFill="1" applyAlignment="1">
      <alignment horizontal="right" vertical="center"/>
    </xf>
    <xf numFmtId="165" fontId="19" fillId="20" borderId="0" xfId="0" applyNumberFormat="1" applyFont="1" applyFill="1" applyAlignment="1">
      <alignment horizontal="right" vertical="center"/>
    </xf>
    <xf numFmtId="0" fontId="0" fillId="21" borderId="5" xfId="0" applyFill="1" applyBorder="1">
      <alignment vertical="center"/>
    </xf>
    <xf numFmtId="0" fontId="16" fillId="2" borderId="3" xfId="2" applyFont="1" applyFill="1" applyBorder="1" applyAlignment="1">
      <alignment horizontal="center" vertical="center" wrapText="1"/>
    </xf>
    <xf numFmtId="0" fontId="7" fillId="0" borderId="10" xfId="0" applyFont="1" applyBorder="1">
      <alignment vertical="center"/>
    </xf>
    <xf numFmtId="0" fontId="7" fillId="0" borderId="11" xfId="0" applyFont="1" applyBorder="1">
      <alignment vertical="center"/>
    </xf>
    <xf numFmtId="0" fontId="0" fillId="21" borderId="0" xfId="0" applyFill="1">
      <alignment vertical="center"/>
    </xf>
    <xf numFmtId="0" fontId="20" fillId="0" borderId="0" xfId="0" applyFont="1">
      <alignment vertical="center"/>
    </xf>
    <xf numFmtId="165" fontId="19" fillId="4" borderId="0" xfId="0" applyNumberFormat="1" applyFont="1" applyFill="1" applyAlignment="1">
      <alignment horizontal="right" vertical="center"/>
    </xf>
    <xf numFmtId="0" fontId="0" fillId="22" borderId="0" xfId="0" applyFill="1">
      <alignment vertical="center"/>
    </xf>
    <xf numFmtId="0" fontId="5" fillId="0" borderId="0" xfId="0" applyFont="1" applyAlignment="1">
      <alignment vertical="center" wrapText="1"/>
    </xf>
    <xf numFmtId="0" fontId="5" fillId="22" borderId="0" xfId="0" applyFont="1" applyFill="1" applyAlignment="1">
      <alignment vertical="center" wrapText="1"/>
    </xf>
    <xf numFmtId="0" fontId="5" fillId="0" borderId="0" xfId="0" applyFont="1" applyAlignment="1">
      <alignment wrapText="1"/>
    </xf>
    <xf numFmtId="0" fontId="13" fillId="13" borderId="12" xfId="0" applyFont="1" applyFill="1" applyBorder="1">
      <alignment vertical="center"/>
    </xf>
    <xf numFmtId="164" fontId="13" fillId="13" borderId="12" xfId="0" applyNumberFormat="1" applyFont="1" applyFill="1" applyBorder="1" applyAlignment="1">
      <alignment horizontal="center" vertical="center"/>
    </xf>
    <xf numFmtId="0" fontId="13" fillId="14" borderId="13" xfId="0" applyFont="1" applyFill="1" applyBorder="1" applyAlignment="1">
      <alignment horizontal="center" vertical="center"/>
    </xf>
    <xf numFmtId="164" fontId="10" fillId="0" borderId="0" xfId="0" applyNumberFormat="1" applyFont="1">
      <alignment vertical="center"/>
    </xf>
    <xf numFmtId="165" fontId="19" fillId="4" borderId="0" xfId="0" applyNumberFormat="1" applyFont="1" applyFill="1" applyAlignment="1">
      <alignment horizontal="right"/>
    </xf>
    <xf numFmtId="0" fontId="19" fillId="5" borderId="0" xfId="0" applyFont="1" applyFill="1" applyAlignment="1">
      <alignment horizontal="center"/>
    </xf>
    <xf numFmtId="0" fontId="19" fillId="5" borderId="0" xfId="0" applyFont="1" applyFill="1" applyAlignment="1"/>
    <xf numFmtId="164" fontId="19" fillId="5" borderId="0" xfId="0" applyNumberFormat="1" applyFont="1" applyFill="1" applyAlignment="1">
      <alignment horizontal="right"/>
    </xf>
    <xf numFmtId="165" fontId="19" fillId="5" borderId="0" xfId="0" applyNumberFormat="1" applyFont="1" applyFill="1" applyAlignment="1">
      <alignment horizontal="right"/>
    </xf>
    <xf numFmtId="0" fontId="19" fillId="20" borderId="0" xfId="0" applyFont="1" applyFill="1" applyAlignment="1">
      <alignment horizontal="center"/>
    </xf>
    <xf numFmtId="0" fontId="19" fillId="20" borderId="0" xfId="0" applyFont="1" applyFill="1" applyAlignment="1"/>
    <xf numFmtId="164" fontId="19" fillId="20" borderId="0" xfId="0" applyNumberFormat="1" applyFont="1" applyFill="1" applyAlignment="1">
      <alignment horizontal="right"/>
    </xf>
    <xf numFmtId="165" fontId="19" fillId="20" borderId="0" xfId="0" applyNumberFormat="1" applyFont="1" applyFill="1" applyAlignment="1">
      <alignment horizontal="right"/>
    </xf>
    <xf numFmtId="0" fontId="5" fillId="22" borderId="0" xfId="0" applyFont="1" applyFill="1" applyAlignment="1">
      <alignment horizontal="center" vertical="center" wrapText="1"/>
    </xf>
    <xf numFmtId="0" fontId="22" fillId="2" borderId="3" xfId="2" applyFont="1" applyFill="1" applyBorder="1" applyAlignment="1">
      <alignment horizontal="center" vertical="center" wrapText="1"/>
    </xf>
    <xf numFmtId="0" fontId="23" fillId="22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2" fillId="23" borderId="0" xfId="0" applyFont="1" applyFill="1" applyAlignment="1">
      <alignment horizontal="center" vertical="center" wrapText="1"/>
    </xf>
    <xf numFmtId="0" fontId="0" fillId="23" borderId="0" xfId="0" applyFill="1">
      <alignment vertical="center"/>
    </xf>
    <xf numFmtId="0" fontId="22" fillId="2" borderId="4" xfId="2" applyFont="1" applyFill="1" applyBorder="1" applyAlignment="1">
      <alignment horizontal="center" vertical="center" wrapText="1"/>
    </xf>
    <xf numFmtId="0" fontId="22" fillId="2" borderId="14" xfId="2" applyFont="1" applyFill="1" applyBorder="1" applyAlignment="1">
      <alignment horizontal="center" vertical="center" wrapText="1"/>
    </xf>
    <xf numFmtId="0" fontId="22" fillId="24" borderId="2" xfId="2" applyFont="1" applyFill="1" applyBorder="1" applyAlignment="1">
      <alignment horizontal="center" vertical="center" wrapText="1"/>
    </xf>
    <xf numFmtId="0" fontId="19" fillId="5" borderId="0" xfId="0" applyFont="1" applyFill="1" applyAlignment="1">
      <alignment vertical="center" wrapText="1"/>
    </xf>
    <xf numFmtId="0" fontId="19" fillId="20" borderId="0" xfId="0" applyFont="1" applyFill="1" applyAlignment="1">
      <alignment vertical="center" wrapText="1"/>
    </xf>
    <xf numFmtId="0" fontId="7" fillId="0" borderId="18" xfId="0" applyFont="1" applyBorder="1">
      <alignment vertical="center"/>
    </xf>
    <xf numFmtId="0" fontId="13" fillId="17" borderId="12" xfId="0" applyFont="1" applyFill="1" applyBorder="1">
      <alignment vertical="center"/>
    </xf>
    <xf numFmtId="164" fontId="13" fillId="17" borderId="12" xfId="0" applyNumberFormat="1" applyFont="1" applyFill="1" applyBorder="1" applyAlignment="1">
      <alignment horizontal="center" vertical="center"/>
    </xf>
    <xf numFmtId="0" fontId="13" fillId="17" borderId="16" xfId="0" applyFont="1" applyFill="1" applyBorder="1">
      <alignment vertical="center"/>
    </xf>
    <xf numFmtId="164" fontId="13" fillId="17" borderId="17" xfId="0" applyNumberFormat="1" applyFont="1" applyFill="1" applyBorder="1" applyAlignment="1">
      <alignment horizontal="center" vertical="center"/>
    </xf>
    <xf numFmtId="0" fontId="8" fillId="13" borderId="1" xfId="0" applyFont="1" applyFill="1" applyBorder="1">
      <alignment vertical="center"/>
    </xf>
    <xf numFmtId="164" fontId="8" fillId="13" borderId="1" xfId="0" applyNumberFormat="1" applyFont="1" applyFill="1" applyBorder="1" applyAlignment="1">
      <alignment horizontal="center" vertical="center"/>
    </xf>
    <xf numFmtId="0" fontId="13" fillId="26" borderId="1" xfId="0" applyFont="1" applyFill="1" applyBorder="1" applyAlignment="1">
      <alignment horizontal="center" vertical="center"/>
    </xf>
    <xf numFmtId="0" fontId="13" fillId="27" borderId="1" xfId="0" applyFont="1" applyFill="1" applyBorder="1">
      <alignment vertical="center"/>
    </xf>
    <xf numFmtId="164" fontId="13" fillId="27" borderId="1" xfId="0" applyNumberFormat="1" applyFont="1" applyFill="1" applyBorder="1" applyAlignment="1">
      <alignment horizontal="center" vertical="center"/>
    </xf>
    <xf numFmtId="0" fontId="8" fillId="28" borderId="1" xfId="0" applyFont="1" applyFill="1" applyBorder="1" applyAlignment="1">
      <alignment horizontal="center" vertical="center"/>
    </xf>
    <xf numFmtId="0" fontId="8" fillId="29" borderId="1" xfId="0" applyFont="1" applyFill="1" applyBorder="1">
      <alignment vertical="center"/>
    </xf>
    <xf numFmtId="164" fontId="8" fillId="29" borderId="1" xfId="0" applyNumberFormat="1" applyFont="1" applyFill="1" applyBorder="1" applyAlignment="1">
      <alignment horizontal="center" vertical="center"/>
    </xf>
    <xf numFmtId="0" fontId="8" fillId="30" borderId="1" xfId="0" applyFont="1" applyFill="1" applyBorder="1" applyAlignment="1">
      <alignment horizontal="center" vertical="center"/>
    </xf>
    <xf numFmtId="0" fontId="8" fillId="31" borderId="1" xfId="0" applyFont="1" applyFill="1" applyBorder="1">
      <alignment vertical="center"/>
    </xf>
    <xf numFmtId="164" fontId="8" fillId="31" borderId="1" xfId="0" applyNumberFormat="1" applyFont="1" applyFill="1" applyBorder="1" applyAlignment="1">
      <alignment horizontal="center" vertical="center"/>
    </xf>
    <xf numFmtId="0" fontId="7" fillId="23" borderId="0" xfId="0" applyFont="1" applyFill="1">
      <alignment vertical="center"/>
    </xf>
    <xf numFmtId="0" fontId="8" fillId="23" borderId="13" xfId="0" applyFont="1" applyFill="1" applyBorder="1">
      <alignment vertical="center"/>
    </xf>
    <xf numFmtId="164" fontId="8" fillId="23" borderId="13" xfId="0" applyNumberFormat="1" applyFont="1" applyFill="1" applyBorder="1" applyAlignment="1">
      <alignment horizontal="center" vertical="center"/>
    </xf>
    <xf numFmtId="0" fontId="8" fillId="23" borderId="0" xfId="0" applyFont="1" applyFill="1">
      <alignment vertical="center"/>
    </xf>
    <xf numFmtId="164" fontId="8" fillId="23" borderId="0" xfId="0" applyNumberFormat="1" applyFont="1" applyFill="1" applyAlignment="1">
      <alignment horizontal="center" vertical="center"/>
    </xf>
    <xf numFmtId="0" fontId="9" fillId="18" borderId="3" xfId="2" applyFont="1" applyFill="1" applyBorder="1" applyAlignment="1">
      <alignment horizontal="center" vertical="center"/>
    </xf>
    <xf numFmtId="164" fontId="9" fillId="18" borderId="3" xfId="2" applyNumberFormat="1" applyFont="1" applyFill="1" applyBorder="1" applyAlignment="1">
      <alignment horizontal="center" vertical="center"/>
    </xf>
    <xf numFmtId="0" fontId="11" fillId="7" borderId="0" xfId="0" applyFont="1" applyFill="1" applyAlignment="1">
      <alignment horizontal="left"/>
    </xf>
    <xf numFmtId="165" fontId="11" fillId="7" borderId="0" xfId="0" applyNumberFormat="1" applyFont="1" applyFill="1" applyAlignment="1">
      <alignment horizontal="left"/>
    </xf>
    <xf numFmtId="164" fontId="11" fillId="7" borderId="0" xfId="0" applyNumberFormat="1" applyFont="1" applyFill="1" applyAlignment="1">
      <alignment horizontal="left"/>
    </xf>
    <xf numFmtId="0" fontId="24" fillId="3" borderId="19" xfId="0" applyFont="1" applyFill="1" applyBorder="1" applyAlignment="1">
      <alignment horizontal="left"/>
    </xf>
    <xf numFmtId="2" fontId="24" fillId="3" borderId="19" xfId="0" applyNumberFormat="1" applyFont="1" applyFill="1" applyBorder="1" applyAlignment="1">
      <alignment horizontal="left"/>
    </xf>
    <xf numFmtId="164" fontId="24" fillId="3" borderId="19" xfId="0" applyNumberFormat="1" applyFont="1" applyFill="1" applyBorder="1" applyAlignment="1">
      <alignment horizontal="left"/>
    </xf>
    <xf numFmtId="0" fontId="24" fillId="32" borderId="20" xfId="0" applyFont="1" applyFill="1" applyBorder="1" applyAlignment="1">
      <alignment horizontal="left"/>
    </xf>
    <xf numFmtId="164" fontId="24" fillId="32" borderId="20" xfId="0" applyNumberFormat="1" applyFont="1" applyFill="1" applyBorder="1" applyAlignment="1">
      <alignment horizontal="left"/>
    </xf>
    <xf numFmtId="0" fontId="24" fillId="33" borderId="21" xfId="0" applyFont="1" applyFill="1" applyBorder="1" applyAlignment="1">
      <alignment horizontal="left"/>
    </xf>
    <xf numFmtId="0" fontId="24" fillId="34" borderId="22" xfId="0" applyFont="1" applyFill="1" applyBorder="1" applyAlignment="1">
      <alignment horizontal="left"/>
    </xf>
    <xf numFmtId="0" fontId="24" fillId="35" borderId="23" xfId="0" applyFont="1" applyFill="1" applyBorder="1" applyAlignment="1">
      <alignment horizontal="left"/>
    </xf>
    <xf numFmtId="0" fontId="24" fillId="36" borderId="24" xfId="0" applyFont="1" applyFill="1" applyBorder="1" applyAlignment="1">
      <alignment horizontal="left"/>
    </xf>
    <xf numFmtId="0" fontId="25" fillId="37" borderId="0" xfId="0" applyFont="1" applyFill="1" applyAlignment="1">
      <alignment horizontal="left"/>
    </xf>
    <xf numFmtId="165" fontId="25" fillId="37" borderId="0" xfId="0" applyNumberFormat="1" applyFont="1" applyFill="1" applyAlignment="1">
      <alignment horizontal="left"/>
    </xf>
    <xf numFmtId="165" fontId="25" fillId="37" borderId="0" xfId="0" applyNumberFormat="1" applyFont="1" applyFill="1" applyAlignment="1">
      <alignment horizontal="left" wrapText="1"/>
    </xf>
    <xf numFmtId="164" fontId="25" fillId="37" borderId="0" xfId="0" applyNumberFormat="1" applyFont="1" applyFill="1" applyAlignment="1">
      <alignment horizontal="left"/>
    </xf>
    <xf numFmtId="0" fontId="24" fillId="3" borderId="25" xfId="0" applyFont="1" applyFill="1" applyBorder="1" applyAlignment="1">
      <alignment horizontal="left"/>
    </xf>
    <xf numFmtId="1" fontId="25" fillId="37" borderId="26" xfId="0" applyNumberFormat="1" applyFont="1" applyFill="1" applyBorder="1" applyAlignment="1">
      <alignment horizontal="left"/>
    </xf>
    <xf numFmtId="1" fontId="25" fillId="37" borderId="27" xfId="0" applyNumberFormat="1" applyFont="1" applyFill="1" applyBorder="1" applyAlignment="1">
      <alignment horizontal="left"/>
    </xf>
    <xf numFmtId="1" fontId="25" fillId="37" borderId="28" xfId="0" applyNumberFormat="1" applyFont="1" applyFill="1" applyBorder="1" applyAlignment="1">
      <alignment horizontal="left"/>
    </xf>
    <xf numFmtId="0" fontId="24" fillId="3" borderId="29" xfId="0" applyFont="1" applyFill="1" applyBorder="1" applyAlignment="1">
      <alignment horizontal="left"/>
    </xf>
    <xf numFmtId="164" fontId="25" fillId="37" borderId="30" xfId="0" applyNumberFormat="1" applyFont="1" applyFill="1" applyBorder="1" applyAlignment="1">
      <alignment horizontal="left"/>
    </xf>
    <xf numFmtId="164" fontId="25" fillId="37" borderId="31" xfId="0" applyNumberFormat="1" applyFont="1" applyFill="1" applyBorder="1" applyAlignment="1">
      <alignment horizontal="left"/>
    </xf>
    <xf numFmtId="164" fontId="25" fillId="37" borderId="32" xfId="0" applyNumberFormat="1" applyFont="1" applyFill="1" applyBorder="1" applyAlignment="1">
      <alignment horizontal="left"/>
    </xf>
    <xf numFmtId="1" fontId="24" fillId="3" borderId="27" xfId="0" applyNumberFormat="1" applyFont="1" applyFill="1" applyBorder="1" applyAlignment="1">
      <alignment horizontal="left"/>
    </xf>
    <xf numFmtId="0" fontId="25" fillId="37" borderId="26" xfId="0" applyFont="1" applyFill="1" applyBorder="1" applyAlignment="1">
      <alignment horizontal="left"/>
    </xf>
    <xf numFmtId="0" fontId="25" fillId="37" borderId="27" xfId="0" applyFont="1" applyFill="1" applyBorder="1" applyAlignment="1">
      <alignment horizontal="left"/>
    </xf>
    <xf numFmtId="0" fontId="25" fillId="37" borderId="28" xfId="0" applyFont="1" applyFill="1" applyBorder="1" applyAlignment="1">
      <alignment horizontal="left"/>
    </xf>
    <xf numFmtId="0" fontId="24" fillId="3" borderId="31" xfId="0" applyFont="1" applyFill="1" applyBorder="1" applyAlignment="1">
      <alignment horizontal="left"/>
    </xf>
    <xf numFmtId="0" fontId="24" fillId="3" borderId="27" xfId="0" applyFont="1" applyFill="1" applyBorder="1" applyAlignment="1">
      <alignment horizontal="left"/>
    </xf>
    <xf numFmtId="0" fontId="25" fillId="37" borderId="33" xfId="0" applyFont="1" applyFill="1" applyBorder="1" applyAlignment="1">
      <alignment horizontal="left"/>
    </xf>
    <xf numFmtId="164" fontId="25" fillId="37" borderId="34" xfId="0" applyNumberFormat="1" applyFont="1" applyFill="1" applyBorder="1" applyAlignment="1">
      <alignment horizontal="left"/>
    </xf>
    <xf numFmtId="0" fontId="25" fillId="38" borderId="0" xfId="0" applyFont="1" applyFill="1" applyAlignment="1">
      <alignment horizontal="left"/>
    </xf>
    <xf numFmtId="164" fontId="25" fillId="38" borderId="0" xfId="0" applyNumberFormat="1" applyFont="1" applyFill="1" applyAlignment="1">
      <alignment horizontal="left"/>
    </xf>
    <xf numFmtId="165" fontId="25" fillId="38" borderId="0" xfId="0" applyNumberFormat="1" applyFont="1" applyFill="1" applyAlignment="1">
      <alignment horizontal="left"/>
    </xf>
    <xf numFmtId="0" fontId="24" fillId="32" borderId="35" xfId="0" applyFont="1" applyFill="1" applyBorder="1" applyAlignment="1">
      <alignment horizontal="left"/>
    </xf>
    <xf numFmtId="0" fontId="25" fillId="38" borderId="36" xfId="0" applyFont="1" applyFill="1" applyBorder="1" applyAlignment="1">
      <alignment horizontal="left"/>
    </xf>
    <xf numFmtId="0" fontId="25" fillId="38" borderId="35" xfId="0" applyFont="1" applyFill="1" applyBorder="1" applyAlignment="1">
      <alignment horizontal="left"/>
    </xf>
    <xf numFmtId="0" fontId="25" fillId="38" borderId="37" xfId="0" applyFont="1" applyFill="1" applyBorder="1" applyAlignment="1">
      <alignment horizontal="left"/>
    </xf>
    <xf numFmtId="0" fontId="24" fillId="32" borderId="38" xfId="0" applyFont="1" applyFill="1" applyBorder="1" applyAlignment="1">
      <alignment horizontal="left"/>
    </xf>
    <xf numFmtId="164" fontId="25" fillId="38" borderId="39" xfId="0" applyNumberFormat="1" applyFont="1" applyFill="1" applyBorder="1" applyAlignment="1">
      <alignment horizontal="left"/>
    </xf>
    <xf numFmtId="164" fontId="25" fillId="38" borderId="38" xfId="0" applyNumberFormat="1" applyFont="1" applyFill="1" applyBorder="1" applyAlignment="1">
      <alignment horizontal="left"/>
    </xf>
    <xf numFmtId="164" fontId="25" fillId="38" borderId="40" xfId="0" applyNumberFormat="1" applyFont="1" applyFill="1" applyBorder="1" applyAlignment="1">
      <alignment horizontal="left"/>
    </xf>
    <xf numFmtId="0" fontId="25" fillId="38" borderId="41" xfId="0" applyFont="1" applyFill="1" applyBorder="1" applyAlignment="1">
      <alignment horizontal="left"/>
    </xf>
    <xf numFmtId="164" fontId="25" fillId="38" borderId="42" xfId="0" applyNumberFormat="1" applyFont="1" applyFill="1" applyBorder="1" applyAlignment="1">
      <alignment horizontal="left"/>
    </xf>
    <xf numFmtId="0" fontId="25" fillId="38" borderId="43" xfId="0" applyFont="1" applyFill="1" applyBorder="1" applyAlignment="1">
      <alignment horizontal="left"/>
    </xf>
    <xf numFmtId="164" fontId="25" fillId="38" borderId="44" xfId="0" applyNumberFormat="1" applyFont="1" applyFill="1" applyBorder="1" applyAlignment="1">
      <alignment horizontal="left"/>
    </xf>
    <xf numFmtId="0" fontId="25" fillId="39" borderId="0" xfId="0" applyFont="1" applyFill="1" applyAlignment="1">
      <alignment horizontal="left"/>
    </xf>
    <xf numFmtId="165" fontId="25" fillId="39" borderId="0" xfId="0" applyNumberFormat="1" applyFont="1" applyFill="1" applyAlignment="1">
      <alignment horizontal="left"/>
    </xf>
    <xf numFmtId="0" fontId="24" fillId="33" borderId="45" xfId="0" applyFont="1" applyFill="1" applyBorder="1" applyAlignment="1">
      <alignment horizontal="left"/>
    </xf>
    <xf numFmtId="0" fontId="25" fillId="39" borderId="46" xfId="0" applyFont="1" applyFill="1" applyBorder="1" applyAlignment="1">
      <alignment horizontal="left"/>
    </xf>
    <xf numFmtId="0" fontId="25" fillId="39" borderId="45" xfId="0" applyFont="1" applyFill="1" applyBorder="1" applyAlignment="1">
      <alignment horizontal="left"/>
    </xf>
    <xf numFmtId="0" fontId="25" fillId="39" borderId="47" xfId="0" applyFont="1" applyFill="1" applyBorder="1" applyAlignment="1">
      <alignment horizontal="left"/>
    </xf>
    <xf numFmtId="0" fontId="24" fillId="33" borderId="48" xfId="0" applyFont="1" applyFill="1" applyBorder="1" applyAlignment="1">
      <alignment horizontal="left"/>
    </xf>
    <xf numFmtId="164" fontId="25" fillId="39" borderId="49" xfId="0" applyNumberFormat="1" applyFont="1" applyFill="1" applyBorder="1" applyAlignment="1">
      <alignment horizontal="left"/>
    </xf>
    <xf numFmtId="164" fontId="25" fillId="39" borderId="48" xfId="0" applyNumberFormat="1" applyFont="1" applyFill="1" applyBorder="1" applyAlignment="1">
      <alignment horizontal="left"/>
    </xf>
    <xf numFmtId="164" fontId="25" fillId="39" borderId="50" xfId="0" applyNumberFormat="1" applyFont="1" applyFill="1" applyBorder="1" applyAlignment="1">
      <alignment horizontal="left"/>
    </xf>
    <xf numFmtId="0" fontId="25" fillId="39" borderId="51" xfId="0" applyFont="1" applyFill="1" applyBorder="1" applyAlignment="1">
      <alignment horizontal="left"/>
    </xf>
    <xf numFmtId="164" fontId="25" fillId="39" borderId="52" xfId="0" applyNumberFormat="1" applyFont="1" applyFill="1" applyBorder="1" applyAlignment="1">
      <alignment horizontal="left"/>
    </xf>
    <xf numFmtId="0" fontId="25" fillId="40" borderId="0" xfId="0" applyFont="1" applyFill="1" applyAlignment="1">
      <alignment horizontal="left"/>
    </xf>
    <xf numFmtId="165" fontId="25" fillId="40" borderId="0" xfId="0" applyNumberFormat="1" applyFont="1" applyFill="1" applyAlignment="1">
      <alignment horizontal="left"/>
    </xf>
    <xf numFmtId="0" fontId="24" fillId="34" borderId="53" xfId="0" applyFont="1" applyFill="1" applyBorder="1" applyAlignment="1">
      <alignment horizontal="left"/>
    </xf>
    <xf numFmtId="0" fontId="25" fillId="40" borderId="54" xfId="0" applyFont="1" applyFill="1" applyBorder="1" applyAlignment="1">
      <alignment horizontal="left"/>
    </xf>
    <xf numFmtId="0" fontId="25" fillId="40" borderId="53" xfId="0" applyFont="1" applyFill="1" applyBorder="1" applyAlignment="1">
      <alignment horizontal="left"/>
    </xf>
    <xf numFmtId="0" fontId="25" fillId="40" borderId="55" xfId="0" applyFont="1" applyFill="1" applyBorder="1" applyAlignment="1">
      <alignment horizontal="left"/>
    </xf>
    <xf numFmtId="0" fontId="24" fillId="34" borderId="56" xfId="0" applyFont="1" applyFill="1" applyBorder="1" applyAlignment="1">
      <alignment horizontal="left"/>
    </xf>
    <xf numFmtId="164" fontId="25" fillId="40" borderId="57" xfId="0" applyNumberFormat="1" applyFont="1" applyFill="1" applyBorder="1" applyAlignment="1">
      <alignment horizontal="left"/>
    </xf>
    <xf numFmtId="164" fontId="25" fillId="40" borderId="56" xfId="0" applyNumberFormat="1" applyFont="1" applyFill="1" applyBorder="1" applyAlignment="1">
      <alignment horizontal="left"/>
    </xf>
    <xf numFmtId="164" fontId="25" fillId="40" borderId="58" xfId="0" applyNumberFormat="1" applyFont="1" applyFill="1" applyBorder="1" applyAlignment="1">
      <alignment horizontal="left"/>
    </xf>
    <xf numFmtId="0" fontId="25" fillId="41" borderId="0" xfId="0" applyFont="1" applyFill="1" applyAlignment="1">
      <alignment horizontal="left"/>
    </xf>
    <xf numFmtId="165" fontId="25" fillId="41" borderId="0" xfId="0" applyNumberFormat="1" applyFont="1" applyFill="1" applyAlignment="1">
      <alignment horizontal="left"/>
    </xf>
    <xf numFmtId="0" fontId="24" fillId="35" borderId="59" xfId="0" applyFont="1" applyFill="1" applyBorder="1" applyAlignment="1">
      <alignment horizontal="left"/>
    </xf>
    <xf numFmtId="0" fontId="25" fillId="41" borderId="60" xfId="0" applyFont="1" applyFill="1" applyBorder="1" applyAlignment="1">
      <alignment horizontal="left"/>
    </xf>
    <xf numFmtId="0" fontId="25" fillId="41" borderId="59" xfId="0" applyFont="1" applyFill="1" applyBorder="1" applyAlignment="1">
      <alignment horizontal="left"/>
    </xf>
    <xf numFmtId="0" fontId="25" fillId="41" borderId="61" xfId="0" applyFont="1" applyFill="1" applyBorder="1" applyAlignment="1">
      <alignment horizontal="left"/>
    </xf>
    <xf numFmtId="0" fontId="24" fillId="35" borderId="62" xfId="0" applyFont="1" applyFill="1" applyBorder="1" applyAlignment="1">
      <alignment horizontal="left"/>
    </xf>
    <xf numFmtId="164" fontId="25" fillId="41" borderId="63" xfId="0" applyNumberFormat="1" applyFont="1" applyFill="1" applyBorder="1" applyAlignment="1">
      <alignment horizontal="left"/>
    </xf>
    <xf numFmtId="164" fontId="25" fillId="41" borderId="62" xfId="0" applyNumberFormat="1" applyFont="1" applyFill="1" applyBorder="1" applyAlignment="1">
      <alignment horizontal="left"/>
    </xf>
    <xf numFmtId="164" fontId="25" fillId="41" borderId="64" xfId="0" applyNumberFormat="1" applyFont="1" applyFill="1" applyBorder="1" applyAlignment="1">
      <alignment horizontal="left"/>
    </xf>
    <xf numFmtId="0" fontId="25" fillId="41" borderId="65" xfId="0" applyFont="1" applyFill="1" applyBorder="1" applyAlignment="1">
      <alignment horizontal="left"/>
    </xf>
    <xf numFmtId="164" fontId="25" fillId="41" borderId="66" xfId="0" applyNumberFormat="1" applyFont="1" applyFill="1" applyBorder="1" applyAlignment="1">
      <alignment horizontal="left"/>
    </xf>
    <xf numFmtId="0" fontId="25" fillId="37" borderId="67" xfId="0" applyFont="1" applyFill="1" applyBorder="1" applyAlignment="1">
      <alignment horizontal="left"/>
    </xf>
    <xf numFmtId="164" fontId="25" fillId="37" borderId="68" xfId="0" applyNumberFormat="1" applyFont="1" applyFill="1" applyBorder="1" applyAlignment="1">
      <alignment horizontal="left"/>
    </xf>
    <xf numFmtId="0" fontId="25" fillId="41" borderId="69" xfId="0" applyFont="1" applyFill="1" applyBorder="1" applyAlignment="1">
      <alignment horizontal="left"/>
    </xf>
    <xf numFmtId="164" fontId="25" fillId="41" borderId="70" xfId="0" applyNumberFormat="1" applyFont="1" applyFill="1" applyBorder="1" applyAlignment="1">
      <alignment horizontal="left"/>
    </xf>
    <xf numFmtId="0" fontId="25" fillId="39" borderId="71" xfId="0" applyFont="1" applyFill="1" applyBorder="1" applyAlignment="1">
      <alignment horizontal="left"/>
    </xf>
    <xf numFmtId="164" fontId="25" fillId="39" borderId="72" xfId="0" applyNumberFormat="1" applyFont="1" applyFill="1" applyBorder="1" applyAlignment="1">
      <alignment horizontal="left"/>
    </xf>
    <xf numFmtId="0" fontId="25" fillId="37" borderId="73" xfId="0" applyFont="1" applyFill="1" applyBorder="1" applyAlignment="1">
      <alignment horizontal="left"/>
    </xf>
    <xf numFmtId="164" fontId="25" fillId="37" borderId="74" xfId="0" applyNumberFormat="1" applyFont="1" applyFill="1" applyBorder="1" applyAlignment="1">
      <alignment horizontal="left"/>
    </xf>
    <xf numFmtId="0" fontId="25" fillId="40" borderId="75" xfId="0" applyFont="1" applyFill="1" applyBorder="1" applyAlignment="1">
      <alignment horizontal="left"/>
    </xf>
    <xf numFmtId="164" fontId="25" fillId="40" borderId="76" xfId="0" applyNumberFormat="1" applyFont="1" applyFill="1" applyBorder="1" applyAlignment="1">
      <alignment horizontal="left"/>
    </xf>
    <xf numFmtId="0" fontId="25" fillId="39" borderId="77" xfId="0" applyFont="1" applyFill="1" applyBorder="1" applyAlignment="1">
      <alignment horizontal="left"/>
    </xf>
    <xf numFmtId="164" fontId="25" fillId="39" borderId="78" xfId="0" applyNumberFormat="1" applyFont="1" applyFill="1" applyBorder="1" applyAlignment="1">
      <alignment horizontal="left"/>
    </xf>
    <xf numFmtId="0" fontId="25" fillId="42" borderId="0" xfId="0" applyFont="1" applyFill="1" applyAlignment="1">
      <alignment horizontal="left"/>
    </xf>
    <xf numFmtId="165" fontId="25" fillId="42" borderId="0" xfId="0" applyNumberFormat="1" applyFont="1" applyFill="1" applyAlignment="1">
      <alignment horizontal="left"/>
    </xf>
    <xf numFmtId="0" fontId="24" fillId="36" borderId="79" xfId="0" applyFont="1" applyFill="1" applyBorder="1" applyAlignment="1">
      <alignment horizontal="left"/>
    </xf>
    <xf numFmtId="0" fontId="25" fillId="42" borderId="80" xfId="0" applyFont="1" applyFill="1" applyBorder="1" applyAlignment="1">
      <alignment horizontal="left"/>
    </xf>
    <xf numFmtId="0" fontId="25" fillId="42" borderId="79" xfId="0" applyFont="1" applyFill="1" applyBorder="1" applyAlignment="1">
      <alignment horizontal="left"/>
    </xf>
    <xf numFmtId="0" fontId="25" fillId="42" borderId="81" xfId="0" applyFont="1" applyFill="1" applyBorder="1" applyAlignment="1">
      <alignment horizontal="left"/>
    </xf>
    <xf numFmtId="0" fontId="24" fillId="36" borderId="82" xfId="0" applyFont="1" applyFill="1" applyBorder="1" applyAlignment="1">
      <alignment horizontal="left"/>
    </xf>
    <xf numFmtId="164" fontId="25" fillId="42" borderId="83" xfId="0" applyNumberFormat="1" applyFont="1" applyFill="1" applyBorder="1" applyAlignment="1">
      <alignment horizontal="left"/>
    </xf>
    <xf numFmtId="164" fontId="25" fillId="42" borderId="82" xfId="0" applyNumberFormat="1" applyFont="1" applyFill="1" applyBorder="1" applyAlignment="1">
      <alignment horizontal="left"/>
    </xf>
    <xf numFmtId="164" fontId="25" fillId="42" borderId="84" xfId="0" applyNumberFormat="1" applyFont="1" applyFill="1" applyBorder="1" applyAlignment="1">
      <alignment horizontal="left"/>
    </xf>
    <xf numFmtId="1" fontId="25" fillId="38" borderId="35" xfId="0" applyNumberFormat="1" applyFont="1" applyFill="1" applyBorder="1" applyAlignment="1">
      <alignment horizontal="left"/>
    </xf>
    <xf numFmtId="0" fontId="16" fillId="6" borderId="0" xfId="0" applyFont="1" applyFill="1" applyAlignment="1">
      <alignment horizontal="center" vertical="center" wrapText="1"/>
    </xf>
    <xf numFmtId="0" fontId="9" fillId="18" borderId="15" xfId="2" applyFont="1" applyFill="1" applyBorder="1" applyAlignment="1">
      <alignment horizontal="center" vertical="center"/>
    </xf>
    <xf numFmtId="0" fontId="16" fillId="6" borderId="85" xfId="0" applyFont="1" applyFill="1" applyBorder="1" applyAlignment="1">
      <alignment horizontal="center" vertical="center" wrapText="1"/>
    </xf>
    <xf numFmtId="0" fontId="0" fillId="0" borderId="86" xfId="0" applyBorder="1">
      <alignment vertical="center"/>
    </xf>
    <xf numFmtId="0" fontId="0" fillId="0" borderId="14" xfId="0" applyBorder="1">
      <alignment vertical="center"/>
    </xf>
    <xf numFmtId="0" fontId="27" fillId="2" borderId="3" xfId="2" applyFont="1" applyFill="1" applyBorder="1" applyAlignment="1">
      <alignment horizontal="center" vertical="center" wrapText="1"/>
    </xf>
    <xf numFmtId="0" fontId="27" fillId="2" borderId="14" xfId="2" applyFont="1" applyFill="1" applyBorder="1" applyAlignment="1">
      <alignment horizontal="center" vertical="center" wrapText="1"/>
    </xf>
    <xf numFmtId="0" fontId="28" fillId="5" borderId="0" xfId="0" applyFont="1" applyFill="1" applyAlignment="1">
      <alignment horizontal="center" vertical="center"/>
    </xf>
    <xf numFmtId="164" fontId="18" fillId="4" borderId="6" xfId="0" applyNumberFormat="1" applyFont="1" applyFill="1" applyBorder="1" applyAlignment="1">
      <alignment horizontal="center" vertical="center"/>
    </xf>
    <xf numFmtId="0" fontId="30" fillId="18" borderId="0" xfId="2" applyFont="1" applyFill="1" applyAlignment="1">
      <alignment horizontal="center" vertical="center"/>
    </xf>
    <xf numFmtId="0" fontId="31" fillId="5" borderId="0" xfId="0" applyFont="1" applyFill="1">
      <alignment vertical="center"/>
    </xf>
    <xf numFmtId="0" fontId="31" fillId="5" borderId="0" xfId="0" applyFont="1" applyFill="1" applyAlignment="1">
      <alignment horizontal="center" vertical="center"/>
    </xf>
    <xf numFmtId="164" fontId="31" fillId="5" borderId="0" xfId="0" applyNumberFormat="1" applyFont="1" applyFill="1" applyAlignment="1">
      <alignment horizontal="right" vertical="center"/>
    </xf>
    <xf numFmtId="165" fontId="31" fillId="5" borderId="0" xfId="0" applyNumberFormat="1" applyFont="1" applyFill="1" applyAlignment="1">
      <alignment horizontal="right" vertical="center"/>
    </xf>
    <xf numFmtId="165" fontId="31" fillId="4" borderId="0" xfId="0" applyNumberFormat="1" applyFont="1" applyFill="1" applyAlignment="1">
      <alignment horizontal="right" vertical="center"/>
    </xf>
    <xf numFmtId="0" fontId="31" fillId="20" borderId="0" xfId="0" applyFont="1" applyFill="1">
      <alignment vertical="center"/>
    </xf>
    <xf numFmtId="0" fontId="31" fillId="20" borderId="0" xfId="0" applyFont="1" applyFill="1" applyAlignment="1">
      <alignment horizontal="center" vertical="center"/>
    </xf>
    <xf numFmtId="164" fontId="31" fillId="20" borderId="0" xfId="0" applyNumberFormat="1" applyFont="1" applyFill="1" applyAlignment="1">
      <alignment horizontal="right" vertical="center"/>
    </xf>
    <xf numFmtId="165" fontId="31" fillId="20" borderId="0" xfId="0" applyNumberFormat="1" applyFont="1" applyFill="1" applyAlignment="1">
      <alignment horizontal="right" vertical="center"/>
    </xf>
    <xf numFmtId="164" fontId="18" fillId="4" borderId="87" xfId="0" applyNumberFormat="1" applyFont="1" applyFill="1" applyBorder="1" applyAlignment="1">
      <alignment horizontal="center" vertical="center"/>
    </xf>
    <xf numFmtId="0" fontId="26" fillId="5" borderId="0" xfId="2" applyFont="1" applyFill="1" applyAlignment="1">
      <alignment horizontal="center" vertical="center" wrapText="1"/>
    </xf>
    <xf numFmtId="164" fontId="18" fillId="4" borderId="88" xfId="0" applyNumberFormat="1" applyFont="1" applyFill="1" applyBorder="1" applyAlignment="1">
      <alignment horizontal="center" vertical="center"/>
    </xf>
    <xf numFmtId="164" fontId="18" fillId="4" borderId="89" xfId="0" applyNumberFormat="1" applyFont="1" applyFill="1" applyBorder="1" applyAlignment="1">
      <alignment horizontal="center" vertical="center"/>
    </xf>
    <xf numFmtId="0" fontId="30" fillId="18" borderId="3" xfId="2" applyFont="1" applyFill="1" applyBorder="1" applyAlignment="1">
      <alignment horizontal="center" vertical="center"/>
    </xf>
    <xf numFmtId="164" fontId="30" fillId="18" borderId="3" xfId="2" applyNumberFormat="1" applyFont="1" applyFill="1" applyBorder="1" applyAlignment="1">
      <alignment horizontal="center"/>
    </xf>
    <xf numFmtId="0" fontId="32" fillId="31" borderId="90" xfId="0" applyFont="1" applyFill="1" applyBorder="1">
      <alignment vertical="center"/>
    </xf>
    <xf numFmtId="164" fontId="32" fillId="31" borderId="1" xfId="0" applyNumberFormat="1" applyFont="1" applyFill="1" applyBorder="1" applyAlignment="1">
      <alignment horizontal="center" vertical="center"/>
    </xf>
    <xf numFmtId="0" fontId="26" fillId="2" borderId="3" xfId="2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2" fillId="2" borderId="85" xfId="2" applyFont="1" applyFill="1" applyBorder="1" applyAlignment="1">
      <alignment horizontal="center" vertical="center" wrapText="1"/>
    </xf>
    <xf numFmtId="0" fontId="27" fillId="2" borderId="85" xfId="2" applyFont="1" applyFill="1" applyBorder="1" applyAlignment="1">
      <alignment horizontal="center" vertical="center" wrapText="1"/>
    </xf>
    <xf numFmtId="0" fontId="23" fillId="22" borderId="14" xfId="0" applyFont="1" applyFill="1" applyBorder="1" applyAlignment="1">
      <alignment horizontal="center" vertical="center" wrapText="1"/>
    </xf>
    <xf numFmtId="0" fontId="0" fillId="23" borderId="14" xfId="0" applyFill="1" applyBorder="1">
      <alignment vertical="center"/>
    </xf>
    <xf numFmtId="0" fontId="0" fillId="23" borderId="0" xfId="0" applyFill="1" applyAlignment="1">
      <alignment vertical="center" wrapText="1"/>
    </xf>
    <xf numFmtId="0" fontId="16" fillId="19" borderId="91" xfId="0" applyFont="1" applyFill="1" applyBorder="1" applyAlignment="1">
      <alignment horizontal="center" vertical="center"/>
    </xf>
    <xf numFmtId="0" fontId="16" fillId="6" borderId="92" xfId="0" applyFont="1" applyFill="1" applyBorder="1" applyAlignment="1">
      <alignment horizontal="center" vertical="center" wrapText="1"/>
    </xf>
    <xf numFmtId="0" fontId="0" fillId="0" borderId="92" xfId="0" applyBorder="1">
      <alignment vertical="center"/>
    </xf>
    <xf numFmtId="0" fontId="26" fillId="18" borderId="3" xfId="2" applyFont="1" applyFill="1" applyBorder="1" applyAlignment="1">
      <alignment horizontal="center" vertical="center" wrapText="1"/>
    </xf>
    <xf numFmtId="0" fontId="16" fillId="25" borderId="93" xfId="0" applyFont="1" applyFill="1" applyBorder="1" applyAlignment="1">
      <alignment horizontal="center" vertical="center"/>
    </xf>
    <xf numFmtId="0" fontId="26" fillId="18" borderId="3" xfId="0" applyFont="1" applyFill="1" applyBorder="1" applyAlignment="1">
      <alignment horizontal="center" vertical="center" wrapText="1"/>
    </xf>
    <xf numFmtId="0" fontId="22" fillId="24" borderId="3" xfId="2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center" vertical="center"/>
    </xf>
    <xf numFmtId="0" fontId="0" fillId="0" borderId="0" xfId="0">
      <alignment vertical="center"/>
    </xf>
    <xf numFmtId="0" fontId="12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 wrapText="1"/>
    </xf>
    <xf numFmtId="0" fontId="17" fillId="5" borderId="7" xfId="0" applyFont="1" applyFill="1" applyBorder="1" applyAlignment="1">
      <alignment horizontal="center" vertical="center"/>
    </xf>
    <xf numFmtId="0" fontId="17" fillId="5" borderId="8" xfId="0" applyFont="1" applyFill="1" applyBorder="1" applyAlignment="1">
      <alignment horizontal="center" vertical="center"/>
    </xf>
    <xf numFmtId="0" fontId="29" fillId="2" borderId="0" xfId="0" applyFont="1" applyFill="1" applyAlignment="1">
      <alignment horizontal="center" vertical="center"/>
    </xf>
    <xf numFmtId="0" fontId="29" fillId="2" borderId="0" xfId="0" applyFont="1" applyFill="1" applyAlignment="1">
      <alignment horizontal="center"/>
    </xf>
    <xf numFmtId="0" fontId="29" fillId="2" borderId="9" xfId="0" applyFont="1" applyFill="1" applyBorder="1" applyAlignment="1">
      <alignment horizontal="center"/>
    </xf>
    <xf numFmtId="0" fontId="17" fillId="5" borderId="0" xfId="0" applyFont="1" applyFill="1" applyAlignment="1">
      <alignment horizontal="center" vertical="center"/>
    </xf>
    <xf numFmtId="0" fontId="33" fillId="2" borderId="14" xfId="2" applyFont="1" applyFill="1" applyBorder="1" applyAlignment="1">
      <alignment horizontal="center" vertical="center" wrapText="1"/>
    </xf>
  </cellXfs>
  <cellStyles count="3">
    <cellStyle name="Hyperlink" xfId="2" builtinId="8"/>
    <cellStyle name="Normal" xfId="0" builtinId="0"/>
    <cellStyle name="Normal 2" xfId="1" xr:uid="{00000000-0005-0000-0000-000006000000}"/>
  </cellStyles>
  <dxfs count="0"/>
  <tableStyles count="0" defaultTableStyle="TableStyleMedium2" defaultPivotStyle="PivotStyleLight16"/>
  <colors>
    <mruColors>
      <color rgb="FF990000"/>
      <color rgb="FF379B9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1106487</xdr:colOff>
      <xdr:row>1</xdr:row>
      <xdr:rowOff>311150</xdr:rowOff>
    </xdr:from>
    <xdr:to>
      <xdr:col>1</xdr:col>
      <xdr:colOff>1284287</xdr:colOff>
      <xdr:row>2</xdr:row>
      <xdr:rowOff>104775</xdr:rowOff>
    </xdr:to>
    <xdr:sp macro="" textlink="">
      <xdr:nvSpPr>
        <xdr:cNvPr id="2" name="MultArrow_B">
          <a:extLst>
            <a:ext uri="{FF2B5EF4-FFF2-40B4-BE49-F238E27FC236}">
              <a16:creationId xmlns:a16="http://schemas.microsoft.com/office/drawing/2014/main" id="{F2B96ED4-FBCE-48D9-AC4C-FC6B5345B802}"/>
            </a:ext>
          </a:extLst>
        </xdr:cNvPr>
        <xdr:cNvSpPr/>
      </xdr:nvSpPr>
      <xdr:spPr>
        <a:xfrm>
          <a:off x="2316162" y="577850"/>
          <a:ext cx="177800" cy="203200"/>
        </a:xfrm>
        <a:prstGeom prst="upArrow">
          <a:avLst/>
        </a:prstGeom>
        <a:solidFill>
          <a:srgbClr val="C00000"/>
        </a:solidFill>
        <a:ln w="6350" cap="flat" cmpd="sng" algn="ctr">
          <a:noFill/>
          <a:prstDash val="solid"/>
          <a:miter/>
        </a:ln>
        <a:effectLst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/>
        </a:p>
      </xdr:txBody>
    </xdr:sp>
    <xdr:clientData/>
  </xdr:twoCellAnchor>
  <xdr:twoCellAnchor>
    <xdr:from>
      <xdr:col>2</xdr:col>
      <xdr:colOff>692150</xdr:colOff>
      <xdr:row>1</xdr:row>
      <xdr:rowOff>311150</xdr:rowOff>
    </xdr:from>
    <xdr:to>
      <xdr:col>2</xdr:col>
      <xdr:colOff>869950</xdr:colOff>
      <xdr:row>2</xdr:row>
      <xdr:rowOff>104775</xdr:rowOff>
    </xdr:to>
    <xdr:sp macro="" textlink="">
      <xdr:nvSpPr>
        <xdr:cNvPr id="3" name="MultArrow_C">
          <a:extLst>
            <a:ext uri="{FF2B5EF4-FFF2-40B4-BE49-F238E27FC236}">
              <a16:creationId xmlns:a16="http://schemas.microsoft.com/office/drawing/2014/main" id="{2F7E46B3-BAE5-4676-A309-EADF7341F596}"/>
            </a:ext>
          </a:extLst>
        </xdr:cNvPr>
        <xdr:cNvSpPr/>
      </xdr:nvSpPr>
      <xdr:spPr>
        <a:xfrm>
          <a:off x="4187825" y="577850"/>
          <a:ext cx="177800" cy="203200"/>
        </a:xfrm>
        <a:prstGeom prst="upArrow">
          <a:avLst/>
        </a:prstGeom>
        <a:solidFill>
          <a:srgbClr val="C00000"/>
        </a:solidFill>
        <a:ln w="6350" cap="flat" cmpd="sng" algn="ctr">
          <a:noFill/>
          <a:prstDash val="solid"/>
          <a:miter/>
        </a:ln>
        <a:effectLst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/>
        </a:p>
      </xdr:txBody>
    </xdr:sp>
    <xdr:clientData/>
  </xdr:twoCellAnchor>
  <xdr:twoCellAnchor>
    <xdr:from>
      <xdr:col>3</xdr:col>
      <xdr:colOff>720725</xdr:colOff>
      <xdr:row>1</xdr:row>
      <xdr:rowOff>320675</xdr:rowOff>
    </xdr:from>
    <xdr:to>
      <xdr:col>3</xdr:col>
      <xdr:colOff>898525</xdr:colOff>
      <xdr:row>2</xdr:row>
      <xdr:rowOff>114300</xdr:rowOff>
    </xdr:to>
    <xdr:sp macro="" textlink="">
      <xdr:nvSpPr>
        <xdr:cNvPr id="4" name="MultArrow_D">
          <a:extLst>
            <a:ext uri="{FF2B5EF4-FFF2-40B4-BE49-F238E27FC236}">
              <a16:creationId xmlns:a16="http://schemas.microsoft.com/office/drawing/2014/main" id="{640FA602-4115-435B-996C-E3241CBDC5E4}"/>
            </a:ext>
          </a:extLst>
        </xdr:cNvPr>
        <xdr:cNvSpPr/>
      </xdr:nvSpPr>
      <xdr:spPr>
        <a:xfrm>
          <a:off x="5740400" y="587375"/>
          <a:ext cx="177800" cy="203200"/>
        </a:xfrm>
        <a:prstGeom prst="upArrow">
          <a:avLst/>
        </a:prstGeom>
        <a:solidFill>
          <a:srgbClr val="C00000"/>
        </a:solidFill>
        <a:ln w="6350" cap="flat" cmpd="sng" algn="ctr">
          <a:noFill/>
          <a:prstDash val="solid"/>
          <a:miter/>
        </a:ln>
        <a:effectLst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/>
        </a:p>
      </xdr:txBody>
    </xdr:sp>
    <xdr:clientData/>
  </xdr:twoCellAnchor>
  <xdr:twoCellAnchor>
    <xdr:from>
      <xdr:col>4</xdr:col>
      <xdr:colOff>711200</xdr:colOff>
      <xdr:row>1</xdr:row>
      <xdr:rowOff>311150</xdr:rowOff>
    </xdr:from>
    <xdr:to>
      <xdr:col>4</xdr:col>
      <xdr:colOff>889000</xdr:colOff>
      <xdr:row>2</xdr:row>
      <xdr:rowOff>104775</xdr:rowOff>
    </xdr:to>
    <xdr:sp macro="" textlink="">
      <xdr:nvSpPr>
        <xdr:cNvPr id="5" name="MultArrow_E">
          <a:extLst>
            <a:ext uri="{FF2B5EF4-FFF2-40B4-BE49-F238E27FC236}">
              <a16:creationId xmlns:a16="http://schemas.microsoft.com/office/drawing/2014/main" id="{2D1DCF75-A959-489A-A5E8-39024878D9F0}"/>
            </a:ext>
          </a:extLst>
        </xdr:cNvPr>
        <xdr:cNvSpPr/>
      </xdr:nvSpPr>
      <xdr:spPr>
        <a:xfrm>
          <a:off x="7254875" y="577850"/>
          <a:ext cx="177800" cy="203200"/>
        </a:xfrm>
        <a:prstGeom prst="upArrow">
          <a:avLst/>
        </a:prstGeom>
        <a:solidFill>
          <a:srgbClr val="C00000"/>
        </a:solidFill>
        <a:ln w="6350" cap="flat" cmpd="sng" algn="ctr">
          <a:noFill/>
          <a:prstDash val="solid"/>
          <a:miter/>
        </a:ln>
        <a:effectLst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/>
        </a:p>
      </xdr:txBody>
    </xdr:sp>
    <xdr:clientData/>
  </xdr:twoCellAnchor>
  <xdr:twoCellAnchor>
    <xdr:from>
      <xdr:col>5</xdr:col>
      <xdr:colOff>820737</xdr:colOff>
      <xdr:row>1</xdr:row>
      <xdr:rowOff>339725</xdr:rowOff>
    </xdr:from>
    <xdr:to>
      <xdr:col>5</xdr:col>
      <xdr:colOff>998537</xdr:colOff>
      <xdr:row>2</xdr:row>
      <xdr:rowOff>133350</xdr:rowOff>
    </xdr:to>
    <xdr:sp macro="" textlink="">
      <xdr:nvSpPr>
        <xdr:cNvPr id="6" name="MultArrow_F">
          <a:extLst>
            <a:ext uri="{FF2B5EF4-FFF2-40B4-BE49-F238E27FC236}">
              <a16:creationId xmlns:a16="http://schemas.microsoft.com/office/drawing/2014/main" id="{654E229E-C2F2-461B-8882-B9D7CB2ED75E}"/>
            </a:ext>
          </a:extLst>
        </xdr:cNvPr>
        <xdr:cNvSpPr/>
      </xdr:nvSpPr>
      <xdr:spPr>
        <a:xfrm>
          <a:off x="9393237" y="606425"/>
          <a:ext cx="177800" cy="203200"/>
        </a:xfrm>
        <a:prstGeom prst="upArrow">
          <a:avLst/>
        </a:prstGeom>
        <a:solidFill>
          <a:srgbClr val="C00000"/>
        </a:solidFill>
        <a:ln w="6350" cap="flat" cmpd="sng" algn="ctr">
          <a:noFill/>
          <a:prstDash val="solid"/>
          <a:miter/>
        </a:ln>
        <a:effectLst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/>
        </a:p>
      </xdr:txBody>
    </xdr:sp>
    <xdr:clientData/>
  </xdr:twoCellAnchor>
  <xdr:twoCellAnchor>
    <xdr:from>
      <xdr:col>6</xdr:col>
      <xdr:colOff>725487</xdr:colOff>
      <xdr:row>1</xdr:row>
      <xdr:rowOff>339725</xdr:rowOff>
    </xdr:from>
    <xdr:to>
      <xdr:col>6</xdr:col>
      <xdr:colOff>903287</xdr:colOff>
      <xdr:row>2</xdr:row>
      <xdr:rowOff>133350</xdr:rowOff>
    </xdr:to>
    <xdr:sp macro="" textlink="">
      <xdr:nvSpPr>
        <xdr:cNvPr id="7" name="MultArrow_G">
          <a:extLst>
            <a:ext uri="{FF2B5EF4-FFF2-40B4-BE49-F238E27FC236}">
              <a16:creationId xmlns:a16="http://schemas.microsoft.com/office/drawing/2014/main" id="{7987D879-C544-4AC5-AD0E-705778E807A1}"/>
            </a:ext>
          </a:extLst>
        </xdr:cNvPr>
        <xdr:cNvSpPr/>
      </xdr:nvSpPr>
      <xdr:spPr>
        <a:xfrm>
          <a:off x="11136312" y="606425"/>
          <a:ext cx="177800" cy="203200"/>
        </a:xfrm>
        <a:prstGeom prst="upArrow">
          <a:avLst/>
        </a:prstGeom>
        <a:solidFill>
          <a:srgbClr val="C00000"/>
        </a:solidFill>
        <a:ln w="6350" cap="flat" cmpd="sng" algn="ctr">
          <a:noFill/>
          <a:prstDash val="solid"/>
          <a:miter/>
        </a:ln>
        <a:effectLst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/>
        </a:p>
      </xdr:txBody>
    </xdr:sp>
    <xdr:clientData/>
  </xdr:twoCellAnchor>
  <xdr:twoCellAnchor>
    <xdr:from>
      <xdr:col>7</xdr:col>
      <xdr:colOff>725487</xdr:colOff>
      <xdr:row>1</xdr:row>
      <xdr:rowOff>339725</xdr:rowOff>
    </xdr:from>
    <xdr:to>
      <xdr:col>7</xdr:col>
      <xdr:colOff>903287</xdr:colOff>
      <xdr:row>2</xdr:row>
      <xdr:rowOff>133350</xdr:rowOff>
    </xdr:to>
    <xdr:sp macro="" textlink="">
      <xdr:nvSpPr>
        <xdr:cNvPr id="8" name="MultArrow_H">
          <a:extLst>
            <a:ext uri="{FF2B5EF4-FFF2-40B4-BE49-F238E27FC236}">
              <a16:creationId xmlns:a16="http://schemas.microsoft.com/office/drawing/2014/main" id="{9D6A6B37-97C0-4C80-A16A-2FBF177C484E}"/>
            </a:ext>
          </a:extLst>
        </xdr:cNvPr>
        <xdr:cNvSpPr/>
      </xdr:nvSpPr>
      <xdr:spPr>
        <a:xfrm>
          <a:off x="12784137" y="606425"/>
          <a:ext cx="177800" cy="203200"/>
        </a:xfrm>
        <a:prstGeom prst="upArrow">
          <a:avLst/>
        </a:prstGeom>
        <a:solidFill>
          <a:srgbClr val="C00000"/>
        </a:solidFill>
        <a:ln w="6350" cap="flat" cmpd="sng" algn="ctr">
          <a:noFill/>
          <a:prstDash val="solid"/>
          <a:miter/>
        </a:ln>
        <a:effectLst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/>
        </a:p>
      </xdr:txBody>
    </xdr:sp>
    <xdr:clientData/>
  </xdr:twoCellAnchor>
  <xdr:twoCellAnchor>
    <xdr:from>
      <xdr:col>8</xdr:col>
      <xdr:colOff>735012</xdr:colOff>
      <xdr:row>1</xdr:row>
      <xdr:rowOff>320675</xdr:rowOff>
    </xdr:from>
    <xdr:to>
      <xdr:col>8</xdr:col>
      <xdr:colOff>912812</xdr:colOff>
      <xdr:row>2</xdr:row>
      <xdr:rowOff>114300</xdr:rowOff>
    </xdr:to>
    <xdr:sp macro="" textlink="">
      <xdr:nvSpPr>
        <xdr:cNvPr id="9" name="MultArrow_I">
          <a:extLst>
            <a:ext uri="{FF2B5EF4-FFF2-40B4-BE49-F238E27FC236}">
              <a16:creationId xmlns:a16="http://schemas.microsoft.com/office/drawing/2014/main" id="{B94E770D-A89B-44E8-A419-E015EA50933C}"/>
            </a:ext>
          </a:extLst>
        </xdr:cNvPr>
        <xdr:cNvSpPr/>
      </xdr:nvSpPr>
      <xdr:spPr>
        <a:xfrm>
          <a:off x="14441487" y="587375"/>
          <a:ext cx="177800" cy="203200"/>
        </a:xfrm>
        <a:prstGeom prst="upArrow">
          <a:avLst/>
        </a:prstGeom>
        <a:solidFill>
          <a:srgbClr val="C00000"/>
        </a:solidFill>
        <a:ln w="6350" cap="flat" cmpd="sng" algn="ctr">
          <a:noFill/>
          <a:prstDash val="solid"/>
          <a:miter/>
        </a:ln>
        <a:effectLst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/>
        </a:p>
      </xdr:txBody>
    </xdr:sp>
    <xdr:clientData/>
  </xdr:twoCellAnchor>
  <xdr:twoCellAnchor>
    <xdr:from>
      <xdr:col>9</xdr:col>
      <xdr:colOff>735012</xdr:colOff>
      <xdr:row>1</xdr:row>
      <xdr:rowOff>320675</xdr:rowOff>
    </xdr:from>
    <xdr:to>
      <xdr:col>9</xdr:col>
      <xdr:colOff>912812</xdr:colOff>
      <xdr:row>2</xdr:row>
      <xdr:rowOff>114300</xdr:rowOff>
    </xdr:to>
    <xdr:sp macro="" textlink="">
      <xdr:nvSpPr>
        <xdr:cNvPr id="10" name="MultArrow_J">
          <a:extLst>
            <a:ext uri="{FF2B5EF4-FFF2-40B4-BE49-F238E27FC236}">
              <a16:creationId xmlns:a16="http://schemas.microsoft.com/office/drawing/2014/main" id="{C9C16840-6710-42EF-AF01-84BB4E84589A}"/>
            </a:ext>
          </a:extLst>
        </xdr:cNvPr>
        <xdr:cNvSpPr/>
      </xdr:nvSpPr>
      <xdr:spPr>
        <a:xfrm>
          <a:off x="16089312" y="587375"/>
          <a:ext cx="177800" cy="203200"/>
        </a:xfrm>
        <a:prstGeom prst="upArrow">
          <a:avLst/>
        </a:prstGeom>
        <a:solidFill>
          <a:srgbClr val="C00000"/>
        </a:solidFill>
        <a:ln w="6350" cap="flat" cmpd="sng" algn="ctr">
          <a:noFill/>
          <a:prstDash val="solid"/>
          <a:miter/>
        </a:ln>
        <a:effectLst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/>
        </a:p>
      </xdr:txBody>
    </xdr:sp>
    <xdr:clientData/>
  </xdr:twoCellAnchor>
  <xdr:twoCellAnchor>
    <xdr:from>
      <xdr:col>10</xdr:col>
      <xdr:colOff>454025</xdr:colOff>
      <xdr:row>1</xdr:row>
      <xdr:rowOff>320675</xdr:rowOff>
    </xdr:from>
    <xdr:to>
      <xdr:col>10</xdr:col>
      <xdr:colOff>631825</xdr:colOff>
      <xdr:row>2</xdr:row>
      <xdr:rowOff>114300</xdr:rowOff>
    </xdr:to>
    <xdr:sp macro="" textlink="">
      <xdr:nvSpPr>
        <xdr:cNvPr id="11" name="MultArrow_K">
          <a:extLst>
            <a:ext uri="{FF2B5EF4-FFF2-40B4-BE49-F238E27FC236}">
              <a16:creationId xmlns:a16="http://schemas.microsoft.com/office/drawing/2014/main" id="{F9CBCE93-7D13-4E65-BDBB-30FB0238BE99}"/>
            </a:ext>
          </a:extLst>
        </xdr:cNvPr>
        <xdr:cNvSpPr/>
      </xdr:nvSpPr>
      <xdr:spPr>
        <a:xfrm>
          <a:off x="17456150" y="587375"/>
          <a:ext cx="177800" cy="203200"/>
        </a:xfrm>
        <a:prstGeom prst="upArrow">
          <a:avLst/>
        </a:prstGeom>
        <a:solidFill>
          <a:srgbClr val="C00000"/>
        </a:solidFill>
        <a:ln w="6350" cap="flat" cmpd="sng" algn="ctr">
          <a:noFill/>
          <a:prstDash val="solid"/>
          <a:miter/>
        </a:ln>
        <a:effectLst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396875</xdr:colOff>
      <xdr:row>1</xdr:row>
      <xdr:rowOff>349250</xdr:rowOff>
    </xdr:from>
    <xdr:to>
      <xdr:col>2</xdr:col>
      <xdr:colOff>574675</xdr:colOff>
      <xdr:row>2</xdr:row>
      <xdr:rowOff>142875</xdr:rowOff>
    </xdr:to>
    <xdr:sp macro="" textlink="">
      <xdr:nvSpPr>
        <xdr:cNvPr id="58" name="MultArrow_C">
          <a:extLst>
            <a:ext uri="{FF2B5EF4-FFF2-40B4-BE49-F238E27FC236}">
              <a16:creationId xmlns:a16="http://schemas.microsoft.com/office/drawing/2014/main" id="{90390EFF-4149-4D47-A07A-8CA1D0F9DB58}"/>
            </a:ext>
          </a:extLst>
        </xdr:cNvPr>
        <xdr:cNvSpPr/>
      </xdr:nvSpPr>
      <xdr:spPr>
        <a:xfrm>
          <a:off x="4721225" y="615950"/>
          <a:ext cx="177800" cy="203200"/>
        </a:xfrm>
        <a:prstGeom prst="upArrow">
          <a:avLst/>
        </a:prstGeom>
        <a:solidFill>
          <a:srgbClr val="C00000"/>
        </a:solidFill>
        <a:ln w="6350" cap="flat" cmpd="sng" algn="ctr">
          <a:noFill/>
          <a:prstDash val="solid"/>
          <a:miter/>
        </a:ln>
        <a:effectLst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/>
        </a:p>
      </xdr:txBody>
    </xdr:sp>
    <xdr:clientData/>
  </xdr:twoCellAnchor>
  <xdr:twoCellAnchor>
    <xdr:from>
      <xdr:col>3</xdr:col>
      <xdr:colOff>539750</xdr:colOff>
      <xdr:row>1</xdr:row>
      <xdr:rowOff>320675</xdr:rowOff>
    </xdr:from>
    <xdr:to>
      <xdr:col>3</xdr:col>
      <xdr:colOff>717550</xdr:colOff>
      <xdr:row>2</xdr:row>
      <xdr:rowOff>114300</xdr:rowOff>
    </xdr:to>
    <xdr:sp macro="" textlink="">
      <xdr:nvSpPr>
        <xdr:cNvPr id="59" name="MultArrow_D">
          <a:extLst>
            <a:ext uri="{FF2B5EF4-FFF2-40B4-BE49-F238E27FC236}">
              <a16:creationId xmlns:a16="http://schemas.microsoft.com/office/drawing/2014/main" id="{7F74514E-E661-41FC-A4D9-FC5D27664BB9}"/>
            </a:ext>
          </a:extLst>
        </xdr:cNvPr>
        <xdr:cNvSpPr/>
      </xdr:nvSpPr>
      <xdr:spPr>
        <a:xfrm>
          <a:off x="5835650" y="587375"/>
          <a:ext cx="177800" cy="203200"/>
        </a:xfrm>
        <a:prstGeom prst="upArrow">
          <a:avLst/>
        </a:prstGeom>
        <a:solidFill>
          <a:srgbClr val="C00000"/>
        </a:solidFill>
        <a:ln w="6350" cap="flat" cmpd="sng" algn="ctr">
          <a:noFill/>
          <a:prstDash val="solid"/>
          <a:miter/>
        </a:ln>
        <a:effectLst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/>
        </a:p>
      </xdr:txBody>
    </xdr:sp>
    <xdr:clientData/>
  </xdr:twoCellAnchor>
  <xdr:twoCellAnchor>
    <xdr:from>
      <xdr:col>4</xdr:col>
      <xdr:colOff>120650</xdr:colOff>
      <xdr:row>1</xdr:row>
      <xdr:rowOff>349250</xdr:rowOff>
    </xdr:from>
    <xdr:to>
      <xdr:col>4</xdr:col>
      <xdr:colOff>298450</xdr:colOff>
      <xdr:row>2</xdr:row>
      <xdr:rowOff>142875</xdr:rowOff>
    </xdr:to>
    <xdr:sp macro="" textlink="">
      <xdr:nvSpPr>
        <xdr:cNvPr id="60" name="MultArrow_E">
          <a:extLst>
            <a:ext uri="{FF2B5EF4-FFF2-40B4-BE49-F238E27FC236}">
              <a16:creationId xmlns:a16="http://schemas.microsoft.com/office/drawing/2014/main" id="{42AC4066-59DD-4919-B81A-F046DCBF5FE2}"/>
            </a:ext>
          </a:extLst>
        </xdr:cNvPr>
        <xdr:cNvSpPr/>
      </xdr:nvSpPr>
      <xdr:spPr>
        <a:xfrm>
          <a:off x="6692900" y="615950"/>
          <a:ext cx="177800" cy="203200"/>
        </a:xfrm>
        <a:prstGeom prst="upArrow">
          <a:avLst/>
        </a:prstGeom>
        <a:solidFill>
          <a:srgbClr val="C00000"/>
        </a:solidFill>
        <a:ln w="6350" cap="flat" cmpd="sng" algn="ctr">
          <a:noFill/>
          <a:prstDash val="solid"/>
          <a:miter/>
        </a:ln>
        <a:effectLst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/>
        </a:p>
      </xdr:txBody>
    </xdr:sp>
    <xdr:clientData/>
  </xdr:twoCellAnchor>
  <xdr:twoCellAnchor>
    <xdr:from>
      <xdr:col>5</xdr:col>
      <xdr:colOff>73025</xdr:colOff>
      <xdr:row>1</xdr:row>
      <xdr:rowOff>320675</xdr:rowOff>
    </xdr:from>
    <xdr:to>
      <xdr:col>5</xdr:col>
      <xdr:colOff>250825</xdr:colOff>
      <xdr:row>2</xdr:row>
      <xdr:rowOff>114300</xdr:rowOff>
    </xdr:to>
    <xdr:sp macro="" textlink="">
      <xdr:nvSpPr>
        <xdr:cNvPr id="61" name="MultArrow_F">
          <a:extLst>
            <a:ext uri="{FF2B5EF4-FFF2-40B4-BE49-F238E27FC236}">
              <a16:creationId xmlns:a16="http://schemas.microsoft.com/office/drawing/2014/main" id="{E817904D-D94B-4D7B-AE6A-F46ED01FA2B8}"/>
            </a:ext>
          </a:extLst>
        </xdr:cNvPr>
        <xdr:cNvSpPr/>
      </xdr:nvSpPr>
      <xdr:spPr>
        <a:xfrm>
          <a:off x="7521575" y="587375"/>
          <a:ext cx="177800" cy="203200"/>
        </a:xfrm>
        <a:prstGeom prst="upArrow">
          <a:avLst/>
        </a:prstGeom>
        <a:solidFill>
          <a:srgbClr val="C00000"/>
        </a:solidFill>
        <a:ln w="6350" cap="flat" cmpd="sng" algn="ctr">
          <a:noFill/>
          <a:prstDash val="solid"/>
          <a:miter/>
        </a:ln>
        <a:effectLst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/>
        </a:p>
      </xdr:txBody>
    </xdr:sp>
    <xdr:clientData/>
  </xdr:twoCellAnchor>
  <xdr:twoCellAnchor>
    <xdr:from>
      <xdr:col>6</xdr:col>
      <xdr:colOff>882650</xdr:colOff>
      <xdr:row>1</xdr:row>
      <xdr:rowOff>339725</xdr:rowOff>
    </xdr:from>
    <xdr:to>
      <xdr:col>6</xdr:col>
      <xdr:colOff>1060450</xdr:colOff>
      <xdr:row>2</xdr:row>
      <xdr:rowOff>133350</xdr:rowOff>
    </xdr:to>
    <xdr:sp macro="" textlink="">
      <xdr:nvSpPr>
        <xdr:cNvPr id="62" name="MultArrow_G">
          <a:extLst>
            <a:ext uri="{FF2B5EF4-FFF2-40B4-BE49-F238E27FC236}">
              <a16:creationId xmlns:a16="http://schemas.microsoft.com/office/drawing/2014/main" id="{91486C2F-E958-4844-9B62-00DB8233BCE9}"/>
            </a:ext>
          </a:extLst>
        </xdr:cNvPr>
        <xdr:cNvSpPr/>
      </xdr:nvSpPr>
      <xdr:spPr>
        <a:xfrm>
          <a:off x="10121900" y="606425"/>
          <a:ext cx="177800" cy="203200"/>
        </a:xfrm>
        <a:prstGeom prst="upArrow">
          <a:avLst/>
        </a:prstGeom>
        <a:solidFill>
          <a:srgbClr val="C00000"/>
        </a:solidFill>
        <a:ln w="6350" cap="flat" cmpd="sng" algn="ctr">
          <a:noFill/>
          <a:prstDash val="solid"/>
          <a:miter/>
        </a:ln>
        <a:effectLst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/>
        </a:p>
      </xdr:txBody>
    </xdr:sp>
    <xdr:clientData/>
  </xdr:twoCellAnchor>
  <xdr:twoCellAnchor>
    <xdr:from>
      <xdr:col>7</xdr:col>
      <xdr:colOff>558800</xdr:colOff>
      <xdr:row>1</xdr:row>
      <xdr:rowOff>339725</xdr:rowOff>
    </xdr:from>
    <xdr:to>
      <xdr:col>7</xdr:col>
      <xdr:colOff>736600</xdr:colOff>
      <xdr:row>2</xdr:row>
      <xdr:rowOff>133350</xdr:rowOff>
    </xdr:to>
    <xdr:sp macro="" textlink="">
      <xdr:nvSpPr>
        <xdr:cNvPr id="63" name="MultArrow_H">
          <a:extLst>
            <a:ext uri="{FF2B5EF4-FFF2-40B4-BE49-F238E27FC236}">
              <a16:creationId xmlns:a16="http://schemas.microsoft.com/office/drawing/2014/main" id="{D15330AB-918E-4526-8A8E-F8C49429721B}"/>
            </a:ext>
          </a:extLst>
        </xdr:cNvPr>
        <xdr:cNvSpPr/>
      </xdr:nvSpPr>
      <xdr:spPr>
        <a:xfrm>
          <a:off x="11703050" y="606425"/>
          <a:ext cx="177800" cy="203200"/>
        </a:xfrm>
        <a:prstGeom prst="upArrow">
          <a:avLst/>
        </a:prstGeom>
        <a:solidFill>
          <a:srgbClr val="C00000"/>
        </a:solidFill>
        <a:ln w="6350" cap="flat" cmpd="sng" algn="ctr">
          <a:noFill/>
          <a:prstDash val="solid"/>
          <a:miter/>
        </a:ln>
        <a:effectLst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/>
        </a:p>
      </xdr:txBody>
    </xdr:sp>
    <xdr:clientData/>
  </xdr:twoCellAnchor>
  <xdr:twoCellAnchor>
    <xdr:from>
      <xdr:col>8</xdr:col>
      <xdr:colOff>558800</xdr:colOff>
      <xdr:row>1</xdr:row>
      <xdr:rowOff>339725</xdr:rowOff>
    </xdr:from>
    <xdr:to>
      <xdr:col>8</xdr:col>
      <xdr:colOff>736600</xdr:colOff>
      <xdr:row>2</xdr:row>
      <xdr:rowOff>133350</xdr:rowOff>
    </xdr:to>
    <xdr:sp macro="" textlink="">
      <xdr:nvSpPr>
        <xdr:cNvPr id="64" name="MultArrow_I">
          <a:extLst>
            <a:ext uri="{FF2B5EF4-FFF2-40B4-BE49-F238E27FC236}">
              <a16:creationId xmlns:a16="http://schemas.microsoft.com/office/drawing/2014/main" id="{97316B47-0598-408C-9BB4-6D11D98BBB1A}"/>
            </a:ext>
          </a:extLst>
        </xdr:cNvPr>
        <xdr:cNvSpPr/>
      </xdr:nvSpPr>
      <xdr:spPr>
        <a:xfrm>
          <a:off x="12960350" y="606425"/>
          <a:ext cx="177800" cy="203200"/>
        </a:xfrm>
        <a:prstGeom prst="upArrow">
          <a:avLst/>
        </a:prstGeom>
        <a:solidFill>
          <a:srgbClr val="C00000"/>
        </a:solidFill>
        <a:ln w="6350" cap="flat" cmpd="sng" algn="ctr">
          <a:noFill/>
          <a:prstDash val="solid"/>
          <a:miter/>
        </a:ln>
        <a:effectLst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/>
        </a:p>
      </xdr:txBody>
    </xdr:sp>
    <xdr:clientData/>
  </xdr:twoCellAnchor>
  <xdr:twoCellAnchor>
    <xdr:from>
      <xdr:col>9</xdr:col>
      <xdr:colOff>558800</xdr:colOff>
      <xdr:row>1</xdr:row>
      <xdr:rowOff>339725</xdr:rowOff>
    </xdr:from>
    <xdr:to>
      <xdr:col>9</xdr:col>
      <xdr:colOff>736600</xdr:colOff>
      <xdr:row>2</xdr:row>
      <xdr:rowOff>133350</xdr:rowOff>
    </xdr:to>
    <xdr:sp macro="" textlink="">
      <xdr:nvSpPr>
        <xdr:cNvPr id="65" name="MultArrow_J">
          <a:extLst>
            <a:ext uri="{FF2B5EF4-FFF2-40B4-BE49-F238E27FC236}">
              <a16:creationId xmlns:a16="http://schemas.microsoft.com/office/drawing/2014/main" id="{13C58924-83C4-4C66-AB56-1DE71A081EE6}"/>
            </a:ext>
          </a:extLst>
        </xdr:cNvPr>
        <xdr:cNvSpPr/>
      </xdr:nvSpPr>
      <xdr:spPr>
        <a:xfrm>
          <a:off x="14217650" y="606425"/>
          <a:ext cx="177800" cy="203200"/>
        </a:xfrm>
        <a:prstGeom prst="upArrow">
          <a:avLst/>
        </a:prstGeom>
        <a:solidFill>
          <a:srgbClr val="C00000"/>
        </a:solidFill>
        <a:ln w="6350" cap="flat" cmpd="sng" algn="ctr">
          <a:noFill/>
          <a:prstDash val="solid"/>
          <a:miter/>
        </a:ln>
        <a:effectLst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/>
        </a:p>
      </xdr:txBody>
    </xdr:sp>
    <xdr:clientData/>
  </xdr:twoCellAnchor>
  <xdr:twoCellAnchor>
    <xdr:from>
      <xdr:col>10</xdr:col>
      <xdr:colOff>558800</xdr:colOff>
      <xdr:row>1</xdr:row>
      <xdr:rowOff>339725</xdr:rowOff>
    </xdr:from>
    <xdr:to>
      <xdr:col>10</xdr:col>
      <xdr:colOff>736600</xdr:colOff>
      <xdr:row>2</xdr:row>
      <xdr:rowOff>133350</xdr:rowOff>
    </xdr:to>
    <xdr:sp macro="" textlink="">
      <xdr:nvSpPr>
        <xdr:cNvPr id="66" name="MultArrow_K">
          <a:extLst>
            <a:ext uri="{FF2B5EF4-FFF2-40B4-BE49-F238E27FC236}">
              <a16:creationId xmlns:a16="http://schemas.microsoft.com/office/drawing/2014/main" id="{2D21DF59-3D14-4E69-8243-4E82B226323A}"/>
            </a:ext>
          </a:extLst>
        </xdr:cNvPr>
        <xdr:cNvSpPr/>
      </xdr:nvSpPr>
      <xdr:spPr>
        <a:xfrm>
          <a:off x="15474950" y="606425"/>
          <a:ext cx="177800" cy="203200"/>
        </a:xfrm>
        <a:prstGeom prst="upArrow">
          <a:avLst/>
        </a:prstGeom>
        <a:solidFill>
          <a:srgbClr val="C00000"/>
        </a:solidFill>
        <a:ln w="6350" cap="flat" cmpd="sng" algn="ctr">
          <a:noFill/>
          <a:prstDash val="solid"/>
          <a:miter/>
        </a:ln>
        <a:effectLst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/>
        </a:p>
      </xdr:txBody>
    </xdr:sp>
    <xdr:clientData/>
  </xdr:twoCellAnchor>
  <xdr:twoCellAnchor>
    <xdr:from>
      <xdr:col>11</xdr:col>
      <xdr:colOff>558800</xdr:colOff>
      <xdr:row>1</xdr:row>
      <xdr:rowOff>339725</xdr:rowOff>
    </xdr:from>
    <xdr:to>
      <xdr:col>11</xdr:col>
      <xdr:colOff>736600</xdr:colOff>
      <xdr:row>2</xdr:row>
      <xdr:rowOff>133350</xdr:rowOff>
    </xdr:to>
    <xdr:sp macro="" textlink="">
      <xdr:nvSpPr>
        <xdr:cNvPr id="67" name="MultArrow_L">
          <a:extLst>
            <a:ext uri="{FF2B5EF4-FFF2-40B4-BE49-F238E27FC236}">
              <a16:creationId xmlns:a16="http://schemas.microsoft.com/office/drawing/2014/main" id="{5892B6FF-5B2F-45CD-AEF6-BF347A890D8D}"/>
            </a:ext>
          </a:extLst>
        </xdr:cNvPr>
        <xdr:cNvSpPr/>
      </xdr:nvSpPr>
      <xdr:spPr>
        <a:xfrm>
          <a:off x="16732250" y="606425"/>
          <a:ext cx="177800" cy="203200"/>
        </a:xfrm>
        <a:prstGeom prst="upArrow">
          <a:avLst/>
        </a:prstGeom>
        <a:solidFill>
          <a:srgbClr val="C00000"/>
        </a:solidFill>
        <a:ln w="6350" cap="flat" cmpd="sng" algn="ctr">
          <a:noFill/>
          <a:prstDash val="solid"/>
          <a:miter/>
        </a:ln>
        <a:effectLst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/>
        </a:p>
      </xdr:txBody>
    </xdr:sp>
    <xdr:clientData/>
  </xdr:twoCellAnchor>
  <xdr:twoCellAnchor>
    <xdr:from>
      <xdr:col>1</xdr:col>
      <xdr:colOff>215900</xdr:colOff>
      <xdr:row>1</xdr:row>
      <xdr:rowOff>339725</xdr:rowOff>
    </xdr:from>
    <xdr:to>
      <xdr:col>1</xdr:col>
      <xdr:colOff>393700</xdr:colOff>
      <xdr:row>2</xdr:row>
      <xdr:rowOff>133350</xdr:rowOff>
    </xdr:to>
    <xdr:sp macro="" textlink="">
      <xdr:nvSpPr>
        <xdr:cNvPr id="2" name="MultArrow_C">
          <a:extLst>
            <a:ext uri="{FF2B5EF4-FFF2-40B4-BE49-F238E27FC236}">
              <a16:creationId xmlns:a16="http://schemas.microsoft.com/office/drawing/2014/main" id="{6F5171AC-D875-44D9-A53D-D8BDA1313A8B}"/>
            </a:ext>
          </a:extLst>
        </xdr:cNvPr>
        <xdr:cNvSpPr/>
      </xdr:nvSpPr>
      <xdr:spPr>
        <a:xfrm>
          <a:off x="1425575" y="606425"/>
          <a:ext cx="177800" cy="203200"/>
        </a:xfrm>
        <a:prstGeom prst="upArrow">
          <a:avLst/>
        </a:prstGeom>
        <a:solidFill>
          <a:srgbClr val="C00000"/>
        </a:solidFill>
        <a:ln w="6350" cap="flat" cmpd="sng" algn="ctr">
          <a:noFill/>
          <a:prstDash val="solid"/>
          <a:miter/>
        </a:ln>
        <a:effectLst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/>
        </a:p>
      </xdr:txBody>
    </xdr:sp>
    <xdr:clientData/>
  </xdr:twoCellAnchor>
  <xdr:twoCellAnchor>
    <xdr:from>
      <xdr:col>12</xdr:col>
      <xdr:colOff>635000</xdr:colOff>
      <xdr:row>1</xdr:row>
      <xdr:rowOff>339725</xdr:rowOff>
    </xdr:from>
    <xdr:to>
      <xdr:col>12</xdr:col>
      <xdr:colOff>812800</xdr:colOff>
      <xdr:row>2</xdr:row>
      <xdr:rowOff>133350</xdr:rowOff>
    </xdr:to>
    <xdr:sp macro="" textlink="">
      <xdr:nvSpPr>
        <xdr:cNvPr id="3" name="MultArrow_L">
          <a:extLst>
            <a:ext uri="{FF2B5EF4-FFF2-40B4-BE49-F238E27FC236}">
              <a16:creationId xmlns:a16="http://schemas.microsoft.com/office/drawing/2014/main" id="{1025CADC-5023-48FF-A350-A3ABA3D9DEB5}"/>
            </a:ext>
          </a:extLst>
        </xdr:cNvPr>
        <xdr:cNvSpPr/>
      </xdr:nvSpPr>
      <xdr:spPr>
        <a:xfrm>
          <a:off x="19370675" y="606425"/>
          <a:ext cx="177800" cy="203200"/>
        </a:xfrm>
        <a:prstGeom prst="upArrow">
          <a:avLst/>
        </a:prstGeom>
        <a:solidFill>
          <a:srgbClr val="C00000"/>
        </a:solidFill>
        <a:ln w="6350" cap="flat" cmpd="sng" algn="ctr">
          <a:noFill/>
          <a:prstDash val="solid"/>
          <a:miter/>
        </a:ln>
        <a:effectLst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/>
        </a:p>
      </xdr:txBody>
    </xdr:sp>
    <xdr:clientData/>
  </xdr:twoCellAnchor>
  <xdr:twoCellAnchor>
    <xdr:from>
      <xdr:col>13</xdr:col>
      <xdr:colOff>577850</xdr:colOff>
      <xdr:row>1</xdr:row>
      <xdr:rowOff>358775</xdr:rowOff>
    </xdr:from>
    <xdr:to>
      <xdr:col>13</xdr:col>
      <xdr:colOff>755650</xdr:colOff>
      <xdr:row>2</xdr:row>
      <xdr:rowOff>152400</xdr:rowOff>
    </xdr:to>
    <xdr:sp macro="" textlink="">
      <xdr:nvSpPr>
        <xdr:cNvPr id="4" name="MultArrow_L">
          <a:extLst>
            <a:ext uri="{FF2B5EF4-FFF2-40B4-BE49-F238E27FC236}">
              <a16:creationId xmlns:a16="http://schemas.microsoft.com/office/drawing/2014/main" id="{3D06ECBA-1FCB-4B32-944F-BD53319147EB}"/>
            </a:ext>
          </a:extLst>
        </xdr:cNvPr>
        <xdr:cNvSpPr/>
      </xdr:nvSpPr>
      <xdr:spPr>
        <a:xfrm>
          <a:off x="20647025" y="625475"/>
          <a:ext cx="177800" cy="203200"/>
        </a:xfrm>
        <a:prstGeom prst="upArrow">
          <a:avLst/>
        </a:prstGeom>
        <a:solidFill>
          <a:srgbClr val="C00000"/>
        </a:solidFill>
        <a:ln w="6350" cap="flat" cmpd="sng" algn="ctr">
          <a:noFill/>
          <a:prstDash val="solid"/>
          <a:miter/>
        </a:ln>
        <a:effectLst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/>
        </a:p>
      </xdr:txBody>
    </xdr:sp>
    <xdr:clientData/>
  </xdr:twoCellAnchor>
  <xdr:twoCellAnchor>
    <xdr:from>
      <xdr:col>14</xdr:col>
      <xdr:colOff>387350</xdr:colOff>
      <xdr:row>1</xdr:row>
      <xdr:rowOff>349250</xdr:rowOff>
    </xdr:from>
    <xdr:to>
      <xdr:col>14</xdr:col>
      <xdr:colOff>565150</xdr:colOff>
      <xdr:row>2</xdr:row>
      <xdr:rowOff>142875</xdr:rowOff>
    </xdr:to>
    <xdr:sp macro="" textlink="">
      <xdr:nvSpPr>
        <xdr:cNvPr id="5" name="MultArrow_L">
          <a:extLst>
            <a:ext uri="{FF2B5EF4-FFF2-40B4-BE49-F238E27FC236}">
              <a16:creationId xmlns:a16="http://schemas.microsoft.com/office/drawing/2014/main" id="{29246B0B-D4EB-4EDE-A627-318019308701}"/>
            </a:ext>
          </a:extLst>
        </xdr:cNvPr>
        <xdr:cNvSpPr/>
      </xdr:nvSpPr>
      <xdr:spPr>
        <a:xfrm>
          <a:off x="21713825" y="615950"/>
          <a:ext cx="177800" cy="203200"/>
        </a:xfrm>
        <a:prstGeom prst="upArrow">
          <a:avLst/>
        </a:prstGeom>
        <a:solidFill>
          <a:srgbClr val="C00000"/>
        </a:solidFill>
        <a:ln w="6350" cap="flat" cmpd="sng" algn="ctr">
          <a:noFill/>
          <a:prstDash val="solid"/>
          <a:miter/>
        </a:ln>
        <a:effectLst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415925</xdr:colOff>
      <xdr:row>1</xdr:row>
      <xdr:rowOff>330200</xdr:rowOff>
    </xdr:from>
    <xdr:to>
      <xdr:col>2</xdr:col>
      <xdr:colOff>593725</xdr:colOff>
      <xdr:row>2</xdr:row>
      <xdr:rowOff>123825</xdr:rowOff>
    </xdr:to>
    <xdr:sp macro="" textlink="">
      <xdr:nvSpPr>
        <xdr:cNvPr id="43" name="MultArrow_C">
          <a:extLst>
            <a:ext uri="{FF2B5EF4-FFF2-40B4-BE49-F238E27FC236}">
              <a16:creationId xmlns:a16="http://schemas.microsoft.com/office/drawing/2014/main" id="{E847CE9F-57ED-402D-81E4-0254C470B3B0}"/>
            </a:ext>
          </a:extLst>
        </xdr:cNvPr>
        <xdr:cNvSpPr/>
      </xdr:nvSpPr>
      <xdr:spPr>
        <a:xfrm>
          <a:off x="7940675" y="596900"/>
          <a:ext cx="177800" cy="203200"/>
        </a:xfrm>
        <a:prstGeom prst="upArrow">
          <a:avLst/>
        </a:prstGeom>
        <a:solidFill>
          <a:srgbClr val="C00000"/>
        </a:solidFill>
        <a:ln w="6350" cap="flat" cmpd="sng" algn="ctr">
          <a:noFill/>
          <a:prstDash val="solid"/>
          <a:miter/>
        </a:ln>
        <a:effectLst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/>
        </a:p>
      </xdr:txBody>
    </xdr:sp>
    <xdr:clientData/>
  </xdr:twoCellAnchor>
  <xdr:twoCellAnchor>
    <xdr:from>
      <xdr:col>3</xdr:col>
      <xdr:colOff>568325</xdr:colOff>
      <xdr:row>1</xdr:row>
      <xdr:rowOff>330200</xdr:rowOff>
    </xdr:from>
    <xdr:to>
      <xdr:col>3</xdr:col>
      <xdr:colOff>746125</xdr:colOff>
      <xdr:row>2</xdr:row>
      <xdr:rowOff>123825</xdr:rowOff>
    </xdr:to>
    <xdr:sp macro="" textlink="">
      <xdr:nvSpPr>
        <xdr:cNvPr id="44" name="MultArrow_D">
          <a:extLst>
            <a:ext uri="{FF2B5EF4-FFF2-40B4-BE49-F238E27FC236}">
              <a16:creationId xmlns:a16="http://schemas.microsoft.com/office/drawing/2014/main" id="{241E65BD-4655-4E06-9884-AC368B7CB965}"/>
            </a:ext>
          </a:extLst>
        </xdr:cNvPr>
        <xdr:cNvSpPr/>
      </xdr:nvSpPr>
      <xdr:spPr>
        <a:xfrm>
          <a:off x="9064625" y="596900"/>
          <a:ext cx="177800" cy="203200"/>
        </a:xfrm>
        <a:prstGeom prst="upArrow">
          <a:avLst/>
        </a:prstGeom>
        <a:solidFill>
          <a:srgbClr val="C00000"/>
        </a:solidFill>
        <a:ln w="6350" cap="flat" cmpd="sng" algn="ctr">
          <a:noFill/>
          <a:prstDash val="solid"/>
          <a:miter/>
        </a:ln>
        <a:effectLst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/>
        </a:p>
      </xdr:txBody>
    </xdr:sp>
    <xdr:clientData/>
  </xdr:twoCellAnchor>
  <xdr:twoCellAnchor>
    <xdr:from>
      <xdr:col>4</xdr:col>
      <xdr:colOff>368300</xdr:colOff>
      <xdr:row>1</xdr:row>
      <xdr:rowOff>330200</xdr:rowOff>
    </xdr:from>
    <xdr:to>
      <xdr:col>4</xdr:col>
      <xdr:colOff>546100</xdr:colOff>
      <xdr:row>2</xdr:row>
      <xdr:rowOff>123825</xdr:rowOff>
    </xdr:to>
    <xdr:sp macro="" textlink="">
      <xdr:nvSpPr>
        <xdr:cNvPr id="45" name="MultArrow_E">
          <a:extLst>
            <a:ext uri="{FF2B5EF4-FFF2-40B4-BE49-F238E27FC236}">
              <a16:creationId xmlns:a16="http://schemas.microsoft.com/office/drawing/2014/main" id="{52CF8CD2-A989-4FC3-A671-ABD1245E7985}"/>
            </a:ext>
          </a:extLst>
        </xdr:cNvPr>
        <xdr:cNvSpPr/>
      </xdr:nvSpPr>
      <xdr:spPr>
        <a:xfrm>
          <a:off x="10140950" y="596900"/>
          <a:ext cx="177800" cy="203200"/>
        </a:xfrm>
        <a:prstGeom prst="upArrow">
          <a:avLst/>
        </a:prstGeom>
        <a:solidFill>
          <a:srgbClr val="C00000"/>
        </a:solidFill>
        <a:ln w="6350" cap="flat" cmpd="sng" algn="ctr">
          <a:noFill/>
          <a:prstDash val="solid"/>
          <a:miter/>
        </a:ln>
        <a:effectLst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/>
        </a:p>
      </xdr:txBody>
    </xdr:sp>
    <xdr:clientData/>
  </xdr:twoCellAnchor>
  <xdr:twoCellAnchor>
    <xdr:from>
      <xdr:col>5</xdr:col>
      <xdr:colOff>558800</xdr:colOff>
      <xdr:row>1</xdr:row>
      <xdr:rowOff>330200</xdr:rowOff>
    </xdr:from>
    <xdr:to>
      <xdr:col>5</xdr:col>
      <xdr:colOff>736600</xdr:colOff>
      <xdr:row>2</xdr:row>
      <xdr:rowOff>123825</xdr:rowOff>
    </xdr:to>
    <xdr:sp macro="" textlink="">
      <xdr:nvSpPr>
        <xdr:cNvPr id="46" name="MultArrow_F">
          <a:extLst>
            <a:ext uri="{FF2B5EF4-FFF2-40B4-BE49-F238E27FC236}">
              <a16:creationId xmlns:a16="http://schemas.microsoft.com/office/drawing/2014/main" id="{274CFB5F-381A-46C8-8B08-435FF132E13C}"/>
            </a:ext>
          </a:extLst>
        </xdr:cNvPr>
        <xdr:cNvSpPr/>
      </xdr:nvSpPr>
      <xdr:spPr>
        <a:xfrm>
          <a:off x="11207750" y="596900"/>
          <a:ext cx="177800" cy="203200"/>
        </a:xfrm>
        <a:prstGeom prst="upArrow">
          <a:avLst/>
        </a:prstGeom>
        <a:solidFill>
          <a:srgbClr val="C00000"/>
        </a:solidFill>
        <a:ln w="6350" cap="flat" cmpd="sng" algn="ctr">
          <a:noFill/>
          <a:prstDash val="solid"/>
          <a:miter/>
        </a:ln>
        <a:effectLst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/>
        </a:p>
      </xdr:txBody>
    </xdr:sp>
    <xdr:clientData/>
  </xdr:twoCellAnchor>
  <xdr:twoCellAnchor>
    <xdr:from>
      <xdr:col>6</xdr:col>
      <xdr:colOff>558800</xdr:colOff>
      <xdr:row>1</xdr:row>
      <xdr:rowOff>330200</xdr:rowOff>
    </xdr:from>
    <xdr:to>
      <xdr:col>6</xdr:col>
      <xdr:colOff>736600</xdr:colOff>
      <xdr:row>2</xdr:row>
      <xdr:rowOff>123825</xdr:rowOff>
    </xdr:to>
    <xdr:sp macro="" textlink="">
      <xdr:nvSpPr>
        <xdr:cNvPr id="47" name="MultArrow_G">
          <a:extLst>
            <a:ext uri="{FF2B5EF4-FFF2-40B4-BE49-F238E27FC236}">
              <a16:creationId xmlns:a16="http://schemas.microsoft.com/office/drawing/2014/main" id="{678F8CA2-B68B-455C-B796-5EB3148CEA7D}"/>
            </a:ext>
          </a:extLst>
        </xdr:cNvPr>
        <xdr:cNvSpPr/>
      </xdr:nvSpPr>
      <xdr:spPr>
        <a:xfrm>
          <a:off x="12465050" y="596900"/>
          <a:ext cx="177800" cy="203200"/>
        </a:xfrm>
        <a:prstGeom prst="upArrow">
          <a:avLst/>
        </a:prstGeom>
        <a:solidFill>
          <a:srgbClr val="C00000"/>
        </a:solidFill>
        <a:ln w="6350" cap="flat" cmpd="sng" algn="ctr">
          <a:noFill/>
          <a:prstDash val="solid"/>
          <a:miter/>
        </a:ln>
        <a:effectLst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/>
        </a:p>
      </xdr:txBody>
    </xdr:sp>
    <xdr:clientData/>
  </xdr:twoCellAnchor>
  <xdr:twoCellAnchor>
    <xdr:from>
      <xdr:col>7</xdr:col>
      <xdr:colOff>558800</xdr:colOff>
      <xdr:row>1</xdr:row>
      <xdr:rowOff>330200</xdr:rowOff>
    </xdr:from>
    <xdr:to>
      <xdr:col>7</xdr:col>
      <xdr:colOff>736600</xdr:colOff>
      <xdr:row>2</xdr:row>
      <xdr:rowOff>123825</xdr:rowOff>
    </xdr:to>
    <xdr:sp macro="" textlink="">
      <xdr:nvSpPr>
        <xdr:cNvPr id="48" name="MultArrow_H">
          <a:extLst>
            <a:ext uri="{FF2B5EF4-FFF2-40B4-BE49-F238E27FC236}">
              <a16:creationId xmlns:a16="http://schemas.microsoft.com/office/drawing/2014/main" id="{34F8F491-D2C2-4D29-BE40-FC5CA07880FC}"/>
            </a:ext>
          </a:extLst>
        </xdr:cNvPr>
        <xdr:cNvSpPr/>
      </xdr:nvSpPr>
      <xdr:spPr>
        <a:xfrm>
          <a:off x="13722350" y="596900"/>
          <a:ext cx="177800" cy="203200"/>
        </a:xfrm>
        <a:prstGeom prst="upArrow">
          <a:avLst/>
        </a:prstGeom>
        <a:solidFill>
          <a:srgbClr val="C00000"/>
        </a:solidFill>
        <a:ln w="6350" cap="flat" cmpd="sng" algn="ctr">
          <a:noFill/>
          <a:prstDash val="solid"/>
          <a:miter/>
        </a:ln>
        <a:effectLst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/>
        </a:p>
      </xdr:txBody>
    </xdr:sp>
    <xdr:clientData/>
  </xdr:twoCellAnchor>
  <xdr:twoCellAnchor>
    <xdr:from>
      <xdr:col>8</xdr:col>
      <xdr:colOff>520700</xdr:colOff>
      <xdr:row>1</xdr:row>
      <xdr:rowOff>330200</xdr:rowOff>
    </xdr:from>
    <xdr:to>
      <xdr:col>8</xdr:col>
      <xdr:colOff>698500</xdr:colOff>
      <xdr:row>2</xdr:row>
      <xdr:rowOff>123825</xdr:rowOff>
    </xdr:to>
    <xdr:sp macro="" textlink="">
      <xdr:nvSpPr>
        <xdr:cNvPr id="49" name="MultArrow_I">
          <a:extLst>
            <a:ext uri="{FF2B5EF4-FFF2-40B4-BE49-F238E27FC236}">
              <a16:creationId xmlns:a16="http://schemas.microsoft.com/office/drawing/2014/main" id="{1CCE3C51-4798-45D0-AFA7-E1E92A5B55F2}"/>
            </a:ext>
          </a:extLst>
        </xdr:cNvPr>
        <xdr:cNvSpPr/>
      </xdr:nvSpPr>
      <xdr:spPr>
        <a:xfrm>
          <a:off x="14941550" y="596900"/>
          <a:ext cx="177800" cy="203200"/>
        </a:xfrm>
        <a:prstGeom prst="upArrow">
          <a:avLst/>
        </a:prstGeom>
        <a:solidFill>
          <a:srgbClr val="C00000"/>
        </a:solidFill>
        <a:ln w="6350" cap="flat" cmpd="sng" algn="ctr">
          <a:noFill/>
          <a:prstDash val="solid"/>
          <a:miter/>
        </a:ln>
        <a:effectLst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/>
        </a:p>
      </xdr:txBody>
    </xdr:sp>
    <xdr:clientData/>
  </xdr:twoCellAnchor>
  <xdr:twoCellAnchor>
    <xdr:from>
      <xdr:col>9</xdr:col>
      <xdr:colOff>520700</xdr:colOff>
      <xdr:row>1</xdr:row>
      <xdr:rowOff>330200</xdr:rowOff>
    </xdr:from>
    <xdr:to>
      <xdr:col>9</xdr:col>
      <xdr:colOff>698500</xdr:colOff>
      <xdr:row>2</xdr:row>
      <xdr:rowOff>123825</xdr:rowOff>
    </xdr:to>
    <xdr:sp macro="" textlink="">
      <xdr:nvSpPr>
        <xdr:cNvPr id="50" name="MultArrow_J">
          <a:extLst>
            <a:ext uri="{FF2B5EF4-FFF2-40B4-BE49-F238E27FC236}">
              <a16:creationId xmlns:a16="http://schemas.microsoft.com/office/drawing/2014/main" id="{0068B7E6-2DF8-4192-9B12-6052614DD70D}"/>
            </a:ext>
          </a:extLst>
        </xdr:cNvPr>
        <xdr:cNvSpPr/>
      </xdr:nvSpPr>
      <xdr:spPr>
        <a:xfrm>
          <a:off x="16198850" y="596900"/>
          <a:ext cx="177800" cy="203200"/>
        </a:xfrm>
        <a:prstGeom prst="upArrow">
          <a:avLst/>
        </a:prstGeom>
        <a:solidFill>
          <a:srgbClr val="C00000"/>
        </a:solidFill>
        <a:ln w="6350" cap="flat" cmpd="sng" algn="ctr">
          <a:noFill/>
          <a:prstDash val="solid"/>
          <a:miter/>
        </a:ln>
        <a:effectLst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/>
        </a:p>
      </xdr:txBody>
    </xdr:sp>
    <xdr:clientData/>
  </xdr:twoCellAnchor>
  <xdr:twoCellAnchor>
    <xdr:from>
      <xdr:col>10</xdr:col>
      <xdr:colOff>520700</xdr:colOff>
      <xdr:row>1</xdr:row>
      <xdr:rowOff>330200</xdr:rowOff>
    </xdr:from>
    <xdr:to>
      <xdr:col>10</xdr:col>
      <xdr:colOff>698500</xdr:colOff>
      <xdr:row>2</xdr:row>
      <xdr:rowOff>123825</xdr:rowOff>
    </xdr:to>
    <xdr:sp macro="" textlink="">
      <xdr:nvSpPr>
        <xdr:cNvPr id="51" name="MultArrow_K">
          <a:extLst>
            <a:ext uri="{FF2B5EF4-FFF2-40B4-BE49-F238E27FC236}">
              <a16:creationId xmlns:a16="http://schemas.microsoft.com/office/drawing/2014/main" id="{60238076-43D6-4FFD-B381-CE661D76E65E}"/>
            </a:ext>
          </a:extLst>
        </xdr:cNvPr>
        <xdr:cNvSpPr/>
      </xdr:nvSpPr>
      <xdr:spPr>
        <a:xfrm>
          <a:off x="17456150" y="596900"/>
          <a:ext cx="177800" cy="203200"/>
        </a:xfrm>
        <a:prstGeom prst="upArrow">
          <a:avLst/>
        </a:prstGeom>
        <a:solidFill>
          <a:srgbClr val="C00000"/>
        </a:solidFill>
        <a:ln w="6350" cap="flat" cmpd="sng" algn="ctr">
          <a:noFill/>
          <a:prstDash val="solid"/>
          <a:miter/>
        </a:ln>
        <a:effectLst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/>
        </a:p>
      </xdr:txBody>
    </xdr:sp>
    <xdr:clientData/>
  </xdr:twoCellAnchor>
  <xdr:twoCellAnchor>
    <xdr:from>
      <xdr:col>11</xdr:col>
      <xdr:colOff>706437</xdr:colOff>
      <xdr:row>1</xdr:row>
      <xdr:rowOff>311150</xdr:rowOff>
    </xdr:from>
    <xdr:to>
      <xdr:col>11</xdr:col>
      <xdr:colOff>884237</xdr:colOff>
      <xdr:row>2</xdr:row>
      <xdr:rowOff>104775</xdr:rowOff>
    </xdr:to>
    <xdr:sp macro="" textlink="">
      <xdr:nvSpPr>
        <xdr:cNvPr id="52" name="MultArrow_L">
          <a:extLst>
            <a:ext uri="{FF2B5EF4-FFF2-40B4-BE49-F238E27FC236}">
              <a16:creationId xmlns:a16="http://schemas.microsoft.com/office/drawing/2014/main" id="{D494BBAC-2DB7-4335-B61A-67BBDEFECAD4}"/>
            </a:ext>
          </a:extLst>
        </xdr:cNvPr>
        <xdr:cNvSpPr/>
      </xdr:nvSpPr>
      <xdr:spPr>
        <a:xfrm>
          <a:off x="18403887" y="577850"/>
          <a:ext cx="177800" cy="203200"/>
        </a:xfrm>
        <a:prstGeom prst="upArrow">
          <a:avLst/>
        </a:prstGeom>
        <a:solidFill>
          <a:srgbClr val="C00000"/>
        </a:solidFill>
        <a:ln w="6350" cap="flat" cmpd="sng" algn="ctr">
          <a:noFill/>
          <a:prstDash val="solid"/>
          <a:miter/>
        </a:ln>
        <a:effectLst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/>
        </a:p>
      </xdr:txBody>
    </xdr:sp>
    <xdr:clientData/>
  </xdr:twoCellAnchor>
  <xdr:twoCellAnchor>
    <xdr:from>
      <xdr:col>12</xdr:col>
      <xdr:colOff>649287</xdr:colOff>
      <xdr:row>1</xdr:row>
      <xdr:rowOff>301625</xdr:rowOff>
    </xdr:from>
    <xdr:to>
      <xdr:col>12</xdr:col>
      <xdr:colOff>827087</xdr:colOff>
      <xdr:row>2</xdr:row>
      <xdr:rowOff>95250</xdr:rowOff>
    </xdr:to>
    <xdr:sp macro="" textlink="">
      <xdr:nvSpPr>
        <xdr:cNvPr id="53" name="MultArrow_M">
          <a:extLst>
            <a:ext uri="{FF2B5EF4-FFF2-40B4-BE49-F238E27FC236}">
              <a16:creationId xmlns:a16="http://schemas.microsoft.com/office/drawing/2014/main" id="{20F6533A-0399-4051-9842-A779AF18D9A0}"/>
            </a:ext>
          </a:extLst>
        </xdr:cNvPr>
        <xdr:cNvSpPr/>
      </xdr:nvSpPr>
      <xdr:spPr>
        <a:xfrm>
          <a:off x="19870737" y="568325"/>
          <a:ext cx="177800" cy="203200"/>
        </a:xfrm>
        <a:prstGeom prst="upArrow">
          <a:avLst/>
        </a:prstGeom>
        <a:solidFill>
          <a:srgbClr val="C00000"/>
        </a:solidFill>
        <a:ln w="6350" cap="flat" cmpd="sng" algn="ctr">
          <a:noFill/>
          <a:prstDash val="solid"/>
          <a:miter/>
        </a:ln>
        <a:effectLst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/>
        </a:p>
      </xdr:txBody>
    </xdr:sp>
    <xdr:clientData/>
  </xdr:twoCellAnchor>
  <xdr:twoCellAnchor>
    <xdr:from>
      <xdr:col>1</xdr:col>
      <xdr:colOff>1016000</xdr:colOff>
      <xdr:row>1</xdr:row>
      <xdr:rowOff>339725</xdr:rowOff>
    </xdr:from>
    <xdr:to>
      <xdr:col>1</xdr:col>
      <xdr:colOff>1193800</xdr:colOff>
      <xdr:row>2</xdr:row>
      <xdr:rowOff>133350</xdr:rowOff>
    </xdr:to>
    <xdr:sp macro="" textlink="">
      <xdr:nvSpPr>
        <xdr:cNvPr id="2" name="MultArrow_C">
          <a:extLst>
            <a:ext uri="{FF2B5EF4-FFF2-40B4-BE49-F238E27FC236}">
              <a16:creationId xmlns:a16="http://schemas.microsoft.com/office/drawing/2014/main" id="{C2095228-FA62-40F6-91F5-4701BA13D02C}"/>
            </a:ext>
          </a:extLst>
        </xdr:cNvPr>
        <xdr:cNvSpPr/>
      </xdr:nvSpPr>
      <xdr:spPr>
        <a:xfrm>
          <a:off x="2711450" y="606425"/>
          <a:ext cx="177800" cy="203200"/>
        </a:xfrm>
        <a:prstGeom prst="upArrow">
          <a:avLst/>
        </a:prstGeom>
        <a:solidFill>
          <a:srgbClr val="C00000"/>
        </a:solidFill>
        <a:ln w="6350" cap="flat" cmpd="sng" algn="ctr">
          <a:noFill/>
          <a:prstDash val="solid"/>
          <a:miter/>
        </a:ln>
        <a:effectLst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/>
        </a:p>
      </xdr:txBody>
    </xdr:sp>
    <xdr:clientData/>
  </xdr:twoCellAnchor>
  <xdr:twoCellAnchor>
    <xdr:from>
      <xdr:col>13</xdr:col>
      <xdr:colOff>620712</xdr:colOff>
      <xdr:row>1</xdr:row>
      <xdr:rowOff>320675</xdr:rowOff>
    </xdr:from>
    <xdr:to>
      <xdr:col>13</xdr:col>
      <xdr:colOff>798512</xdr:colOff>
      <xdr:row>2</xdr:row>
      <xdr:rowOff>114300</xdr:rowOff>
    </xdr:to>
    <xdr:sp macro="" textlink="">
      <xdr:nvSpPr>
        <xdr:cNvPr id="3" name="MultArrow_M">
          <a:extLst>
            <a:ext uri="{FF2B5EF4-FFF2-40B4-BE49-F238E27FC236}">
              <a16:creationId xmlns:a16="http://schemas.microsoft.com/office/drawing/2014/main" id="{9E02AC99-2FA9-4DA5-9463-7BA4FE57A14F}"/>
            </a:ext>
          </a:extLst>
        </xdr:cNvPr>
        <xdr:cNvSpPr/>
      </xdr:nvSpPr>
      <xdr:spPr>
        <a:xfrm>
          <a:off x="21366162" y="587375"/>
          <a:ext cx="177800" cy="203200"/>
        </a:xfrm>
        <a:prstGeom prst="upArrow">
          <a:avLst/>
        </a:prstGeom>
        <a:solidFill>
          <a:srgbClr val="C00000"/>
        </a:solidFill>
        <a:ln w="6350" cap="flat" cmpd="sng" algn="ctr">
          <a:noFill/>
          <a:prstDash val="solid"/>
          <a:miter/>
        </a:ln>
        <a:effectLst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/>
        </a:p>
      </xdr:txBody>
    </xdr:sp>
    <xdr:clientData/>
  </xdr:twoCellAnchor>
  <xdr:twoCellAnchor>
    <xdr:from>
      <xdr:col>14</xdr:col>
      <xdr:colOff>430212</xdr:colOff>
      <xdr:row>1</xdr:row>
      <xdr:rowOff>339725</xdr:rowOff>
    </xdr:from>
    <xdr:to>
      <xdr:col>14</xdr:col>
      <xdr:colOff>608012</xdr:colOff>
      <xdr:row>2</xdr:row>
      <xdr:rowOff>133350</xdr:rowOff>
    </xdr:to>
    <xdr:sp macro="" textlink="">
      <xdr:nvSpPr>
        <xdr:cNvPr id="4" name="MultArrow_M">
          <a:extLst>
            <a:ext uri="{FF2B5EF4-FFF2-40B4-BE49-F238E27FC236}">
              <a16:creationId xmlns:a16="http://schemas.microsoft.com/office/drawing/2014/main" id="{4CE698CC-A7E6-4323-8749-2F5B359062E8}"/>
            </a:ext>
          </a:extLst>
        </xdr:cNvPr>
        <xdr:cNvSpPr/>
      </xdr:nvSpPr>
      <xdr:spPr>
        <a:xfrm>
          <a:off x="22509162" y="606425"/>
          <a:ext cx="177800" cy="203200"/>
        </a:xfrm>
        <a:prstGeom prst="upArrow">
          <a:avLst/>
        </a:prstGeom>
        <a:solidFill>
          <a:srgbClr val="C00000"/>
        </a:solidFill>
        <a:ln w="6350" cap="flat" cmpd="sng" algn="ctr">
          <a:noFill/>
          <a:prstDash val="solid"/>
          <a:miter/>
        </a:ln>
        <a:effectLst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1468437</xdr:colOff>
      <xdr:row>1</xdr:row>
      <xdr:rowOff>339725</xdr:rowOff>
    </xdr:from>
    <xdr:to>
      <xdr:col>1</xdr:col>
      <xdr:colOff>1646237</xdr:colOff>
      <xdr:row>2</xdr:row>
      <xdr:rowOff>133350</xdr:rowOff>
    </xdr:to>
    <xdr:sp macro="" textlink="">
      <xdr:nvSpPr>
        <xdr:cNvPr id="18" name="MultArrow_B">
          <a:extLst>
            <a:ext uri="{FF2B5EF4-FFF2-40B4-BE49-F238E27FC236}">
              <a16:creationId xmlns:a16="http://schemas.microsoft.com/office/drawing/2014/main" id="{276037A3-B506-4B1D-AE7F-60FF955360C6}"/>
            </a:ext>
          </a:extLst>
        </xdr:cNvPr>
        <xdr:cNvSpPr/>
      </xdr:nvSpPr>
      <xdr:spPr>
        <a:xfrm>
          <a:off x="2678112" y="606425"/>
          <a:ext cx="177800" cy="203200"/>
        </a:xfrm>
        <a:prstGeom prst="upArrow">
          <a:avLst/>
        </a:prstGeom>
        <a:solidFill>
          <a:srgbClr val="C00000"/>
        </a:solidFill>
        <a:ln w="6350" cap="flat" cmpd="sng" algn="ctr">
          <a:noFill/>
          <a:prstDash val="solid"/>
          <a:miter/>
        </a:ln>
        <a:effectLst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/>
        </a:p>
      </xdr:txBody>
    </xdr:sp>
    <xdr:clientData/>
  </xdr:twoCellAnchor>
  <xdr:twoCellAnchor>
    <xdr:from>
      <xdr:col>2</xdr:col>
      <xdr:colOff>396875</xdr:colOff>
      <xdr:row>1</xdr:row>
      <xdr:rowOff>339725</xdr:rowOff>
    </xdr:from>
    <xdr:to>
      <xdr:col>2</xdr:col>
      <xdr:colOff>574675</xdr:colOff>
      <xdr:row>2</xdr:row>
      <xdr:rowOff>133350</xdr:rowOff>
    </xdr:to>
    <xdr:sp macro="" textlink="">
      <xdr:nvSpPr>
        <xdr:cNvPr id="19" name="MultArrow_C">
          <a:extLst>
            <a:ext uri="{FF2B5EF4-FFF2-40B4-BE49-F238E27FC236}">
              <a16:creationId xmlns:a16="http://schemas.microsoft.com/office/drawing/2014/main" id="{A52EEE21-5B55-41E5-B02E-EA25676710F2}"/>
            </a:ext>
          </a:extLst>
        </xdr:cNvPr>
        <xdr:cNvSpPr/>
      </xdr:nvSpPr>
      <xdr:spPr>
        <a:xfrm>
          <a:off x="4721225" y="606425"/>
          <a:ext cx="177800" cy="203200"/>
        </a:xfrm>
        <a:prstGeom prst="upArrow">
          <a:avLst/>
        </a:prstGeom>
        <a:solidFill>
          <a:srgbClr val="C00000"/>
        </a:solidFill>
        <a:ln w="6350" cap="flat" cmpd="sng" algn="ctr">
          <a:noFill/>
          <a:prstDash val="solid"/>
          <a:miter/>
        </a:ln>
        <a:effectLst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/>
        </a:p>
      </xdr:txBody>
    </xdr:sp>
    <xdr:clientData/>
  </xdr:twoCellAnchor>
  <xdr:twoCellAnchor>
    <xdr:from>
      <xdr:col>3</xdr:col>
      <xdr:colOff>549275</xdr:colOff>
      <xdr:row>1</xdr:row>
      <xdr:rowOff>339725</xdr:rowOff>
    </xdr:from>
    <xdr:to>
      <xdr:col>3</xdr:col>
      <xdr:colOff>727075</xdr:colOff>
      <xdr:row>2</xdr:row>
      <xdr:rowOff>133350</xdr:rowOff>
    </xdr:to>
    <xdr:sp macro="" textlink="">
      <xdr:nvSpPr>
        <xdr:cNvPr id="20" name="MultArrow_D">
          <a:extLst>
            <a:ext uri="{FF2B5EF4-FFF2-40B4-BE49-F238E27FC236}">
              <a16:creationId xmlns:a16="http://schemas.microsoft.com/office/drawing/2014/main" id="{778CD5F0-0912-4D08-A85B-10455DA7C3A1}"/>
            </a:ext>
          </a:extLst>
        </xdr:cNvPr>
        <xdr:cNvSpPr/>
      </xdr:nvSpPr>
      <xdr:spPr>
        <a:xfrm>
          <a:off x="6445250" y="606425"/>
          <a:ext cx="177800" cy="203200"/>
        </a:xfrm>
        <a:prstGeom prst="upArrow">
          <a:avLst/>
        </a:prstGeom>
        <a:solidFill>
          <a:srgbClr val="C00000"/>
        </a:solidFill>
        <a:ln w="6350" cap="flat" cmpd="sng" algn="ctr">
          <a:noFill/>
          <a:prstDash val="solid"/>
          <a:miter/>
        </a:ln>
        <a:effectLst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/>
        </a:p>
      </xdr:txBody>
    </xdr:sp>
    <xdr:clientData/>
  </xdr:twoCellAnchor>
  <xdr:twoCellAnchor>
    <xdr:from>
      <xdr:col>4</xdr:col>
      <xdr:colOff>349250</xdr:colOff>
      <xdr:row>1</xdr:row>
      <xdr:rowOff>339725</xdr:rowOff>
    </xdr:from>
    <xdr:to>
      <xdr:col>4</xdr:col>
      <xdr:colOff>527050</xdr:colOff>
      <xdr:row>2</xdr:row>
      <xdr:rowOff>133350</xdr:rowOff>
    </xdr:to>
    <xdr:sp macro="" textlink="">
      <xdr:nvSpPr>
        <xdr:cNvPr id="21" name="MultArrow_E">
          <a:extLst>
            <a:ext uri="{FF2B5EF4-FFF2-40B4-BE49-F238E27FC236}">
              <a16:creationId xmlns:a16="http://schemas.microsoft.com/office/drawing/2014/main" id="{89A7FE88-606E-4BA3-A07A-F119C36B798F}"/>
            </a:ext>
          </a:extLst>
        </xdr:cNvPr>
        <xdr:cNvSpPr/>
      </xdr:nvSpPr>
      <xdr:spPr>
        <a:xfrm>
          <a:off x="7521575" y="606425"/>
          <a:ext cx="177800" cy="203200"/>
        </a:xfrm>
        <a:prstGeom prst="upArrow">
          <a:avLst/>
        </a:prstGeom>
        <a:solidFill>
          <a:srgbClr val="C00000"/>
        </a:solidFill>
        <a:ln w="6350" cap="flat" cmpd="sng" algn="ctr">
          <a:noFill/>
          <a:prstDash val="solid"/>
          <a:miter/>
        </a:ln>
        <a:effectLst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1497012</xdr:colOff>
      <xdr:row>1</xdr:row>
      <xdr:rowOff>339725</xdr:rowOff>
    </xdr:from>
    <xdr:to>
      <xdr:col>1</xdr:col>
      <xdr:colOff>1674812</xdr:colOff>
      <xdr:row>2</xdr:row>
      <xdr:rowOff>133350</xdr:rowOff>
    </xdr:to>
    <xdr:sp macro="" textlink="">
      <xdr:nvSpPr>
        <xdr:cNvPr id="26" name="MultArrow_B">
          <a:extLst>
            <a:ext uri="{FF2B5EF4-FFF2-40B4-BE49-F238E27FC236}">
              <a16:creationId xmlns:a16="http://schemas.microsoft.com/office/drawing/2014/main" id="{A80DD139-4409-4321-9361-7DC4C0B9B9EF}"/>
            </a:ext>
          </a:extLst>
        </xdr:cNvPr>
        <xdr:cNvSpPr/>
      </xdr:nvSpPr>
      <xdr:spPr>
        <a:xfrm>
          <a:off x="2706687" y="606425"/>
          <a:ext cx="177800" cy="203200"/>
        </a:xfrm>
        <a:prstGeom prst="upArrow">
          <a:avLst/>
        </a:prstGeom>
        <a:solidFill>
          <a:srgbClr val="C00000"/>
        </a:solidFill>
        <a:ln w="6350" cap="flat" cmpd="sng" algn="ctr">
          <a:noFill/>
          <a:prstDash val="solid"/>
          <a:miter/>
        </a:ln>
        <a:effectLst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/>
        </a:p>
      </xdr:txBody>
    </xdr:sp>
    <xdr:clientData/>
  </xdr:twoCellAnchor>
  <xdr:twoCellAnchor>
    <xdr:from>
      <xdr:col>2</xdr:col>
      <xdr:colOff>720725</xdr:colOff>
      <xdr:row>1</xdr:row>
      <xdr:rowOff>339725</xdr:rowOff>
    </xdr:from>
    <xdr:to>
      <xdr:col>2</xdr:col>
      <xdr:colOff>898525</xdr:colOff>
      <xdr:row>2</xdr:row>
      <xdr:rowOff>133350</xdr:rowOff>
    </xdr:to>
    <xdr:sp macro="" textlink="">
      <xdr:nvSpPr>
        <xdr:cNvPr id="27" name="MultArrow_C">
          <a:extLst>
            <a:ext uri="{FF2B5EF4-FFF2-40B4-BE49-F238E27FC236}">
              <a16:creationId xmlns:a16="http://schemas.microsoft.com/office/drawing/2014/main" id="{CDBF6176-06B4-4506-8339-CB2CB6729F52}"/>
            </a:ext>
          </a:extLst>
        </xdr:cNvPr>
        <xdr:cNvSpPr/>
      </xdr:nvSpPr>
      <xdr:spPr>
        <a:xfrm>
          <a:off x="5045075" y="606425"/>
          <a:ext cx="177800" cy="203200"/>
        </a:xfrm>
        <a:prstGeom prst="upArrow">
          <a:avLst/>
        </a:prstGeom>
        <a:solidFill>
          <a:srgbClr val="C00000"/>
        </a:solidFill>
        <a:ln w="6350" cap="flat" cmpd="sng" algn="ctr">
          <a:noFill/>
          <a:prstDash val="solid"/>
          <a:miter/>
        </a:ln>
        <a:effectLst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/>
        </a:p>
      </xdr:txBody>
    </xdr:sp>
    <xdr:clientData/>
  </xdr:twoCellAnchor>
  <xdr:twoCellAnchor>
    <xdr:from>
      <xdr:col>3</xdr:col>
      <xdr:colOff>1035050</xdr:colOff>
      <xdr:row>1</xdr:row>
      <xdr:rowOff>320675</xdr:rowOff>
    </xdr:from>
    <xdr:to>
      <xdr:col>3</xdr:col>
      <xdr:colOff>1212850</xdr:colOff>
      <xdr:row>2</xdr:row>
      <xdr:rowOff>114300</xdr:rowOff>
    </xdr:to>
    <xdr:sp macro="" textlink="">
      <xdr:nvSpPr>
        <xdr:cNvPr id="28" name="MultArrow_D">
          <a:extLst>
            <a:ext uri="{FF2B5EF4-FFF2-40B4-BE49-F238E27FC236}">
              <a16:creationId xmlns:a16="http://schemas.microsoft.com/office/drawing/2014/main" id="{7F28A2C7-6D63-4C49-BEDE-D0949C2D3B57}"/>
            </a:ext>
          </a:extLst>
        </xdr:cNvPr>
        <xdr:cNvSpPr/>
      </xdr:nvSpPr>
      <xdr:spPr>
        <a:xfrm>
          <a:off x="6473825" y="587375"/>
          <a:ext cx="177800" cy="203200"/>
        </a:xfrm>
        <a:prstGeom prst="upArrow">
          <a:avLst/>
        </a:prstGeom>
        <a:solidFill>
          <a:srgbClr val="C00000"/>
        </a:solidFill>
        <a:ln w="6350" cap="flat" cmpd="sng" algn="ctr">
          <a:noFill/>
          <a:prstDash val="solid"/>
          <a:miter/>
        </a:ln>
        <a:effectLst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/>
        </a:p>
      </xdr:txBody>
    </xdr:sp>
    <xdr:clientData/>
  </xdr:twoCellAnchor>
  <xdr:twoCellAnchor>
    <xdr:from>
      <xdr:col>4</xdr:col>
      <xdr:colOff>892175</xdr:colOff>
      <xdr:row>1</xdr:row>
      <xdr:rowOff>330200</xdr:rowOff>
    </xdr:from>
    <xdr:to>
      <xdr:col>4</xdr:col>
      <xdr:colOff>1069975</xdr:colOff>
      <xdr:row>2</xdr:row>
      <xdr:rowOff>123825</xdr:rowOff>
    </xdr:to>
    <xdr:sp macro="" textlink="">
      <xdr:nvSpPr>
        <xdr:cNvPr id="29" name="MultArrow_E">
          <a:extLst>
            <a:ext uri="{FF2B5EF4-FFF2-40B4-BE49-F238E27FC236}">
              <a16:creationId xmlns:a16="http://schemas.microsoft.com/office/drawing/2014/main" id="{1EA7714C-CB95-495C-A486-CA0FD970A9B7}"/>
            </a:ext>
          </a:extLst>
        </xdr:cNvPr>
        <xdr:cNvSpPr/>
      </xdr:nvSpPr>
      <xdr:spPr>
        <a:xfrm>
          <a:off x="7769225" y="596900"/>
          <a:ext cx="177800" cy="203200"/>
        </a:xfrm>
        <a:prstGeom prst="upArrow">
          <a:avLst/>
        </a:prstGeom>
        <a:solidFill>
          <a:srgbClr val="C00000"/>
        </a:solidFill>
        <a:ln w="6350" cap="flat" cmpd="sng" algn="ctr">
          <a:noFill/>
          <a:prstDash val="solid"/>
          <a:miter/>
        </a:ln>
        <a:effectLst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/>
        </a:p>
      </xdr:txBody>
    </xdr:sp>
    <xdr:clientData/>
  </xdr:twoCellAnchor>
  <xdr:twoCellAnchor>
    <xdr:from>
      <xdr:col>5</xdr:col>
      <xdr:colOff>749300</xdr:colOff>
      <xdr:row>1</xdr:row>
      <xdr:rowOff>339725</xdr:rowOff>
    </xdr:from>
    <xdr:to>
      <xdr:col>5</xdr:col>
      <xdr:colOff>927100</xdr:colOff>
      <xdr:row>2</xdr:row>
      <xdr:rowOff>133350</xdr:rowOff>
    </xdr:to>
    <xdr:sp macro="" textlink="">
      <xdr:nvSpPr>
        <xdr:cNvPr id="30" name="MultArrow_F">
          <a:extLst>
            <a:ext uri="{FF2B5EF4-FFF2-40B4-BE49-F238E27FC236}">
              <a16:creationId xmlns:a16="http://schemas.microsoft.com/office/drawing/2014/main" id="{06301D5D-AA19-4924-A71C-469AC7134F20}"/>
            </a:ext>
          </a:extLst>
        </xdr:cNvPr>
        <xdr:cNvSpPr/>
      </xdr:nvSpPr>
      <xdr:spPr>
        <a:xfrm>
          <a:off x="8359775" y="606425"/>
          <a:ext cx="177800" cy="203200"/>
        </a:xfrm>
        <a:prstGeom prst="upArrow">
          <a:avLst/>
        </a:prstGeom>
        <a:solidFill>
          <a:srgbClr val="C00000"/>
        </a:solidFill>
        <a:ln w="6350" cap="flat" cmpd="sng" algn="ctr">
          <a:noFill/>
          <a:prstDash val="solid"/>
          <a:miter/>
        </a:ln>
        <a:effectLst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/>
        </a:p>
      </xdr:txBody>
    </xdr:sp>
    <xdr:clientData/>
  </xdr:twoCellAnchor>
  <xdr:twoCellAnchor>
    <xdr:from>
      <xdr:col>6</xdr:col>
      <xdr:colOff>949325</xdr:colOff>
      <xdr:row>1</xdr:row>
      <xdr:rowOff>339725</xdr:rowOff>
    </xdr:from>
    <xdr:to>
      <xdr:col>6</xdr:col>
      <xdr:colOff>1127125</xdr:colOff>
      <xdr:row>2</xdr:row>
      <xdr:rowOff>133350</xdr:rowOff>
    </xdr:to>
    <xdr:sp macro="" textlink="">
      <xdr:nvSpPr>
        <xdr:cNvPr id="31" name="MultArrow_G">
          <a:extLst>
            <a:ext uri="{FF2B5EF4-FFF2-40B4-BE49-F238E27FC236}">
              <a16:creationId xmlns:a16="http://schemas.microsoft.com/office/drawing/2014/main" id="{38B1C2B7-FB8E-411D-A843-85ADAAA21BDE}"/>
            </a:ext>
          </a:extLst>
        </xdr:cNvPr>
        <xdr:cNvSpPr/>
      </xdr:nvSpPr>
      <xdr:spPr>
        <a:xfrm>
          <a:off x="10179050" y="606425"/>
          <a:ext cx="177800" cy="203200"/>
        </a:xfrm>
        <a:prstGeom prst="upArrow">
          <a:avLst/>
        </a:prstGeom>
        <a:solidFill>
          <a:srgbClr val="C00000"/>
        </a:solidFill>
        <a:ln w="6350" cap="flat" cmpd="sng" algn="ctr">
          <a:noFill/>
          <a:prstDash val="solid"/>
          <a:miter/>
        </a:ln>
        <a:effectLst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1506537</xdr:colOff>
      <xdr:row>1</xdr:row>
      <xdr:rowOff>330200</xdr:rowOff>
    </xdr:from>
    <xdr:to>
      <xdr:col>1</xdr:col>
      <xdr:colOff>1684337</xdr:colOff>
      <xdr:row>2</xdr:row>
      <xdr:rowOff>123825</xdr:rowOff>
    </xdr:to>
    <xdr:sp macro="" textlink="">
      <xdr:nvSpPr>
        <xdr:cNvPr id="14" name="MultArrow_B">
          <a:extLst>
            <a:ext uri="{FF2B5EF4-FFF2-40B4-BE49-F238E27FC236}">
              <a16:creationId xmlns:a16="http://schemas.microsoft.com/office/drawing/2014/main" id="{387D8441-B040-4B4E-89C4-647ACCB6469F}"/>
            </a:ext>
          </a:extLst>
        </xdr:cNvPr>
        <xdr:cNvSpPr/>
      </xdr:nvSpPr>
      <xdr:spPr>
        <a:xfrm>
          <a:off x="2944812" y="596900"/>
          <a:ext cx="177800" cy="203200"/>
        </a:xfrm>
        <a:prstGeom prst="upArrow">
          <a:avLst/>
        </a:prstGeom>
        <a:solidFill>
          <a:srgbClr val="C00000"/>
        </a:solidFill>
        <a:ln w="6350" cap="flat" cmpd="sng" algn="ctr">
          <a:noFill/>
          <a:prstDash val="solid"/>
          <a:miter/>
        </a:ln>
        <a:effectLst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/>
        </a:p>
      </xdr:txBody>
    </xdr:sp>
    <xdr:clientData/>
  </xdr:twoCellAnchor>
  <xdr:twoCellAnchor>
    <xdr:from>
      <xdr:col>2</xdr:col>
      <xdr:colOff>434975</xdr:colOff>
      <xdr:row>1</xdr:row>
      <xdr:rowOff>330200</xdr:rowOff>
    </xdr:from>
    <xdr:to>
      <xdr:col>2</xdr:col>
      <xdr:colOff>612775</xdr:colOff>
      <xdr:row>2</xdr:row>
      <xdr:rowOff>123825</xdr:rowOff>
    </xdr:to>
    <xdr:sp macro="" textlink="">
      <xdr:nvSpPr>
        <xdr:cNvPr id="15" name="MultArrow_C">
          <a:extLst>
            <a:ext uri="{FF2B5EF4-FFF2-40B4-BE49-F238E27FC236}">
              <a16:creationId xmlns:a16="http://schemas.microsoft.com/office/drawing/2014/main" id="{9438661F-F490-40CD-B599-6A6FCA44CD53}"/>
            </a:ext>
          </a:extLst>
        </xdr:cNvPr>
        <xdr:cNvSpPr/>
      </xdr:nvSpPr>
      <xdr:spPr>
        <a:xfrm>
          <a:off x="4987925" y="596900"/>
          <a:ext cx="177800" cy="203200"/>
        </a:xfrm>
        <a:prstGeom prst="upArrow">
          <a:avLst/>
        </a:prstGeom>
        <a:solidFill>
          <a:srgbClr val="C00000"/>
        </a:solidFill>
        <a:ln w="6350" cap="flat" cmpd="sng" algn="ctr">
          <a:noFill/>
          <a:prstDash val="solid"/>
          <a:miter/>
        </a:ln>
        <a:effectLst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/>
        </a:p>
      </xdr:txBody>
    </xdr:sp>
    <xdr:clientData/>
  </xdr:twoCellAnchor>
  <xdr:twoCellAnchor>
    <xdr:from>
      <xdr:col>3</xdr:col>
      <xdr:colOff>587375</xdr:colOff>
      <xdr:row>1</xdr:row>
      <xdr:rowOff>330200</xdr:rowOff>
    </xdr:from>
    <xdr:to>
      <xdr:col>3</xdr:col>
      <xdr:colOff>765175</xdr:colOff>
      <xdr:row>2</xdr:row>
      <xdr:rowOff>123825</xdr:rowOff>
    </xdr:to>
    <xdr:sp macro="" textlink="">
      <xdr:nvSpPr>
        <xdr:cNvPr id="16" name="MultArrow_D">
          <a:extLst>
            <a:ext uri="{FF2B5EF4-FFF2-40B4-BE49-F238E27FC236}">
              <a16:creationId xmlns:a16="http://schemas.microsoft.com/office/drawing/2014/main" id="{B69581CF-2664-466F-ACB9-F825382529E9}"/>
            </a:ext>
          </a:extLst>
        </xdr:cNvPr>
        <xdr:cNvSpPr/>
      </xdr:nvSpPr>
      <xdr:spPr>
        <a:xfrm>
          <a:off x="6426200" y="596900"/>
          <a:ext cx="177800" cy="203200"/>
        </a:xfrm>
        <a:prstGeom prst="upArrow">
          <a:avLst/>
        </a:prstGeom>
        <a:solidFill>
          <a:srgbClr val="C00000"/>
        </a:solidFill>
        <a:ln w="6350" cap="flat" cmpd="sng" algn="ctr">
          <a:noFill/>
          <a:prstDash val="solid"/>
          <a:miter/>
        </a:ln>
        <a:effectLst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/>
        </a:p>
      </xdr:txBody>
    </xdr:sp>
    <xdr:clientData/>
  </xdr:twoCellAnchor>
  <xdr:twoCellAnchor>
    <xdr:from>
      <xdr:col>4</xdr:col>
      <xdr:colOff>515937</xdr:colOff>
      <xdr:row>2</xdr:row>
      <xdr:rowOff>25400</xdr:rowOff>
    </xdr:from>
    <xdr:to>
      <xdr:col>4</xdr:col>
      <xdr:colOff>693737</xdr:colOff>
      <xdr:row>2</xdr:row>
      <xdr:rowOff>228600</xdr:rowOff>
    </xdr:to>
    <xdr:sp macro="" textlink="">
      <xdr:nvSpPr>
        <xdr:cNvPr id="17" name="MultArrow_E">
          <a:extLst>
            <a:ext uri="{FF2B5EF4-FFF2-40B4-BE49-F238E27FC236}">
              <a16:creationId xmlns:a16="http://schemas.microsoft.com/office/drawing/2014/main" id="{831A993F-3F22-4E07-BB3D-E9E4D10D832D}"/>
            </a:ext>
          </a:extLst>
        </xdr:cNvPr>
        <xdr:cNvSpPr/>
      </xdr:nvSpPr>
      <xdr:spPr>
        <a:xfrm>
          <a:off x="7659687" y="701675"/>
          <a:ext cx="177800" cy="203200"/>
        </a:xfrm>
        <a:prstGeom prst="upArrow">
          <a:avLst/>
        </a:prstGeom>
        <a:solidFill>
          <a:srgbClr val="C00000"/>
        </a:solidFill>
        <a:ln w="6350" cap="flat" cmpd="sng" algn="ctr">
          <a:noFill/>
          <a:prstDash val="solid"/>
          <a:miter/>
        </a:ln>
        <a:effectLst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/>
        </a:p>
      </xdr:txBody>
    </xdr:sp>
    <xdr:clientData/>
  </xdr:twoCellAnchor>
  <xdr:twoCellAnchor>
    <xdr:from>
      <xdr:col>5</xdr:col>
      <xdr:colOff>515937</xdr:colOff>
      <xdr:row>2</xdr:row>
      <xdr:rowOff>25400</xdr:rowOff>
    </xdr:from>
    <xdr:to>
      <xdr:col>5</xdr:col>
      <xdr:colOff>693737</xdr:colOff>
      <xdr:row>2</xdr:row>
      <xdr:rowOff>228600</xdr:rowOff>
    </xdr:to>
    <xdr:sp macro="" textlink="">
      <xdr:nvSpPr>
        <xdr:cNvPr id="18" name="MultArrow_F">
          <a:extLst>
            <a:ext uri="{FF2B5EF4-FFF2-40B4-BE49-F238E27FC236}">
              <a16:creationId xmlns:a16="http://schemas.microsoft.com/office/drawing/2014/main" id="{65F974BB-48BF-4EE5-80AE-1D166BBF7251}"/>
            </a:ext>
          </a:extLst>
        </xdr:cNvPr>
        <xdr:cNvSpPr/>
      </xdr:nvSpPr>
      <xdr:spPr>
        <a:xfrm>
          <a:off x="8869362" y="701675"/>
          <a:ext cx="177800" cy="203200"/>
        </a:xfrm>
        <a:prstGeom prst="upArrow">
          <a:avLst/>
        </a:prstGeom>
        <a:solidFill>
          <a:srgbClr val="C00000"/>
        </a:solidFill>
        <a:ln w="6350" cap="flat" cmpd="sng" algn="ctr">
          <a:noFill/>
          <a:prstDash val="solid"/>
          <a:miter/>
        </a:ln>
        <a:effectLst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/>
        </a:p>
      </xdr:txBody>
    </xdr:sp>
    <xdr:clientData/>
  </xdr:twoCellAnchor>
  <xdr:twoCellAnchor>
    <xdr:from>
      <xdr:col>6</xdr:col>
      <xdr:colOff>515937</xdr:colOff>
      <xdr:row>2</xdr:row>
      <xdr:rowOff>25400</xdr:rowOff>
    </xdr:from>
    <xdr:to>
      <xdr:col>6</xdr:col>
      <xdr:colOff>693737</xdr:colOff>
      <xdr:row>2</xdr:row>
      <xdr:rowOff>228600</xdr:rowOff>
    </xdr:to>
    <xdr:sp macro="" textlink="">
      <xdr:nvSpPr>
        <xdr:cNvPr id="19" name="MultArrow_G">
          <a:extLst>
            <a:ext uri="{FF2B5EF4-FFF2-40B4-BE49-F238E27FC236}">
              <a16:creationId xmlns:a16="http://schemas.microsoft.com/office/drawing/2014/main" id="{AAE5703E-FA5A-45E6-BC98-81AF5BD97F80}"/>
            </a:ext>
          </a:extLst>
        </xdr:cNvPr>
        <xdr:cNvSpPr/>
      </xdr:nvSpPr>
      <xdr:spPr>
        <a:xfrm>
          <a:off x="10079037" y="701675"/>
          <a:ext cx="177800" cy="203200"/>
        </a:xfrm>
        <a:prstGeom prst="upArrow">
          <a:avLst/>
        </a:prstGeom>
        <a:solidFill>
          <a:srgbClr val="C00000"/>
        </a:solidFill>
        <a:ln w="6350" cap="flat" cmpd="sng" algn="ctr">
          <a:noFill/>
          <a:prstDash val="solid"/>
          <a:miter/>
        </a:ln>
        <a:effectLst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/>
        </a:p>
      </xdr:txBody>
    </xdr:sp>
    <xdr:clientData/>
  </xdr:twoCellAnchor>
  <xdr:twoCellAnchor>
    <xdr:from>
      <xdr:col>7</xdr:col>
      <xdr:colOff>515937</xdr:colOff>
      <xdr:row>2</xdr:row>
      <xdr:rowOff>25400</xdr:rowOff>
    </xdr:from>
    <xdr:to>
      <xdr:col>7</xdr:col>
      <xdr:colOff>693737</xdr:colOff>
      <xdr:row>2</xdr:row>
      <xdr:rowOff>228600</xdr:rowOff>
    </xdr:to>
    <xdr:sp macro="" textlink="">
      <xdr:nvSpPr>
        <xdr:cNvPr id="20" name="MultArrow_H">
          <a:extLst>
            <a:ext uri="{FF2B5EF4-FFF2-40B4-BE49-F238E27FC236}">
              <a16:creationId xmlns:a16="http://schemas.microsoft.com/office/drawing/2014/main" id="{917CDBF9-A425-4F36-B12F-6860F062417F}"/>
            </a:ext>
          </a:extLst>
        </xdr:cNvPr>
        <xdr:cNvSpPr/>
      </xdr:nvSpPr>
      <xdr:spPr>
        <a:xfrm>
          <a:off x="11288712" y="701675"/>
          <a:ext cx="177800" cy="203200"/>
        </a:xfrm>
        <a:prstGeom prst="upArrow">
          <a:avLst/>
        </a:prstGeom>
        <a:solidFill>
          <a:srgbClr val="C00000"/>
        </a:solidFill>
        <a:ln w="6350" cap="flat" cmpd="sng" algn="ctr">
          <a:noFill/>
          <a:prstDash val="solid"/>
          <a:miter/>
        </a:ln>
        <a:effectLst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/>
        </a:p>
      </xdr:txBody>
    </xdr:sp>
    <xdr:clientData/>
  </xdr:twoCellAnchor>
  <xdr:twoCellAnchor>
    <xdr:from>
      <xdr:col>8</xdr:col>
      <xdr:colOff>515937</xdr:colOff>
      <xdr:row>2</xdr:row>
      <xdr:rowOff>25400</xdr:rowOff>
    </xdr:from>
    <xdr:to>
      <xdr:col>8</xdr:col>
      <xdr:colOff>693737</xdr:colOff>
      <xdr:row>2</xdr:row>
      <xdr:rowOff>228600</xdr:rowOff>
    </xdr:to>
    <xdr:sp macro="" textlink="">
      <xdr:nvSpPr>
        <xdr:cNvPr id="21" name="MultArrow_I">
          <a:extLst>
            <a:ext uri="{FF2B5EF4-FFF2-40B4-BE49-F238E27FC236}">
              <a16:creationId xmlns:a16="http://schemas.microsoft.com/office/drawing/2014/main" id="{353D04C0-6887-4D4B-A805-7A7C9794C5E6}"/>
            </a:ext>
          </a:extLst>
        </xdr:cNvPr>
        <xdr:cNvSpPr/>
      </xdr:nvSpPr>
      <xdr:spPr>
        <a:xfrm>
          <a:off x="12498387" y="701675"/>
          <a:ext cx="177800" cy="203200"/>
        </a:xfrm>
        <a:prstGeom prst="upArrow">
          <a:avLst/>
        </a:prstGeom>
        <a:solidFill>
          <a:srgbClr val="C00000"/>
        </a:solidFill>
        <a:ln w="6350" cap="flat" cmpd="sng" algn="ctr">
          <a:noFill/>
          <a:prstDash val="solid"/>
          <a:miter/>
        </a:ln>
        <a:effectLst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/>
        </a:p>
      </xdr:txBody>
    </xdr:sp>
    <xdr:clientData/>
  </xdr:twoCellAnchor>
  <xdr:twoCellAnchor>
    <xdr:from>
      <xdr:col>8</xdr:col>
      <xdr:colOff>1382712</xdr:colOff>
      <xdr:row>2</xdr:row>
      <xdr:rowOff>139700</xdr:rowOff>
    </xdr:from>
    <xdr:to>
      <xdr:col>9</xdr:col>
      <xdr:colOff>36512</xdr:colOff>
      <xdr:row>2</xdr:row>
      <xdr:rowOff>342900</xdr:rowOff>
    </xdr:to>
    <xdr:sp macro="" textlink="">
      <xdr:nvSpPr>
        <xdr:cNvPr id="2" name="MultArrow_I">
          <a:extLst>
            <a:ext uri="{FF2B5EF4-FFF2-40B4-BE49-F238E27FC236}">
              <a16:creationId xmlns:a16="http://schemas.microsoft.com/office/drawing/2014/main" id="{77B39308-37CB-4ECE-B151-39ACFFD3808F}"/>
            </a:ext>
          </a:extLst>
        </xdr:cNvPr>
        <xdr:cNvSpPr/>
      </xdr:nvSpPr>
      <xdr:spPr>
        <a:xfrm>
          <a:off x="14250987" y="815975"/>
          <a:ext cx="177800" cy="203200"/>
        </a:xfrm>
        <a:prstGeom prst="upArrow">
          <a:avLst/>
        </a:prstGeom>
        <a:solidFill>
          <a:srgbClr val="C00000"/>
        </a:solidFill>
        <a:ln w="6350" cap="flat" cmpd="sng" algn="ctr">
          <a:noFill/>
          <a:prstDash val="solid"/>
          <a:miter/>
        </a:ln>
        <a:effectLst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350" row="4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66DD94BC-0A08-42AB-B20B-F4440E176FAB}">
  <we:reference id="wa200009404" version="1.0.0.8" store="en-US" storeType="OMEX"/>
  <we:alternateReferences>
    <we:reference id="wa200009404" version="1.0.0.8" store="en-US" storeType="OMEX"/>
  </we:alternateReferences>
  <we:properties>
    <we:property name="claude.fileId" value="&quot;09db8fec-f1bc-434e-b2dc-d5dc6674393c&quot;"/>
  </we:properties>
  <we:bindings/>
  <we:snapshot xmlns:r="http://schemas.openxmlformats.org/officeDocument/2006/relationships"/>
</we:webextension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90000"/>
  </sheetPr>
  <dimension ref="A1:R28"/>
  <sheetViews>
    <sheetView showGridLines="0" tabSelected="1" topLeftCell="A4" zoomScaleNormal="100" workbookViewId="0">
      <selection activeCell="P3" sqref="P3"/>
    </sheetView>
  </sheetViews>
  <sheetFormatPr defaultRowHeight="21" x14ac:dyDescent="0.35"/>
  <cols>
    <col min="1" max="1" width="2" style="5" customWidth="1"/>
    <col min="2" max="2" width="24.5" style="47" customWidth="1"/>
    <col min="3" max="14" width="24.5" style="5" customWidth="1"/>
    <col min="15" max="16" width="24.5" customWidth="1"/>
  </cols>
  <sheetData>
    <row r="1" spans="1:18" ht="8.1" customHeight="1" x14ac:dyDescent="0.15">
      <c r="A1"/>
      <c r="B1" s="45"/>
      <c r="C1"/>
      <c r="D1"/>
      <c r="E1"/>
      <c r="F1"/>
      <c r="G1"/>
      <c r="H1"/>
      <c r="I1"/>
      <c r="J1"/>
      <c r="K1"/>
      <c r="L1"/>
      <c r="M1"/>
      <c r="N1"/>
    </row>
    <row r="2" spans="1:18" ht="8.1" customHeight="1" x14ac:dyDescent="0.15">
      <c r="A2"/>
      <c r="B2" s="45"/>
      <c r="C2"/>
      <c r="D2"/>
      <c r="E2"/>
      <c r="F2"/>
      <c r="G2"/>
      <c r="H2"/>
      <c r="I2"/>
      <c r="J2"/>
      <c r="K2"/>
      <c r="L2"/>
      <c r="M2"/>
      <c r="N2"/>
    </row>
    <row r="3" spans="1:18" ht="38.25" customHeight="1" x14ac:dyDescent="0.15">
      <c r="A3"/>
      <c r="B3" s="240" t="s">
        <v>7203</v>
      </c>
      <c r="C3" s="241"/>
      <c r="D3" s="241"/>
      <c r="E3" s="241"/>
      <c r="F3" s="241"/>
      <c r="G3" s="241"/>
      <c r="H3" s="241"/>
      <c r="I3" s="241"/>
      <c r="J3" s="241"/>
      <c r="K3" s="241"/>
      <c r="L3" s="241"/>
      <c r="M3" s="241"/>
      <c r="N3" s="241"/>
      <c r="O3" s="241"/>
    </row>
    <row r="4" spans="1:18" ht="14.25" customHeight="1" x14ac:dyDescent="0.15">
      <c r="A4"/>
      <c r="B4" s="46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</row>
    <row r="5" spans="1:18" ht="110.25" customHeight="1" x14ac:dyDescent="0.15">
      <c r="A5"/>
      <c r="B5" s="239" t="str">
        <f>HYPERLINK("#'Pipe Nipples'!A1","PIPE NIPPLES")</f>
        <v>PIPE NIPPLES</v>
      </c>
      <c r="C5" s="62" t="str">
        <f>HYPERLINK("#'Pipe Nipples'!A5","Brass Pipe Nipple")</f>
        <v>Brass Pipe Nipple</v>
      </c>
      <c r="D5" s="62" t="str">
        <f>HYPERLINK("#'Pipe Nipples'!A186","Black Pipe Nipple")</f>
        <v>Black Pipe Nipple</v>
      </c>
      <c r="E5" s="62" t="str">
        <f>HYPERLINK("#'Pipe Nipples'!A454","Galvanized Pipe Nipple")</f>
        <v>Galvanized Pipe Nipple</v>
      </c>
      <c r="F5" s="62" t="str">
        <f>HYPERLINK("#'Pipe Nipples'!A728","R-L Coupling and Pipe Nipple")</f>
        <v>R-L Coupling and Pipe Nipple</v>
      </c>
      <c r="G5" s="62" t="str">
        <f>HYPERLINK("#'Pipe Nipples'!A753","Blk Sch 80 Pipe Nipple")</f>
        <v>Blk Sch 80 Pipe Nipple</v>
      </c>
      <c r="H5" s="62" t="str">
        <f>HYPERLINK("#'Pipe Nipples'!A901","304 Stainless Pipe Nipple")</f>
        <v>304 Stainless Pipe Nipple</v>
      </c>
      <c r="I5" s="62" t="str">
        <f>HYPERLINK("#'Pipe Nipples'!A1052","316 Stainless Pipe Nipple")</f>
        <v>316 Stainless Pipe Nipple</v>
      </c>
      <c r="J5" s="62" t="str">
        <f>HYPERLINK("#'Pipe Nipples'!A1175","Galvanize King Hose Pipe Nipple")</f>
        <v>Galvanize King Hose Pipe Nipple</v>
      </c>
      <c r="K5" s="62" t="str">
        <f>HYPERLINK("#'Pipe Nipples'!A1185","316 Stainless King Hose Pipe Nipple")</f>
        <v>316 Stainless King Hose Pipe Nipple</v>
      </c>
      <c r="L5" s="62" t="str">
        <f>HYPERLINK("#'Pipe Nipples'!A1193","Transition Pipe Nipple")</f>
        <v>Transition Pipe Nipple</v>
      </c>
      <c r="M5" s="62" t="str">
        <f>HYPERLINK("#'Pipe Nipples'!A1197","5 and 6 Inch Pipe Nipple")</f>
        <v>5 and 6 Inch Pipe Nipple</v>
      </c>
      <c r="N5" s="204" t="str">
        <f>HYPERLINK("#'Pipe Nipples'!A1222","Large Diameter Steel Precut Pipe Nipple")</f>
        <v>Large Diameter Steel Precut Pipe Nipple</v>
      </c>
      <c r="O5" s="204" t="str">
        <f>HYPERLINK("#'Pipe Nipples'!A1263","Red Brass Precut Pipe Nipple")</f>
        <v>Red Brass Precut Pipe Nipple</v>
      </c>
      <c r="P5" s="204" t="str">
        <f>HYPERLINK("#'Pipe Nipples'!A1297","Assorted Packs")</f>
        <v>Assorted Packs</v>
      </c>
      <c r="Q5" s="227"/>
      <c r="R5" s="227"/>
    </row>
    <row r="6" spans="1:18" ht="17.25" customHeight="1" x14ac:dyDescent="0.15">
      <c r="A6"/>
      <c r="B6" s="61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</row>
    <row r="7" spans="1:18" ht="110.25" customHeight="1" x14ac:dyDescent="0.15">
      <c r="A7"/>
      <c r="B7" s="69" t="str">
        <f>HYPERLINK("#'Fittings'!A1","FITTINGS")</f>
        <v>FITTINGS</v>
      </c>
      <c r="C7" s="62" t="str">
        <f>HYPERLINK("#'Fittings'!A5","Blk Malleable Fittings")</f>
        <v>Blk Malleable Fittings</v>
      </c>
      <c r="D7" s="62" t="str">
        <f>HYPERLINK("#'Fittings'!A374","Blk Malleable XH Sched80 Fittings")</f>
        <v>Blk Malleable XH Sched80 Fittings</v>
      </c>
      <c r="E7" s="62" t="str">
        <f>HYPERLINK("#'Fittings'!A418","Galv Malleable Fittings")</f>
        <v>Galv Malleable Fittings</v>
      </c>
      <c r="F7" s="62" t="str">
        <f>HYPERLINK("#'Fittings'!A787","Bronze Fittings")</f>
        <v>Bronze Fittings</v>
      </c>
      <c r="G7" s="62" t="str">
        <f>HYPERLINK("#'Fittings'!A1031","304 SP112 Fittings")</f>
        <v>304 SP112 Fittings</v>
      </c>
      <c r="H7" s="62" t="str">
        <f>HYPERLINK("#'Fittings'!A1203","316 SP112 Fittings")</f>
        <v>316 SP112 Fittings</v>
      </c>
      <c r="I7" s="62" t="str">
        <f>HYPERLINK("#'Fittings'!A1332","304 SP114 Fittings")</f>
        <v>304 SP114 Fittings</v>
      </c>
      <c r="J7" s="62" t="str">
        <f>HYPERLINK("#'Fittings'!A1500","316 SP114 Fittings")</f>
        <v>316 SP114 Fittings</v>
      </c>
      <c r="K7" s="62" t="str">
        <f>HYPERLINK("#'Fittings'!A1649","Push Fittings")</f>
        <v>Push Fittings</v>
      </c>
      <c r="L7" s="62" t="str">
        <f>HYPERLINK("#'Couplings'!A5","Merchant Coupling Fittings")</f>
        <v>Merchant Coupling Fittings</v>
      </c>
      <c r="M7" s="67" t="str">
        <f>HYPERLINK("#'Couplings'!A56","Flexible Rubber Coupling Fittings")</f>
        <v>Flexible Rubber Coupling Fittings</v>
      </c>
      <c r="N7" s="228" t="str">
        <f>HYPERLINK("#'Couplings'!A71","No Hub Coupling Fittings")</f>
        <v>No Hub Coupling Fittings</v>
      </c>
      <c r="O7" s="68" t="str">
        <f>HYPERLINK("#'Fittings'!A1707","Copper Fittings")</f>
        <v>Copper Fittings</v>
      </c>
      <c r="P7" s="68" t="str">
        <f>HYPERLINK("#'Fittings'!A1810","Ductile Iron Fittings")</f>
        <v>Ductile Iron Fittings</v>
      </c>
      <c r="Q7" s="203"/>
      <c r="R7" s="203"/>
    </row>
    <row r="8" spans="1:18" ht="17.25" customHeight="1" x14ac:dyDescent="0.15">
      <c r="A8"/>
      <c r="B8" s="61"/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230"/>
      <c r="P8" s="230"/>
      <c r="Q8" s="203"/>
      <c r="R8" s="203"/>
    </row>
    <row r="9" spans="1:18" ht="110.25" customHeight="1" x14ac:dyDescent="0.15">
      <c r="A9"/>
      <c r="B9" s="69" t="str">
        <f>HYPERLINK("#'Valves'!A1","VALVES")</f>
        <v>VALVES</v>
      </c>
      <c r="C9" s="62" t="str">
        <f>HYPERLINK("#'Valves'!A5","Quarter Turn Angle Stop")</f>
        <v>Quarter Turn Angle Stop</v>
      </c>
      <c r="D9" s="62" t="str">
        <f>HYPERLINK("#'Valves'!A13","Gas Ball Valve")</f>
        <v>Gas Ball Valve</v>
      </c>
      <c r="E9" s="62" t="str">
        <f>HYPERLINK("#'Valves'!A26","Brass Gate Valve")</f>
        <v>Brass Gate Valve</v>
      </c>
      <c r="F9" s="62" t="str">
        <f>HYPERLINK("#'Valves'!A42","Brass Check Valve")</f>
        <v>Brass Check Valve</v>
      </c>
      <c r="G9" s="62" t="str">
        <f>HYPERLINK("#'Valves'!A57","Brass Full Port Ball Valve")</f>
        <v>Brass Full Port Ball Valve</v>
      </c>
      <c r="H9" s="62" t="str">
        <f>HYPERLINK("#'Valves'!A78","Brass Press Valve")</f>
        <v>Brass Press Valve</v>
      </c>
      <c r="I9" s="62" t="str">
        <f>HYPERLINK("#'Valves'!A88","PVC Ball Valve")</f>
        <v>PVC Ball Valve</v>
      </c>
      <c r="J9" s="62" t="str">
        <f>HYPERLINK("#'Valves'!A107","Stainless Ball Valve w Locking Handle")</f>
        <v>Stainless Ball Valve w Locking Handle</v>
      </c>
      <c r="K9" s="62" t="str">
        <f>HYPERLINK("#'Valves'!A116","Brass Pex Valve")</f>
        <v>Brass Pex Valve</v>
      </c>
      <c r="L9" s="62" t="str">
        <f>HYPERLINK("#'Valves'!A120","Mini Valve")</f>
        <v>Mini Valve</v>
      </c>
      <c r="M9" s="67" t="str">
        <f>HYPERLINK("#'Valves'!A129","Tankless Water Heater Valves")</f>
        <v>Tankless Water Heater Valves</v>
      </c>
      <c r="N9" s="229" t="str">
        <f>HYPERLINK("#'Valves'!A139","Misc Valves")</f>
        <v>Misc Valves</v>
      </c>
      <c r="O9" s="205" t="str">
        <f>HYPERLINK("#'Valves'!A155","Thermostatic Mixing Valve")</f>
        <v>Thermostatic Mixing Valve</v>
      </c>
      <c r="P9" s="251" t="str">
        <f>HYPERLINK("#'Valves'!A163","Pressure Reducing Valves")</f>
        <v>Pressure Reducing Valves</v>
      </c>
      <c r="Q9" s="231"/>
      <c r="R9" s="203"/>
    </row>
    <row r="10" spans="1:18" ht="17.25" customHeight="1" x14ac:dyDescent="0.15">
      <c r="A10"/>
      <c r="B10" s="61"/>
      <c r="C10" s="63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</row>
    <row r="11" spans="1:18" ht="110.25" customHeight="1" x14ac:dyDescent="0.15">
      <c r="A11"/>
      <c r="B11" s="69" t="str">
        <f>HYPERLINK("#'Connectors'!A1","CONNECTORS")</f>
        <v>CONNECTORS</v>
      </c>
      <c r="C11" s="62" t="str">
        <f>HYPERLINK("#'Connectors'!A5","Yellow Coated Gas Connector")</f>
        <v>Yellow Coated Gas Connector</v>
      </c>
      <c r="D11" s="62" t="str">
        <f>HYPERLINK("#'Connectors'!A284","Uncoated Gas Connector")</f>
        <v>Uncoated Gas Connector</v>
      </c>
      <c r="E11" s="62" t="str">
        <f>HYPERLINK("#'Fittings'!A1018","Gas Connector End Fittings")</f>
        <v>Gas Connector End Fittings</v>
      </c>
      <c r="F11" s="62" t="str">
        <f>HYPERLINK("#'Connectors'!A549","Stainless Corrugated Connector")</f>
        <v>Stainless Corrugated Connector</v>
      </c>
      <c r="G11" s="62" t="str">
        <f>HYPERLINK("#'Connectors'!A571","Copper Corrugated Connector")</f>
        <v>Copper Corrugated Connector</v>
      </c>
      <c r="H11" s="67" t="str">
        <f>HYPERLINK("#'Connectors'!A582","Stainless Braided Faucett Connector")</f>
        <v>Stainless Braided Faucett Connector</v>
      </c>
      <c r="I11" s="68" t="str">
        <f>HYPERLINK("#'Connectors'!A597","Stainless Braided Toilet Connector")</f>
        <v>Stainless Braided Toilet Connector</v>
      </c>
      <c r="J11" s="205" t="str">
        <f>HYPERLINK("#'Connectors'!A604","Gas Yellow Pipe")</f>
        <v>Gas Yellow Pipe</v>
      </c>
      <c r="K11" s="65"/>
      <c r="L11" s="65"/>
      <c r="M11" s="65"/>
      <c r="N11" s="65"/>
      <c r="O11" s="65"/>
      <c r="P11" s="65"/>
    </row>
    <row r="12" spans="1:18" ht="14.25" customHeight="1" x14ac:dyDescent="0.15">
      <c r="A12"/>
      <c r="B12" s="61"/>
      <c r="C12" s="63"/>
      <c r="D12" s="63"/>
      <c r="E12" s="63"/>
      <c r="F12" s="63"/>
      <c r="G12" s="63"/>
      <c r="H12" s="63"/>
      <c r="I12" s="63"/>
      <c r="J12" s="63"/>
      <c r="K12" s="64"/>
      <c r="L12" s="64"/>
      <c r="M12" s="64"/>
      <c r="N12" s="64"/>
      <c r="O12" s="64"/>
      <c r="P12" s="64"/>
    </row>
    <row r="13" spans="1:18" ht="110.25" customHeight="1" x14ac:dyDescent="0.15">
      <c r="A13"/>
      <c r="B13" s="69" t="str">
        <f>HYPERLINK("#'MISC'!A1","MISC")</f>
        <v>MISC</v>
      </c>
      <c r="C13" s="62" t="str">
        <f>HYPERLINK("#'MISC'!A5","Boiler Drain")</f>
        <v>Boiler Drain</v>
      </c>
      <c r="D13" s="62" t="str">
        <f>HYPERLINK("#'MISC'!A18","Water Expansion Tank")</f>
        <v>Water Expansion Tank</v>
      </c>
      <c r="E13" s="62" t="str">
        <f>HYPERLINK("#'MISC'!A24","Test Gauges")</f>
        <v>Test Gauges</v>
      </c>
      <c r="F13" s="62" t="str">
        <f>HYPERLINK("#'MISC'!A31","Water Heater Acc")</f>
        <v>Water Heater Acc</v>
      </c>
      <c r="G13" s="67" t="str">
        <f>HYPERLINK("#'MISC'!A39","Pumps")</f>
        <v>Pumps</v>
      </c>
      <c r="H13" s="68" t="str">
        <f>HYPERLINK("#'MISC'!A42","Pex &amp; Plumbing")</f>
        <v>Pex &amp; Plumbing</v>
      </c>
      <c r="I13" s="68" t="str">
        <f>HYPERLINK("#'MISC'!A45","Fire Sprinklers")</f>
        <v>Fire Sprinklers</v>
      </c>
      <c r="J13" s="205" t="str">
        <f>HYPERLINK("#'MISC'!A58","Hangers &amp; Supports")</f>
        <v>Hangers &amp; Supports</v>
      </c>
      <c r="K13" s="232"/>
      <c r="L13" s="65"/>
      <c r="M13" s="65"/>
      <c r="N13" s="65"/>
      <c r="O13" s="65"/>
      <c r="P13" s="65"/>
    </row>
    <row r="14" spans="1:18" ht="14.25" customHeight="1" x14ac:dyDescent="0.15">
      <c r="A14"/>
      <c r="B14" s="46"/>
      <c r="C14" s="44"/>
      <c r="D14" s="44"/>
      <c r="E14" s="44"/>
      <c r="F14" s="44"/>
      <c r="G14" s="44"/>
      <c r="H14" s="44"/>
      <c r="I14" s="44"/>
      <c r="J14" s="44"/>
      <c r="K14" s="66"/>
      <c r="L14"/>
      <c r="M14"/>
      <c r="N14"/>
    </row>
    <row r="15" spans="1:18" ht="44.1" customHeight="1" x14ac:dyDescent="0.15">
      <c r="A15"/>
      <c r="B15" s="45"/>
      <c r="C15"/>
      <c r="D15"/>
      <c r="E15"/>
      <c r="F15"/>
      <c r="G15"/>
      <c r="H15"/>
      <c r="I15"/>
      <c r="J15"/>
      <c r="K15" s="66"/>
      <c r="L15"/>
      <c r="M15"/>
      <c r="N15"/>
    </row>
    <row r="16" spans="1:18" ht="27.75" customHeight="1" x14ac:dyDescent="0.15">
      <c r="A16"/>
      <c r="B16" s="45"/>
      <c r="C16"/>
      <c r="D16"/>
      <c r="E16"/>
      <c r="F16"/>
      <c r="G16"/>
      <c r="H16"/>
      <c r="I16"/>
      <c r="J16"/>
      <c r="K16"/>
      <c r="L16"/>
      <c r="M16"/>
      <c r="N16"/>
    </row>
    <row r="17" spans="2:2" customFormat="1" ht="6" hidden="1" customHeight="1" x14ac:dyDescent="0.15">
      <c r="B17" s="45"/>
    </row>
    <row r="18" spans="2:2" customFormat="1" ht="61.5" hidden="1" customHeight="1" x14ac:dyDescent="0.15">
      <c r="B18" s="45"/>
    </row>
    <row r="19" spans="2:2" customFormat="1" ht="6" hidden="1" customHeight="1" x14ac:dyDescent="0.15">
      <c r="B19" s="45"/>
    </row>
    <row r="20" spans="2:2" customFormat="1" ht="61.5" hidden="1" customHeight="1" x14ac:dyDescent="0.15">
      <c r="B20" s="45"/>
    </row>
    <row r="21" spans="2:2" customFormat="1" ht="6" hidden="1" customHeight="1" x14ac:dyDescent="0.15">
      <c r="B21" s="45"/>
    </row>
    <row r="22" spans="2:2" customFormat="1" x14ac:dyDescent="0.15">
      <c r="B22" s="45"/>
    </row>
    <row r="23" spans="2:2" customFormat="1" ht="21.95" customHeight="1" x14ac:dyDescent="0.15">
      <c r="B23" s="45"/>
    </row>
    <row r="24" spans="2:2" customFormat="1" x14ac:dyDescent="0.15">
      <c r="B24" s="45"/>
    </row>
    <row r="25" spans="2:2" customFormat="1" x14ac:dyDescent="0.15">
      <c r="B25" s="45"/>
    </row>
    <row r="26" spans="2:2" customFormat="1" x14ac:dyDescent="0.15">
      <c r="B26" s="45"/>
    </row>
    <row r="27" spans="2:2" customFormat="1" x14ac:dyDescent="0.15">
      <c r="B27" s="45"/>
    </row>
    <row r="28" spans="2:2" customFormat="1" x14ac:dyDescent="0.15">
      <c r="B28" s="45"/>
    </row>
  </sheetData>
  <mergeCells count="1">
    <mergeCell ref="B3:O3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1"/>
  </sheetPr>
  <dimension ref="A1:Z202"/>
  <sheetViews>
    <sheetView zoomScaleNormal="100" workbookViewId="0">
      <pane ySplit="3" topLeftCell="A4" activePane="bottomLeft" state="frozen"/>
      <selection pane="bottomLeft" activeCell="H7" sqref="H7"/>
    </sheetView>
  </sheetViews>
  <sheetFormatPr defaultColWidth="9.33203125" defaultRowHeight="23.25" x14ac:dyDescent="0.15"/>
  <cols>
    <col min="1" max="1" width="3.33203125" style="9" customWidth="1"/>
    <col min="2" max="2" width="78.5" style="7" bestFit="1" customWidth="1"/>
    <col min="3" max="3" width="24" style="7" customWidth="1"/>
    <col min="4" max="4" width="5" style="7" customWidth="1"/>
    <col min="5" max="5" width="6.6640625" style="7" customWidth="1"/>
    <col min="6" max="6" width="15.5" style="7" customWidth="1"/>
    <col min="7" max="7" width="5.5" style="7" customWidth="1"/>
    <col min="8" max="8" width="51.1640625" style="7" customWidth="1"/>
    <col min="9" max="9" width="15.5" style="7" customWidth="1"/>
    <col min="10" max="10" width="12.6640625" style="7" customWidth="1"/>
    <col min="11" max="16384" width="9.33203125" style="7"/>
  </cols>
  <sheetData>
    <row r="1" spans="1:26" ht="26.1" customHeight="1" x14ac:dyDescent="0.15">
      <c r="A1" s="7"/>
      <c r="B1" s="242" t="s">
        <v>7202</v>
      </c>
      <c r="C1" s="242"/>
    </row>
    <row r="2" spans="1:26" ht="12" customHeight="1" thickBot="1" x14ac:dyDescent="0.2">
      <c r="A2" s="7"/>
    </row>
    <row r="3" spans="1:26" ht="24" thickBot="1" x14ac:dyDescent="0.2">
      <c r="A3" s="7"/>
      <c r="B3" s="12" t="s">
        <v>9</v>
      </c>
      <c r="C3" s="12" t="s">
        <v>72</v>
      </c>
      <c r="E3" s="11">
        <v>0</v>
      </c>
    </row>
    <row r="4" spans="1:26" ht="24" thickBot="1" x14ac:dyDescent="0.2">
      <c r="A4" s="7"/>
      <c r="B4" s="13" t="s">
        <v>10</v>
      </c>
      <c r="C4" s="14">
        <f t="shared" ref="C4:C18" si="0">D4*E$3</f>
        <v>0</v>
      </c>
      <c r="D4" s="7">
        <v>0.17580000000000001</v>
      </c>
    </row>
    <row r="5" spans="1:26" ht="24" thickBot="1" x14ac:dyDescent="0.2">
      <c r="A5" s="7"/>
      <c r="B5" s="13" t="s">
        <v>12</v>
      </c>
      <c r="C5" s="14">
        <f t="shared" si="0"/>
        <v>0</v>
      </c>
      <c r="D5" s="7">
        <v>0.17580000000000001</v>
      </c>
    </row>
    <row r="6" spans="1:26" ht="24" thickBot="1" x14ac:dyDescent="0.2">
      <c r="A6" s="7"/>
      <c r="B6" s="13" t="s">
        <v>5162</v>
      </c>
      <c r="C6" s="14">
        <f t="shared" si="0"/>
        <v>0</v>
      </c>
      <c r="D6" s="7">
        <v>0.13189999999999999</v>
      </c>
    </row>
    <row r="7" spans="1:26" ht="24" thickBot="1" x14ac:dyDescent="0.2">
      <c r="A7" s="7"/>
      <c r="B7" s="13" t="s">
        <v>13</v>
      </c>
      <c r="C7" s="14">
        <f t="shared" si="0"/>
        <v>0</v>
      </c>
      <c r="D7" s="7">
        <v>0</v>
      </c>
    </row>
    <row r="8" spans="1:26" ht="24" thickBot="1" x14ac:dyDescent="0.2">
      <c r="A8" s="7"/>
      <c r="B8" s="13" t="s">
        <v>5163</v>
      </c>
      <c r="C8" s="14">
        <f t="shared" si="0"/>
        <v>0</v>
      </c>
      <c r="D8" s="7">
        <v>0.1671</v>
      </c>
    </row>
    <row r="9" spans="1:26" ht="24" thickBot="1" x14ac:dyDescent="0.2">
      <c r="A9" s="7"/>
      <c r="B9" s="13" t="s">
        <v>5164</v>
      </c>
      <c r="C9" s="14">
        <f t="shared" si="0"/>
        <v>0</v>
      </c>
      <c r="D9" s="7">
        <v>0</v>
      </c>
    </row>
    <row r="10" spans="1:26" ht="24" thickBot="1" x14ac:dyDescent="0.2">
      <c r="A10" s="7"/>
      <c r="B10" s="13" t="s">
        <v>5165</v>
      </c>
      <c r="C10" s="14">
        <f t="shared" si="0"/>
        <v>0</v>
      </c>
      <c r="D10" s="7">
        <v>0.2203</v>
      </c>
    </row>
    <row r="11" spans="1:26" s="8" customFormat="1" ht="24" thickBot="1" x14ac:dyDescent="0.2">
      <c r="A11" s="7"/>
      <c r="B11" s="13" t="s">
        <v>5166</v>
      </c>
      <c r="C11" s="14">
        <f t="shared" si="0"/>
        <v>0</v>
      </c>
      <c r="D11" s="7">
        <v>0.2203</v>
      </c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24" thickBot="1" x14ac:dyDescent="0.2">
      <c r="A12" s="7"/>
      <c r="B12" s="13" t="s">
        <v>19</v>
      </c>
      <c r="C12" s="14">
        <f t="shared" si="0"/>
        <v>0</v>
      </c>
      <c r="D12" s="7">
        <v>2.3E-2</v>
      </c>
    </row>
    <row r="13" spans="1:26" ht="24" thickBot="1" x14ac:dyDescent="0.2">
      <c r="A13" s="7"/>
      <c r="B13" s="13" t="s">
        <v>14</v>
      </c>
      <c r="C13" s="14">
        <f t="shared" si="0"/>
        <v>0</v>
      </c>
      <c r="D13" s="7">
        <v>0.21</v>
      </c>
    </row>
    <row r="14" spans="1:26" ht="24" thickBot="1" x14ac:dyDescent="0.2">
      <c r="A14" s="7"/>
      <c r="B14" s="13" t="s">
        <v>58</v>
      </c>
      <c r="C14" s="14">
        <f t="shared" si="0"/>
        <v>0</v>
      </c>
      <c r="D14" s="7">
        <v>0</v>
      </c>
    </row>
    <row r="15" spans="1:26" ht="24" thickBot="1" x14ac:dyDescent="0.2">
      <c r="A15" s="7"/>
      <c r="B15" s="13" t="s">
        <v>60</v>
      </c>
      <c r="C15" s="14">
        <f t="shared" si="0"/>
        <v>0</v>
      </c>
      <c r="D15" s="7">
        <v>0</v>
      </c>
    </row>
    <row r="16" spans="1:26" ht="24" thickBot="1" x14ac:dyDescent="0.2">
      <c r="A16" s="7"/>
      <c r="B16" s="13" t="s">
        <v>40</v>
      </c>
      <c r="C16" s="14">
        <f t="shared" si="0"/>
        <v>0</v>
      </c>
      <c r="D16" s="7">
        <v>5.3600000000000002E-2</v>
      </c>
    </row>
    <row r="17" spans="1:5" ht="24" thickBot="1" x14ac:dyDescent="0.2">
      <c r="A17" s="7"/>
      <c r="B17" s="13" t="s">
        <v>41</v>
      </c>
      <c r="C17" s="14">
        <f t="shared" si="0"/>
        <v>0</v>
      </c>
      <c r="D17" s="7">
        <v>0.1123</v>
      </c>
    </row>
    <row r="18" spans="1:5" ht="24" thickBot="1" x14ac:dyDescent="0.2">
      <c r="A18" s="7"/>
      <c r="B18" s="13" t="s">
        <v>5175</v>
      </c>
      <c r="C18" s="14">
        <f t="shared" si="0"/>
        <v>0</v>
      </c>
      <c r="D18" s="7">
        <v>0</v>
      </c>
    </row>
    <row r="19" spans="1:5" ht="24" thickBot="1" x14ac:dyDescent="0.2">
      <c r="A19" s="7"/>
      <c r="B19" s="13" t="s">
        <v>5623</v>
      </c>
      <c r="C19" s="14">
        <f>D19*E$3</f>
        <v>0</v>
      </c>
      <c r="D19" s="7">
        <v>0</v>
      </c>
    </row>
    <row r="20" spans="1:5" ht="24" thickBot="1" x14ac:dyDescent="0.2">
      <c r="A20" s="7"/>
      <c r="B20" s="13" t="s">
        <v>5624</v>
      </c>
      <c r="C20" s="14">
        <f>D20*E$3</f>
        <v>0</v>
      </c>
      <c r="D20" s="7">
        <v>0.17580000000000001</v>
      </c>
    </row>
    <row r="21" spans="1:5" ht="24" thickBot="1" x14ac:dyDescent="0.2">
      <c r="A21" s="7"/>
    </row>
    <row r="22" spans="1:5" ht="24" thickBot="1" x14ac:dyDescent="0.2">
      <c r="A22" s="7"/>
      <c r="B22" s="15" t="s">
        <v>0</v>
      </c>
      <c r="C22" s="15" t="s">
        <v>72</v>
      </c>
      <c r="E22" s="11">
        <v>0</v>
      </c>
    </row>
    <row r="23" spans="1:5" ht="24" thickBot="1" x14ac:dyDescent="0.2">
      <c r="A23" s="7"/>
      <c r="B23" s="16" t="s">
        <v>1</v>
      </c>
      <c r="C23" s="17">
        <f t="shared" ref="C23:C39" si="1">D23*E$22</f>
        <v>0</v>
      </c>
      <c r="D23" s="7">
        <v>0.09</v>
      </c>
    </row>
    <row r="24" spans="1:5" ht="24" thickBot="1" x14ac:dyDescent="0.2">
      <c r="A24" s="7"/>
      <c r="B24" s="16" t="s">
        <v>5167</v>
      </c>
      <c r="C24" s="17">
        <f t="shared" si="1"/>
        <v>0</v>
      </c>
      <c r="D24" s="7">
        <v>0.3513</v>
      </c>
    </row>
    <row r="25" spans="1:5" ht="24" thickBot="1" x14ac:dyDescent="0.2">
      <c r="A25" s="7"/>
      <c r="B25" s="16" t="s">
        <v>5168</v>
      </c>
      <c r="C25" s="17">
        <f t="shared" si="1"/>
        <v>0</v>
      </c>
      <c r="D25" s="7">
        <v>0.3901</v>
      </c>
    </row>
    <row r="26" spans="1:5" ht="24" thickBot="1" x14ac:dyDescent="0.2">
      <c r="A26" s="7"/>
      <c r="B26" s="16" t="s">
        <v>5169</v>
      </c>
      <c r="C26" s="17">
        <f t="shared" si="1"/>
        <v>0</v>
      </c>
      <c r="D26" s="7">
        <v>0.4</v>
      </c>
    </row>
    <row r="27" spans="1:5" ht="24" thickBot="1" x14ac:dyDescent="0.2">
      <c r="A27" s="7"/>
      <c r="B27" s="16" t="s">
        <v>5170</v>
      </c>
      <c r="C27" s="17">
        <f t="shared" si="1"/>
        <v>0</v>
      </c>
      <c r="D27" s="7">
        <v>0.32890000000000003</v>
      </c>
    </row>
    <row r="28" spans="1:5" ht="24" thickBot="1" x14ac:dyDescent="0.2">
      <c r="A28" s="7"/>
      <c r="B28" s="16" t="s">
        <v>5171</v>
      </c>
      <c r="C28" s="17">
        <f t="shared" si="1"/>
        <v>0</v>
      </c>
      <c r="D28" s="7">
        <v>0.4118</v>
      </c>
    </row>
    <row r="29" spans="1:5" ht="24" thickBot="1" x14ac:dyDescent="0.2">
      <c r="A29" s="7"/>
      <c r="B29" s="16" t="s">
        <v>5172</v>
      </c>
      <c r="C29" s="17">
        <f t="shared" si="1"/>
        <v>0</v>
      </c>
      <c r="D29" s="7">
        <v>0.47560000000000002</v>
      </c>
    </row>
    <row r="30" spans="1:5" ht="24" thickBot="1" x14ac:dyDescent="0.2">
      <c r="A30" s="7"/>
      <c r="B30" s="16" t="s">
        <v>56</v>
      </c>
      <c r="C30" s="17">
        <f t="shared" si="1"/>
        <v>0</v>
      </c>
      <c r="D30" s="7">
        <v>0.4</v>
      </c>
    </row>
    <row r="31" spans="1:5" ht="24" thickBot="1" x14ac:dyDescent="0.2">
      <c r="A31" s="7"/>
      <c r="B31" s="16" t="s">
        <v>61</v>
      </c>
      <c r="C31" s="17">
        <f t="shared" si="1"/>
        <v>0</v>
      </c>
      <c r="D31" s="7">
        <v>4.7300000000000002E-2</v>
      </c>
    </row>
    <row r="32" spans="1:5" ht="24" thickBot="1" x14ac:dyDescent="0.2">
      <c r="A32" s="7"/>
      <c r="B32" s="16" t="s">
        <v>5</v>
      </c>
      <c r="C32" s="17">
        <f t="shared" si="1"/>
        <v>0</v>
      </c>
      <c r="D32" s="7">
        <v>3.2300000000000002E-2</v>
      </c>
    </row>
    <row r="33" spans="1:5" ht="24" thickBot="1" x14ac:dyDescent="0.2">
      <c r="A33" s="7"/>
      <c r="B33" s="16" t="s">
        <v>6</v>
      </c>
      <c r="C33" s="17">
        <f t="shared" si="1"/>
        <v>0</v>
      </c>
      <c r="D33" s="7">
        <v>3.2300000000000002E-2</v>
      </c>
    </row>
    <row r="34" spans="1:5" ht="24" thickBot="1" x14ac:dyDescent="0.2">
      <c r="A34" s="7"/>
      <c r="B34" s="16" t="s">
        <v>5173</v>
      </c>
      <c r="C34" s="17">
        <f t="shared" si="1"/>
        <v>0</v>
      </c>
      <c r="D34" s="7">
        <v>0.4</v>
      </c>
    </row>
    <row r="35" spans="1:5" ht="24" thickBot="1" x14ac:dyDescent="0.2">
      <c r="A35" s="7"/>
      <c r="B35" s="16" t="s">
        <v>64</v>
      </c>
      <c r="C35" s="17">
        <f t="shared" si="1"/>
        <v>0</v>
      </c>
      <c r="D35" s="7">
        <v>0</v>
      </c>
    </row>
    <row r="36" spans="1:5" ht="24" thickBot="1" x14ac:dyDescent="0.2">
      <c r="A36" s="7"/>
      <c r="B36" s="16" t="s">
        <v>4837</v>
      </c>
      <c r="C36" s="17">
        <f t="shared" si="1"/>
        <v>0</v>
      </c>
      <c r="D36" s="7">
        <v>0</v>
      </c>
    </row>
    <row r="37" spans="1:5" ht="24" thickBot="1" x14ac:dyDescent="0.2">
      <c r="A37" s="7"/>
      <c r="B37" s="16" t="s">
        <v>57</v>
      </c>
      <c r="C37" s="17">
        <f t="shared" si="1"/>
        <v>0</v>
      </c>
      <c r="D37" s="7">
        <v>0</v>
      </c>
    </row>
    <row r="38" spans="1:5" ht="24" thickBot="1" x14ac:dyDescent="0.2">
      <c r="A38" s="7"/>
      <c r="B38" s="16" t="s">
        <v>66</v>
      </c>
      <c r="C38" s="17">
        <f t="shared" si="1"/>
        <v>0</v>
      </c>
      <c r="D38" s="7">
        <v>0</v>
      </c>
    </row>
    <row r="39" spans="1:5" ht="24" thickBot="1" x14ac:dyDescent="0.2">
      <c r="A39" s="7"/>
      <c r="B39" s="16" t="s">
        <v>68</v>
      </c>
      <c r="C39" s="17">
        <f t="shared" si="1"/>
        <v>0</v>
      </c>
      <c r="D39" s="7">
        <v>0</v>
      </c>
    </row>
    <row r="40" spans="1:5" ht="24" thickBot="1" x14ac:dyDescent="0.2">
      <c r="A40" s="7"/>
    </row>
    <row r="41" spans="1:5" ht="24" thickBot="1" x14ac:dyDescent="0.2">
      <c r="A41" s="7"/>
      <c r="B41" s="18" t="s">
        <v>20</v>
      </c>
      <c r="C41" s="18" t="s">
        <v>72</v>
      </c>
      <c r="D41" s="7">
        <v>0</v>
      </c>
      <c r="E41" s="11">
        <v>1</v>
      </c>
    </row>
    <row r="42" spans="1:5" ht="24" thickBot="1" x14ac:dyDescent="0.2">
      <c r="A42" s="7"/>
      <c r="B42" s="19" t="s">
        <v>21</v>
      </c>
      <c r="C42" s="20">
        <f t="shared" ref="C42:C51" si="2">D42*E$41</f>
        <v>0</v>
      </c>
      <c r="D42" s="7">
        <v>0</v>
      </c>
    </row>
    <row r="43" spans="1:5" ht="24" thickBot="1" x14ac:dyDescent="0.2">
      <c r="A43" s="7"/>
      <c r="B43" s="19" t="s">
        <v>5174</v>
      </c>
      <c r="C43" s="20">
        <f t="shared" si="2"/>
        <v>0</v>
      </c>
      <c r="D43" s="7">
        <v>0</v>
      </c>
    </row>
    <row r="44" spans="1:5" ht="24" thickBot="1" x14ac:dyDescent="0.2">
      <c r="A44" s="7"/>
      <c r="B44" s="19" t="s">
        <v>23</v>
      </c>
      <c r="C44" s="20">
        <f t="shared" si="2"/>
        <v>0</v>
      </c>
      <c r="D44" s="7">
        <v>0</v>
      </c>
    </row>
    <row r="45" spans="1:5" ht="24" thickBot="1" x14ac:dyDescent="0.2">
      <c r="A45" s="7"/>
      <c r="B45" s="19" t="s">
        <v>24</v>
      </c>
      <c r="C45" s="20">
        <f t="shared" si="2"/>
        <v>0</v>
      </c>
      <c r="D45" s="7">
        <v>0</v>
      </c>
    </row>
    <row r="46" spans="1:5" ht="24" thickBot="1" x14ac:dyDescent="0.2">
      <c r="A46" s="7"/>
      <c r="B46" s="19" t="s">
        <v>63</v>
      </c>
      <c r="C46" s="20">
        <f t="shared" si="2"/>
        <v>0</v>
      </c>
      <c r="D46" s="7">
        <v>0</v>
      </c>
    </row>
    <row r="47" spans="1:5" ht="24" thickBot="1" x14ac:dyDescent="0.2">
      <c r="A47" s="7"/>
      <c r="B47" s="19" t="s">
        <v>65</v>
      </c>
      <c r="C47" s="20">
        <f t="shared" si="2"/>
        <v>0</v>
      </c>
      <c r="D47" s="7">
        <v>0</v>
      </c>
    </row>
    <row r="48" spans="1:5" ht="24" thickBot="1" x14ac:dyDescent="0.2">
      <c r="A48" s="7"/>
      <c r="B48" s="19" t="s">
        <v>54</v>
      </c>
      <c r="C48" s="20">
        <f t="shared" si="2"/>
        <v>0</v>
      </c>
      <c r="D48" s="7">
        <v>0</v>
      </c>
    </row>
    <row r="49" spans="1:5" ht="24" thickBot="1" x14ac:dyDescent="0.2">
      <c r="A49" s="7"/>
      <c r="B49" s="19" t="s">
        <v>55</v>
      </c>
      <c r="C49" s="20">
        <f t="shared" si="2"/>
        <v>0</v>
      </c>
      <c r="D49" s="7">
        <v>0</v>
      </c>
    </row>
    <row r="50" spans="1:5" ht="24" thickBot="1" x14ac:dyDescent="0.2">
      <c r="A50" s="7"/>
      <c r="B50" s="19" t="s">
        <v>59</v>
      </c>
      <c r="C50" s="20">
        <f t="shared" si="2"/>
        <v>0</v>
      </c>
      <c r="D50" s="7">
        <v>0</v>
      </c>
    </row>
    <row r="51" spans="1:5" ht="24" thickBot="1" x14ac:dyDescent="0.2">
      <c r="A51" s="7"/>
      <c r="B51" s="48" t="s">
        <v>62</v>
      </c>
      <c r="C51" s="49">
        <f t="shared" si="2"/>
        <v>0</v>
      </c>
      <c r="D51" s="7">
        <v>0</v>
      </c>
    </row>
    <row r="52" spans="1:5" ht="24" thickBot="1" x14ac:dyDescent="0.2">
      <c r="A52" s="40"/>
      <c r="B52" s="77" t="s">
        <v>5227</v>
      </c>
      <c r="C52" s="78">
        <f>D52*E$41</f>
        <v>0</v>
      </c>
      <c r="D52" s="39">
        <v>0</v>
      </c>
    </row>
    <row r="53" spans="1:5" s="88" customFormat="1" ht="24" thickBot="1" x14ac:dyDescent="0.2">
      <c r="B53" s="89"/>
      <c r="C53" s="90">
        <f>D53*E$41</f>
        <v>0</v>
      </c>
    </row>
    <row r="54" spans="1:5" ht="24" thickBot="1" x14ac:dyDescent="0.2">
      <c r="A54" s="7"/>
      <c r="B54" s="50" t="s">
        <v>31</v>
      </c>
      <c r="C54" s="50" t="s">
        <v>72</v>
      </c>
      <c r="E54" s="11">
        <v>0</v>
      </c>
    </row>
    <row r="55" spans="1:5" ht="24" thickBot="1" x14ac:dyDescent="0.2">
      <c r="A55" s="7"/>
      <c r="B55" s="21" t="s">
        <v>5176</v>
      </c>
      <c r="C55" s="22">
        <f t="shared" ref="C55:C64" si="3">D55*E$54</f>
        <v>0</v>
      </c>
      <c r="D55" s="7">
        <v>0.15</v>
      </c>
    </row>
    <row r="56" spans="1:5" ht="24" thickBot="1" x14ac:dyDescent="0.2">
      <c r="A56" s="7"/>
      <c r="B56" s="21" t="s">
        <v>5177</v>
      </c>
      <c r="C56" s="22">
        <f t="shared" si="3"/>
        <v>0</v>
      </c>
      <c r="D56" s="7">
        <v>0.17</v>
      </c>
    </row>
    <row r="57" spans="1:5" ht="24" thickBot="1" x14ac:dyDescent="0.2">
      <c r="A57" s="7"/>
      <c r="B57" s="21" t="s">
        <v>5178</v>
      </c>
      <c r="C57" s="22">
        <f t="shared" si="3"/>
        <v>0</v>
      </c>
      <c r="D57" s="7">
        <v>0.23080000000000001</v>
      </c>
    </row>
    <row r="58" spans="1:5" ht="24" thickBot="1" x14ac:dyDescent="0.2">
      <c r="A58" s="7"/>
      <c r="B58" s="21" t="s">
        <v>5179</v>
      </c>
      <c r="C58" s="22">
        <f t="shared" si="3"/>
        <v>0</v>
      </c>
      <c r="D58" s="7">
        <v>0.17</v>
      </c>
    </row>
    <row r="59" spans="1:5" ht="24" thickBot="1" x14ac:dyDescent="0.2">
      <c r="A59" s="7"/>
      <c r="B59" s="21" t="s">
        <v>5180</v>
      </c>
      <c r="C59" s="22">
        <f t="shared" si="3"/>
        <v>0</v>
      </c>
      <c r="D59" s="7">
        <v>0.23080000000000001</v>
      </c>
    </row>
    <row r="60" spans="1:5" ht="24" thickBot="1" x14ac:dyDescent="0.2">
      <c r="A60" s="7"/>
      <c r="B60" s="21" t="s">
        <v>14</v>
      </c>
      <c r="C60" s="22">
        <f t="shared" si="3"/>
        <v>0</v>
      </c>
      <c r="D60" s="7">
        <v>0.21</v>
      </c>
    </row>
    <row r="61" spans="1:5" ht="24" thickBot="1" x14ac:dyDescent="0.2">
      <c r="A61" s="7"/>
      <c r="B61" s="21" t="s">
        <v>50</v>
      </c>
      <c r="C61" s="22">
        <f t="shared" si="3"/>
        <v>0</v>
      </c>
      <c r="D61" s="7">
        <v>0.18</v>
      </c>
    </row>
    <row r="62" spans="1:5" ht="24" thickBot="1" x14ac:dyDescent="0.2">
      <c r="A62" s="7"/>
      <c r="B62" s="21" t="s">
        <v>51</v>
      </c>
      <c r="C62" s="22">
        <f t="shared" si="3"/>
        <v>0</v>
      </c>
      <c r="D62" s="7">
        <v>0.25819999999999999</v>
      </c>
    </row>
    <row r="63" spans="1:5" ht="24" thickBot="1" x14ac:dyDescent="0.2">
      <c r="A63" s="7"/>
      <c r="B63" s="21" t="s">
        <v>52</v>
      </c>
      <c r="C63" s="22">
        <f t="shared" si="3"/>
        <v>0</v>
      </c>
      <c r="D63" s="7">
        <v>0.17299999999999999</v>
      </c>
    </row>
    <row r="64" spans="1:5" ht="24" thickBot="1" x14ac:dyDescent="0.2">
      <c r="A64" s="7"/>
      <c r="B64" s="21" t="s">
        <v>53</v>
      </c>
      <c r="C64" s="22">
        <f t="shared" si="3"/>
        <v>0</v>
      </c>
      <c r="D64" s="7">
        <v>0.18</v>
      </c>
    </row>
    <row r="65" spans="1:5" ht="24" thickBot="1" x14ac:dyDescent="0.2">
      <c r="A65" s="7"/>
    </row>
    <row r="66" spans="1:5" ht="24" thickBot="1" x14ac:dyDescent="0.2">
      <c r="A66" s="7"/>
      <c r="B66" s="23" t="s">
        <v>5181</v>
      </c>
      <c r="C66" s="23" t="s">
        <v>72</v>
      </c>
      <c r="E66" s="11">
        <v>0</v>
      </c>
    </row>
    <row r="67" spans="1:5" ht="24" thickBot="1" x14ac:dyDescent="0.2">
      <c r="A67" s="7"/>
      <c r="B67" s="24" t="s">
        <v>67</v>
      </c>
      <c r="C67" s="25">
        <f>D67*E$66</f>
        <v>0</v>
      </c>
      <c r="D67" s="7">
        <v>0.2782</v>
      </c>
    </row>
    <row r="68" spans="1:5" ht="24" thickBot="1" x14ac:dyDescent="0.2">
      <c r="A68" s="7"/>
      <c r="B68" s="24" t="s">
        <v>69</v>
      </c>
      <c r="C68" s="25">
        <f>D68*E$66</f>
        <v>0</v>
      </c>
      <c r="D68" s="7">
        <v>0.27889999999999998</v>
      </c>
    </row>
    <row r="69" spans="1:5" ht="24" thickBot="1" x14ac:dyDescent="0.2">
      <c r="A69" s="7"/>
      <c r="B69" s="73" t="s">
        <v>44</v>
      </c>
      <c r="C69" s="74">
        <f>D69*E$66</f>
        <v>0</v>
      </c>
      <c r="D69" s="7">
        <v>0</v>
      </c>
    </row>
    <row r="70" spans="1:5" ht="24" thickBot="1" x14ac:dyDescent="0.2">
      <c r="A70" s="7"/>
      <c r="B70" s="75" t="s">
        <v>5625</v>
      </c>
      <c r="C70" s="76">
        <f>D70*E$66</f>
        <v>0</v>
      </c>
      <c r="D70" s="72">
        <v>0.2782</v>
      </c>
    </row>
    <row r="71" spans="1:5" ht="24" thickBot="1" x14ac:dyDescent="0.2">
      <c r="A71" s="7"/>
    </row>
    <row r="72" spans="1:5" ht="24" thickBot="1" x14ac:dyDescent="0.2">
      <c r="A72" s="7"/>
      <c r="B72" s="79" t="s">
        <v>48</v>
      </c>
      <c r="C72" s="79" t="s">
        <v>72</v>
      </c>
      <c r="E72" s="11">
        <v>0</v>
      </c>
    </row>
    <row r="73" spans="1:5" ht="24" thickBot="1" x14ac:dyDescent="0.2">
      <c r="A73" s="7"/>
      <c r="B73" s="80" t="s">
        <v>49</v>
      </c>
      <c r="C73" s="81">
        <f>D73*E$72</f>
        <v>0</v>
      </c>
      <c r="D73" s="7">
        <v>7.4999999999999997E-2</v>
      </c>
    </row>
    <row r="74" spans="1:5" ht="24" thickBot="1" x14ac:dyDescent="0.2">
      <c r="A74" s="7"/>
    </row>
    <row r="75" spans="1:5" ht="24" thickBot="1" x14ac:dyDescent="0.2">
      <c r="A75" s="40"/>
      <c r="B75" s="82" t="s">
        <v>5195</v>
      </c>
      <c r="C75" s="82" t="s">
        <v>72</v>
      </c>
    </row>
    <row r="76" spans="1:5" ht="24" thickBot="1" x14ac:dyDescent="0.2">
      <c r="A76" s="40"/>
      <c r="B76" s="83" t="s">
        <v>5196</v>
      </c>
      <c r="C76" s="84">
        <f>D76*E$75</f>
        <v>0</v>
      </c>
      <c r="D76" s="39">
        <v>0</v>
      </c>
    </row>
    <row r="77" spans="1:5" ht="24" thickBot="1" x14ac:dyDescent="0.2">
      <c r="A77" s="40"/>
      <c r="B77" s="83" t="s">
        <v>5197</v>
      </c>
      <c r="C77" s="84">
        <f t="shared" ref="C77:C80" si="4">D77*E$75</f>
        <v>0</v>
      </c>
      <c r="D77" s="39">
        <v>0</v>
      </c>
    </row>
    <row r="78" spans="1:5" ht="24" thickBot="1" x14ac:dyDescent="0.2">
      <c r="A78" s="40"/>
      <c r="B78" s="83" t="s">
        <v>5198</v>
      </c>
      <c r="C78" s="84">
        <f t="shared" si="4"/>
        <v>0</v>
      </c>
      <c r="D78" s="39">
        <v>0</v>
      </c>
    </row>
    <row r="79" spans="1:5" ht="24" thickBot="1" x14ac:dyDescent="0.2">
      <c r="A79" s="40"/>
      <c r="B79" s="83" t="s">
        <v>5199</v>
      </c>
      <c r="C79" s="84">
        <f t="shared" si="4"/>
        <v>0</v>
      </c>
      <c r="D79" s="39">
        <v>0</v>
      </c>
    </row>
    <row r="80" spans="1:5" ht="24" thickBot="1" x14ac:dyDescent="0.2">
      <c r="A80" s="40"/>
      <c r="B80" s="83" t="s">
        <v>7184</v>
      </c>
      <c r="C80" s="84">
        <f t="shared" si="4"/>
        <v>0</v>
      </c>
      <c r="D80" s="39">
        <v>0</v>
      </c>
    </row>
    <row r="81" spans="1:5" s="88" customFormat="1" ht="24" thickBot="1" x14ac:dyDescent="0.2">
      <c r="B81" s="91"/>
      <c r="C81" s="92"/>
    </row>
    <row r="82" spans="1:5" ht="24" thickBot="1" x14ac:dyDescent="0.2">
      <c r="A82" s="40"/>
      <c r="B82" s="85" t="s">
        <v>7185</v>
      </c>
      <c r="C82" s="85" t="s">
        <v>72</v>
      </c>
      <c r="E82" s="51">
        <v>1</v>
      </c>
    </row>
    <row r="83" spans="1:5" ht="24" thickBot="1" x14ac:dyDescent="0.2">
      <c r="A83" s="40"/>
      <c r="B83" s="86" t="s">
        <v>7183</v>
      </c>
      <c r="C83" s="87">
        <f>D83*E$82</f>
        <v>0</v>
      </c>
      <c r="D83" s="39">
        <v>0</v>
      </c>
    </row>
    <row r="84" spans="1:5" ht="24" thickBot="1" x14ac:dyDescent="0.2">
      <c r="A84" s="7"/>
    </row>
    <row r="85" spans="1:5" ht="24" thickBot="1" x14ac:dyDescent="0.2">
      <c r="A85" s="7"/>
      <c r="B85" s="224" t="s">
        <v>7188</v>
      </c>
      <c r="C85" s="225">
        <f>D85*E$82</f>
        <v>0</v>
      </c>
    </row>
    <row r="86" spans="1:5" ht="24" thickBot="1" x14ac:dyDescent="0.2">
      <c r="A86" s="7"/>
    </row>
    <row r="87" spans="1:5" ht="24" thickBot="1" x14ac:dyDescent="0.2">
      <c r="A87" s="7"/>
      <c r="B87" s="224" t="s">
        <v>7201</v>
      </c>
      <c r="C87" s="225">
        <f>D87*E$82</f>
        <v>0</v>
      </c>
    </row>
    <row r="88" spans="1:5" x14ac:dyDescent="0.15">
      <c r="A88" s="7"/>
    </row>
    <row r="89" spans="1:5" x14ac:dyDescent="0.15">
      <c r="A89" s="7"/>
    </row>
    <row r="90" spans="1:5" x14ac:dyDescent="0.15">
      <c r="A90" s="7"/>
    </row>
    <row r="91" spans="1:5" x14ac:dyDescent="0.15">
      <c r="A91" s="7"/>
    </row>
    <row r="92" spans="1:5" x14ac:dyDescent="0.15">
      <c r="A92" s="7"/>
    </row>
    <row r="93" spans="1:5" x14ac:dyDescent="0.15">
      <c r="A93" s="7"/>
    </row>
    <row r="94" spans="1:5" x14ac:dyDescent="0.15">
      <c r="A94" s="7"/>
    </row>
    <row r="95" spans="1:5" x14ac:dyDescent="0.15">
      <c r="A95" s="7"/>
    </row>
    <row r="96" spans="1:5" x14ac:dyDescent="0.15">
      <c r="A96" s="7"/>
    </row>
    <row r="97" spans="1:1" x14ac:dyDescent="0.15">
      <c r="A97" s="7"/>
    </row>
    <row r="98" spans="1:1" x14ac:dyDescent="0.15">
      <c r="A98" s="7"/>
    </row>
    <row r="99" spans="1:1" x14ac:dyDescent="0.15">
      <c r="A99" s="7"/>
    </row>
    <row r="100" spans="1:1" x14ac:dyDescent="0.15">
      <c r="A100" s="7"/>
    </row>
    <row r="101" spans="1:1" x14ac:dyDescent="0.15">
      <c r="A101" s="7"/>
    </row>
    <row r="102" spans="1:1" x14ac:dyDescent="0.15">
      <c r="A102" s="7"/>
    </row>
    <row r="103" spans="1:1" x14ac:dyDescent="0.15">
      <c r="A103" s="7"/>
    </row>
    <row r="104" spans="1:1" x14ac:dyDescent="0.15">
      <c r="A104" s="7"/>
    </row>
    <row r="105" spans="1:1" x14ac:dyDescent="0.15">
      <c r="A105" s="7"/>
    </row>
    <row r="106" spans="1:1" x14ac:dyDescent="0.15">
      <c r="A106" s="7"/>
    </row>
    <row r="107" spans="1:1" x14ac:dyDescent="0.15">
      <c r="A107" s="7"/>
    </row>
    <row r="108" spans="1:1" x14ac:dyDescent="0.15">
      <c r="A108" s="7"/>
    </row>
    <row r="109" spans="1:1" x14ac:dyDescent="0.15">
      <c r="A109" s="7"/>
    </row>
    <row r="110" spans="1:1" x14ac:dyDescent="0.15">
      <c r="A110" s="7"/>
    </row>
    <row r="111" spans="1:1" x14ac:dyDescent="0.15">
      <c r="A111" s="7"/>
    </row>
    <row r="112" spans="1:1" x14ac:dyDescent="0.15">
      <c r="A112" s="7"/>
    </row>
    <row r="113" spans="1:1" x14ac:dyDescent="0.15">
      <c r="A113" s="7"/>
    </row>
    <row r="114" spans="1:1" x14ac:dyDescent="0.15">
      <c r="A114" s="7"/>
    </row>
    <row r="115" spans="1:1" x14ac:dyDescent="0.15">
      <c r="A115" s="7"/>
    </row>
    <row r="116" spans="1:1" x14ac:dyDescent="0.15">
      <c r="A116" s="7"/>
    </row>
    <row r="117" spans="1:1" x14ac:dyDescent="0.15">
      <c r="A117" s="7"/>
    </row>
    <row r="118" spans="1:1" x14ac:dyDescent="0.15">
      <c r="A118" s="7"/>
    </row>
    <row r="119" spans="1:1" x14ac:dyDescent="0.15">
      <c r="A119" s="7"/>
    </row>
    <row r="120" spans="1:1" x14ac:dyDescent="0.15">
      <c r="A120" s="7"/>
    </row>
    <row r="121" spans="1:1" x14ac:dyDescent="0.15">
      <c r="A121" s="7"/>
    </row>
    <row r="122" spans="1:1" x14ac:dyDescent="0.15">
      <c r="A122" s="7"/>
    </row>
    <row r="123" spans="1:1" x14ac:dyDescent="0.15">
      <c r="A123" s="7"/>
    </row>
    <row r="124" spans="1:1" x14ac:dyDescent="0.15">
      <c r="A124" s="7"/>
    </row>
    <row r="125" spans="1:1" x14ac:dyDescent="0.15">
      <c r="A125" s="7"/>
    </row>
    <row r="126" spans="1:1" x14ac:dyDescent="0.15">
      <c r="A126" s="7"/>
    </row>
    <row r="127" spans="1:1" x14ac:dyDescent="0.15">
      <c r="A127" s="7"/>
    </row>
    <row r="128" spans="1:1" x14ac:dyDescent="0.15">
      <c r="A128" s="7"/>
    </row>
    <row r="129" spans="1:1" x14ac:dyDescent="0.15">
      <c r="A129" s="7"/>
    </row>
    <row r="130" spans="1:1" x14ac:dyDescent="0.15">
      <c r="A130" s="7"/>
    </row>
    <row r="131" spans="1:1" x14ac:dyDescent="0.15">
      <c r="A131" s="7"/>
    </row>
    <row r="132" spans="1:1" x14ac:dyDescent="0.15">
      <c r="A132" s="7"/>
    </row>
    <row r="133" spans="1:1" x14ac:dyDescent="0.15">
      <c r="A133" s="7"/>
    </row>
    <row r="134" spans="1:1" x14ac:dyDescent="0.15">
      <c r="A134" s="7"/>
    </row>
    <row r="135" spans="1:1" x14ac:dyDescent="0.15">
      <c r="A135" s="7"/>
    </row>
    <row r="136" spans="1:1" x14ac:dyDescent="0.15">
      <c r="A136" s="7"/>
    </row>
    <row r="137" spans="1:1" x14ac:dyDescent="0.15">
      <c r="A137" s="7"/>
    </row>
    <row r="138" spans="1:1" x14ac:dyDescent="0.15">
      <c r="A138" s="7"/>
    </row>
    <row r="139" spans="1:1" x14ac:dyDescent="0.15">
      <c r="A139" s="7"/>
    </row>
    <row r="140" spans="1:1" x14ac:dyDescent="0.15">
      <c r="A140" s="7"/>
    </row>
    <row r="141" spans="1:1" x14ac:dyDescent="0.15">
      <c r="A141" s="7"/>
    </row>
    <row r="142" spans="1:1" x14ac:dyDescent="0.15">
      <c r="A142" s="7"/>
    </row>
    <row r="143" spans="1:1" x14ac:dyDescent="0.15">
      <c r="A143" s="7"/>
    </row>
    <row r="144" spans="1:1" x14ac:dyDescent="0.15">
      <c r="A144" s="7"/>
    </row>
    <row r="145" spans="1:1" x14ac:dyDescent="0.15">
      <c r="A145" s="7"/>
    </row>
    <row r="146" spans="1:1" x14ac:dyDescent="0.15">
      <c r="A146" s="7"/>
    </row>
    <row r="147" spans="1:1" x14ac:dyDescent="0.15">
      <c r="A147" s="7"/>
    </row>
    <row r="148" spans="1:1" x14ac:dyDescent="0.15">
      <c r="A148" s="7"/>
    </row>
    <row r="149" spans="1:1" x14ac:dyDescent="0.15">
      <c r="A149" s="7"/>
    </row>
    <row r="150" spans="1:1" x14ac:dyDescent="0.15">
      <c r="A150" s="7"/>
    </row>
    <row r="151" spans="1:1" x14ac:dyDescent="0.15">
      <c r="A151" s="7"/>
    </row>
    <row r="152" spans="1:1" x14ac:dyDescent="0.15">
      <c r="A152" s="7"/>
    </row>
    <row r="153" spans="1:1" x14ac:dyDescent="0.15">
      <c r="A153" s="7"/>
    </row>
    <row r="154" spans="1:1" x14ac:dyDescent="0.15">
      <c r="A154" s="7"/>
    </row>
    <row r="155" spans="1:1" x14ac:dyDescent="0.15">
      <c r="A155" s="7"/>
    </row>
    <row r="156" spans="1:1" x14ac:dyDescent="0.15">
      <c r="A156" s="7"/>
    </row>
    <row r="157" spans="1:1" x14ac:dyDescent="0.15">
      <c r="A157" s="7"/>
    </row>
    <row r="158" spans="1:1" x14ac:dyDescent="0.15">
      <c r="A158" s="7"/>
    </row>
    <row r="159" spans="1:1" x14ac:dyDescent="0.15">
      <c r="A159" s="7"/>
    </row>
    <row r="160" spans="1:1" x14ac:dyDescent="0.15">
      <c r="A160" s="7"/>
    </row>
    <row r="161" spans="1:1" x14ac:dyDescent="0.15">
      <c r="A161" s="7"/>
    </row>
    <row r="162" spans="1:1" x14ac:dyDescent="0.15">
      <c r="A162" s="7"/>
    </row>
    <row r="163" spans="1:1" x14ac:dyDescent="0.15">
      <c r="A163" s="7"/>
    </row>
    <row r="164" spans="1:1" x14ac:dyDescent="0.15">
      <c r="A164" s="7"/>
    </row>
    <row r="165" spans="1:1" x14ac:dyDescent="0.15">
      <c r="A165" s="7"/>
    </row>
    <row r="166" spans="1:1" x14ac:dyDescent="0.15">
      <c r="A166" s="7"/>
    </row>
    <row r="167" spans="1:1" x14ac:dyDescent="0.15">
      <c r="A167" s="7"/>
    </row>
    <row r="168" spans="1:1" x14ac:dyDescent="0.15">
      <c r="A168" s="7"/>
    </row>
    <row r="169" spans="1:1" x14ac:dyDescent="0.15">
      <c r="A169" s="7"/>
    </row>
    <row r="170" spans="1:1" x14ac:dyDescent="0.15">
      <c r="A170" s="7"/>
    </row>
    <row r="171" spans="1:1" x14ac:dyDescent="0.15">
      <c r="A171" s="7"/>
    </row>
    <row r="172" spans="1:1" x14ac:dyDescent="0.15">
      <c r="A172" s="7"/>
    </row>
    <row r="173" spans="1:1" x14ac:dyDescent="0.15">
      <c r="A173" s="7"/>
    </row>
    <row r="174" spans="1:1" x14ac:dyDescent="0.15">
      <c r="A174" s="7"/>
    </row>
    <row r="175" spans="1:1" x14ac:dyDescent="0.15">
      <c r="A175" s="7"/>
    </row>
    <row r="176" spans="1:1" x14ac:dyDescent="0.15">
      <c r="A176" s="7"/>
    </row>
    <row r="177" spans="1:1" x14ac:dyDescent="0.15">
      <c r="A177" s="7"/>
    </row>
    <row r="178" spans="1:1" x14ac:dyDescent="0.15">
      <c r="A178" s="7"/>
    </row>
    <row r="179" spans="1:1" x14ac:dyDescent="0.15">
      <c r="A179" s="7"/>
    </row>
    <row r="180" spans="1:1" x14ac:dyDescent="0.15">
      <c r="A180" s="7"/>
    </row>
    <row r="181" spans="1:1" x14ac:dyDescent="0.15">
      <c r="A181" s="7"/>
    </row>
    <row r="182" spans="1:1" x14ac:dyDescent="0.15">
      <c r="A182" s="7"/>
    </row>
    <row r="183" spans="1:1" x14ac:dyDescent="0.15">
      <c r="A183" s="7"/>
    </row>
    <row r="184" spans="1:1" x14ac:dyDescent="0.15">
      <c r="A184" s="7"/>
    </row>
    <row r="185" spans="1:1" x14ac:dyDescent="0.15">
      <c r="A185" s="7"/>
    </row>
    <row r="186" spans="1:1" x14ac:dyDescent="0.15">
      <c r="A186" s="7"/>
    </row>
    <row r="187" spans="1:1" x14ac:dyDescent="0.15">
      <c r="A187" s="7"/>
    </row>
    <row r="188" spans="1:1" x14ac:dyDescent="0.15">
      <c r="A188" s="7"/>
    </row>
    <row r="189" spans="1:1" x14ac:dyDescent="0.15">
      <c r="A189" s="7"/>
    </row>
    <row r="190" spans="1:1" x14ac:dyDescent="0.15">
      <c r="A190" s="7"/>
    </row>
    <row r="191" spans="1:1" x14ac:dyDescent="0.15">
      <c r="A191" s="7"/>
    </row>
    <row r="192" spans="1:1" x14ac:dyDescent="0.15">
      <c r="A192" s="7"/>
    </row>
    <row r="193" spans="1:1" x14ac:dyDescent="0.15">
      <c r="A193" s="7"/>
    </row>
    <row r="194" spans="1:1" x14ac:dyDescent="0.15">
      <c r="A194" s="7"/>
    </row>
    <row r="195" spans="1:1" x14ac:dyDescent="0.15">
      <c r="A195" s="7"/>
    </row>
    <row r="196" spans="1:1" x14ac:dyDescent="0.15">
      <c r="A196" s="7"/>
    </row>
    <row r="197" spans="1:1" x14ac:dyDescent="0.15">
      <c r="A197" s="7"/>
    </row>
    <row r="198" spans="1:1" x14ac:dyDescent="0.15">
      <c r="A198" s="7"/>
    </row>
    <row r="199" spans="1:1" x14ac:dyDescent="0.15">
      <c r="A199" s="7"/>
    </row>
    <row r="200" spans="1:1" x14ac:dyDescent="0.15">
      <c r="A200" s="7"/>
    </row>
    <row r="201" spans="1:1" x14ac:dyDescent="0.15">
      <c r="A201" s="7"/>
    </row>
    <row r="202" spans="1:1" x14ac:dyDescent="0.15">
      <c r="A202" s="7"/>
    </row>
  </sheetData>
  <mergeCells count="1">
    <mergeCell ref="B1:C1"/>
  </mergeCells>
  <pageMargins left="0.2" right="0.2" top="0.5" bottom="0.75" header="0.511811023622047" footer="0.511811023622047"/>
  <pageSetup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1"/>
  </sheetPr>
  <dimension ref="A1:IW4119"/>
  <sheetViews>
    <sheetView showGridLines="0" zoomScaleNormal="100" workbookViewId="0">
      <pane ySplit="1" topLeftCell="A2" activePane="bottomLeft" state="frozen"/>
      <selection pane="bottomLeft" activeCell="J17" sqref="J17"/>
    </sheetView>
  </sheetViews>
  <sheetFormatPr defaultColWidth="23.6640625" defaultRowHeight="11.25" x14ac:dyDescent="0.2"/>
  <cols>
    <col min="1" max="1" width="14" style="1" customWidth="1"/>
    <col min="2" max="2" width="52.5" style="1" customWidth="1"/>
    <col min="3" max="3" width="14" style="2" customWidth="1"/>
    <col min="4" max="5" width="14" style="3" hidden="1" customWidth="1"/>
    <col min="6" max="6" width="2.5" style="3" customWidth="1"/>
    <col min="7" max="7" width="9" style="3" customWidth="1"/>
    <col min="8" max="257" width="23.6640625" style="3" customWidth="1"/>
  </cols>
  <sheetData>
    <row r="1" spans="1:5" ht="18" customHeight="1" thickBot="1" x14ac:dyDescent="0.25">
      <c r="A1" s="95" t="s">
        <v>70</v>
      </c>
      <c r="B1" s="95" t="s">
        <v>71</v>
      </c>
      <c r="C1" s="96" t="s">
        <v>73</v>
      </c>
      <c r="D1" s="96" t="s">
        <v>74</v>
      </c>
      <c r="E1" s="97" t="s">
        <v>72</v>
      </c>
    </row>
    <row r="2" spans="1:5" ht="32.1" customHeight="1" x14ac:dyDescent="0.4">
      <c r="A2" s="111"/>
      <c r="B2" s="98" t="s">
        <v>10</v>
      </c>
      <c r="C2" s="98"/>
      <c r="D2" s="98"/>
      <c r="E2" s="115"/>
    </row>
    <row r="3" spans="1:5" ht="15" customHeight="1" x14ac:dyDescent="0.2">
      <c r="A3" s="112">
        <v>660180</v>
      </c>
      <c r="B3" s="107" t="s">
        <v>75</v>
      </c>
      <c r="C3" s="108">
        <v>5.58</v>
      </c>
      <c r="D3" s="108">
        <f t="shared" ref="D3:D66" si="0">ROUND(C3*E3,4)</f>
        <v>0</v>
      </c>
      <c r="E3" s="116">
        <f>MULTIPLIER!$C$13</f>
        <v>0</v>
      </c>
    </row>
    <row r="4" spans="1:5" ht="15" customHeight="1" x14ac:dyDescent="0.2">
      <c r="A4" s="113">
        <v>660181</v>
      </c>
      <c r="B4" s="107" t="s">
        <v>76</v>
      </c>
      <c r="C4" s="108">
        <v>5.7</v>
      </c>
      <c r="D4" s="108">
        <f t="shared" si="0"/>
        <v>0</v>
      </c>
      <c r="E4" s="117">
        <f>MULTIPLIER!$C$13</f>
        <v>0</v>
      </c>
    </row>
    <row r="5" spans="1:5" ht="15" customHeight="1" x14ac:dyDescent="0.2">
      <c r="A5" s="113">
        <v>660182</v>
      </c>
      <c r="B5" s="107" t="s">
        <v>77</v>
      </c>
      <c r="C5" s="108">
        <v>5.19</v>
      </c>
      <c r="D5" s="108">
        <f t="shared" si="0"/>
        <v>0</v>
      </c>
      <c r="E5" s="117">
        <f>MULTIPLIER!$C$13</f>
        <v>0</v>
      </c>
    </row>
    <row r="6" spans="1:5" ht="15" customHeight="1" x14ac:dyDescent="0.2">
      <c r="A6" s="113">
        <v>660183</v>
      </c>
      <c r="B6" s="107" t="s">
        <v>78</v>
      </c>
      <c r="C6" s="108">
        <v>4.4800000000000004</v>
      </c>
      <c r="D6" s="108">
        <f t="shared" si="0"/>
        <v>0</v>
      </c>
      <c r="E6" s="117">
        <f>MULTIPLIER!$C$13</f>
        <v>0</v>
      </c>
    </row>
    <row r="7" spans="1:5" ht="15" customHeight="1" x14ac:dyDescent="0.2">
      <c r="A7" s="113">
        <v>660184</v>
      </c>
      <c r="B7" s="107" t="s">
        <v>79</v>
      </c>
      <c r="C7" s="108">
        <v>5.47</v>
      </c>
      <c r="D7" s="108">
        <f t="shared" si="0"/>
        <v>0</v>
      </c>
      <c r="E7" s="117">
        <f>MULTIPLIER!$C$13</f>
        <v>0</v>
      </c>
    </row>
    <row r="8" spans="1:5" ht="15" customHeight="1" x14ac:dyDescent="0.2">
      <c r="A8" s="113">
        <v>660185</v>
      </c>
      <c r="B8" s="107" t="s">
        <v>80</v>
      </c>
      <c r="C8" s="108">
        <v>6.99</v>
      </c>
      <c r="D8" s="108">
        <f t="shared" si="0"/>
        <v>0</v>
      </c>
      <c r="E8" s="117">
        <f>MULTIPLIER!$C$13</f>
        <v>0</v>
      </c>
    </row>
    <row r="9" spans="1:5" ht="15" customHeight="1" x14ac:dyDescent="0.2">
      <c r="A9" s="113">
        <v>660186</v>
      </c>
      <c r="B9" s="107" t="s">
        <v>81</v>
      </c>
      <c r="C9" s="108">
        <v>12.24</v>
      </c>
      <c r="D9" s="108">
        <f t="shared" si="0"/>
        <v>0</v>
      </c>
      <c r="E9" s="117">
        <f>MULTIPLIER!$C$13</f>
        <v>0</v>
      </c>
    </row>
    <row r="10" spans="1:5" ht="15" customHeight="1" x14ac:dyDescent="0.2">
      <c r="A10" s="113">
        <v>660187</v>
      </c>
      <c r="B10" s="107" t="s">
        <v>82</v>
      </c>
      <c r="C10" s="108">
        <v>15.1</v>
      </c>
      <c r="D10" s="108">
        <f t="shared" si="0"/>
        <v>0</v>
      </c>
      <c r="E10" s="117">
        <f>MULTIPLIER!$C$13</f>
        <v>0</v>
      </c>
    </row>
    <row r="11" spans="1:5" ht="15" customHeight="1" x14ac:dyDescent="0.2">
      <c r="A11" s="113">
        <v>660188</v>
      </c>
      <c r="B11" s="107" t="s">
        <v>83</v>
      </c>
      <c r="C11" s="108">
        <v>22.74</v>
      </c>
      <c r="D11" s="108">
        <f t="shared" si="0"/>
        <v>0</v>
      </c>
      <c r="E11" s="117">
        <f>MULTIPLIER!$C$13</f>
        <v>0</v>
      </c>
    </row>
    <row r="12" spans="1:5" ht="15" customHeight="1" x14ac:dyDescent="0.2">
      <c r="A12" s="113">
        <v>660189</v>
      </c>
      <c r="B12" s="107" t="s">
        <v>84</v>
      </c>
      <c r="C12" s="108">
        <v>64.19</v>
      </c>
      <c r="D12" s="108">
        <f t="shared" si="0"/>
        <v>0</v>
      </c>
      <c r="E12" s="117">
        <f>MULTIPLIER!$C$13</f>
        <v>0</v>
      </c>
    </row>
    <row r="13" spans="1:5" ht="15" customHeight="1" x14ac:dyDescent="0.2">
      <c r="A13" s="113">
        <v>660190</v>
      </c>
      <c r="B13" s="107" t="s">
        <v>85</v>
      </c>
      <c r="C13" s="108">
        <v>83.33</v>
      </c>
      <c r="D13" s="108">
        <f t="shared" si="0"/>
        <v>0</v>
      </c>
      <c r="E13" s="117">
        <f>MULTIPLIER!$C$13</f>
        <v>0</v>
      </c>
    </row>
    <row r="14" spans="1:5" ht="15" customHeight="1" x14ac:dyDescent="0.2">
      <c r="A14" s="113">
        <v>660191</v>
      </c>
      <c r="B14" s="107" t="s">
        <v>86</v>
      </c>
      <c r="C14" s="108">
        <v>161.88999999999999</v>
      </c>
      <c r="D14" s="108">
        <f t="shared" si="0"/>
        <v>0</v>
      </c>
      <c r="E14" s="117">
        <f>MULTIPLIER!$C$13</f>
        <v>0</v>
      </c>
    </row>
    <row r="15" spans="1:5" ht="15" customHeight="1" x14ac:dyDescent="0.2">
      <c r="A15" s="113">
        <v>660192</v>
      </c>
      <c r="B15" s="107" t="s">
        <v>87</v>
      </c>
      <c r="C15" s="108">
        <v>551.71</v>
      </c>
      <c r="D15" s="108">
        <f t="shared" si="0"/>
        <v>0</v>
      </c>
      <c r="E15" s="117">
        <f>MULTIPLIER!$C$13</f>
        <v>0</v>
      </c>
    </row>
    <row r="16" spans="1:5" ht="15" customHeight="1" x14ac:dyDescent="0.2">
      <c r="A16" s="113">
        <v>660200</v>
      </c>
      <c r="B16" s="107" t="s">
        <v>88</v>
      </c>
      <c r="C16" s="108">
        <v>8.66</v>
      </c>
      <c r="D16" s="108">
        <f t="shared" si="0"/>
        <v>0</v>
      </c>
      <c r="E16" s="117">
        <f>MULTIPLIER!$C$13</f>
        <v>0</v>
      </c>
    </row>
    <row r="17" spans="1:5" ht="15" customHeight="1" x14ac:dyDescent="0.2">
      <c r="A17" s="113">
        <v>660201</v>
      </c>
      <c r="B17" s="107" t="s">
        <v>89</v>
      </c>
      <c r="C17" s="108">
        <v>6.44</v>
      </c>
      <c r="D17" s="108">
        <f t="shared" si="0"/>
        <v>0</v>
      </c>
      <c r="E17" s="117">
        <f>MULTIPLIER!$C$13</f>
        <v>0</v>
      </c>
    </row>
    <row r="18" spans="1:5" ht="15" customHeight="1" x14ac:dyDescent="0.2">
      <c r="A18" s="113">
        <v>660202</v>
      </c>
      <c r="B18" s="107" t="s">
        <v>90</v>
      </c>
      <c r="C18" s="108">
        <v>7.3</v>
      </c>
      <c r="D18" s="108">
        <f t="shared" si="0"/>
        <v>0</v>
      </c>
      <c r="E18" s="117">
        <f>MULTIPLIER!$C$13</f>
        <v>0</v>
      </c>
    </row>
    <row r="19" spans="1:5" ht="15" customHeight="1" x14ac:dyDescent="0.2">
      <c r="A19" s="113">
        <v>660203</v>
      </c>
      <c r="B19" s="107" t="s">
        <v>91</v>
      </c>
      <c r="C19" s="108">
        <v>5.88</v>
      </c>
      <c r="D19" s="108">
        <f t="shared" si="0"/>
        <v>0</v>
      </c>
      <c r="E19" s="117">
        <f>MULTIPLIER!$C$13</f>
        <v>0</v>
      </c>
    </row>
    <row r="20" spans="1:5" ht="15" customHeight="1" x14ac:dyDescent="0.2">
      <c r="A20" s="113">
        <v>660204</v>
      </c>
      <c r="B20" s="107" t="s">
        <v>92</v>
      </c>
      <c r="C20" s="108">
        <v>9.0299999999999994</v>
      </c>
      <c r="D20" s="108">
        <f t="shared" si="0"/>
        <v>0</v>
      </c>
      <c r="E20" s="117">
        <f>MULTIPLIER!$C$13</f>
        <v>0</v>
      </c>
    </row>
    <row r="21" spans="1:5" ht="15" customHeight="1" x14ac:dyDescent="0.2">
      <c r="A21" s="113">
        <v>660205</v>
      </c>
      <c r="B21" s="107" t="s">
        <v>93</v>
      </c>
      <c r="C21" s="108">
        <v>10.48</v>
      </c>
      <c r="D21" s="108">
        <f t="shared" si="0"/>
        <v>0</v>
      </c>
      <c r="E21" s="117">
        <f>MULTIPLIER!$C$13</f>
        <v>0</v>
      </c>
    </row>
    <row r="22" spans="1:5" ht="15" customHeight="1" x14ac:dyDescent="0.2">
      <c r="A22" s="113">
        <v>660206</v>
      </c>
      <c r="B22" s="107" t="s">
        <v>94</v>
      </c>
      <c r="C22" s="108">
        <v>18.13</v>
      </c>
      <c r="D22" s="108">
        <f t="shared" si="0"/>
        <v>0</v>
      </c>
      <c r="E22" s="117">
        <f>MULTIPLIER!$C$13</f>
        <v>0</v>
      </c>
    </row>
    <row r="23" spans="1:5" ht="15" customHeight="1" x14ac:dyDescent="0.2">
      <c r="A23" s="113">
        <v>660207</v>
      </c>
      <c r="B23" s="107" t="s">
        <v>95</v>
      </c>
      <c r="C23" s="108">
        <v>22.51</v>
      </c>
      <c r="D23" s="108">
        <f t="shared" si="0"/>
        <v>0</v>
      </c>
      <c r="E23" s="117">
        <f>MULTIPLIER!$C$13</f>
        <v>0</v>
      </c>
    </row>
    <row r="24" spans="1:5" ht="15" customHeight="1" x14ac:dyDescent="0.2">
      <c r="A24" s="113">
        <v>660208</v>
      </c>
      <c r="B24" s="107" t="s">
        <v>96</v>
      </c>
      <c r="C24" s="108">
        <v>37.96</v>
      </c>
      <c r="D24" s="108">
        <f t="shared" si="0"/>
        <v>0</v>
      </c>
      <c r="E24" s="117">
        <f>MULTIPLIER!$C$13</f>
        <v>0</v>
      </c>
    </row>
    <row r="25" spans="1:5" ht="15" customHeight="1" x14ac:dyDescent="0.2">
      <c r="A25" s="113">
        <v>660209</v>
      </c>
      <c r="B25" s="107" t="s">
        <v>97</v>
      </c>
      <c r="C25" s="108">
        <v>80.78</v>
      </c>
      <c r="D25" s="108">
        <f t="shared" si="0"/>
        <v>0</v>
      </c>
      <c r="E25" s="117">
        <f>MULTIPLIER!$C$13</f>
        <v>0</v>
      </c>
    </row>
    <row r="26" spans="1:5" ht="15" customHeight="1" x14ac:dyDescent="0.2">
      <c r="A26" s="113">
        <v>660210</v>
      </c>
      <c r="B26" s="107" t="s">
        <v>98</v>
      </c>
      <c r="C26" s="108">
        <v>123.78</v>
      </c>
      <c r="D26" s="108">
        <f t="shared" si="0"/>
        <v>0</v>
      </c>
      <c r="E26" s="117">
        <f>MULTIPLIER!$C$13</f>
        <v>0</v>
      </c>
    </row>
    <row r="27" spans="1:5" ht="15" customHeight="1" x14ac:dyDescent="0.2">
      <c r="A27" s="113">
        <v>660211</v>
      </c>
      <c r="B27" s="107" t="s">
        <v>99</v>
      </c>
      <c r="C27" s="108">
        <v>231.8</v>
      </c>
      <c r="D27" s="108">
        <f t="shared" si="0"/>
        <v>0</v>
      </c>
      <c r="E27" s="117">
        <f>MULTIPLIER!$C$13</f>
        <v>0</v>
      </c>
    </row>
    <row r="28" spans="1:5" ht="15" customHeight="1" x14ac:dyDescent="0.2">
      <c r="A28" s="113">
        <v>660100</v>
      </c>
      <c r="B28" s="107" t="s">
        <v>100</v>
      </c>
      <c r="C28" s="108">
        <v>3.86</v>
      </c>
      <c r="D28" s="108">
        <f t="shared" si="0"/>
        <v>0</v>
      </c>
      <c r="E28" s="117">
        <f>MULTIPLIER!$C$13</f>
        <v>0</v>
      </c>
    </row>
    <row r="29" spans="1:5" ht="15" customHeight="1" x14ac:dyDescent="0.2">
      <c r="A29" s="113">
        <v>660101</v>
      </c>
      <c r="B29" s="107" t="s">
        <v>101</v>
      </c>
      <c r="C29" s="108">
        <v>3.68</v>
      </c>
      <c r="D29" s="108">
        <f t="shared" si="0"/>
        <v>0</v>
      </c>
      <c r="E29" s="117">
        <f>MULTIPLIER!$C$13</f>
        <v>0</v>
      </c>
    </row>
    <row r="30" spans="1:5" ht="15" customHeight="1" x14ac:dyDescent="0.2">
      <c r="A30" s="113">
        <v>660102</v>
      </c>
      <c r="B30" s="107" t="s">
        <v>102</v>
      </c>
      <c r="C30" s="108">
        <v>3.68</v>
      </c>
      <c r="D30" s="108">
        <f t="shared" si="0"/>
        <v>0</v>
      </c>
      <c r="E30" s="117">
        <f>MULTIPLIER!$C$13</f>
        <v>0</v>
      </c>
    </row>
    <row r="31" spans="1:5" ht="15" customHeight="1" x14ac:dyDescent="0.2">
      <c r="A31" s="113">
        <v>660103</v>
      </c>
      <c r="B31" s="107" t="s">
        <v>103</v>
      </c>
      <c r="C31" s="108">
        <v>2.76</v>
      </c>
      <c r="D31" s="108">
        <f t="shared" si="0"/>
        <v>0</v>
      </c>
      <c r="E31" s="117">
        <f>MULTIPLIER!$C$13</f>
        <v>0</v>
      </c>
    </row>
    <row r="32" spans="1:5" ht="15" customHeight="1" x14ac:dyDescent="0.2">
      <c r="A32" s="113">
        <v>660104</v>
      </c>
      <c r="B32" s="107" t="s">
        <v>104</v>
      </c>
      <c r="C32" s="108">
        <v>3.99</v>
      </c>
      <c r="D32" s="108">
        <f t="shared" si="0"/>
        <v>0</v>
      </c>
      <c r="E32" s="117">
        <f>MULTIPLIER!$C$13</f>
        <v>0</v>
      </c>
    </row>
    <row r="33" spans="1:5" ht="15" customHeight="1" x14ac:dyDescent="0.2">
      <c r="A33" s="113">
        <v>660105</v>
      </c>
      <c r="B33" s="107" t="s">
        <v>105</v>
      </c>
      <c r="C33" s="108">
        <v>5.86</v>
      </c>
      <c r="D33" s="108">
        <f t="shared" si="0"/>
        <v>0</v>
      </c>
      <c r="E33" s="117">
        <f>MULTIPLIER!$C$13</f>
        <v>0</v>
      </c>
    </row>
    <row r="34" spans="1:5" ht="15" customHeight="1" x14ac:dyDescent="0.2">
      <c r="A34" s="113">
        <v>660106</v>
      </c>
      <c r="B34" s="107" t="s">
        <v>106</v>
      </c>
      <c r="C34" s="108">
        <v>9.48</v>
      </c>
      <c r="D34" s="108">
        <f t="shared" si="0"/>
        <v>0</v>
      </c>
      <c r="E34" s="117">
        <f>MULTIPLIER!$C$13</f>
        <v>0</v>
      </c>
    </row>
    <row r="35" spans="1:5" ht="15" customHeight="1" x14ac:dyDescent="0.2">
      <c r="A35" s="113">
        <v>660107</v>
      </c>
      <c r="B35" s="107" t="s">
        <v>107</v>
      </c>
      <c r="C35" s="108">
        <v>12.48</v>
      </c>
      <c r="D35" s="108">
        <f t="shared" si="0"/>
        <v>0</v>
      </c>
      <c r="E35" s="117">
        <f>MULTIPLIER!$C$13</f>
        <v>0</v>
      </c>
    </row>
    <row r="36" spans="1:5" ht="15" customHeight="1" x14ac:dyDescent="0.2">
      <c r="A36" s="113">
        <v>660108</v>
      </c>
      <c r="B36" s="107" t="s">
        <v>108</v>
      </c>
      <c r="C36" s="108">
        <v>21.43</v>
      </c>
      <c r="D36" s="108">
        <f t="shared" si="0"/>
        <v>0</v>
      </c>
      <c r="E36" s="117">
        <f>MULTIPLIER!$C$13</f>
        <v>0</v>
      </c>
    </row>
    <row r="37" spans="1:5" ht="15" customHeight="1" x14ac:dyDescent="0.2">
      <c r="A37" s="113">
        <v>660109</v>
      </c>
      <c r="B37" s="107" t="s">
        <v>109</v>
      </c>
      <c r="C37" s="108">
        <v>46.51</v>
      </c>
      <c r="D37" s="108">
        <f t="shared" si="0"/>
        <v>0</v>
      </c>
      <c r="E37" s="117">
        <f>MULTIPLIER!$C$13</f>
        <v>0</v>
      </c>
    </row>
    <row r="38" spans="1:5" ht="15" customHeight="1" x14ac:dyDescent="0.2">
      <c r="A38" s="113">
        <v>660110</v>
      </c>
      <c r="B38" s="107" t="s">
        <v>110</v>
      </c>
      <c r="C38" s="108">
        <v>69.37</v>
      </c>
      <c r="D38" s="108">
        <f t="shared" si="0"/>
        <v>0</v>
      </c>
      <c r="E38" s="117">
        <f>MULTIPLIER!$C$13</f>
        <v>0</v>
      </c>
    </row>
    <row r="39" spans="1:5" ht="15" customHeight="1" x14ac:dyDescent="0.2">
      <c r="A39" s="113">
        <v>660111</v>
      </c>
      <c r="B39" s="107" t="s">
        <v>111</v>
      </c>
      <c r="C39" s="108">
        <v>147.49</v>
      </c>
      <c r="D39" s="108">
        <f t="shared" si="0"/>
        <v>0</v>
      </c>
      <c r="E39" s="117">
        <f>MULTIPLIER!$C$13</f>
        <v>0</v>
      </c>
    </row>
    <row r="40" spans="1:5" ht="15" customHeight="1" x14ac:dyDescent="0.2">
      <c r="A40" s="113">
        <v>660112</v>
      </c>
      <c r="B40" s="107" t="s">
        <v>112</v>
      </c>
      <c r="C40" s="108">
        <v>551.71</v>
      </c>
      <c r="D40" s="108">
        <f t="shared" si="0"/>
        <v>0</v>
      </c>
      <c r="E40" s="117">
        <f>MULTIPLIER!$C$13</f>
        <v>0</v>
      </c>
    </row>
    <row r="41" spans="1:5" ht="15" customHeight="1" x14ac:dyDescent="0.2">
      <c r="A41" s="113">
        <v>660140</v>
      </c>
      <c r="B41" s="107" t="s">
        <v>113</v>
      </c>
      <c r="C41" s="108">
        <v>8.32</v>
      </c>
      <c r="D41" s="108">
        <f t="shared" si="0"/>
        <v>0</v>
      </c>
      <c r="E41" s="117">
        <f>MULTIPLIER!$C$13</f>
        <v>0</v>
      </c>
    </row>
    <row r="42" spans="1:5" ht="15" customHeight="1" x14ac:dyDescent="0.2">
      <c r="A42" s="113">
        <v>660141</v>
      </c>
      <c r="B42" s="107" t="s">
        <v>114</v>
      </c>
      <c r="C42" s="108">
        <v>5.3</v>
      </c>
      <c r="D42" s="108">
        <f t="shared" si="0"/>
        <v>0</v>
      </c>
      <c r="E42" s="117">
        <f>MULTIPLIER!$C$13</f>
        <v>0</v>
      </c>
    </row>
    <row r="43" spans="1:5" ht="15" customHeight="1" x14ac:dyDescent="0.2">
      <c r="A43" s="113">
        <v>660142</v>
      </c>
      <c r="B43" s="107" t="s">
        <v>115</v>
      </c>
      <c r="C43" s="108">
        <v>5.14</v>
      </c>
      <c r="D43" s="108">
        <f t="shared" si="0"/>
        <v>0</v>
      </c>
      <c r="E43" s="117">
        <f>MULTIPLIER!$C$13</f>
        <v>0</v>
      </c>
    </row>
    <row r="44" spans="1:5" ht="15" customHeight="1" x14ac:dyDescent="0.2">
      <c r="A44" s="113">
        <v>660143</v>
      </c>
      <c r="B44" s="107" t="s">
        <v>116</v>
      </c>
      <c r="C44" s="108">
        <v>5.14</v>
      </c>
      <c r="D44" s="108">
        <f t="shared" si="0"/>
        <v>0</v>
      </c>
      <c r="E44" s="117">
        <f>MULTIPLIER!$C$13</f>
        <v>0</v>
      </c>
    </row>
    <row r="45" spans="1:5" ht="15" customHeight="1" x14ac:dyDescent="0.2">
      <c r="A45" s="113">
        <v>660144</v>
      </c>
      <c r="B45" s="107" t="s">
        <v>117</v>
      </c>
      <c r="C45" s="108">
        <v>5.03</v>
      </c>
      <c r="D45" s="108">
        <f t="shared" si="0"/>
        <v>0</v>
      </c>
      <c r="E45" s="117">
        <f>MULTIPLIER!$C$13</f>
        <v>0</v>
      </c>
    </row>
    <row r="46" spans="1:5" ht="15" customHeight="1" x14ac:dyDescent="0.2">
      <c r="A46" s="113">
        <v>660145</v>
      </c>
      <c r="B46" s="107" t="s">
        <v>118</v>
      </c>
      <c r="C46" s="108">
        <v>6.89</v>
      </c>
      <c r="D46" s="108">
        <f t="shared" si="0"/>
        <v>0</v>
      </c>
      <c r="E46" s="117">
        <f>MULTIPLIER!$C$13</f>
        <v>0</v>
      </c>
    </row>
    <row r="47" spans="1:5" ht="15" customHeight="1" x14ac:dyDescent="0.2">
      <c r="A47" s="113">
        <v>660146</v>
      </c>
      <c r="B47" s="107" t="s">
        <v>119</v>
      </c>
      <c r="C47" s="108">
        <v>6.89</v>
      </c>
      <c r="D47" s="108">
        <f t="shared" si="0"/>
        <v>0</v>
      </c>
      <c r="E47" s="117">
        <f>MULTIPLIER!$C$13</f>
        <v>0</v>
      </c>
    </row>
    <row r="48" spans="1:5" ht="15" customHeight="1" x14ac:dyDescent="0.2">
      <c r="A48" s="113">
        <v>660147</v>
      </c>
      <c r="B48" s="107" t="s">
        <v>120</v>
      </c>
      <c r="C48" s="108">
        <v>5.21</v>
      </c>
      <c r="D48" s="108">
        <f t="shared" si="0"/>
        <v>0</v>
      </c>
      <c r="E48" s="117">
        <f>MULTIPLIER!$C$13</f>
        <v>0</v>
      </c>
    </row>
    <row r="49" spans="1:5" ht="15" customHeight="1" x14ac:dyDescent="0.2">
      <c r="A49" s="113">
        <v>660148</v>
      </c>
      <c r="B49" s="107" t="s">
        <v>121</v>
      </c>
      <c r="C49" s="108">
        <v>7.09</v>
      </c>
      <c r="D49" s="108">
        <f t="shared" si="0"/>
        <v>0</v>
      </c>
      <c r="E49" s="117">
        <f>MULTIPLIER!$C$13</f>
        <v>0</v>
      </c>
    </row>
    <row r="50" spans="1:5" ht="15" customHeight="1" x14ac:dyDescent="0.2">
      <c r="A50" s="113">
        <v>660149</v>
      </c>
      <c r="B50" s="107" t="s">
        <v>122</v>
      </c>
      <c r="C50" s="108">
        <v>6.67</v>
      </c>
      <c r="D50" s="108">
        <f t="shared" si="0"/>
        <v>0</v>
      </c>
      <c r="E50" s="117">
        <f>MULTIPLIER!$C$13</f>
        <v>0</v>
      </c>
    </row>
    <row r="51" spans="1:5" ht="15" customHeight="1" x14ac:dyDescent="0.2">
      <c r="A51" s="113">
        <v>660150</v>
      </c>
      <c r="B51" s="107" t="s">
        <v>123</v>
      </c>
      <c r="C51" s="108">
        <v>14.4</v>
      </c>
      <c r="D51" s="108">
        <f t="shared" si="0"/>
        <v>0</v>
      </c>
      <c r="E51" s="117">
        <f>MULTIPLIER!$C$13</f>
        <v>0</v>
      </c>
    </row>
    <row r="52" spans="1:5" ht="15" customHeight="1" x14ac:dyDescent="0.2">
      <c r="A52" s="113">
        <v>660151</v>
      </c>
      <c r="B52" s="107" t="s">
        <v>124</v>
      </c>
      <c r="C52" s="108">
        <v>12.33</v>
      </c>
      <c r="D52" s="108">
        <f t="shared" si="0"/>
        <v>0</v>
      </c>
      <c r="E52" s="117">
        <f>MULTIPLIER!$C$13</f>
        <v>0</v>
      </c>
    </row>
    <row r="53" spans="1:5" ht="15" customHeight="1" x14ac:dyDescent="0.2">
      <c r="A53" s="113">
        <v>660152</v>
      </c>
      <c r="B53" s="107" t="s">
        <v>125</v>
      </c>
      <c r="C53" s="108">
        <v>10.86</v>
      </c>
      <c r="D53" s="108">
        <f t="shared" si="0"/>
        <v>0</v>
      </c>
      <c r="E53" s="117">
        <f>MULTIPLIER!$C$13</f>
        <v>0</v>
      </c>
    </row>
    <row r="54" spans="1:5" ht="15" customHeight="1" x14ac:dyDescent="0.2">
      <c r="A54" s="113">
        <v>660153</v>
      </c>
      <c r="B54" s="107" t="s">
        <v>126</v>
      </c>
      <c r="C54" s="108">
        <v>18.2</v>
      </c>
      <c r="D54" s="108">
        <f t="shared" si="0"/>
        <v>0</v>
      </c>
      <c r="E54" s="117">
        <f>MULTIPLIER!$C$13</f>
        <v>0</v>
      </c>
    </row>
    <row r="55" spans="1:5" ht="15" customHeight="1" x14ac:dyDescent="0.2">
      <c r="A55" s="113">
        <v>660154</v>
      </c>
      <c r="B55" s="107" t="s">
        <v>127</v>
      </c>
      <c r="C55" s="108">
        <v>17.809999999999999</v>
      </c>
      <c r="D55" s="108">
        <f t="shared" si="0"/>
        <v>0</v>
      </c>
      <c r="E55" s="117">
        <f>MULTIPLIER!$C$13</f>
        <v>0</v>
      </c>
    </row>
    <row r="56" spans="1:5" ht="15" customHeight="1" x14ac:dyDescent="0.2">
      <c r="A56" s="113">
        <v>660155</v>
      </c>
      <c r="B56" s="107" t="s">
        <v>128</v>
      </c>
      <c r="C56" s="108">
        <v>17.809999999999999</v>
      </c>
      <c r="D56" s="108">
        <f t="shared" si="0"/>
        <v>0</v>
      </c>
      <c r="E56" s="117">
        <f>MULTIPLIER!$C$13</f>
        <v>0</v>
      </c>
    </row>
    <row r="57" spans="1:5" ht="15" customHeight="1" x14ac:dyDescent="0.2">
      <c r="A57" s="113">
        <v>660156</v>
      </c>
      <c r="B57" s="107" t="s">
        <v>129</v>
      </c>
      <c r="C57" s="108">
        <v>17.809999999999999</v>
      </c>
      <c r="D57" s="108">
        <f t="shared" si="0"/>
        <v>0</v>
      </c>
      <c r="E57" s="117">
        <f>MULTIPLIER!$C$13</f>
        <v>0</v>
      </c>
    </row>
    <row r="58" spans="1:5" ht="15" customHeight="1" x14ac:dyDescent="0.2">
      <c r="A58" s="113">
        <v>660157</v>
      </c>
      <c r="B58" s="107" t="s">
        <v>130</v>
      </c>
      <c r="C58" s="108">
        <v>26.19</v>
      </c>
      <c r="D58" s="108">
        <f t="shared" si="0"/>
        <v>0</v>
      </c>
      <c r="E58" s="117">
        <f>MULTIPLIER!$C$13</f>
        <v>0</v>
      </c>
    </row>
    <row r="59" spans="1:5" ht="15" customHeight="1" x14ac:dyDescent="0.2">
      <c r="A59" s="113">
        <v>660158</v>
      </c>
      <c r="B59" s="107" t="s">
        <v>131</v>
      </c>
      <c r="C59" s="108">
        <v>26.19</v>
      </c>
      <c r="D59" s="108">
        <f t="shared" si="0"/>
        <v>0</v>
      </c>
      <c r="E59" s="117">
        <f>MULTIPLIER!$C$13</f>
        <v>0</v>
      </c>
    </row>
    <row r="60" spans="1:5" ht="15" customHeight="1" x14ac:dyDescent="0.2">
      <c r="A60" s="113">
        <v>660159</v>
      </c>
      <c r="B60" s="107" t="s">
        <v>132</v>
      </c>
      <c r="C60" s="108">
        <v>25.68</v>
      </c>
      <c r="D60" s="108">
        <f t="shared" si="0"/>
        <v>0</v>
      </c>
      <c r="E60" s="117">
        <f>MULTIPLIER!$C$13</f>
        <v>0</v>
      </c>
    </row>
    <row r="61" spans="1:5" ht="15" customHeight="1" x14ac:dyDescent="0.2">
      <c r="A61" s="113">
        <v>660160</v>
      </c>
      <c r="B61" s="107" t="s">
        <v>133</v>
      </c>
      <c r="C61" s="108">
        <v>25.68</v>
      </c>
      <c r="D61" s="108">
        <f t="shared" si="0"/>
        <v>0</v>
      </c>
      <c r="E61" s="117">
        <f>MULTIPLIER!$C$13</f>
        <v>0</v>
      </c>
    </row>
    <row r="62" spans="1:5" ht="15" customHeight="1" x14ac:dyDescent="0.2">
      <c r="A62" s="113">
        <v>660161</v>
      </c>
      <c r="B62" s="107" t="s">
        <v>134</v>
      </c>
      <c r="C62" s="108">
        <v>22.56</v>
      </c>
      <c r="D62" s="108">
        <f t="shared" si="0"/>
        <v>0</v>
      </c>
      <c r="E62" s="117">
        <f>MULTIPLIER!$C$13</f>
        <v>0</v>
      </c>
    </row>
    <row r="63" spans="1:5" ht="15" customHeight="1" x14ac:dyDescent="0.2">
      <c r="A63" s="113">
        <v>660162</v>
      </c>
      <c r="B63" s="107" t="s">
        <v>135</v>
      </c>
      <c r="C63" s="108">
        <v>62.97</v>
      </c>
      <c r="D63" s="108">
        <f t="shared" si="0"/>
        <v>0</v>
      </c>
      <c r="E63" s="117">
        <f>MULTIPLIER!$C$13</f>
        <v>0</v>
      </c>
    </row>
    <row r="64" spans="1:5" ht="15" customHeight="1" x14ac:dyDescent="0.2">
      <c r="A64" s="113">
        <v>660163</v>
      </c>
      <c r="B64" s="107" t="s">
        <v>136</v>
      </c>
      <c r="C64" s="108">
        <v>62.97</v>
      </c>
      <c r="D64" s="108">
        <f t="shared" si="0"/>
        <v>0</v>
      </c>
      <c r="E64" s="117">
        <f>MULTIPLIER!$C$13</f>
        <v>0</v>
      </c>
    </row>
    <row r="65" spans="1:5" ht="15" customHeight="1" x14ac:dyDescent="0.2">
      <c r="A65" s="113">
        <v>660164</v>
      </c>
      <c r="B65" s="107" t="s">
        <v>137</v>
      </c>
      <c r="C65" s="108">
        <v>62.97</v>
      </c>
      <c r="D65" s="108">
        <f t="shared" si="0"/>
        <v>0</v>
      </c>
      <c r="E65" s="117">
        <f>MULTIPLIER!$C$13</f>
        <v>0</v>
      </c>
    </row>
    <row r="66" spans="1:5" ht="15" customHeight="1" x14ac:dyDescent="0.2">
      <c r="A66" s="113">
        <v>660165</v>
      </c>
      <c r="B66" s="107" t="s">
        <v>138</v>
      </c>
      <c r="C66" s="108">
        <v>61.89</v>
      </c>
      <c r="D66" s="108">
        <f t="shared" si="0"/>
        <v>0</v>
      </c>
      <c r="E66" s="117">
        <f>MULTIPLIER!$C$13</f>
        <v>0</v>
      </c>
    </row>
    <row r="67" spans="1:5" ht="15" customHeight="1" x14ac:dyDescent="0.2">
      <c r="A67" s="113">
        <v>660166</v>
      </c>
      <c r="B67" s="107" t="s">
        <v>139</v>
      </c>
      <c r="C67" s="108">
        <v>100.01</v>
      </c>
      <c r="D67" s="108">
        <f t="shared" ref="D67:D130" si="1">ROUND(C67*E67,4)</f>
        <v>0</v>
      </c>
      <c r="E67" s="117">
        <f>MULTIPLIER!$C$13</f>
        <v>0</v>
      </c>
    </row>
    <row r="68" spans="1:5" ht="15" customHeight="1" x14ac:dyDescent="0.2">
      <c r="A68" s="113">
        <v>660167</v>
      </c>
      <c r="B68" s="107" t="s">
        <v>140</v>
      </c>
      <c r="C68" s="108">
        <v>100.01</v>
      </c>
      <c r="D68" s="108">
        <f t="shared" si="1"/>
        <v>0</v>
      </c>
      <c r="E68" s="117">
        <f>MULTIPLIER!$C$13</f>
        <v>0</v>
      </c>
    </row>
    <row r="69" spans="1:5" ht="15" customHeight="1" x14ac:dyDescent="0.2">
      <c r="A69" s="113">
        <v>660168</v>
      </c>
      <c r="B69" s="107" t="s">
        <v>141</v>
      </c>
      <c r="C69" s="108">
        <v>171.38</v>
      </c>
      <c r="D69" s="108">
        <f t="shared" si="1"/>
        <v>0</v>
      </c>
      <c r="E69" s="117">
        <f>MULTIPLIER!$C$13</f>
        <v>0</v>
      </c>
    </row>
    <row r="70" spans="1:5" ht="15" customHeight="1" x14ac:dyDescent="0.2">
      <c r="A70" s="113">
        <v>660169</v>
      </c>
      <c r="B70" s="107" t="s">
        <v>142</v>
      </c>
      <c r="C70" s="108">
        <v>171.38</v>
      </c>
      <c r="D70" s="108">
        <f t="shared" si="1"/>
        <v>0</v>
      </c>
      <c r="E70" s="117">
        <f>MULTIPLIER!$C$13</f>
        <v>0</v>
      </c>
    </row>
    <row r="71" spans="1:5" ht="15" customHeight="1" x14ac:dyDescent="0.2">
      <c r="A71" s="113">
        <v>660170</v>
      </c>
      <c r="B71" s="107" t="s">
        <v>143</v>
      </c>
      <c r="C71" s="108">
        <v>171.38</v>
      </c>
      <c r="D71" s="108">
        <f t="shared" si="1"/>
        <v>0</v>
      </c>
      <c r="E71" s="117">
        <f>MULTIPLIER!$C$13</f>
        <v>0</v>
      </c>
    </row>
    <row r="72" spans="1:5" ht="15" customHeight="1" x14ac:dyDescent="0.2">
      <c r="A72" s="113">
        <v>660120</v>
      </c>
      <c r="B72" s="107" t="s">
        <v>144</v>
      </c>
      <c r="C72" s="108">
        <v>5.57</v>
      </c>
      <c r="D72" s="108">
        <f t="shared" si="1"/>
        <v>0</v>
      </c>
      <c r="E72" s="117">
        <f>MULTIPLIER!$C$13</f>
        <v>0</v>
      </c>
    </row>
    <row r="73" spans="1:5" ht="15" customHeight="1" x14ac:dyDescent="0.2">
      <c r="A73" s="113">
        <v>660121</v>
      </c>
      <c r="B73" s="107" t="s">
        <v>145</v>
      </c>
      <c r="C73" s="108">
        <v>5.57</v>
      </c>
      <c r="D73" s="108">
        <f t="shared" si="1"/>
        <v>0</v>
      </c>
      <c r="E73" s="117">
        <f>MULTIPLIER!$C$13</f>
        <v>0</v>
      </c>
    </row>
    <row r="74" spans="1:5" ht="15" customHeight="1" x14ac:dyDescent="0.2">
      <c r="A74" s="113">
        <v>660122</v>
      </c>
      <c r="B74" s="107" t="s">
        <v>146</v>
      </c>
      <c r="C74" s="108">
        <v>5.57</v>
      </c>
      <c r="D74" s="108">
        <f t="shared" si="1"/>
        <v>0</v>
      </c>
      <c r="E74" s="117">
        <f>MULTIPLIER!$C$13</f>
        <v>0</v>
      </c>
    </row>
    <row r="75" spans="1:5" ht="15" customHeight="1" x14ac:dyDescent="0.2">
      <c r="A75" s="113">
        <v>660123</v>
      </c>
      <c r="B75" s="107" t="s">
        <v>147</v>
      </c>
      <c r="C75" s="108">
        <v>5.71</v>
      </c>
      <c r="D75" s="108">
        <f t="shared" si="1"/>
        <v>0</v>
      </c>
      <c r="E75" s="117">
        <f>MULTIPLIER!$C$13</f>
        <v>0</v>
      </c>
    </row>
    <row r="76" spans="1:5" ht="15" customHeight="1" x14ac:dyDescent="0.2">
      <c r="A76" s="113">
        <v>660124</v>
      </c>
      <c r="B76" s="107" t="s">
        <v>148</v>
      </c>
      <c r="C76" s="108">
        <v>7.21</v>
      </c>
      <c r="D76" s="108">
        <f t="shared" si="1"/>
        <v>0</v>
      </c>
      <c r="E76" s="117">
        <f>MULTIPLIER!$C$13</f>
        <v>0</v>
      </c>
    </row>
    <row r="77" spans="1:5" ht="15" customHeight="1" x14ac:dyDescent="0.2">
      <c r="A77" s="113">
        <v>660125</v>
      </c>
      <c r="B77" s="107" t="s">
        <v>149</v>
      </c>
      <c r="C77" s="108">
        <v>8.02</v>
      </c>
      <c r="D77" s="108">
        <f t="shared" si="1"/>
        <v>0</v>
      </c>
      <c r="E77" s="117">
        <f>MULTIPLIER!$C$13</f>
        <v>0</v>
      </c>
    </row>
    <row r="78" spans="1:5" ht="15" customHeight="1" x14ac:dyDescent="0.2">
      <c r="A78" s="113">
        <v>660126</v>
      </c>
      <c r="B78" s="107" t="s">
        <v>150</v>
      </c>
      <c r="C78" s="108">
        <v>12.24</v>
      </c>
      <c r="D78" s="108">
        <f t="shared" si="1"/>
        <v>0</v>
      </c>
      <c r="E78" s="117">
        <f>MULTIPLIER!$C$13</f>
        <v>0</v>
      </c>
    </row>
    <row r="79" spans="1:5" ht="15" customHeight="1" x14ac:dyDescent="0.2">
      <c r="A79" s="113">
        <v>660127</v>
      </c>
      <c r="B79" s="107" t="s">
        <v>151</v>
      </c>
      <c r="C79" s="108">
        <v>16.32</v>
      </c>
      <c r="D79" s="108">
        <f t="shared" si="1"/>
        <v>0</v>
      </c>
      <c r="E79" s="117">
        <f>MULTIPLIER!$C$13</f>
        <v>0</v>
      </c>
    </row>
    <row r="80" spans="1:5" ht="15" customHeight="1" x14ac:dyDescent="0.2">
      <c r="A80" s="113">
        <v>660128</v>
      </c>
      <c r="B80" s="107" t="s">
        <v>152</v>
      </c>
      <c r="C80" s="108">
        <v>26.47</v>
      </c>
      <c r="D80" s="108">
        <f t="shared" si="1"/>
        <v>0</v>
      </c>
      <c r="E80" s="117">
        <f>MULTIPLIER!$C$13</f>
        <v>0</v>
      </c>
    </row>
    <row r="81" spans="1:5" ht="15" customHeight="1" x14ac:dyDescent="0.2">
      <c r="A81" s="113">
        <v>660129</v>
      </c>
      <c r="B81" s="107" t="s">
        <v>153</v>
      </c>
      <c r="C81" s="108">
        <v>65.34</v>
      </c>
      <c r="D81" s="108">
        <f t="shared" si="1"/>
        <v>0</v>
      </c>
      <c r="E81" s="117">
        <f>MULTIPLIER!$C$13</f>
        <v>0</v>
      </c>
    </row>
    <row r="82" spans="1:5" ht="15" customHeight="1" x14ac:dyDescent="0.2">
      <c r="A82" s="113">
        <v>660130</v>
      </c>
      <c r="B82" s="107" t="s">
        <v>154</v>
      </c>
      <c r="C82" s="108">
        <v>99.71</v>
      </c>
      <c r="D82" s="108">
        <f t="shared" si="1"/>
        <v>0</v>
      </c>
      <c r="E82" s="117">
        <f>MULTIPLIER!$C$13</f>
        <v>0</v>
      </c>
    </row>
    <row r="83" spans="1:5" ht="15" customHeight="1" x14ac:dyDescent="0.2">
      <c r="A83" s="113">
        <v>660131</v>
      </c>
      <c r="B83" s="107" t="s">
        <v>155</v>
      </c>
      <c r="C83" s="108">
        <v>162.41</v>
      </c>
      <c r="D83" s="108">
        <f t="shared" si="1"/>
        <v>0</v>
      </c>
      <c r="E83" s="117">
        <f>MULTIPLIER!$C$13</f>
        <v>0</v>
      </c>
    </row>
    <row r="84" spans="1:5" ht="15" customHeight="1" x14ac:dyDescent="0.2">
      <c r="A84" s="113">
        <v>660132</v>
      </c>
      <c r="B84" s="107" t="s">
        <v>156</v>
      </c>
      <c r="C84" s="108">
        <v>430.13</v>
      </c>
      <c r="D84" s="108">
        <f t="shared" si="1"/>
        <v>0</v>
      </c>
      <c r="E84" s="117">
        <f>MULTIPLIER!$C$13</f>
        <v>0</v>
      </c>
    </row>
    <row r="85" spans="1:5" ht="15" customHeight="1" x14ac:dyDescent="0.2">
      <c r="A85" s="113">
        <v>660450</v>
      </c>
      <c r="B85" s="107" t="s">
        <v>157</v>
      </c>
      <c r="C85" s="108">
        <v>3.62</v>
      </c>
      <c r="D85" s="108">
        <f t="shared" si="1"/>
        <v>0</v>
      </c>
      <c r="E85" s="117">
        <f>MULTIPLIER!$C$13</f>
        <v>0</v>
      </c>
    </row>
    <row r="86" spans="1:5" ht="15" customHeight="1" x14ac:dyDescent="0.2">
      <c r="A86" s="113">
        <v>660451</v>
      </c>
      <c r="B86" s="107" t="s">
        <v>158</v>
      </c>
      <c r="C86" s="108">
        <v>3.62</v>
      </c>
      <c r="D86" s="108">
        <f t="shared" si="1"/>
        <v>0</v>
      </c>
      <c r="E86" s="117">
        <f>MULTIPLIER!$C$13</f>
        <v>0</v>
      </c>
    </row>
    <row r="87" spans="1:5" ht="15" customHeight="1" x14ac:dyDescent="0.2">
      <c r="A87" s="113">
        <v>660452</v>
      </c>
      <c r="B87" s="107" t="s">
        <v>159</v>
      </c>
      <c r="C87" s="108">
        <v>3.01</v>
      </c>
      <c r="D87" s="108">
        <f t="shared" si="1"/>
        <v>0</v>
      </c>
      <c r="E87" s="117">
        <f>MULTIPLIER!$C$13</f>
        <v>0</v>
      </c>
    </row>
    <row r="88" spans="1:5" ht="15" customHeight="1" x14ac:dyDescent="0.2">
      <c r="A88" s="113">
        <v>660453</v>
      </c>
      <c r="B88" s="107" t="s">
        <v>160</v>
      </c>
      <c r="C88" s="108">
        <v>2.77</v>
      </c>
      <c r="D88" s="108">
        <f t="shared" si="1"/>
        <v>0</v>
      </c>
      <c r="E88" s="117">
        <f>MULTIPLIER!$C$13</f>
        <v>0</v>
      </c>
    </row>
    <row r="89" spans="1:5" ht="15" customHeight="1" x14ac:dyDescent="0.2">
      <c r="A89" s="113">
        <v>660454</v>
      </c>
      <c r="B89" s="107" t="s">
        <v>161</v>
      </c>
      <c r="C89" s="108">
        <v>3.73</v>
      </c>
      <c r="D89" s="108">
        <f t="shared" si="1"/>
        <v>0</v>
      </c>
      <c r="E89" s="117">
        <f>MULTIPLIER!$C$13</f>
        <v>0</v>
      </c>
    </row>
    <row r="90" spans="1:5" ht="15" customHeight="1" x14ac:dyDescent="0.2">
      <c r="A90" s="113">
        <v>660455</v>
      </c>
      <c r="B90" s="107" t="s">
        <v>162</v>
      </c>
      <c r="C90" s="108">
        <v>5.05</v>
      </c>
      <c r="D90" s="108">
        <f t="shared" si="1"/>
        <v>0</v>
      </c>
      <c r="E90" s="117">
        <f>MULTIPLIER!$C$13</f>
        <v>0</v>
      </c>
    </row>
    <row r="91" spans="1:5" ht="15" customHeight="1" x14ac:dyDescent="0.2">
      <c r="A91" s="113">
        <v>660456</v>
      </c>
      <c r="B91" s="107" t="s">
        <v>163</v>
      </c>
      <c r="C91" s="108">
        <v>7.1</v>
      </c>
      <c r="D91" s="108">
        <f t="shared" si="1"/>
        <v>0</v>
      </c>
      <c r="E91" s="117">
        <f>MULTIPLIER!$C$13</f>
        <v>0</v>
      </c>
    </row>
    <row r="92" spans="1:5" ht="15" customHeight="1" x14ac:dyDescent="0.2">
      <c r="A92" s="113">
        <v>660457</v>
      </c>
      <c r="B92" s="107" t="s">
        <v>164</v>
      </c>
      <c r="C92" s="108">
        <v>8.84</v>
      </c>
      <c r="D92" s="108">
        <f t="shared" si="1"/>
        <v>0</v>
      </c>
      <c r="E92" s="117">
        <f>MULTIPLIER!$C$13</f>
        <v>0</v>
      </c>
    </row>
    <row r="93" spans="1:5" ht="15" customHeight="1" x14ac:dyDescent="0.2">
      <c r="A93" s="113">
        <v>660458</v>
      </c>
      <c r="B93" s="107" t="s">
        <v>165</v>
      </c>
      <c r="C93" s="108">
        <v>13.57</v>
      </c>
      <c r="D93" s="108">
        <f t="shared" si="1"/>
        <v>0</v>
      </c>
      <c r="E93" s="117">
        <f>MULTIPLIER!$C$13</f>
        <v>0</v>
      </c>
    </row>
    <row r="94" spans="1:5" ht="15" customHeight="1" x14ac:dyDescent="0.2">
      <c r="A94" s="113">
        <v>660459</v>
      </c>
      <c r="B94" s="107" t="s">
        <v>166</v>
      </c>
      <c r="C94" s="108">
        <v>26.01</v>
      </c>
      <c r="D94" s="108">
        <f t="shared" si="1"/>
        <v>0</v>
      </c>
      <c r="E94" s="117">
        <f>MULTIPLIER!$C$13</f>
        <v>0</v>
      </c>
    </row>
    <row r="95" spans="1:5" ht="15" customHeight="1" x14ac:dyDescent="0.2">
      <c r="A95" s="113">
        <v>660460</v>
      </c>
      <c r="B95" s="107" t="s">
        <v>167</v>
      </c>
      <c r="C95" s="108">
        <v>38.68</v>
      </c>
      <c r="D95" s="108">
        <f t="shared" si="1"/>
        <v>0</v>
      </c>
      <c r="E95" s="117">
        <f>MULTIPLIER!$C$13</f>
        <v>0</v>
      </c>
    </row>
    <row r="96" spans="1:5" ht="15" customHeight="1" x14ac:dyDescent="0.2">
      <c r="A96" s="113">
        <v>660461</v>
      </c>
      <c r="B96" s="107" t="s">
        <v>168</v>
      </c>
      <c r="C96" s="108">
        <v>79.760000000000005</v>
      </c>
      <c r="D96" s="108">
        <f t="shared" si="1"/>
        <v>0</v>
      </c>
      <c r="E96" s="117">
        <f>MULTIPLIER!$C$13</f>
        <v>0</v>
      </c>
    </row>
    <row r="97" spans="1:5" ht="15" customHeight="1" x14ac:dyDescent="0.2">
      <c r="A97" s="113">
        <v>660462</v>
      </c>
      <c r="B97" s="107" t="s">
        <v>169</v>
      </c>
      <c r="C97" s="108">
        <v>241.11</v>
      </c>
      <c r="D97" s="108">
        <f t="shared" si="1"/>
        <v>0</v>
      </c>
      <c r="E97" s="117">
        <f>MULTIPLIER!$C$13</f>
        <v>0</v>
      </c>
    </row>
    <row r="98" spans="1:5" ht="15" customHeight="1" x14ac:dyDescent="0.2">
      <c r="A98" s="113">
        <v>660320</v>
      </c>
      <c r="B98" s="107" t="s">
        <v>170</v>
      </c>
      <c r="C98" s="108">
        <v>5.42</v>
      </c>
      <c r="D98" s="108">
        <f t="shared" si="1"/>
        <v>0</v>
      </c>
      <c r="E98" s="117">
        <f>MULTIPLIER!$C$13</f>
        <v>0</v>
      </c>
    </row>
    <row r="99" spans="1:5" ht="15" customHeight="1" x14ac:dyDescent="0.2">
      <c r="A99" s="113">
        <v>660321</v>
      </c>
      <c r="B99" s="107" t="s">
        <v>171</v>
      </c>
      <c r="C99" s="108">
        <v>4.59</v>
      </c>
      <c r="D99" s="108">
        <f t="shared" si="1"/>
        <v>0</v>
      </c>
      <c r="E99" s="117">
        <f>MULTIPLIER!$C$13</f>
        <v>0</v>
      </c>
    </row>
    <row r="100" spans="1:5" ht="15" customHeight="1" x14ac:dyDescent="0.2">
      <c r="A100" s="113">
        <v>660322</v>
      </c>
      <c r="B100" s="107" t="s">
        <v>172</v>
      </c>
      <c r="C100" s="108">
        <v>4.59</v>
      </c>
      <c r="D100" s="108">
        <f t="shared" si="1"/>
        <v>0</v>
      </c>
      <c r="E100" s="117">
        <f>MULTIPLIER!$C$13</f>
        <v>0</v>
      </c>
    </row>
    <row r="101" spans="1:5" ht="15" customHeight="1" x14ac:dyDescent="0.2">
      <c r="A101" s="113">
        <v>660323</v>
      </c>
      <c r="B101" s="107" t="s">
        <v>173</v>
      </c>
      <c r="C101" s="108">
        <v>3.73</v>
      </c>
      <c r="D101" s="108">
        <f t="shared" si="1"/>
        <v>0</v>
      </c>
      <c r="E101" s="117">
        <f>MULTIPLIER!$C$13</f>
        <v>0</v>
      </c>
    </row>
    <row r="102" spans="1:5" ht="15" customHeight="1" x14ac:dyDescent="0.2">
      <c r="A102" s="113">
        <v>660324</v>
      </c>
      <c r="B102" s="107" t="s">
        <v>174</v>
      </c>
      <c r="C102" s="108">
        <v>4.41</v>
      </c>
      <c r="D102" s="108">
        <f t="shared" si="1"/>
        <v>0</v>
      </c>
      <c r="E102" s="117">
        <f>MULTIPLIER!$C$13</f>
        <v>0</v>
      </c>
    </row>
    <row r="103" spans="1:5" ht="15" customHeight="1" x14ac:dyDescent="0.2">
      <c r="A103" s="113">
        <v>660325</v>
      </c>
      <c r="B103" s="107" t="s">
        <v>175</v>
      </c>
      <c r="C103" s="108">
        <v>6.66</v>
      </c>
      <c r="D103" s="108">
        <f t="shared" si="1"/>
        <v>0</v>
      </c>
      <c r="E103" s="117">
        <f>MULTIPLIER!$C$13</f>
        <v>0</v>
      </c>
    </row>
    <row r="104" spans="1:5" ht="15" customHeight="1" x14ac:dyDescent="0.2">
      <c r="A104" s="113">
        <v>660326</v>
      </c>
      <c r="B104" s="107" t="s">
        <v>176</v>
      </c>
      <c r="C104" s="108">
        <v>8.5399999999999991</v>
      </c>
      <c r="D104" s="108">
        <f t="shared" si="1"/>
        <v>0</v>
      </c>
      <c r="E104" s="117">
        <f>MULTIPLIER!$C$13</f>
        <v>0</v>
      </c>
    </row>
    <row r="105" spans="1:5" ht="15" customHeight="1" x14ac:dyDescent="0.2">
      <c r="A105" s="113">
        <v>660327</v>
      </c>
      <c r="B105" s="107" t="s">
        <v>177</v>
      </c>
      <c r="C105" s="108">
        <v>11.41</v>
      </c>
      <c r="D105" s="108">
        <f t="shared" si="1"/>
        <v>0</v>
      </c>
      <c r="E105" s="117">
        <f>MULTIPLIER!$C$13</f>
        <v>0</v>
      </c>
    </row>
    <row r="106" spans="1:5" ht="15" customHeight="1" x14ac:dyDescent="0.2">
      <c r="A106" s="113">
        <v>660328</v>
      </c>
      <c r="B106" s="107" t="s">
        <v>178</v>
      </c>
      <c r="C106" s="108">
        <v>16.63</v>
      </c>
      <c r="D106" s="108">
        <f t="shared" si="1"/>
        <v>0</v>
      </c>
      <c r="E106" s="117">
        <f>MULTIPLIER!$C$13</f>
        <v>0</v>
      </c>
    </row>
    <row r="107" spans="1:5" ht="15" customHeight="1" x14ac:dyDescent="0.2">
      <c r="A107" s="113">
        <v>660329</v>
      </c>
      <c r="B107" s="107" t="s">
        <v>179</v>
      </c>
      <c r="C107" s="108">
        <v>45.27</v>
      </c>
      <c r="D107" s="108">
        <f t="shared" si="1"/>
        <v>0</v>
      </c>
      <c r="E107" s="117">
        <f>MULTIPLIER!$C$13</f>
        <v>0</v>
      </c>
    </row>
    <row r="108" spans="1:5" ht="15" customHeight="1" x14ac:dyDescent="0.2">
      <c r="A108" s="113">
        <v>660330</v>
      </c>
      <c r="B108" s="107" t="s">
        <v>180</v>
      </c>
      <c r="C108" s="108">
        <v>61.16</v>
      </c>
      <c r="D108" s="108">
        <f t="shared" si="1"/>
        <v>0</v>
      </c>
      <c r="E108" s="117">
        <f>MULTIPLIER!$C$13</f>
        <v>0</v>
      </c>
    </row>
    <row r="109" spans="1:5" ht="15" customHeight="1" x14ac:dyDescent="0.2">
      <c r="A109" s="113">
        <v>660331</v>
      </c>
      <c r="B109" s="107" t="s">
        <v>181</v>
      </c>
      <c r="C109" s="108">
        <v>122</v>
      </c>
      <c r="D109" s="108">
        <f t="shared" si="1"/>
        <v>0</v>
      </c>
      <c r="E109" s="117">
        <f>MULTIPLIER!$C$13</f>
        <v>0</v>
      </c>
    </row>
    <row r="110" spans="1:5" ht="15" customHeight="1" x14ac:dyDescent="0.2">
      <c r="A110" s="113">
        <v>660332</v>
      </c>
      <c r="B110" s="107" t="s">
        <v>182</v>
      </c>
      <c r="C110" s="108">
        <v>327.29000000000002</v>
      </c>
      <c r="D110" s="108">
        <f t="shared" si="1"/>
        <v>0</v>
      </c>
      <c r="E110" s="117">
        <f>MULTIPLIER!$C$13</f>
        <v>0</v>
      </c>
    </row>
    <row r="111" spans="1:5" ht="15" customHeight="1" x14ac:dyDescent="0.2">
      <c r="A111" s="113">
        <v>660530</v>
      </c>
      <c r="B111" s="107" t="s">
        <v>183</v>
      </c>
      <c r="C111" s="108">
        <v>13.29</v>
      </c>
      <c r="D111" s="108">
        <f t="shared" si="1"/>
        <v>0</v>
      </c>
      <c r="E111" s="117">
        <f>MULTIPLIER!$C$13</f>
        <v>0</v>
      </c>
    </row>
    <row r="112" spans="1:5" ht="15" customHeight="1" x14ac:dyDescent="0.2">
      <c r="A112" s="113">
        <v>660531</v>
      </c>
      <c r="B112" s="107" t="s">
        <v>184</v>
      </c>
      <c r="C112" s="108">
        <v>11.27</v>
      </c>
      <c r="D112" s="108">
        <f t="shared" si="1"/>
        <v>0</v>
      </c>
      <c r="E112" s="117">
        <f>MULTIPLIER!$C$13</f>
        <v>0</v>
      </c>
    </row>
    <row r="113" spans="1:5" ht="15" customHeight="1" x14ac:dyDescent="0.2">
      <c r="A113" s="113">
        <v>660532</v>
      </c>
      <c r="B113" s="107" t="s">
        <v>185</v>
      </c>
      <c r="C113" s="108">
        <v>11.49</v>
      </c>
      <c r="D113" s="108">
        <f t="shared" si="1"/>
        <v>0</v>
      </c>
      <c r="E113" s="117">
        <f>MULTIPLIER!$C$13</f>
        <v>0</v>
      </c>
    </row>
    <row r="114" spans="1:5" ht="15" customHeight="1" x14ac:dyDescent="0.2">
      <c r="A114" s="113">
        <v>660533</v>
      </c>
      <c r="B114" s="107" t="s">
        <v>186</v>
      </c>
      <c r="C114" s="108">
        <v>13.08</v>
      </c>
      <c r="D114" s="108">
        <f t="shared" si="1"/>
        <v>0</v>
      </c>
      <c r="E114" s="117">
        <f>MULTIPLIER!$C$13</f>
        <v>0</v>
      </c>
    </row>
    <row r="115" spans="1:5" ht="15" customHeight="1" x14ac:dyDescent="0.2">
      <c r="A115" s="113">
        <v>660534</v>
      </c>
      <c r="B115" s="107" t="s">
        <v>187</v>
      </c>
      <c r="C115" s="108">
        <v>15.96</v>
      </c>
      <c r="D115" s="108">
        <f t="shared" si="1"/>
        <v>0</v>
      </c>
      <c r="E115" s="117">
        <f>MULTIPLIER!$C$13</f>
        <v>0</v>
      </c>
    </row>
    <row r="116" spans="1:5" ht="15" customHeight="1" x14ac:dyDescent="0.2">
      <c r="A116" s="113">
        <v>660535</v>
      </c>
      <c r="B116" s="107" t="s">
        <v>188</v>
      </c>
      <c r="C116" s="108">
        <v>19.63</v>
      </c>
      <c r="D116" s="108">
        <f t="shared" si="1"/>
        <v>0</v>
      </c>
      <c r="E116" s="117">
        <f>MULTIPLIER!$C$13</f>
        <v>0</v>
      </c>
    </row>
    <row r="117" spans="1:5" ht="15" customHeight="1" x14ac:dyDescent="0.2">
      <c r="A117" s="113">
        <v>660536</v>
      </c>
      <c r="B117" s="107" t="s">
        <v>189</v>
      </c>
      <c r="C117" s="108">
        <v>31.9</v>
      </c>
      <c r="D117" s="108">
        <f t="shared" si="1"/>
        <v>0</v>
      </c>
      <c r="E117" s="117">
        <f>MULTIPLIER!$C$13</f>
        <v>0</v>
      </c>
    </row>
    <row r="118" spans="1:5" ht="15" customHeight="1" x14ac:dyDescent="0.2">
      <c r="A118" s="113">
        <v>660537</v>
      </c>
      <c r="B118" s="107" t="s">
        <v>190</v>
      </c>
      <c r="C118" s="108">
        <v>39.51</v>
      </c>
      <c r="D118" s="108">
        <f t="shared" si="1"/>
        <v>0</v>
      </c>
      <c r="E118" s="117">
        <f>MULTIPLIER!$C$13</f>
        <v>0</v>
      </c>
    </row>
    <row r="119" spans="1:5" ht="15" customHeight="1" x14ac:dyDescent="0.2">
      <c r="A119" s="113">
        <v>660538</v>
      </c>
      <c r="B119" s="107" t="s">
        <v>191</v>
      </c>
      <c r="C119" s="108">
        <v>65.400000000000006</v>
      </c>
      <c r="D119" s="108">
        <f t="shared" si="1"/>
        <v>0</v>
      </c>
      <c r="E119" s="117">
        <f>MULTIPLIER!$C$13</f>
        <v>0</v>
      </c>
    </row>
    <row r="120" spans="1:5" ht="15" customHeight="1" x14ac:dyDescent="0.2">
      <c r="A120" s="113">
        <v>660539</v>
      </c>
      <c r="B120" s="107" t="s">
        <v>192</v>
      </c>
      <c r="C120" s="108">
        <v>115.3</v>
      </c>
      <c r="D120" s="108">
        <f t="shared" si="1"/>
        <v>0</v>
      </c>
      <c r="E120" s="117">
        <f>MULTIPLIER!$C$13</f>
        <v>0</v>
      </c>
    </row>
    <row r="121" spans="1:5" ht="15" customHeight="1" x14ac:dyDescent="0.2">
      <c r="A121" s="113">
        <v>6605390</v>
      </c>
      <c r="B121" s="107" t="s">
        <v>193</v>
      </c>
      <c r="C121" s="108">
        <v>171.99</v>
      </c>
      <c r="D121" s="108">
        <f t="shared" si="1"/>
        <v>0</v>
      </c>
      <c r="E121" s="117">
        <f>MULTIPLIER!$C$13</f>
        <v>0</v>
      </c>
    </row>
    <row r="122" spans="1:5" ht="15" customHeight="1" x14ac:dyDescent="0.2">
      <c r="A122" s="113">
        <v>6605391</v>
      </c>
      <c r="B122" s="107" t="s">
        <v>194</v>
      </c>
      <c r="C122" s="108">
        <v>351.02</v>
      </c>
      <c r="D122" s="108">
        <f t="shared" si="1"/>
        <v>0</v>
      </c>
      <c r="E122" s="117">
        <f>MULTIPLIER!$C$13</f>
        <v>0</v>
      </c>
    </row>
    <row r="123" spans="1:5" ht="15" customHeight="1" x14ac:dyDescent="0.2">
      <c r="A123" s="113">
        <v>6605392</v>
      </c>
      <c r="B123" s="107" t="s">
        <v>195</v>
      </c>
      <c r="C123" s="108">
        <v>485.1</v>
      </c>
      <c r="D123" s="108">
        <f t="shared" si="1"/>
        <v>0</v>
      </c>
      <c r="E123" s="117">
        <f>MULTIPLIER!$C$13</f>
        <v>0</v>
      </c>
    </row>
    <row r="124" spans="1:5" ht="15" customHeight="1" x14ac:dyDescent="0.2">
      <c r="A124" s="113">
        <v>660603</v>
      </c>
      <c r="B124" s="107" t="s">
        <v>196</v>
      </c>
      <c r="C124" s="108">
        <v>10.01</v>
      </c>
      <c r="D124" s="108">
        <f t="shared" si="1"/>
        <v>0</v>
      </c>
      <c r="E124" s="117">
        <f>MULTIPLIER!$C$13</f>
        <v>0</v>
      </c>
    </row>
    <row r="125" spans="1:5" ht="15" customHeight="1" x14ac:dyDescent="0.2">
      <c r="A125" s="113">
        <v>660604</v>
      </c>
      <c r="B125" s="107" t="s">
        <v>197</v>
      </c>
      <c r="C125" s="108">
        <v>10.01</v>
      </c>
      <c r="D125" s="108">
        <f t="shared" si="1"/>
        <v>0</v>
      </c>
      <c r="E125" s="117">
        <f>MULTIPLIER!$C$13</f>
        <v>0</v>
      </c>
    </row>
    <row r="126" spans="1:5" ht="15" customHeight="1" x14ac:dyDescent="0.2">
      <c r="A126" s="113">
        <v>660605</v>
      </c>
      <c r="B126" s="107" t="s">
        <v>198</v>
      </c>
      <c r="C126" s="108">
        <v>10.01</v>
      </c>
      <c r="D126" s="108">
        <f t="shared" si="1"/>
        <v>0</v>
      </c>
      <c r="E126" s="117">
        <f>MULTIPLIER!$C$13</f>
        <v>0</v>
      </c>
    </row>
    <row r="127" spans="1:5" ht="15" customHeight="1" x14ac:dyDescent="0.2">
      <c r="A127" s="113">
        <v>660606</v>
      </c>
      <c r="B127" s="107" t="s">
        <v>199</v>
      </c>
      <c r="C127" s="108">
        <v>13.58</v>
      </c>
      <c r="D127" s="108">
        <f t="shared" si="1"/>
        <v>0</v>
      </c>
      <c r="E127" s="117">
        <f>MULTIPLIER!$C$13</f>
        <v>0</v>
      </c>
    </row>
    <row r="128" spans="1:5" ht="15" customHeight="1" x14ac:dyDescent="0.2">
      <c r="A128" s="113">
        <v>660607</v>
      </c>
      <c r="B128" s="107" t="s">
        <v>200</v>
      </c>
      <c r="C128" s="108">
        <v>15.98</v>
      </c>
      <c r="D128" s="108">
        <f t="shared" si="1"/>
        <v>0</v>
      </c>
      <c r="E128" s="117">
        <f>MULTIPLIER!$C$13</f>
        <v>0</v>
      </c>
    </row>
    <row r="129" spans="1:5" ht="15" customHeight="1" x14ac:dyDescent="0.2">
      <c r="A129" s="113">
        <v>660608</v>
      </c>
      <c r="B129" s="107" t="s">
        <v>201</v>
      </c>
      <c r="C129" s="108">
        <v>21.97</v>
      </c>
      <c r="D129" s="108">
        <f t="shared" si="1"/>
        <v>0</v>
      </c>
      <c r="E129" s="117">
        <f>MULTIPLIER!$C$13</f>
        <v>0</v>
      </c>
    </row>
    <row r="130" spans="1:5" ht="15" customHeight="1" x14ac:dyDescent="0.2">
      <c r="A130" s="113">
        <v>660609</v>
      </c>
      <c r="B130" s="107" t="s">
        <v>202</v>
      </c>
      <c r="C130" s="108">
        <v>25.47</v>
      </c>
      <c r="D130" s="108">
        <f t="shared" si="1"/>
        <v>0</v>
      </c>
      <c r="E130" s="117">
        <f>MULTIPLIER!$C$13</f>
        <v>0</v>
      </c>
    </row>
    <row r="131" spans="1:5" ht="15" customHeight="1" x14ac:dyDescent="0.2">
      <c r="A131" s="113">
        <v>660610</v>
      </c>
      <c r="B131" s="107" t="s">
        <v>203</v>
      </c>
      <c r="C131" s="108">
        <v>30.29</v>
      </c>
      <c r="D131" s="108">
        <f t="shared" ref="D131:D194" si="2">ROUND(C131*E131,4)</f>
        <v>0</v>
      </c>
      <c r="E131" s="117">
        <f>MULTIPLIER!$C$13</f>
        <v>0</v>
      </c>
    </row>
    <row r="132" spans="1:5" ht="15" customHeight="1" x14ac:dyDescent="0.2">
      <c r="A132" s="113">
        <v>660705</v>
      </c>
      <c r="B132" s="107" t="s">
        <v>204</v>
      </c>
      <c r="C132" s="108">
        <v>14.25</v>
      </c>
      <c r="D132" s="108">
        <f t="shared" si="2"/>
        <v>0</v>
      </c>
      <c r="E132" s="117">
        <f>MULTIPLIER!$C$13</f>
        <v>0</v>
      </c>
    </row>
    <row r="133" spans="1:5" ht="15" customHeight="1" x14ac:dyDescent="0.2">
      <c r="A133" s="113">
        <v>660706</v>
      </c>
      <c r="B133" s="107" t="s">
        <v>205</v>
      </c>
      <c r="C133" s="108">
        <v>20.97</v>
      </c>
      <c r="D133" s="108">
        <f t="shared" si="2"/>
        <v>0</v>
      </c>
      <c r="E133" s="117">
        <f>MULTIPLIER!$C$13</f>
        <v>0</v>
      </c>
    </row>
    <row r="134" spans="1:5" ht="15" customHeight="1" x14ac:dyDescent="0.2">
      <c r="A134" s="113">
        <v>660707</v>
      </c>
      <c r="B134" s="107" t="s">
        <v>206</v>
      </c>
      <c r="C134" s="108">
        <v>32.369999999999997</v>
      </c>
      <c r="D134" s="108">
        <f t="shared" si="2"/>
        <v>0</v>
      </c>
      <c r="E134" s="117">
        <f>MULTIPLIER!$C$13</f>
        <v>0</v>
      </c>
    </row>
    <row r="135" spans="1:5" ht="15" customHeight="1" x14ac:dyDescent="0.2">
      <c r="A135" s="113">
        <v>660708</v>
      </c>
      <c r="B135" s="107" t="s">
        <v>207</v>
      </c>
      <c r="C135" s="108"/>
      <c r="D135" s="108">
        <f t="shared" si="2"/>
        <v>0</v>
      </c>
      <c r="E135" s="117">
        <f>MULTIPLIER!$C$13</f>
        <v>0</v>
      </c>
    </row>
    <row r="136" spans="1:5" ht="15" customHeight="1" x14ac:dyDescent="0.2">
      <c r="A136" s="113">
        <v>660709</v>
      </c>
      <c r="B136" s="107" t="s">
        <v>208</v>
      </c>
      <c r="C136" s="108"/>
      <c r="D136" s="108">
        <f t="shared" si="2"/>
        <v>0</v>
      </c>
      <c r="E136" s="117">
        <f>MULTIPLIER!$C$13</f>
        <v>0</v>
      </c>
    </row>
    <row r="137" spans="1:5" ht="15" customHeight="1" x14ac:dyDescent="0.2">
      <c r="A137" s="113">
        <v>660710</v>
      </c>
      <c r="B137" s="107" t="s">
        <v>209</v>
      </c>
      <c r="C137" s="108"/>
      <c r="D137" s="108">
        <f t="shared" si="2"/>
        <v>0</v>
      </c>
      <c r="E137" s="117">
        <f>MULTIPLIER!$C$13</f>
        <v>0</v>
      </c>
    </row>
    <row r="138" spans="1:5" ht="15" customHeight="1" x14ac:dyDescent="0.2">
      <c r="A138" s="113">
        <v>660390</v>
      </c>
      <c r="B138" s="107" t="s">
        <v>210</v>
      </c>
      <c r="C138" s="108">
        <v>4.92</v>
      </c>
      <c r="D138" s="108">
        <f t="shared" si="2"/>
        <v>0</v>
      </c>
      <c r="E138" s="117">
        <f>MULTIPLIER!$C$13</f>
        <v>0</v>
      </c>
    </row>
    <row r="139" spans="1:5" ht="15" customHeight="1" x14ac:dyDescent="0.2">
      <c r="A139" s="113">
        <v>660391</v>
      </c>
      <c r="B139" s="107" t="s">
        <v>211</v>
      </c>
      <c r="C139" s="108">
        <v>4.92</v>
      </c>
      <c r="D139" s="108">
        <f t="shared" si="2"/>
        <v>0</v>
      </c>
      <c r="E139" s="117">
        <f>MULTIPLIER!$C$13</f>
        <v>0</v>
      </c>
    </row>
    <row r="140" spans="1:5" ht="15" customHeight="1" x14ac:dyDescent="0.2">
      <c r="A140" s="113">
        <v>660392</v>
      </c>
      <c r="B140" s="107" t="s">
        <v>212</v>
      </c>
      <c r="C140" s="108">
        <v>4.92</v>
      </c>
      <c r="D140" s="108">
        <f t="shared" si="2"/>
        <v>0</v>
      </c>
      <c r="E140" s="117">
        <f>MULTIPLIER!$C$13</f>
        <v>0</v>
      </c>
    </row>
    <row r="141" spans="1:5" ht="15" customHeight="1" x14ac:dyDescent="0.2">
      <c r="A141" s="113">
        <v>660393</v>
      </c>
      <c r="B141" s="107" t="s">
        <v>213</v>
      </c>
      <c r="C141" s="108">
        <v>4.92</v>
      </c>
      <c r="D141" s="108">
        <f t="shared" si="2"/>
        <v>0</v>
      </c>
      <c r="E141" s="117">
        <f>MULTIPLIER!$C$13</f>
        <v>0</v>
      </c>
    </row>
    <row r="142" spans="1:5" ht="15" customHeight="1" x14ac:dyDescent="0.2">
      <c r="A142" s="113">
        <v>660394</v>
      </c>
      <c r="B142" s="107" t="s">
        <v>214</v>
      </c>
      <c r="C142" s="108">
        <v>4.92</v>
      </c>
      <c r="D142" s="108">
        <f t="shared" si="2"/>
        <v>0</v>
      </c>
      <c r="E142" s="117">
        <f>MULTIPLIER!$C$13</f>
        <v>0</v>
      </c>
    </row>
    <row r="143" spans="1:5" ht="15" customHeight="1" x14ac:dyDescent="0.2">
      <c r="A143" s="113">
        <v>660395</v>
      </c>
      <c r="B143" s="107" t="s">
        <v>215</v>
      </c>
      <c r="C143" s="108">
        <v>4.92</v>
      </c>
      <c r="D143" s="108">
        <f t="shared" si="2"/>
        <v>0</v>
      </c>
      <c r="E143" s="117">
        <f>MULTIPLIER!$C$13</f>
        <v>0</v>
      </c>
    </row>
    <row r="144" spans="1:5" ht="15" customHeight="1" x14ac:dyDescent="0.2">
      <c r="A144" s="113">
        <v>660396</v>
      </c>
      <c r="B144" s="107" t="s">
        <v>216</v>
      </c>
      <c r="C144" s="108">
        <v>4.82</v>
      </c>
      <c r="D144" s="108">
        <f t="shared" si="2"/>
        <v>0</v>
      </c>
      <c r="E144" s="117">
        <f>MULTIPLIER!$C$13</f>
        <v>0</v>
      </c>
    </row>
    <row r="145" spans="1:5" ht="15" customHeight="1" x14ac:dyDescent="0.2">
      <c r="A145" s="113">
        <v>660397</v>
      </c>
      <c r="B145" s="107" t="s">
        <v>217</v>
      </c>
      <c r="C145" s="108">
        <v>4.7699999999999996</v>
      </c>
      <c r="D145" s="108">
        <f t="shared" si="2"/>
        <v>0</v>
      </c>
      <c r="E145" s="117">
        <f>MULTIPLIER!$C$13</f>
        <v>0</v>
      </c>
    </row>
    <row r="146" spans="1:5" ht="15" customHeight="1" x14ac:dyDescent="0.2">
      <c r="A146" s="113">
        <v>660398</v>
      </c>
      <c r="B146" s="107" t="s">
        <v>218</v>
      </c>
      <c r="C146" s="108">
        <v>4.82</v>
      </c>
      <c r="D146" s="108">
        <f t="shared" si="2"/>
        <v>0</v>
      </c>
      <c r="E146" s="117">
        <f>MULTIPLIER!$C$13</f>
        <v>0</v>
      </c>
    </row>
    <row r="147" spans="1:5" ht="15" customHeight="1" x14ac:dyDescent="0.2">
      <c r="A147" s="113">
        <v>660399</v>
      </c>
      <c r="B147" s="107" t="s">
        <v>219</v>
      </c>
      <c r="C147" s="108">
        <v>4.46</v>
      </c>
      <c r="D147" s="108">
        <f t="shared" si="2"/>
        <v>0</v>
      </c>
      <c r="E147" s="117">
        <f>MULTIPLIER!$C$13</f>
        <v>0</v>
      </c>
    </row>
    <row r="148" spans="1:5" ht="15" customHeight="1" x14ac:dyDescent="0.2">
      <c r="A148" s="113">
        <v>660400</v>
      </c>
      <c r="B148" s="107" t="s">
        <v>220</v>
      </c>
      <c r="C148" s="108">
        <v>5.98</v>
      </c>
      <c r="D148" s="108">
        <f t="shared" si="2"/>
        <v>0</v>
      </c>
      <c r="E148" s="117">
        <f>MULTIPLIER!$C$13</f>
        <v>0</v>
      </c>
    </row>
    <row r="149" spans="1:5" ht="15" customHeight="1" x14ac:dyDescent="0.2">
      <c r="A149" s="113">
        <v>660401</v>
      </c>
      <c r="B149" s="107" t="s">
        <v>221</v>
      </c>
      <c r="C149" s="108">
        <v>6.13</v>
      </c>
      <c r="D149" s="108">
        <f t="shared" si="2"/>
        <v>0</v>
      </c>
      <c r="E149" s="117">
        <f>MULTIPLIER!$C$13</f>
        <v>0</v>
      </c>
    </row>
    <row r="150" spans="1:5" ht="15" customHeight="1" x14ac:dyDescent="0.2">
      <c r="A150" s="113">
        <v>660402</v>
      </c>
      <c r="B150" s="107" t="s">
        <v>222</v>
      </c>
      <c r="C150" s="108">
        <v>4.59</v>
      </c>
      <c r="D150" s="108">
        <f t="shared" si="2"/>
        <v>0</v>
      </c>
      <c r="E150" s="117">
        <f>MULTIPLIER!$C$13</f>
        <v>0</v>
      </c>
    </row>
    <row r="151" spans="1:5" ht="15" customHeight="1" x14ac:dyDescent="0.2">
      <c r="A151" s="113">
        <v>660403</v>
      </c>
      <c r="B151" s="107" t="s">
        <v>223</v>
      </c>
      <c r="C151" s="108">
        <v>4.59</v>
      </c>
      <c r="D151" s="108">
        <f t="shared" si="2"/>
        <v>0</v>
      </c>
      <c r="E151" s="117">
        <f>MULTIPLIER!$C$13</f>
        <v>0</v>
      </c>
    </row>
    <row r="152" spans="1:5" ht="15" customHeight="1" x14ac:dyDescent="0.2">
      <c r="A152" s="113">
        <v>660406</v>
      </c>
      <c r="B152" s="107" t="s">
        <v>224</v>
      </c>
      <c r="C152" s="108">
        <v>7.79</v>
      </c>
      <c r="D152" s="108">
        <f t="shared" si="2"/>
        <v>0</v>
      </c>
      <c r="E152" s="117">
        <f>MULTIPLIER!$C$13</f>
        <v>0</v>
      </c>
    </row>
    <row r="153" spans="1:5" ht="15" customHeight="1" x14ac:dyDescent="0.2">
      <c r="A153" s="113">
        <v>660407</v>
      </c>
      <c r="B153" s="107" t="s">
        <v>225</v>
      </c>
      <c r="C153" s="108">
        <v>7.79</v>
      </c>
      <c r="D153" s="108">
        <f t="shared" si="2"/>
        <v>0</v>
      </c>
      <c r="E153" s="117">
        <f>MULTIPLIER!$C$13</f>
        <v>0</v>
      </c>
    </row>
    <row r="154" spans="1:5" ht="15" customHeight="1" x14ac:dyDescent="0.2">
      <c r="A154" s="113">
        <v>660408</v>
      </c>
      <c r="B154" s="107" t="s">
        <v>226</v>
      </c>
      <c r="C154" s="108">
        <v>7.79</v>
      </c>
      <c r="D154" s="108">
        <f t="shared" si="2"/>
        <v>0</v>
      </c>
      <c r="E154" s="117">
        <f>MULTIPLIER!$C$13</f>
        <v>0</v>
      </c>
    </row>
    <row r="155" spans="1:5" ht="15" customHeight="1" x14ac:dyDescent="0.2">
      <c r="A155" s="113">
        <v>660409</v>
      </c>
      <c r="B155" s="107" t="s">
        <v>227</v>
      </c>
      <c r="C155" s="108">
        <v>10.75</v>
      </c>
      <c r="D155" s="108">
        <f t="shared" si="2"/>
        <v>0</v>
      </c>
      <c r="E155" s="117">
        <f>MULTIPLIER!$C$13</f>
        <v>0</v>
      </c>
    </row>
    <row r="156" spans="1:5" ht="15" customHeight="1" x14ac:dyDescent="0.2">
      <c r="A156" s="113">
        <v>660410</v>
      </c>
      <c r="B156" s="107" t="s">
        <v>228</v>
      </c>
      <c r="C156" s="108">
        <v>10.75</v>
      </c>
      <c r="D156" s="108">
        <f t="shared" si="2"/>
        <v>0</v>
      </c>
      <c r="E156" s="117">
        <f>MULTIPLIER!$C$13</f>
        <v>0</v>
      </c>
    </row>
    <row r="157" spans="1:5" ht="15" customHeight="1" x14ac:dyDescent="0.2">
      <c r="A157" s="113">
        <v>660411</v>
      </c>
      <c r="B157" s="107" t="s">
        <v>229</v>
      </c>
      <c r="C157" s="108">
        <v>10.75</v>
      </c>
      <c r="D157" s="108">
        <f t="shared" si="2"/>
        <v>0</v>
      </c>
      <c r="E157" s="117">
        <f>MULTIPLIER!$C$13</f>
        <v>0</v>
      </c>
    </row>
    <row r="158" spans="1:5" ht="15" customHeight="1" x14ac:dyDescent="0.2">
      <c r="A158" s="113">
        <v>660412</v>
      </c>
      <c r="B158" s="107" t="s">
        <v>230</v>
      </c>
      <c r="C158" s="108">
        <v>10.75</v>
      </c>
      <c r="D158" s="108">
        <f t="shared" si="2"/>
        <v>0</v>
      </c>
      <c r="E158" s="117">
        <f>MULTIPLIER!$C$13</f>
        <v>0</v>
      </c>
    </row>
    <row r="159" spans="1:5" ht="15" customHeight="1" x14ac:dyDescent="0.2">
      <c r="A159" s="113">
        <v>660413</v>
      </c>
      <c r="B159" s="107" t="s">
        <v>231</v>
      </c>
      <c r="C159" s="108">
        <v>10.75</v>
      </c>
      <c r="D159" s="108">
        <f t="shared" si="2"/>
        <v>0</v>
      </c>
      <c r="E159" s="117">
        <f>MULTIPLIER!$C$13</f>
        <v>0</v>
      </c>
    </row>
    <row r="160" spans="1:5" ht="15" customHeight="1" x14ac:dyDescent="0.2">
      <c r="A160" s="113">
        <v>660414</v>
      </c>
      <c r="B160" s="107" t="s">
        <v>232</v>
      </c>
      <c r="C160" s="108">
        <v>10.75</v>
      </c>
      <c r="D160" s="108">
        <f t="shared" si="2"/>
        <v>0</v>
      </c>
      <c r="E160" s="117">
        <f>MULTIPLIER!$C$13</f>
        <v>0</v>
      </c>
    </row>
    <row r="161" spans="1:5" ht="15" customHeight="1" x14ac:dyDescent="0.2">
      <c r="A161" s="113">
        <v>660417</v>
      </c>
      <c r="B161" s="107" t="s">
        <v>233</v>
      </c>
      <c r="C161" s="108">
        <v>13.95</v>
      </c>
      <c r="D161" s="108">
        <f t="shared" si="2"/>
        <v>0</v>
      </c>
      <c r="E161" s="117">
        <f>MULTIPLIER!$C$13</f>
        <v>0</v>
      </c>
    </row>
    <row r="162" spans="1:5" ht="15" customHeight="1" x14ac:dyDescent="0.2">
      <c r="A162" s="113">
        <v>660418</v>
      </c>
      <c r="B162" s="107" t="s">
        <v>234</v>
      </c>
      <c r="C162" s="108">
        <v>13.95</v>
      </c>
      <c r="D162" s="108">
        <f t="shared" si="2"/>
        <v>0</v>
      </c>
      <c r="E162" s="117">
        <f>MULTIPLIER!$C$13</f>
        <v>0</v>
      </c>
    </row>
    <row r="163" spans="1:5" ht="15" customHeight="1" x14ac:dyDescent="0.2">
      <c r="A163" s="113">
        <v>660419</v>
      </c>
      <c r="B163" s="107" t="s">
        <v>235</v>
      </c>
      <c r="C163" s="108">
        <v>13.95</v>
      </c>
      <c r="D163" s="108">
        <f t="shared" si="2"/>
        <v>0</v>
      </c>
      <c r="E163" s="117">
        <f>MULTIPLIER!$C$13</f>
        <v>0</v>
      </c>
    </row>
    <row r="164" spans="1:5" ht="15" customHeight="1" x14ac:dyDescent="0.2">
      <c r="A164" s="113">
        <v>660420</v>
      </c>
      <c r="B164" s="107" t="s">
        <v>236</v>
      </c>
      <c r="C164" s="108">
        <v>13.95</v>
      </c>
      <c r="D164" s="108">
        <f t="shared" si="2"/>
        <v>0</v>
      </c>
      <c r="E164" s="117">
        <f>MULTIPLIER!$C$13</f>
        <v>0</v>
      </c>
    </row>
    <row r="165" spans="1:5" ht="15" customHeight="1" x14ac:dyDescent="0.2">
      <c r="A165" s="113">
        <v>660421</v>
      </c>
      <c r="B165" s="107" t="s">
        <v>237</v>
      </c>
      <c r="C165" s="108">
        <v>13.95</v>
      </c>
      <c r="D165" s="108">
        <f t="shared" si="2"/>
        <v>0</v>
      </c>
      <c r="E165" s="117">
        <f>MULTIPLIER!$C$13</f>
        <v>0</v>
      </c>
    </row>
    <row r="166" spans="1:5" ht="15" customHeight="1" x14ac:dyDescent="0.2">
      <c r="A166" s="113">
        <v>660425</v>
      </c>
      <c r="B166" s="107" t="s">
        <v>238</v>
      </c>
      <c r="C166" s="108">
        <v>26.46</v>
      </c>
      <c r="D166" s="108">
        <f t="shared" si="2"/>
        <v>0</v>
      </c>
      <c r="E166" s="117">
        <f>MULTIPLIER!$C$13</f>
        <v>0</v>
      </c>
    </row>
    <row r="167" spans="1:5" ht="15" customHeight="1" x14ac:dyDescent="0.2">
      <c r="A167" s="113">
        <v>660426</v>
      </c>
      <c r="B167" s="107" t="s">
        <v>239</v>
      </c>
      <c r="C167" s="108">
        <v>26.46</v>
      </c>
      <c r="D167" s="108">
        <f t="shared" si="2"/>
        <v>0</v>
      </c>
      <c r="E167" s="117">
        <f>MULTIPLIER!$C$13</f>
        <v>0</v>
      </c>
    </row>
    <row r="168" spans="1:5" ht="15" customHeight="1" x14ac:dyDescent="0.2">
      <c r="A168" s="113">
        <v>660427</v>
      </c>
      <c r="B168" s="107" t="s">
        <v>240</v>
      </c>
      <c r="C168" s="108">
        <v>26.46</v>
      </c>
      <c r="D168" s="108">
        <f t="shared" si="2"/>
        <v>0</v>
      </c>
      <c r="E168" s="117">
        <f>MULTIPLIER!$C$13</f>
        <v>0</v>
      </c>
    </row>
    <row r="169" spans="1:5" ht="15" customHeight="1" x14ac:dyDescent="0.2">
      <c r="A169" s="113">
        <v>660428</v>
      </c>
      <c r="B169" s="107" t="s">
        <v>241</v>
      </c>
      <c r="C169" s="108">
        <v>26.46</v>
      </c>
      <c r="D169" s="108">
        <f t="shared" si="2"/>
        <v>0</v>
      </c>
      <c r="E169" s="117">
        <f>MULTIPLIER!$C$13</f>
        <v>0</v>
      </c>
    </row>
    <row r="170" spans="1:5" ht="15" customHeight="1" x14ac:dyDescent="0.2">
      <c r="A170" s="113">
        <v>660429</v>
      </c>
      <c r="B170" s="107" t="s">
        <v>242</v>
      </c>
      <c r="C170" s="108">
        <v>26.46</v>
      </c>
      <c r="D170" s="108">
        <f t="shared" si="2"/>
        <v>0</v>
      </c>
      <c r="E170" s="117">
        <f>MULTIPLIER!$C$13</f>
        <v>0</v>
      </c>
    </row>
    <row r="171" spans="1:5" ht="15" customHeight="1" x14ac:dyDescent="0.2">
      <c r="A171" s="113">
        <v>660430</v>
      </c>
      <c r="B171" s="107" t="s">
        <v>243</v>
      </c>
      <c r="C171" s="108">
        <v>26.46</v>
      </c>
      <c r="D171" s="108">
        <f t="shared" si="2"/>
        <v>0</v>
      </c>
      <c r="E171" s="117">
        <f>MULTIPLIER!$C$13</f>
        <v>0</v>
      </c>
    </row>
    <row r="172" spans="1:5" ht="15" customHeight="1" x14ac:dyDescent="0.2">
      <c r="A172" s="113">
        <v>660431</v>
      </c>
      <c r="B172" s="107" t="s">
        <v>244</v>
      </c>
      <c r="C172" s="108">
        <v>40.25</v>
      </c>
      <c r="D172" s="108">
        <f t="shared" si="2"/>
        <v>0</v>
      </c>
      <c r="E172" s="117">
        <f>MULTIPLIER!$C$13</f>
        <v>0</v>
      </c>
    </row>
    <row r="173" spans="1:5" ht="15" customHeight="1" x14ac:dyDescent="0.2">
      <c r="A173" s="113">
        <v>660432</v>
      </c>
      <c r="B173" s="107" t="s">
        <v>245</v>
      </c>
      <c r="C173" s="108">
        <v>40.25</v>
      </c>
      <c r="D173" s="108">
        <f t="shared" si="2"/>
        <v>0</v>
      </c>
      <c r="E173" s="117">
        <f>MULTIPLIER!$C$13</f>
        <v>0</v>
      </c>
    </row>
    <row r="174" spans="1:5" ht="15" customHeight="1" x14ac:dyDescent="0.2">
      <c r="A174" s="113">
        <v>660433</v>
      </c>
      <c r="B174" s="107" t="s">
        <v>246</v>
      </c>
      <c r="C174" s="108">
        <v>40.25</v>
      </c>
      <c r="D174" s="108">
        <f t="shared" si="2"/>
        <v>0</v>
      </c>
      <c r="E174" s="117">
        <f>MULTIPLIER!$C$13</f>
        <v>0</v>
      </c>
    </row>
    <row r="175" spans="1:5" ht="15" customHeight="1" x14ac:dyDescent="0.2">
      <c r="A175" s="113">
        <v>660434</v>
      </c>
      <c r="B175" s="107" t="s">
        <v>247</v>
      </c>
      <c r="C175" s="108">
        <v>40.25</v>
      </c>
      <c r="D175" s="108">
        <f t="shared" si="2"/>
        <v>0</v>
      </c>
      <c r="E175" s="117">
        <f>MULTIPLIER!$C$13</f>
        <v>0</v>
      </c>
    </row>
    <row r="176" spans="1:5" ht="15" customHeight="1" x14ac:dyDescent="0.2">
      <c r="A176" s="113">
        <v>660435</v>
      </c>
      <c r="B176" s="107" t="s">
        <v>248</v>
      </c>
      <c r="C176" s="108">
        <v>40.25</v>
      </c>
      <c r="D176" s="108">
        <f t="shared" si="2"/>
        <v>0</v>
      </c>
      <c r="E176" s="117">
        <f>MULTIPLIER!$C$13</f>
        <v>0</v>
      </c>
    </row>
    <row r="177" spans="1:5" ht="15" customHeight="1" x14ac:dyDescent="0.2">
      <c r="A177" s="113">
        <v>660436</v>
      </c>
      <c r="B177" s="107" t="s">
        <v>249</v>
      </c>
      <c r="C177" s="108">
        <v>70.11</v>
      </c>
      <c r="D177" s="108">
        <f t="shared" si="2"/>
        <v>0</v>
      </c>
      <c r="E177" s="117">
        <f>MULTIPLIER!$C$13</f>
        <v>0</v>
      </c>
    </row>
    <row r="178" spans="1:5" ht="15" customHeight="1" x14ac:dyDescent="0.2">
      <c r="A178" s="113">
        <v>660437</v>
      </c>
      <c r="B178" s="107" t="s">
        <v>250</v>
      </c>
      <c r="C178" s="108">
        <v>70.11</v>
      </c>
      <c r="D178" s="108">
        <f t="shared" si="2"/>
        <v>0</v>
      </c>
      <c r="E178" s="117">
        <f>MULTIPLIER!$C$13</f>
        <v>0</v>
      </c>
    </row>
    <row r="179" spans="1:5" ht="15" customHeight="1" x14ac:dyDescent="0.2">
      <c r="A179" s="113">
        <v>660438</v>
      </c>
      <c r="B179" s="107" t="s">
        <v>251</v>
      </c>
      <c r="C179" s="108">
        <v>70.11</v>
      </c>
      <c r="D179" s="108">
        <f t="shared" si="2"/>
        <v>0</v>
      </c>
      <c r="E179" s="117">
        <f>MULTIPLIER!$C$13</f>
        <v>0</v>
      </c>
    </row>
    <row r="180" spans="1:5" ht="15" customHeight="1" x14ac:dyDescent="0.2">
      <c r="A180" s="113">
        <v>660439</v>
      </c>
      <c r="B180" s="107" t="s">
        <v>252</v>
      </c>
      <c r="C180" s="108">
        <v>70.11</v>
      </c>
      <c r="D180" s="108">
        <f t="shared" si="2"/>
        <v>0</v>
      </c>
      <c r="E180" s="117">
        <f>MULTIPLIER!$C$13</f>
        <v>0</v>
      </c>
    </row>
    <row r="181" spans="1:5" ht="15" customHeight="1" x14ac:dyDescent="0.2">
      <c r="A181" s="113">
        <v>660440</v>
      </c>
      <c r="B181" s="107" t="s">
        <v>253</v>
      </c>
      <c r="C181" s="108">
        <v>70.11</v>
      </c>
      <c r="D181" s="108">
        <f t="shared" si="2"/>
        <v>0</v>
      </c>
      <c r="E181" s="117">
        <f>MULTIPLIER!$C$13</f>
        <v>0</v>
      </c>
    </row>
    <row r="182" spans="1:5" ht="15" customHeight="1" x14ac:dyDescent="0.2">
      <c r="A182" s="113">
        <v>660441</v>
      </c>
      <c r="B182" s="107" t="s">
        <v>254</v>
      </c>
      <c r="C182" s="108">
        <v>70.11</v>
      </c>
      <c r="D182" s="108">
        <f t="shared" si="2"/>
        <v>0</v>
      </c>
      <c r="E182" s="117">
        <f>MULTIPLIER!$C$13</f>
        <v>0</v>
      </c>
    </row>
    <row r="183" spans="1:5" ht="15" customHeight="1" x14ac:dyDescent="0.2">
      <c r="A183" s="113">
        <v>660442</v>
      </c>
      <c r="B183" s="107" t="s">
        <v>255</v>
      </c>
      <c r="C183" s="108">
        <v>145.85</v>
      </c>
      <c r="D183" s="108">
        <f t="shared" si="2"/>
        <v>0</v>
      </c>
      <c r="E183" s="117">
        <f>MULTIPLIER!$C$13</f>
        <v>0</v>
      </c>
    </row>
    <row r="184" spans="1:5" ht="15" customHeight="1" x14ac:dyDescent="0.2">
      <c r="A184" s="113">
        <v>660443</v>
      </c>
      <c r="B184" s="107" t="s">
        <v>256</v>
      </c>
      <c r="C184" s="108">
        <v>145.85</v>
      </c>
      <c r="D184" s="108">
        <f t="shared" si="2"/>
        <v>0</v>
      </c>
      <c r="E184" s="117">
        <f>MULTIPLIER!$C$13</f>
        <v>0</v>
      </c>
    </row>
    <row r="185" spans="1:5" ht="15" customHeight="1" x14ac:dyDescent="0.2">
      <c r="A185" s="113">
        <v>660470</v>
      </c>
      <c r="B185" s="107" t="s">
        <v>257</v>
      </c>
      <c r="C185" s="108">
        <v>2.37</v>
      </c>
      <c r="D185" s="108">
        <f t="shared" si="2"/>
        <v>0</v>
      </c>
      <c r="E185" s="117">
        <f>MULTIPLIER!$C$13</f>
        <v>0</v>
      </c>
    </row>
    <row r="186" spans="1:5" ht="15" customHeight="1" x14ac:dyDescent="0.2">
      <c r="A186" s="113">
        <v>660471</v>
      </c>
      <c r="B186" s="107" t="s">
        <v>258</v>
      </c>
      <c r="C186" s="108">
        <v>2.37</v>
      </c>
      <c r="D186" s="108">
        <f t="shared" si="2"/>
        <v>0</v>
      </c>
      <c r="E186" s="117">
        <f>MULTIPLIER!$C$13</f>
        <v>0</v>
      </c>
    </row>
    <row r="187" spans="1:5" ht="15" customHeight="1" x14ac:dyDescent="0.2">
      <c r="A187" s="113">
        <v>660472</v>
      </c>
      <c r="B187" s="107" t="s">
        <v>259</v>
      </c>
      <c r="C187" s="108">
        <v>2.37</v>
      </c>
      <c r="D187" s="108">
        <f t="shared" si="2"/>
        <v>0</v>
      </c>
      <c r="E187" s="117">
        <f>MULTIPLIER!$C$13</f>
        <v>0</v>
      </c>
    </row>
    <row r="188" spans="1:5" ht="15" customHeight="1" x14ac:dyDescent="0.2">
      <c r="A188" s="113">
        <v>660473</v>
      </c>
      <c r="B188" s="107" t="s">
        <v>260</v>
      </c>
      <c r="C188" s="108">
        <v>2.5099999999999998</v>
      </c>
      <c r="D188" s="108">
        <f t="shared" si="2"/>
        <v>0</v>
      </c>
      <c r="E188" s="117">
        <f>MULTIPLIER!$C$13</f>
        <v>0</v>
      </c>
    </row>
    <row r="189" spans="1:5" ht="15" customHeight="1" x14ac:dyDescent="0.2">
      <c r="A189" s="113">
        <v>660474</v>
      </c>
      <c r="B189" s="107" t="s">
        <v>261</v>
      </c>
      <c r="C189" s="108">
        <v>2.81</v>
      </c>
      <c r="D189" s="108">
        <f t="shared" si="2"/>
        <v>0</v>
      </c>
      <c r="E189" s="117">
        <f>MULTIPLIER!$C$13</f>
        <v>0</v>
      </c>
    </row>
    <row r="190" spans="1:5" ht="15" customHeight="1" x14ac:dyDescent="0.2">
      <c r="A190" s="113">
        <v>660475</v>
      </c>
      <c r="B190" s="107" t="s">
        <v>262</v>
      </c>
      <c r="C190" s="108">
        <v>3.78</v>
      </c>
      <c r="D190" s="108">
        <f t="shared" si="2"/>
        <v>0</v>
      </c>
      <c r="E190" s="117">
        <f>MULTIPLIER!$C$13</f>
        <v>0</v>
      </c>
    </row>
    <row r="191" spans="1:5" ht="15" customHeight="1" x14ac:dyDescent="0.2">
      <c r="A191" s="113">
        <v>660476</v>
      </c>
      <c r="B191" s="107" t="s">
        <v>263</v>
      </c>
      <c r="C191" s="108">
        <v>5.05</v>
      </c>
      <c r="D191" s="108">
        <f t="shared" si="2"/>
        <v>0</v>
      </c>
      <c r="E191" s="117">
        <f>MULTIPLIER!$C$13</f>
        <v>0</v>
      </c>
    </row>
    <row r="192" spans="1:5" ht="15" customHeight="1" x14ac:dyDescent="0.2">
      <c r="A192" s="113">
        <v>660477</v>
      </c>
      <c r="B192" s="107" t="s">
        <v>264</v>
      </c>
      <c r="C192" s="108">
        <v>7.26</v>
      </c>
      <c r="D192" s="108">
        <f t="shared" si="2"/>
        <v>0</v>
      </c>
      <c r="E192" s="117">
        <f>MULTIPLIER!$C$13</f>
        <v>0</v>
      </c>
    </row>
    <row r="193" spans="1:5" ht="15" customHeight="1" x14ac:dyDescent="0.2">
      <c r="A193" s="113">
        <v>660478</v>
      </c>
      <c r="B193" s="107" t="s">
        <v>265</v>
      </c>
      <c r="C193" s="108">
        <v>12.32</v>
      </c>
      <c r="D193" s="108">
        <f t="shared" si="2"/>
        <v>0</v>
      </c>
      <c r="E193" s="117">
        <f>MULTIPLIER!$C$13</f>
        <v>0</v>
      </c>
    </row>
    <row r="194" spans="1:5" ht="15" customHeight="1" x14ac:dyDescent="0.2">
      <c r="A194" s="113">
        <v>660479</v>
      </c>
      <c r="B194" s="107" t="s">
        <v>266</v>
      </c>
      <c r="C194" s="108">
        <v>24.43</v>
      </c>
      <c r="D194" s="108">
        <f t="shared" si="2"/>
        <v>0</v>
      </c>
      <c r="E194" s="117">
        <f>MULTIPLIER!$C$13</f>
        <v>0</v>
      </c>
    </row>
    <row r="195" spans="1:5" ht="15" customHeight="1" x14ac:dyDescent="0.2">
      <c r="A195" s="113">
        <v>660480</v>
      </c>
      <c r="B195" s="107" t="s">
        <v>267</v>
      </c>
      <c r="C195" s="108">
        <v>35.049999999999997</v>
      </c>
      <c r="D195" s="108">
        <f t="shared" ref="D195:D258" si="3">ROUND(C195*E195,4)</f>
        <v>0</v>
      </c>
      <c r="E195" s="117">
        <f>MULTIPLIER!$C$13</f>
        <v>0</v>
      </c>
    </row>
    <row r="196" spans="1:5" ht="15" customHeight="1" x14ac:dyDescent="0.2">
      <c r="A196" s="113">
        <v>660481</v>
      </c>
      <c r="B196" s="107" t="s">
        <v>268</v>
      </c>
      <c r="C196" s="108">
        <v>62.84</v>
      </c>
      <c r="D196" s="108">
        <f t="shared" si="3"/>
        <v>0</v>
      </c>
      <c r="E196" s="117">
        <f>MULTIPLIER!$C$13</f>
        <v>0</v>
      </c>
    </row>
    <row r="197" spans="1:5" ht="15" customHeight="1" x14ac:dyDescent="0.2">
      <c r="A197" s="113">
        <v>660482</v>
      </c>
      <c r="B197" s="107" t="s">
        <v>269</v>
      </c>
      <c r="C197" s="108">
        <v>130.15</v>
      </c>
      <c r="D197" s="108">
        <f t="shared" si="3"/>
        <v>0</v>
      </c>
      <c r="E197" s="117">
        <f>MULTIPLIER!$C$13</f>
        <v>0</v>
      </c>
    </row>
    <row r="198" spans="1:5" ht="15" customHeight="1" x14ac:dyDescent="0.2">
      <c r="A198" s="113">
        <v>660540</v>
      </c>
      <c r="B198" s="107" t="s">
        <v>270</v>
      </c>
      <c r="C198" s="108">
        <v>4.46</v>
      </c>
      <c r="D198" s="108">
        <f t="shared" si="3"/>
        <v>0</v>
      </c>
      <c r="E198" s="117">
        <f>MULTIPLIER!$C$13</f>
        <v>0</v>
      </c>
    </row>
    <row r="199" spans="1:5" ht="15" customHeight="1" x14ac:dyDescent="0.2">
      <c r="A199" s="113">
        <v>660541</v>
      </c>
      <c r="B199" s="107" t="s">
        <v>271</v>
      </c>
      <c r="C199" s="108">
        <v>4.46</v>
      </c>
      <c r="D199" s="108">
        <f t="shared" si="3"/>
        <v>0</v>
      </c>
      <c r="E199" s="117">
        <f>MULTIPLIER!$C$13</f>
        <v>0</v>
      </c>
    </row>
    <row r="200" spans="1:5" ht="15" customHeight="1" x14ac:dyDescent="0.2">
      <c r="A200" s="113">
        <v>660542</v>
      </c>
      <c r="B200" s="107" t="s">
        <v>272</v>
      </c>
      <c r="C200" s="108">
        <v>4.46</v>
      </c>
      <c r="D200" s="108">
        <f t="shared" si="3"/>
        <v>0</v>
      </c>
      <c r="E200" s="117">
        <f>MULTIPLIER!$C$13</f>
        <v>0</v>
      </c>
    </row>
    <row r="201" spans="1:5" ht="15" customHeight="1" x14ac:dyDescent="0.2">
      <c r="A201" s="113">
        <v>660543</v>
      </c>
      <c r="B201" s="107" t="s">
        <v>273</v>
      </c>
      <c r="C201" s="108">
        <v>4.42</v>
      </c>
      <c r="D201" s="108">
        <f t="shared" si="3"/>
        <v>0</v>
      </c>
      <c r="E201" s="117">
        <f>MULTIPLIER!$C$13</f>
        <v>0</v>
      </c>
    </row>
    <row r="202" spans="1:5" ht="15" customHeight="1" x14ac:dyDescent="0.2">
      <c r="A202" s="113">
        <v>660544</v>
      </c>
      <c r="B202" s="107" t="s">
        <v>274</v>
      </c>
      <c r="C202" s="108">
        <v>4.07</v>
      </c>
      <c r="D202" s="108">
        <f t="shared" si="3"/>
        <v>0</v>
      </c>
      <c r="E202" s="117">
        <f>MULTIPLIER!$C$13</f>
        <v>0</v>
      </c>
    </row>
    <row r="203" spans="1:5" ht="15" customHeight="1" x14ac:dyDescent="0.2">
      <c r="A203" s="113">
        <v>660545</v>
      </c>
      <c r="B203" s="107" t="s">
        <v>275</v>
      </c>
      <c r="C203" s="108">
        <v>3.84</v>
      </c>
      <c r="D203" s="108">
        <f t="shared" si="3"/>
        <v>0</v>
      </c>
      <c r="E203" s="117">
        <f>MULTIPLIER!$C$13</f>
        <v>0</v>
      </c>
    </row>
    <row r="204" spans="1:5" ht="15" customHeight="1" x14ac:dyDescent="0.2">
      <c r="A204" s="113">
        <v>660546</v>
      </c>
      <c r="B204" s="107" t="s">
        <v>276</v>
      </c>
      <c r="C204" s="108">
        <v>5.19</v>
      </c>
      <c r="D204" s="108">
        <f t="shared" si="3"/>
        <v>0</v>
      </c>
      <c r="E204" s="117">
        <f>MULTIPLIER!$C$13</f>
        <v>0</v>
      </c>
    </row>
    <row r="205" spans="1:5" ht="15" customHeight="1" x14ac:dyDescent="0.2">
      <c r="A205" s="113">
        <v>660547</v>
      </c>
      <c r="B205" s="107" t="s">
        <v>277</v>
      </c>
      <c r="C205" s="108">
        <v>5.04</v>
      </c>
      <c r="D205" s="108">
        <f t="shared" si="3"/>
        <v>0</v>
      </c>
      <c r="E205" s="117">
        <f>MULTIPLIER!$C$13</f>
        <v>0</v>
      </c>
    </row>
    <row r="206" spans="1:5" ht="15" customHeight="1" x14ac:dyDescent="0.2">
      <c r="A206" s="113">
        <v>660548</v>
      </c>
      <c r="B206" s="107" t="s">
        <v>278</v>
      </c>
      <c r="C206" s="108">
        <v>5.04</v>
      </c>
      <c r="D206" s="108">
        <f t="shared" si="3"/>
        <v>0</v>
      </c>
      <c r="E206" s="117">
        <f>MULTIPLIER!$C$13</f>
        <v>0</v>
      </c>
    </row>
    <row r="207" spans="1:5" ht="15" customHeight="1" x14ac:dyDescent="0.2">
      <c r="A207" s="113">
        <v>660549</v>
      </c>
      <c r="B207" s="107" t="s">
        <v>279</v>
      </c>
      <c r="C207" s="108">
        <v>4.41</v>
      </c>
      <c r="D207" s="108">
        <f t="shared" si="3"/>
        <v>0</v>
      </c>
      <c r="E207" s="117">
        <f>MULTIPLIER!$C$13</f>
        <v>0</v>
      </c>
    </row>
    <row r="208" spans="1:5" ht="15" customHeight="1" x14ac:dyDescent="0.2">
      <c r="A208" s="113">
        <v>660550</v>
      </c>
      <c r="B208" s="107" t="s">
        <v>280</v>
      </c>
      <c r="C208" s="108">
        <v>7.81</v>
      </c>
      <c r="D208" s="108">
        <f t="shared" si="3"/>
        <v>0</v>
      </c>
      <c r="E208" s="117">
        <f>MULTIPLIER!$C$13</f>
        <v>0</v>
      </c>
    </row>
    <row r="209" spans="1:5" ht="15" customHeight="1" x14ac:dyDescent="0.2">
      <c r="A209" s="113">
        <v>660551</v>
      </c>
      <c r="B209" s="107" t="s">
        <v>281</v>
      </c>
      <c r="C209" s="108">
        <v>7.93</v>
      </c>
      <c r="D209" s="108">
        <f t="shared" si="3"/>
        <v>0</v>
      </c>
      <c r="E209" s="117">
        <f>MULTIPLIER!$C$13</f>
        <v>0</v>
      </c>
    </row>
    <row r="210" spans="1:5" ht="15" customHeight="1" x14ac:dyDescent="0.2">
      <c r="A210" s="113">
        <v>660552</v>
      </c>
      <c r="B210" s="107" t="s">
        <v>282</v>
      </c>
      <c r="C210" s="108">
        <v>6.84</v>
      </c>
      <c r="D210" s="108">
        <f t="shared" si="3"/>
        <v>0</v>
      </c>
      <c r="E210" s="117">
        <f>MULTIPLIER!$C$13</f>
        <v>0</v>
      </c>
    </row>
    <row r="211" spans="1:5" ht="15" customHeight="1" x14ac:dyDescent="0.2">
      <c r="A211" s="113">
        <v>660553</v>
      </c>
      <c r="B211" s="107" t="s">
        <v>283</v>
      </c>
      <c r="C211" s="108">
        <v>6.84</v>
      </c>
      <c r="D211" s="108">
        <f t="shared" si="3"/>
        <v>0</v>
      </c>
      <c r="E211" s="117">
        <f>MULTIPLIER!$C$13</f>
        <v>0</v>
      </c>
    </row>
    <row r="212" spans="1:5" ht="15" customHeight="1" x14ac:dyDescent="0.2">
      <c r="A212" s="113">
        <v>660554</v>
      </c>
      <c r="B212" s="107" t="s">
        <v>284</v>
      </c>
      <c r="C212" s="108">
        <v>9.84</v>
      </c>
      <c r="D212" s="108">
        <f t="shared" si="3"/>
        <v>0</v>
      </c>
      <c r="E212" s="117">
        <f>MULTIPLIER!$C$13</f>
        <v>0</v>
      </c>
    </row>
    <row r="213" spans="1:5" ht="15" customHeight="1" x14ac:dyDescent="0.2">
      <c r="A213" s="113">
        <v>660555</v>
      </c>
      <c r="B213" s="107" t="s">
        <v>285</v>
      </c>
      <c r="C213" s="108">
        <v>8.5399999999999991</v>
      </c>
      <c r="D213" s="108">
        <f t="shared" si="3"/>
        <v>0</v>
      </c>
      <c r="E213" s="117">
        <f>MULTIPLIER!$C$13</f>
        <v>0</v>
      </c>
    </row>
    <row r="214" spans="1:5" ht="15" customHeight="1" x14ac:dyDescent="0.2">
      <c r="A214" s="113">
        <v>660556</v>
      </c>
      <c r="B214" s="107" t="s">
        <v>286</v>
      </c>
      <c r="C214" s="108">
        <v>8.5399999999999991</v>
      </c>
      <c r="D214" s="108">
        <f t="shared" si="3"/>
        <v>0</v>
      </c>
      <c r="E214" s="117">
        <f>MULTIPLIER!$C$13</f>
        <v>0</v>
      </c>
    </row>
    <row r="215" spans="1:5" ht="15" customHeight="1" x14ac:dyDescent="0.2">
      <c r="A215" s="113">
        <v>660557</v>
      </c>
      <c r="B215" s="107" t="s">
        <v>287</v>
      </c>
      <c r="C215" s="108">
        <v>12.49</v>
      </c>
      <c r="D215" s="108">
        <f t="shared" si="3"/>
        <v>0</v>
      </c>
      <c r="E215" s="117">
        <f>MULTIPLIER!$C$13</f>
        <v>0</v>
      </c>
    </row>
    <row r="216" spans="1:5" ht="15" customHeight="1" x14ac:dyDescent="0.2">
      <c r="A216" s="113">
        <v>660558</v>
      </c>
      <c r="B216" s="107" t="s">
        <v>288</v>
      </c>
      <c r="C216" s="108">
        <v>14.1</v>
      </c>
      <c r="D216" s="108">
        <f t="shared" si="3"/>
        <v>0</v>
      </c>
      <c r="E216" s="117">
        <f>MULTIPLIER!$C$13</f>
        <v>0</v>
      </c>
    </row>
    <row r="217" spans="1:5" ht="15" customHeight="1" x14ac:dyDescent="0.2">
      <c r="A217" s="113">
        <v>660559</v>
      </c>
      <c r="B217" s="107" t="s">
        <v>289</v>
      </c>
      <c r="C217" s="108">
        <v>12.49</v>
      </c>
      <c r="D217" s="108">
        <f t="shared" si="3"/>
        <v>0</v>
      </c>
      <c r="E217" s="117">
        <f>MULTIPLIER!$C$13</f>
        <v>0</v>
      </c>
    </row>
    <row r="218" spans="1:5" ht="15" customHeight="1" x14ac:dyDescent="0.2">
      <c r="A218" s="113">
        <v>660560</v>
      </c>
      <c r="B218" s="107" t="s">
        <v>290</v>
      </c>
      <c r="C218" s="108">
        <v>10.78</v>
      </c>
      <c r="D218" s="108">
        <f t="shared" si="3"/>
        <v>0</v>
      </c>
      <c r="E218" s="117">
        <f>MULTIPLIER!$C$13</f>
        <v>0</v>
      </c>
    </row>
    <row r="219" spans="1:5" ht="15" customHeight="1" x14ac:dyDescent="0.2">
      <c r="A219" s="113">
        <v>660561</v>
      </c>
      <c r="B219" s="107" t="s">
        <v>291</v>
      </c>
      <c r="C219" s="108">
        <v>20.38</v>
      </c>
      <c r="D219" s="108">
        <f t="shared" si="3"/>
        <v>0</v>
      </c>
      <c r="E219" s="117">
        <f>MULTIPLIER!$C$13</f>
        <v>0</v>
      </c>
    </row>
    <row r="220" spans="1:5" ht="15" customHeight="1" x14ac:dyDescent="0.2">
      <c r="A220" s="113">
        <v>660562</v>
      </c>
      <c r="B220" s="107" t="s">
        <v>292</v>
      </c>
      <c r="C220" s="108">
        <v>17.920000000000002</v>
      </c>
      <c r="D220" s="108">
        <f t="shared" si="3"/>
        <v>0</v>
      </c>
      <c r="E220" s="117">
        <f>MULTIPLIER!$C$13</f>
        <v>0</v>
      </c>
    </row>
    <row r="221" spans="1:5" ht="15" customHeight="1" x14ac:dyDescent="0.2">
      <c r="A221" s="113">
        <v>660563</v>
      </c>
      <c r="B221" s="107" t="s">
        <v>293</v>
      </c>
      <c r="C221" s="108">
        <v>16.96</v>
      </c>
      <c r="D221" s="108">
        <f t="shared" si="3"/>
        <v>0</v>
      </c>
      <c r="E221" s="117">
        <f>MULTIPLIER!$C$13</f>
        <v>0</v>
      </c>
    </row>
    <row r="222" spans="1:5" ht="15" customHeight="1" x14ac:dyDescent="0.2">
      <c r="A222" s="113">
        <v>660564</v>
      </c>
      <c r="B222" s="107" t="s">
        <v>294</v>
      </c>
      <c r="C222" s="108">
        <v>17.920000000000002</v>
      </c>
      <c r="D222" s="108">
        <f t="shared" si="3"/>
        <v>0</v>
      </c>
      <c r="E222" s="117">
        <f>MULTIPLIER!$C$13</f>
        <v>0</v>
      </c>
    </row>
    <row r="223" spans="1:5" ht="15" customHeight="1" x14ac:dyDescent="0.2">
      <c r="A223" s="113">
        <v>660565</v>
      </c>
      <c r="B223" s="107" t="s">
        <v>295</v>
      </c>
      <c r="C223" s="108">
        <v>15.68</v>
      </c>
      <c r="D223" s="108">
        <f t="shared" si="3"/>
        <v>0</v>
      </c>
      <c r="E223" s="117">
        <f>MULTIPLIER!$C$13</f>
        <v>0</v>
      </c>
    </row>
    <row r="224" spans="1:5" ht="15" customHeight="1" x14ac:dyDescent="0.2">
      <c r="A224" s="113">
        <v>660566</v>
      </c>
      <c r="B224" s="107" t="s">
        <v>296</v>
      </c>
      <c r="C224" s="108">
        <v>46.62</v>
      </c>
      <c r="D224" s="108">
        <f t="shared" si="3"/>
        <v>0</v>
      </c>
      <c r="E224" s="117">
        <f>MULTIPLIER!$C$13</f>
        <v>0</v>
      </c>
    </row>
    <row r="225" spans="1:5" ht="15" customHeight="1" x14ac:dyDescent="0.2">
      <c r="A225" s="113">
        <v>660567</v>
      </c>
      <c r="B225" s="107" t="s">
        <v>297</v>
      </c>
      <c r="C225" s="108">
        <v>39.99</v>
      </c>
      <c r="D225" s="108">
        <f t="shared" si="3"/>
        <v>0</v>
      </c>
      <c r="E225" s="117">
        <f>MULTIPLIER!$C$13</f>
        <v>0</v>
      </c>
    </row>
    <row r="226" spans="1:5" ht="15" customHeight="1" x14ac:dyDescent="0.2">
      <c r="A226" s="113">
        <v>660568</v>
      </c>
      <c r="B226" s="107" t="s">
        <v>298</v>
      </c>
      <c r="C226" s="108">
        <v>45.57</v>
      </c>
      <c r="D226" s="108">
        <f t="shared" si="3"/>
        <v>0</v>
      </c>
      <c r="E226" s="117">
        <f>MULTIPLIER!$C$13</f>
        <v>0</v>
      </c>
    </row>
    <row r="227" spans="1:5" ht="15" customHeight="1" x14ac:dyDescent="0.2">
      <c r="A227" s="113">
        <v>660569</v>
      </c>
      <c r="B227" s="107" t="s">
        <v>299</v>
      </c>
      <c r="C227" s="108">
        <v>45.57</v>
      </c>
      <c r="D227" s="108">
        <f t="shared" si="3"/>
        <v>0</v>
      </c>
      <c r="E227" s="117">
        <f>MULTIPLIER!$C$13</f>
        <v>0</v>
      </c>
    </row>
    <row r="228" spans="1:5" ht="15" customHeight="1" x14ac:dyDescent="0.2">
      <c r="A228" s="113">
        <v>660570</v>
      </c>
      <c r="B228" s="107" t="s">
        <v>300</v>
      </c>
      <c r="C228" s="108">
        <v>46.62</v>
      </c>
      <c r="D228" s="108">
        <f t="shared" si="3"/>
        <v>0</v>
      </c>
      <c r="E228" s="117">
        <f>MULTIPLIER!$C$13</f>
        <v>0</v>
      </c>
    </row>
    <row r="229" spans="1:5" ht="15" customHeight="1" x14ac:dyDescent="0.2">
      <c r="A229" s="113">
        <v>660571</v>
      </c>
      <c r="B229" s="107" t="s">
        <v>301</v>
      </c>
      <c r="C229" s="108">
        <v>39.99</v>
      </c>
      <c r="D229" s="108">
        <f t="shared" si="3"/>
        <v>0</v>
      </c>
      <c r="E229" s="117">
        <f>MULTIPLIER!$C$13</f>
        <v>0</v>
      </c>
    </row>
    <row r="230" spans="1:5" ht="15" customHeight="1" x14ac:dyDescent="0.2">
      <c r="A230" s="113">
        <v>660572</v>
      </c>
      <c r="B230" s="107" t="s">
        <v>302</v>
      </c>
      <c r="C230" s="108">
        <v>65.540000000000006</v>
      </c>
      <c r="D230" s="108">
        <f t="shared" si="3"/>
        <v>0</v>
      </c>
      <c r="E230" s="117">
        <f>MULTIPLIER!$C$13</f>
        <v>0</v>
      </c>
    </row>
    <row r="231" spans="1:5" ht="15" customHeight="1" x14ac:dyDescent="0.2">
      <c r="A231" s="113">
        <v>660573</v>
      </c>
      <c r="B231" s="107" t="s">
        <v>303</v>
      </c>
      <c r="C231" s="108">
        <v>63.54</v>
      </c>
      <c r="D231" s="108">
        <f t="shared" si="3"/>
        <v>0</v>
      </c>
      <c r="E231" s="117">
        <f>MULTIPLIER!$C$13</f>
        <v>0</v>
      </c>
    </row>
    <row r="232" spans="1:5" ht="15" customHeight="1" x14ac:dyDescent="0.2">
      <c r="A232" s="113">
        <v>660574</v>
      </c>
      <c r="B232" s="107" t="s">
        <v>304</v>
      </c>
      <c r="C232" s="108">
        <v>62.36</v>
      </c>
      <c r="D232" s="108">
        <f t="shared" si="3"/>
        <v>0</v>
      </c>
      <c r="E232" s="117">
        <f>MULTIPLIER!$C$13</f>
        <v>0</v>
      </c>
    </row>
    <row r="233" spans="1:5" ht="15" customHeight="1" x14ac:dyDescent="0.2">
      <c r="A233" s="113">
        <v>660575</v>
      </c>
      <c r="B233" s="107" t="s">
        <v>305</v>
      </c>
      <c r="C233" s="108">
        <v>51.7</v>
      </c>
      <c r="D233" s="108">
        <f t="shared" si="3"/>
        <v>0</v>
      </c>
      <c r="E233" s="117">
        <f>MULTIPLIER!$C$13</f>
        <v>0</v>
      </c>
    </row>
    <row r="234" spans="1:5" ht="15" customHeight="1" x14ac:dyDescent="0.2">
      <c r="A234" s="113">
        <v>660576</v>
      </c>
      <c r="B234" s="107" t="s">
        <v>306</v>
      </c>
      <c r="C234" s="108">
        <v>62.36</v>
      </c>
      <c r="D234" s="108">
        <f t="shared" si="3"/>
        <v>0</v>
      </c>
      <c r="E234" s="117">
        <f>MULTIPLIER!$C$13</f>
        <v>0</v>
      </c>
    </row>
    <row r="235" spans="1:5" ht="15" customHeight="1" x14ac:dyDescent="0.2">
      <c r="A235" s="113">
        <v>660577</v>
      </c>
      <c r="B235" s="107" t="s">
        <v>307</v>
      </c>
      <c r="C235" s="108">
        <v>124.99</v>
      </c>
      <c r="D235" s="108">
        <f t="shared" si="3"/>
        <v>0</v>
      </c>
      <c r="E235" s="117">
        <f>MULTIPLIER!$C$13</f>
        <v>0</v>
      </c>
    </row>
    <row r="236" spans="1:5" ht="15" customHeight="1" x14ac:dyDescent="0.2">
      <c r="A236" s="113">
        <v>660578</v>
      </c>
      <c r="B236" s="107" t="s">
        <v>308</v>
      </c>
      <c r="C236" s="108">
        <v>124.99</v>
      </c>
      <c r="D236" s="108">
        <f t="shared" si="3"/>
        <v>0</v>
      </c>
      <c r="E236" s="117">
        <f>MULTIPLIER!$C$13</f>
        <v>0</v>
      </c>
    </row>
    <row r="237" spans="1:5" ht="15" customHeight="1" x14ac:dyDescent="0.2">
      <c r="A237" s="113">
        <v>660579</v>
      </c>
      <c r="B237" s="107" t="s">
        <v>309</v>
      </c>
      <c r="C237" s="108">
        <v>124.99</v>
      </c>
      <c r="D237" s="108">
        <f t="shared" si="3"/>
        <v>0</v>
      </c>
      <c r="E237" s="117">
        <f>MULTIPLIER!$C$13</f>
        <v>0</v>
      </c>
    </row>
    <row r="238" spans="1:5" ht="15" customHeight="1" x14ac:dyDescent="0.2">
      <c r="A238" s="113">
        <v>660580</v>
      </c>
      <c r="B238" s="107" t="s">
        <v>310</v>
      </c>
      <c r="C238" s="108">
        <v>124.99</v>
      </c>
      <c r="D238" s="108">
        <f t="shared" si="3"/>
        <v>0</v>
      </c>
      <c r="E238" s="117">
        <f>MULTIPLIER!$C$13</f>
        <v>0</v>
      </c>
    </row>
    <row r="239" spans="1:5" ht="15" customHeight="1" x14ac:dyDescent="0.2">
      <c r="A239" s="113">
        <v>660581</v>
      </c>
      <c r="B239" s="107" t="s">
        <v>311</v>
      </c>
      <c r="C239" s="108">
        <v>124.99</v>
      </c>
      <c r="D239" s="108">
        <f t="shared" si="3"/>
        <v>0</v>
      </c>
      <c r="E239" s="117">
        <f>MULTIPLIER!$C$13</f>
        <v>0</v>
      </c>
    </row>
    <row r="240" spans="1:5" ht="15" customHeight="1" x14ac:dyDescent="0.2">
      <c r="A240" s="113">
        <v>660582</v>
      </c>
      <c r="B240" s="107" t="s">
        <v>312</v>
      </c>
      <c r="C240" s="108">
        <v>124.99</v>
      </c>
      <c r="D240" s="108">
        <f t="shared" si="3"/>
        <v>0</v>
      </c>
      <c r="E240" s="117">
        <f>MULTIPLIER!$C$13</f>
        <v>0</v>
      </c>
    </row>
    <row r="241" spans="1:5" ht="15" customHeight="1" x14ac:dyDescent="0.2">
      <c r="A241" s="113">
        <v>660585</v>
      </c>
      <c r="B241" s="107" t="s">
        <v>313</v>
      </c>
      <c r="C241" s="108">
        <v>315.23</v>
      </c>
      <c r="D241" s="108">
        <f t="shared" si="3"/>
        <v>0</v>
      </c>
      <c r="E241" s="117">
        <f>MULTIPLIER!$C$13</f>
        <v>0</v>
      </c>
    </row>
    <row r="242" spans="1:5" ht="15" customHeight="1" x14ac:dyDescent="0.2">
      <c r="A242" s="113">
        <v>6602405</v>
      </c>
      <c r="B242" s="107" t="s">
        <v>314</v>
      </c>
      <c r="C242" s="108">
        <v>8.1</v>
      </c>
      <c r="D242" s="108">
        <f t="shared" si="3"/>
        <v>0</v>
      </c>
      <c r="E242" s="117">
        <f>MULTIPLIER!$C$13</f>
        <v>0</v>
      </c>
    </row>
    <row r="243" spans="1:5" ht="15" customHeight="1" x14ac:dyDescent="0.2">
      <c r="A243" s="113">
        <v>6602406</v>
      </c>
      <c r="B243" s="107" t="s">
        <v>315</v>
      </c>
      <c r="C243" s="108">
        <v>7.64</v>
      </c>
      <c r="D243" s="108">
        <f t="shared" si="3"/>
        <v>0</v>
      </c>
      <c r="E243" s="117">
        <f>MULTIPLIER!$C$13</f>
        <v>0</v>
      </c>
    </row>
    <row r="244" spans="1:5" ht="15" customHeight="1" x14ac:dyDescent="0.2">
      <c r="A244" s="113">
        <v>6602407</v>
      </c>
      <c r="B244" s="107" t="s">
        <v>316</v>
      </c>
      <c r="C244" s="108">
        <v>8.14</v>
      </c>
      <c r="D244" s="108">
        <f t="shared" si="3"/>
        <v>0</v>
      </c>
      <c r="E244" s="117">
        <f>MULTIPLIER!$C$13</f>
        <v>0</v>
      </c>
    </row>
    <row r="245" spans="1:5" ht="15" customHeight="1" x14ac:dyDescent="0.2">
      <c r="A245" s="113">
        <v>6602408</v>
      </c>
      <c r="B245" s="107" t="s">
        <v>317</v>
      </c>
      <c r="C245" s="108">
        <v>11.38</v>
      </c>
      <c r="D245" s="108">
        <f t="shared" si="3"/>
        <v>0</v>
      </c>
      <c r="E245" s="117">
        <f>MULTIPLIER!$C$13</f>
        <v>0</v>
      </c>
    </row>
    <row r="246" spans="1:5" ht="15" customHeight="1" x14ac:dyDescent="0.2">
      <c r="A246" s="113">
        <v>6602409</v>
      </c>
      <c r="B246" s="107" t="s">
        <v>318</v>
      </c>
      <c r="C246" s="108">
        <v>8.14</v>
      </c>
      <c r="D246" s="108">
        <f t="shared" si="3"/>
        <v>0</v>
      </c>
      <c r="E246" s="117">
        <f>MULTIPLIER!$C$13</f>
        <v>0</v>
      </c>
    </row>
    <row r="247" spans="1:5" ht="15" customHeight="1" x14ac:dyDescent="0.2">
      <c r="A247" s="113">
        <v>6602410</v>
      </c>
      <c r="B247" s="107" t="s">
        <v>319</v>
      </c>
      <c r="C247" s="108">
        <v>8.9700000000000006</v>
      </c>
      <c r="D247" s="108">
        <f t="shared" si="3"/>
        <v>0</v>
      </c>
      <c r="E247" s="117">
        <f>MULTIPLIER!$C$13</f>
        <v>0</v>
      </c>
    </row>
    <row r="248" spans="1:5" ht="15" customHeight="1" x14ac:dyDescent="0.2">
      <c r="A248" s="113">
        <v>6602411</v>
      </c>
      <c r="B248" s="107" t="s">
        <v>320</v>
      </c>
      <c r="C248" s="108">
        <v>11.38</v>
      </c>
      <c r="D248" s="108">
        <f t="shared" si="3"/>
        <v>0</v>
      </c>
      <c r="E248" s="117">
        <f>MULTIPLIER!$C$13</f>
        <v>0</v>
      </c>
    </row>
    <row r="249" spans="1:5" ht="15" customHeight="1" x14ac:dyDescent="0.2">
      <c r="A249" s="113">
        <v>6602413</v>
      </c>
      <c r="B249" s="107" t="s">
        <v>321</v>
      </c>
      <c r="C249" s="108">
        <v>8.6199999999999992</v>
      </c>
      <c r="D249" s="108">
        <f t="shared" si="3"/>
        <v>0</v>
      </c>
      <c r="E249" s="117">
        <f>MULTIPLIER!$C$13</f>
        <v>0</v>
      </c>
    </row>
    <row r="250" spans="1:5" ht="15" customHeight="1" x14ac:dyDescent="0.2">
      <c r="A250" s="113">
        <v>6602414</v>
      </c>
      <c r="B250" s="107" t="s">
        <v>322</v>
      </c>
      <c r="C250" s="108">
        <v>8.6199999999999992</v>
      </c>
      <c r="D250" s="108">
        <f t="shared" si="3"/>
        <v>0</v>
      </c>
      <c r="E250" s="117">
        <f>MULTIPLIER!$C$13</f>
        <v>0</v>
      </c>
    </row>
    <row r="251" spans="1:5" ht="15" customHeight="1" x14ac:dyDescent="0.2">
      <c r="A251" s="113">
        <v>6602415</v>
      </c>
      <c r="B251" s="107" t="s">
        <v>323</v>
      </c>
      <c r="C251" s="108">
        <v>7.86</v>
      </c>
      <c r="D251" s="108">
        <f t="shared" si="3"/>
        <v>0</v>
      </c>
      <c r="E251" s="117">
        <f>MULTIPLIER!$C$13</f>
        <v>0</v>
      </c>
    </row>
    <row r="252" spans="1:5" ht="15" customHeight="1" x14ac:dyDescent="0.2">
      <c r="A252" s="113">
        <v>6602416</v>
      </c>
      <c r="B252" s="107" t="s">
        <v>324</v>
      </c>
      <c r="C252" s="108">
        <v>13.26</v>
      </c>
      <c r="D252" s="108">
        <f t="shared" si="3"/>
        <v>0</v>
      </c>
      <c r="E252" s="117">
        <f>MULTIPLIER!$C$13</f>
        <v>0</v>
      </c>
    </row>
    <row r="253" spans="1:5" ht="15" customHeight="1" x14ac:dyDescent="0.2">
      <c r="A253" s="113">
        <v>6602417</v>
      </c>
      <c r="B253" s="107" t="s">
        <v>325</v>
      </c>
      <c r="C253" s="108">
        <v>26.39</v>
      </c>
      <c r="D253" s="108">
        <f t="shared" si="3"/>
        <v>0</v>
      </c>
      <c r="E253" s="117">
        <f>MULTIPLIER!$C$13</f>
        <v>0</v>
      </c>
    </row>
    <row r="254" spans="1:5" ht="15" customHeight="1" x14ac:dyDescent="0.2">
      <c r="A254" s="113">
        <v>6602418</v>
      </c>
      <c r="B254" s="107" t="s">
        <v>326</v>
      </c>
      <c r="C254" s="108">
        <v>11.38</v>
      </c>
      <c r="D254" s="108">
        <f t="shared" si="3"/>
        <v>0</v>
      </c>
      <c r="E254" s="117">
        <f>MULTIPLIER!$C$13</f>
        <v>0</v>
      </c>
    </row>
    <row r="255" spans="1:5" ht="15" customHeight="1" x14ac:dyDescent="0.2">
      <c r="A255" s="113">
        <v>6602419</v>
      </c>
      <c r="B255" s="107" t="s">
        <v>327</v>
      </c>
      <c r="C255" s="108">
        <v>13.26</v>
      </c>
      <c r="D255" s="108">
        <f t="shared" si="3"/>
        <v>0</v>
      </c>
      <c r="E255" s="117">
        <f>MULTIPLIER!$C$13</f>
        <v>0</v>
      </c>
    </row>
    <row r="256" spans="1:5" ht="15" customHeight="1" x14ac:dyDescent="0.2">
      <c r="A256" s="113">
        <v>6602420</v>
      </c>
      <c r="B256" s="107" t="s">
        <v>328</v>
      </c>
      <c r="C256" s="108">
        <v>11.38</v>
      </c>
      <c r="D256" s="108">
        <f t="shared" si="3"/>
        <v>0</v>
      </c>
      <c r="E256" s="117">
        <f>MULTIPLIER!$C$13</f>
        <v>0</v>
      </c>
    </row>
    <row r="257" spans="1:5" ht="15" customHeight="1" x14ac:dyDescent="0.2">
      <c r="A257" s="113">
        <v>6602421</v>
      </c>
      <c r="B257" s="107" t="s">
        <v>329</v>
      </c>
      <c r="C257" s="108">
        <v>11.27</v>
      </c>
      <c r="D257" s="108">
        <f t="shared" si="3"/>
        <v>0</v>
      </c>
      <c r="E257" s="117">
        <f>MULTIPLIER!$C$13</f>
        <v>0</v>
      </c>
    </row>
    <row r="258" spans="1:5" ht="15" customHeight="1" x14ac:dyDescent="0.2">
      <c r="A258" s="113">
        <v>6602422</v>
      </c>
      <c r="B258" s="107" t="s">
        <v>330</v>
      </c>
      <c r="C258" s="108">
        <v>11.27</v>
      </c>
      <c r="D258" s="108">
        <f t="shared" si="3"/>
        <v>0</v>
      </c>
      <c r="E258" s="117">
        <f>MULTIPLIER!$C$13</f>
        <v>0</v>
      </c>
    </row>
    <row r="259" spans="1:5" ht="15" customHeight="1" x14ac:dyDescent="0.2">
      <c r="A259" s="113">
        <v>6602423</v>
      </c>
      <c r="B259" s="107" t="s">
        <v>331</v>
      </c>
      <c r="C259" s="108">
        <v>11.38</v>
      </c>
      <c r="D259" s="108">
        <f t="shared" ref="D259:D322" si="4">ROUND(C259*E259,4)</f>
        <v>0</v>
      </c>
      <c r="E259" s="117">
        <f>MULTIPLIER!$C$13</f>
        <v>0</v>
      </c>
    </row>
    <row r="260" spans="1:5" ht="15" customHeight="1" x14ac:dyDescent="0.2">
      <c r="A260" s="113">
        <v>6602426</v>
      </c>
      <c r="B260" s="107" t="s">
        <v>332</v>
      </c>
      <c r="C260" s="108">
        <v>9.99</v>
      </c>
      <c r="D260" s="108">
        <f t="shared" si="4"/>
        <v>0</v>
      </c>
      <c r="E260" s="117">
        <f>MULTIPLIER!$C$13</f>
        <v>0</v>
      </c>
    </row>
    <row r="261" spans="1:5" ht="15" customHeight="1" x14ac:dyDescent="0.2">
      <c r="A261" s="113">
        <v>6602427</v>
      </c>
      <c r="B261" s="107" t="s">
        <v>333</v>
      </c>
      <c r="C261" s="108">
        <v>9.99</v>
      </c>
      <c r="D261" s="108">
        <f t="shared" si="4"/>
        <v>0</v>
      </c>
      <c r="E261" s="117">
        <f>MULTIPLIER!$C$13</f>
        <v>0</v>
      </c>
    </row>
    <row r="262" spans="1:5" ht="15" customHeight="1" x14ac:dyDescent="0.2">
      <c r="A262" s="113">
        <v>6602428</v>
      </c>
      <c r="B262" s="107" t="s">
        <v>334</v>
      </c>
      <c r="C262" s="108">
        <v>18.22</v>
      </c>
      <c r="D262" s="108">
        <f t="shared" si="4"/>
        <v>0</v>
      </c>
      <c r="E262" s="117">
        <f>MULTIPLIER!$C$13</f>
        <v>0</v>
      </c>
    </row>
    <row r="263" spans="1:5" ht="15" customHeight="1" x14ac:dyDescent="0.2">
      <c r="A263" s="113">
        <v>6602429</v>
      </c>
      <c r="B263" s="107" t="s">
        <v>335</v>
      </c>
      <c r="C263" s="108">
        <v>24.77</v>
      </c>
      <c r="D263" s="108">
        <f t="shared" si="4"/>
        <v>0</v>
      </c>
      <c r="E263" s="117">
        <f>MULTIPLIER!$C$13</f>
        <v>0</v>
      </c>
    </row>
    <row r="264" spans="1:5" ht="15" customHeight="1" x14ac:dyDescent="0.2">
      <c r="A264" s="113">
        <v>6602430</v>
      </c>
      <c r="B264" s="107" t="s">
        <v>336</v>
      </c>
      <c r="C264" s="108">
        <v>38.68</v>
      </c>
      <c r="D264" s="108">
        <f t="shared" si="4"/>
        <v>0</v>
      </c>
      <c r="E264" s="117">
        <f>MULTIPLIER!$C$13</f>
        <v>0</v>
      </c>
    </row>
    <row r="265" spans="1:5" ht="15" customHeight="1" x14ac:dyDescent="0.2">
      <c r="A265" s="113">
        <v>6602431</v>
      </c>
      <c r="B265" s="107" t="s">
        <v>337</v>
      </c>
      <c r="C265" s="108">
        <v>19.29</v>
      </c>
      <c r="D265" s="108">
        <f t="shared" si="4"/>
        <v>0</v>
      </c>
      <c r="E265" s="117">
        <f>MULTIPLIER!$C$13</f>
        <v>0</v>
      </c>
    </row>
    <row r="266" spans="1:5" ht="15" customHeight="1" x14ac:dyDescent="0.2">
      <c r="A266" s="113">
        <v>6602432</v>
      </c>
      <c r="B266" s="107" t="s">
        <v>338</v>
      </c>
      <c r="C266" s="108">
        <v>19.29</v>
      </c>
      <c r="D266" s="108">
        <f t="shared" si="4"/>
        <v>0</v>
      </c>
      <c r="E266" s="117">
        <f>MULTIPLIER!$C$13</f>
        <v>0</v>
      </c>
    </row>
    <row r="267" spans="1:5" ht="15" customHeight="1" x14ac:dyDescent="0.2">
      <c r="A267" s="113">
        <v>6602433</v>
      </c>
      <c r="B267" s="107" t="s">
        <v>339</v>
      </c>
      <c r="C267" s="108">
        <v>19.29</v>
      </c>
      <c r="D267" s="108">
        <f t="shared" si="4"/>
        <v>0</v>
      </c>
      <c r="E267" s="117">
        <f>MULTIPLIER!$C$13</f>
        <v>0</v>
      </c>
    </row>
    <row r="268" spans="1:5" ht="15" customHeight="1" x14ac:dyDescent="0.2">
      <c r="A268" s="113">
        <v>6602434</v>
      </c>
      <c r="B268" s="107" t="s">
        <v>340</v>
      </c>
      <c r="C268" s="108">
        <v>26.39</v>
      </c>
      <c r="D268" s="108">
        <f t="shared" si="4"/>
        <v>0</v>
      </c>
      <c r="E268" s="117">
        <f>MULTIPLIER!$C$13</f>
        <v>0</v>
      </c>
    </row>
    <row r="269" spans="1:5" ht="15" customHeight="1" x14ac:dyDescent="0.2">
      <c r="A269" s="113">
        <v>6602435</v>
      </c>
      <c r="B269" s="107" t="s">
        <v>341</v>
      </c>
      <c r="C269" s="108">
        <v>19.29</v>
      </c>
      <c r="D269" s="108">
        <f t="shared" si="4"/>
        <v>0</v>
      </c>
      <c r="E269" s="117">
        <f>MULTIPLIER!$C$13</f>
        <v>0</v>
      </c>
    </row>
    <row r="270" spans="1:5" ht="15" customHeight="1" x14ac:dyDescent="0.2">
      <c r="A270" s="113">
        <v>6602436</v>
      </c>
      <c r="B270" s="107" t="s">
        <v>342</v>
      </c>
      <c r="C270" s="108">
        <v>26.39</v>
      </c>
      <c r="D270" s="108">
        <f t="shared" si="4"/>
        <v>0</v>
      </c>
      <c r="E270" s="117">
        <f>MULTIPLIER!$C$13</f>
        <v>0</v>
      </c>
    </row>
    <row r="271" spans="1:5" ht="15" customHeight="1" x14ac:dyDescent="0.2">
      <c r="A271" s="113">
        <v>6602437</v>
      </c>
      <c r="B271" s="107" t="s">
        <v>343</v>
      </c>
      <c r="C271" s="108">
        <v>19.29</v>
      </c>
      <c r="D271" s="108">
        <f t="shared" si="4"/>
        <v>0</v>
      </c>
      <c r="E271" s="117">
        <f>MULTIPLIER!$C$13</f>
        <v>0</v>
      </c>
    </row>
    <row r="272" spans="1:5" ht="15" customHeight="1" x14ac:dyDescent="0.2">
      <c r="A272" s="113">
        <v>6602438</v>
      </c>
      <c r="B272" s="107" t="s">
        <v>344</v>
      </c>
      <c r="C272" s="108">
        <v>26.39</v>
      </c>
      <c r="D272" s="108">
        <f t="shared" si="4"/>
        <v>0</v>
      </c>
      <c r="E272" s="117">
        <f>MULTIPLIER!$C$13</f>
        <v>0</v>
      </c>
    </row>
    <row r="273" spans="1:5" ht="15" customHeight="1" x14ac:dyDescent="0.2">
      <c r="A273" s="113">
        <v>6602439</v>
      </c>
      <c r="B273" s="107" t="s">
        <v>345</v>
      </c>
      <c r="C273" s="108">
        <v>19.29</v>
      </c>
      <c r="D273" s="108">
        <f t="shared" si="4"/>
        <v>0</v>
      </c>
      <c r="E273" s="117">
        <f>MULTIPLIER!$C$13</f>
        <v>0</v>
      </c>
    </row>
    <row r="274" spans="1:5" ht="15" customHeight="1" x14ac:dyDescent="0.2">
      <c r="A274" s="113">
        <v>6602440</v>
      </c>
      <c r="B274" s="107" t="s">
        <v>346</v>
      </c>
      <c r="C274" s="108">
        <v>19.29</v>
      </c>
      <c r="D274" s="108">
        <f t="shared" si="4"/>
        <v>0</v>
      </c>
      <c r="E274" s="117">
        <f>MULTIPLIER!$C$13</f>
        <v>0</v>
      </c>
    </row>
    <row r="275" spans="1:5" ht="15" customHeight="1" x14ac:dyDescent="0.2">
      <c r="A275" s="113">
        <v>6602441</v>
      </c>
      <c r="B275" s="107" t="s">
        <v>347</v>
      </c>
      <c r="C275" s="108">
        <v>19.29</v>
      </c>
      <c r="D275" s="108">
        <f t="shared" si="4"/>
        <v>0</v>
      </c>
      <c r="E275" s="117">
        <f>MULTIPLIER!$C$13</f>
        <v>0</v>
      </c>
    </row>
    <row r="276" spans="1:5" ht="15" customHeight="1" x14ac:dyDescent="0.2">
      <c r="A276" s="113">
        <v>6602442</v>
      </c>
      <c r="B276" s="107" t="s">
        <v>348</v>
      </c>
      <c r="C276" s="108">
        <v>19.29</v>
      </c>
      <c r="D276" s="108">
        <f t="shared" si="4"/>
        <v>0</v>
      </c>
      <c r="E276" s="117">
        <f>MULTIPLIER!$C$13</f>
        <v>0</v>
      </c>
    </row>
    <row r="277" spans="1:5" ht="15" customHeight="1" x14ac:dyDescent="0.2">
      <c r="A277" s="113">
        <v>6602443</v>
      </c>
      <c r="B277" s="107" t="s">
        <v>349</v>
      </c>
      <c r="C277" s="108">
        <v>24.77</v>
      </c>
      <c r="D277" s="108">
        <f t="shared" si="4"/>
        <v>0</v>
      </c>
      <c r="E277" s="117">
        <f>MULTIPLIER!$C$13</f>
        <v>0</v>
      </c>
    </row>
    <row r="278" spans="1:5" ht="15" customHeight="1" x14ac:dyDescent="0.2">
      <c r="A278" s="113">
        <v>6602446</v>
      </c>
      <c r="B278" s="107" t="s">
        <v>350</v>
      </c>
      <c r="C278" s="108">
        <v>18.13</v>
      </c>
      <c r="D278" s="108">
        <f t="shared" si="4"/>
        <v>0</v>
      </c>
      <c r="E278" s="117">
        <f>MULTIPLIER!$C$13</f>
        <v>0</v>
      </c>
    </row>
    <row r="279" spans="1:5" ht="15" customHeight="1" x14ac:dyDescent="0.2">
      <c r="A279" s="113">
        <v>6602447</v>
      </c>
      <c r="B279" s="107" t="s">
        <v>351</v>
      </c>
      <c r="C279" s="108">
        <v>15.89</v>
      </c>
      <c r="D279" s="108">
        <f t="shared" si="4"/>
        <v>0</v>
      </c>
      <c r="E279" s="117">
        <f>MULTIPLIER!$C$13</f>
        <v>0</v>
      </c>
    </row>
    <row r="280" spans="1:5" ht="15" customHeight="1" x14ac:dyDescent="0.2">
      <c r="A280" s="113">
        <v>6602448</v>
      </c>
      <c r="B280" s="107" t="s">
        <v>352</v>
      </c>
      <c r="C280" s="108">
        <v>15.89</v>
      </c>
      <c r="D280" s="108">
        <f t="shared" si="4"/>
        <v>0</v>
      </c>
      <c r="E280" s="117">
        <f>MULTIPLIER!$C$13</f>
        <v>0</v>
      </c>
    </row>
    <row r="281" spans="1:5" ht="15" customHeight="1" x14ac:dyDescent="0.2">
      <c r="A281" s="113">
        <v>6602449</v>
      </c>
      <c r="B281" s="107" t="s">
        <v>353</v>
      </c>
      <c r="C281" s="108">
        <v>24.77</v>
      </c>
      <c r="D281" s="108">
        <f t="shared" si="4"/>
        <v>0</v>
      </c>
      <c r="E281" s="117">
        <f>MULTIPLIER!$C$13</f>
        <v>0</v>
      </c>
    </row>
    <row r="282" spans="1:5" ht="15" customHeight="1" x14ac:dyDescent="0.2">
      <c r="A282" s="113">
        <v>6602450</v>
      </c>
      <c r="B282" s="107" t="s">
        <v>354</v>
      </c>
      <c r="C282" s="108">
        <v>38.68</v>
      </c>
      <c r="D282" s="108">
        <f t="shared" si="4"/>
        <v>0</v>
      </c>
      <c r="E282" s="117">
        <f>MULTIPLIER!$C$13</f>
        <v>0</v>
      </c>
    </row>
    <row r="283" spans="1:5" ht="15" customHeight="1" x14ac:dyDescent="0.2">
      <c r="A283" s="113">
        <v>6602451</v>
      </c>
      <c r="B283" s="107" t="s">
        <v>355</v>
      </c>
      <c r="C283" s="108">
        <v>33.47</v>
      </c>
      <c r="D283" s="108">
        <f t="shared" si="4"/>
        <v>0</v>
      </c>
      <c r="E283" s="117">
        <f>MULTIPLIER!$C$13</f>
        <v>0</v>
      </c>
    </row>
    <row r="284" spans="1:5" ht="15" customHeight="1" x14ac:dyDescent="0.2">
      <c r="A284" s="113">
        <v>6602452</v>
      </c>
      <c r="B284" s="107" t="s">
        <v>356</v>
      </c>
      <c r="C284" s="108">
        <v>33.47</v>
      </c>
      <c r="D284" s="108">
        <f t="shared" si="4"/>
        <v>0</v>
      </c>
      <c r="E284" s="117">
        <f>MULTIPLIER!$C$13</f>
        <v>0</v>
      </c>
    </row>
    <row r="285" spans="1:5" ht="15" customHeight="1" x14ac:dyDescent="0.2">
      <c r="A285" s="113">
        <v>6602453</v>
      </c>
      <c r="B285" s="107" t="s">
        <v>357</v>
      </c>
      <c r="C285" s="108">
        <v>33.47</v>
      </c>
      <c r="D285" s="108">
        <f t="shared" si="4"/>
        <v>0</v>
      </c>
      <c r="E285" s="117">
        <f>MULTIPLIER!$C$13</f>
        <v>0</v>
      </c>
    </row>
    <row r="286" spans="1:5" ht="15" customHeight="1" x14ac:dyDescent="0.2">
      <c r="A286" s="113">
        <v>6602454</v>
      </c>
      <c r="B286" s="107" t="s">
        <v>358</v>
      </c>
      <c r="C286" s="108">
        <v>33.47</v>
      </c>
      <c r="D286" s="108">
        <f t="shared" si="4"/>
        <v>0</v>
      </c>
      <c r="E286" s="117">
        <f>MULTIPLIER!$C$13</f>
        <v>0</v>
      </c>
    </row>
    <row r="287" spans="1:5" ht="15" customHeight="1" x14ac:dyDescent="0.2">
      <c r="A287" s="113">
        <v>6602455</v>
      </c>
      <c r="B287" s="107" t="s">
        <v>359</v>
      </c>
      <c r="C287" s="108">
        <v>33.47</v>
      </c>
      <c r="D287" s="108">
        <f t="shared" si="4"/>
        <v>0</v>
      </c>
      <c r="E287" s="117">
        <f>MULTIPLIER!$C$13</f>
        <v>0</v>
      </c>
    </row>
    <row r="288" spans="1:5" ht="15" customHeight="1" x14ac:dyDescent="0.2">
      <c r="A288" s="113">
        <v>6602456</v>
      </c>
      <c r="B288" s="107" t="s">
        <v>360</v>
      </c>
      <c r="C288" s="108">
        <v>33.47</v>
      </c>
      <c r="D288" s="108">
        <f t="shared" si="4"/>
        <v>0</v>
      </c>
      <c r="E288" s="117">
        <f>MULTIPLIER!$C$13</f>
        <v>0</v>
      </c>
    </row>
    <row r="289" spans="1:5" ht="15" customHeight="1" x14ac:dyDescent="0.2">
      <c r="A289" s="113">
        <v>6602457</v>
      </c>
      <c r="B289" s="107" t="s">
        <v>361</v>
      </c>
      <c r="C289" s="108">
        <v>33.47</v>
      </c>
      <c r="D289" s="108">
        <f t="shared" si="4"/>
        <v>0</v>
      </c>
      <c r="E289" s="117">
        <f>MULTIPLIER!$C$13</f>
        <v>0</v>
      </c>
    </row>
    <row r="290" spans="1:5" ht="15" customHeight="1" x14ac:dyDescent="0.2">
      <c r="A290" s="113">
        <v>6602458</v>
      </c>
      <c r="B290" s="107" t="s">
        <v>362</v>
      </c>
      <c r="C290" s="108">
        <v>33.47</v>
      </c>
      <c r="D290" s="108">
        <f t="shared" si="4"/>
        <v>0</v>
      </c>
      <c r="E290" s="117">
        <f>MULTIPLIER!$C$13</f>
        <v>0</v>
      </c>
    </row>
    <row r="291" spans="1:5" ht="15" customHeight="1" x14ac:dyDescent="0.2">
      <c r="A291" s="113">
        <v>6602459</v>
      </c>
      <c r="B291" s="107" t="s">
        <v>363</v>
      </c>
      <c r="C291" s="108">
        <v>33.47</v>
      </c>
      <c r="D291" s="108">
        <f t="shared" si="4"/>
        <v>0</v>
      </c>
      <c r="E291" s="117">
        <f>MULTIPLIER!$C$13</f>
        <v>0</v>
      </c>
    </row>
    <row r="292" spans="1:5" ht="15" customHeight="1" x14ac:dyDescent="0.2">
      <c r="A292" s="113">
        <v>6602460</v>
      </c>
      <c r="B292" s="107" t="s">
        <v>364</v>
      </c>
      <c r="C292" s="108">
        <v>24.77</v>
      </c>
      <c r="D292" s="108">
        <f t="shared" si="4"/>
        <v>0</v>
      </c>
      <c r="E292" s="117">
        <f>MULTIPLIER!$C$13</f>
        <v>0</v>
      </c>
    </row>
    <row r="293" spans="1:5" ht="15" customHeight="1" x14ac:dyDescent="0.2">
      <c r="A293" s="113">
        <v>6602461</v>
      </c>
      <c r="B293" s="107" t="s">
        <v>365</v>
      </c>
      <c r="C293" s="108">
        <v>24.77</v>
      </c>
      <c r="D293" s="108">
        <f t="shared" si="4"/>
        <v>0</v>
      </c>
      <c r="E293" s="117">
        <f>MULTIPLIER!$C$13</f>
        <v>0</v>
      </c>
    </row>
    <row r="294" spans="1:5" ht="15" customHeight="1" x14ac:dyDescent="0.2">
      <c r="A294" s="113">
        <v>6602462</v>
      </c>
      <c r="B294" s="107" t="s">
        <v>366</v>
      </c>
      <c r="C294" s="108">
        <v>24.77</v>
      </c>
      <c r="D294" s="108">
        <f t="shared" si="4"/>
        <v>0</v>
      </c>
      <c r="E294" s="117">
        <f>MULTIPLIER!$C$13</f>
        <v>0</v>
      </c>
    </row>
    <row r="295" spans="1:5" ht="15" customHeight="1" x14ac:dyDescent="0.2">
      <c r="A295" s="113">
        <v>6602463</v>
      </c>
      <c r="B295" s="107" t="s">
        <v>367</v>
      </c>
      <c r="C295" s="108">
        <v>24.77</v>
      </c>
      <c r="D295" s="108">
        <f t="shared" si="4"/>
        <v>0</v>
      </c>
      <c r="E295" s="117">
        <f>MULTIPLIER!$C$13</f>
        <v>0</v>
      </c>
    </row>
    <row r="296" spans="1:5" ht="15" customHeight="1" x14ac:dyDescent="0.2">
      <c r="A296" s="113">
        <v>6602464</v>
      </c>
      <c r="B296" s="107" t="s">
        <v>368</v>
      </c>
      <c r="C296" s="108">
        <v>24.77</v>
      </c>
      <c r="D296" s="108">
        <f t="shared" si="4"/>
        <v>0</v>
      </c>
      <c r="E296" s="117">
        <f>MULTIPLIER!$C$13</f>
        <v>0</v>
      </c>
    </row>
    <row r="297" spans="1:5" ht="15" customHeight="1" x14ac:dyDescent="0.2">
      <c r="A297" s="113">
        <v>6602465</v>
      </c>
      <c r="B297" s="107" t="s">
        <v>369</v>
      </c>
      <c r="C297" s="108">
        <v>24.77</v>
      </c>
      <c r="D297" s="108">
        <f t="shared" si="4"/>
        <v>0</v>
      </c>
      <c r="E297" s="117">
        <f>MULTIPLIER!$C$13</f>
        <v>0</v>
      </c>
    </row>
    <row r="298" spans="1:5" ht="15" customHeight="1" x14ac:dyDescent="0.2">
      <c r="A298" s="113">
        <v>6602466</v>
      </c>
      <c r="B298" s="107" t="s">
        <v>370</v>
      </c>
      <c r="C298" s="108">
        <v>24.77</v>
      </c>
      <c r="D298" s="108">
        <f t="shared" si="4"/>
        <v>0</v>
      </c>
      <c r="E298" s="117">
        <f>MULTIPLIER!$C$13</f>
        <v>0</v>
      </c>
    </row>
    <row r="299" spans="1:5" ht="15" customHeight="1" x14ac:dyDescent="0.2">
      <c r="A299" s="113">
        <v>6602467</v>
      </c>
      <c r="B299" s="107" t="s">
        <v>371</v>
      </c>
      <c r="C299" s="108">
        <v>24.77</v>
      </c>
      <c r="D299" s="108">
        <f t="shared" si="4"/>
        <v>0</v>
      </c>
      <c r="E299" s="117">
        <f>MULTIPLIER!$C$13</f>
        <v>0</v>
      </c>
    </row>
    <row r="300" spans="1:5" ht="15" customHeight="1" x14ac:dyDescent="0.2">
      <c r="A300" s="113">
        <v>6602468</v>
      </c>
      <c r="B300" s="107" t="s">
        <v>372</v>
      </c>
      <c r="C300" s="108">
        <v>24.77</v>
      </c>
      <c r="D300" s="108">
        <f t="shared" si="4"/>
        <v>0</v>
      </c>
      <c r="E300" s="117">
        <f>MULTIPLIER!$C$13</f>
        <v>0</v>
      </c>
    </row>
    <row r="301" spans="1:5" ht="15" customHeight="1" x14ac:dyDescent="0.2">
      <c r="A301" s="113">
        <v>6602469</v>
      </c>
      <c r="B301" s="107" t="s">
        <v>373</v>
      </c>
      <c r="C301" s="108">
        <v>33.47</v>
      </c>
      <c r="D301" s="108">
        <f t="shared" si="4"/>
        <v>0</v>
      </c>
      <c r="E301" s="117">
        <f>MULTIPLIER!$C$13</f>
        <v>0</v>
      </c>
    </row>
    <row r="302" spans="1:5" ht="15" customHeight="1" x14ac:dyDescent="0.2">
      <c r="A302" s="113">
        <v>6602470</v>
      </c>
      <c r="B302" s="107" t="s">
        <v>374</v>
      </c>
      <c r="C302" s="108">
        <v>38.68</v>
      </c>
      <c r="D302" s="108">
        <f t="shared" si="4"/>
        <v>0</v>
      </c>
      <c r="E302" s="117">
        <f>MULTIPLIER!$C$13</f>
        <v>0</v>
      </c>
    </row>
    <row r="303" spans="1:5" ht="15" customHeight="1" x14ac:dyDescent="0.2">
      <c r="A303" s="113">
        <v>6602471</v>
      </c>
      <c r="B303" s="107" t="s">
        <v>375</v>
      </c>
      <c r="C303" s="108">
        <v>21.24</v>
      </c>
      <c r="D303" s="108">
        <f t="shared" si="4"/>
        <v>0</v>
      </c>
      <c r="E303" s="117">
        <f>MULTIPLIER!$C$13</f>
        <v>0</v>
      </c>
    </row>
    <row r="304" spans="1:5" ht="15" customHeight="1" x14ac:dyDescent="0.2">
      <c r="A304" s="113">
        <v>6602472</v>
      </c>
      <c r="B304" s="107" t="s">
        <v>376</v>
      </c>
      <c r="C304" s="108">
        <v>20.100000000000001</v>
      </c>
      <c r="D304" s="108">
        <f t="shared" si="4"/>
        <v>0</v>
      </c>
      <c r="E304" s="117">
        <f>MULTIPLIER!$C$13</f>
        <v>0</v>
      </c>
    </row>
    <row r="305" spans="1:5" ht="15" customHeight="1" x14ac:dyDescent="0.2">
      <c r="A305" s="113">
        <v>6602473</v>
      </c>
      <c r="B305" s="107" t="s">
        <v>377</v>
      </c>
      <c r="C305" s="108">
        <v>20.100000000000001</v>
      </c>
      <c r="D305" s="108">
        <f t="shared" si="4"/>
        <v>0</v>
      </c>
      <c r="E305" s="117">
        <f>MULTIPLIER!$C$13</f>
        <v>0</v>
      </c>
    </row>
    <row r="306" spans="1:5" ht="15" customHeight="1" x14ac:dyDescent="0.2">
      <c r="A306" s="113">
        <v>6602474</v>
      </c>
      <c r="B306" s="107" t="s">
        <v>378</v>
      </c>
      <c r="C306" s="108">
        <v>24.34</v>
      </c>
      <c r="D306" s="108">
        <f t="shared" si="4"/>
        <v>0</v>
      </c>
      <c r="E306" s="117">
        <f>MULTIPLIER!$C$13</f>
        <v>0</v>
      </c>
    </row>
    <row r="307" spans="1:5" ht="15" customHeight="1" x14ac:dyDescent="0.2">
      <c r="A307" s="113">
        <v>6602475</v>
      </c>
      <c r="B307" s="107" t="s">
        <v>379</v>
      </c>
      <c r="C307" s="108">
        <v>45.75</v>
      </c>
      <c r="D307" s="109">
        <f t="shared" si="4"/>
        <v>0</v>
      </c>
      <c r="E307" s="117">
        <f>MULTIPLIER!$C$13</f>
        <v>0</v>
      </c>
    </row>
    <row r="308" spans="1:5" ht="15" customHeight="1" x14ac:dyDescent="0.2">
      <c r="A308" s="113">
        <v>6602477</v>
      </c>
      <c r="B308" s="107" t="s">
        <v>380</v>
      </c>
      <c r="C308" s="108">
        <v>45.75</v>
      </c>
      <c r="D308" s="109">
        <f t="shared" si="4"/>
        <v>0</v>
      </c>
      <c r="E308" s="117">
        <f>MULTIPLIER!$C$13</f>
        <v>0</v>
      </c>
    </row>
    <row r="309" spans="1:5" ht="15" customHeight="1" x14ac:dyDescent="0.2">
      <c r="A309" s="113">
        <v>6602478</v>
      </c>
      <c r="B309" s="107" t="s">
        <v>381</v>
      </c>
      <c r="C309" s="108">
        <v>45.75</v>
      </c>
      <c r="D309" s="109">
        <f t="shared" si="4"/>
        <v>0</v>
      </c>
      <c r="E309" s="117">
        <f>MULTIPLIER!$C$13</f>
        <v>0</v>
      </c>
    </row>
    <row r="310" spans="1:5" ht="15" customHeight="1" x14ac:dyDescent="0.2">
      <c r="A310" s="113">
        <v>6602479</v>
      </c>
      <c r="B310" s="107" t="s">
        <v>382</v>
      </c>
      <c r="C310" s="108">
        <v>45.75</v>
      </c>
      <c r="D310" s="109">
        <f t="shared" si="4"/>
        <v>0</v>
      </c>
      <c r="E310" s="117">
        <f>MULTIPLIER!$C$13</f>
        <v>0</v>
      </c>
    </row>
    <row r="311" spans="1:5" ht="15" customHeight="1" x14ac:dyDescent="0.2">
      <c r="A311" s="113">
        <v>6602480</v>
      </c>
      <c r="B311" s="107" t="s">
        <v>383</v>
      </c>
      <c r="C311" s="108">
        <v>45.75</v>
      </c>
      <c r="D311" s="109">
        <f t="shared" si="4"/>
        <v>0</v>
      </c>
      <c r="E311" s="117">
        <f>MULTIPLIER!$C$13</f>
        <v>0</v>
      </c>
    </row>
    <row r="312" spans="1:5" ht="15" customHeight="1" x14ac:dyDescent="0.2">
      <c r="A312" s="113">
        <v>6602481</v>
      </c>
      <c r="B312" s="107" t="s">
        <v>384</v>
      </c>
      <c r="C312" s="108">
        <v>45.75</v>
      </c>
      <c r="D312" s="109">
        <f t="shared" si="4"/>
        <v>0</v>
      </c>
      <c r="E312" s="117">
        <f>MULTIPLIER!$C$13</f>
        <v>0</v>
      </c>
    </row>
    <row r="313" spans="1:5" ht="15" customHeight="1" x14ac:dyDescent="0.2">
      <c r="A313" s="113">
        <v>6602482</v>
      </c>
      <c r="B313" s="107" t="s">
        <v>385</v>
      </c>
      <c r="C313" s="108">
        <v>45.75</v>
      </c>
      <c r="D313" s="109">
        <f t="shared" si="4"/>
        <v>0</v>
      </c>
      <c r="E313" s="117">
        <f>MULTIPLIER!$C$13</f>
        <v>0</v>
      </c>
    </row>
    <row r="314" spans="1:5" ht="15" customHeight="1" x14ac:dyDescent="0.2">
      <c r="A314" s="113">
        <v>6602483</v>
      </c>
      <c r="B314" s="107" t="s">
        <v>386</v>
      </c>
      <c r="C314" s="108">
        <v>45.75</v>
      </c>
      <c r="D314" s="109">
        <f t="shared" si="4"/>
        <v>0</v>
      </c>
      <c r="E314" s="117">
        <f>MULTIPLIER!$C$13</f>
        <v>0</v>
      </c>
    </row>
    <row r="315" spans="1:5" ht="15" customHeight="1" x14ac:dyDescent="0.2">
      <c r="A315" s="113">
        <v>6602484</v>
      </c>
      <c r="B315" s="107" t="s">
        <v>387</v>
      </c>
      <c r="C315" s="108">
        <v>45.75</v>
      </c>
      <c r="D315" s="109">
        <f t="shared" si="4"/>
        <v>0</v>
      </c>
      <c r="E315" s="117">
        <f>MULTIPLIER!$C$13</f>
        <v>0</v>
      </c>
    </row>
    <row r="316" spans="1:5" ht="15" customHeight="1" x14ac:dyDescent="0.2">
      <c r="A316" s="113">
        <v>6602485</v>
      </c>
      <c r="B316" s="107" t="s">
        <v>388</v>
      </c>
      <c r="C316" s="108">
        <v>45.75</v>
      </c>
      <c r="D316" s="109">
        <f t="shared" si="4"/>
        <v>0</v>
      </c>
      <c r="E316" s="117">
        <f>MULTIPLIER!$C$13</f>
        <v>0</v>
      </c>
    </row>
    <row r="317" spans="1:5" ht="15" customHeight="1" x14ac:dyDescent="0.2">
      <c r="A317" s="113">
        <v>6602486</v>
      </c>
      <c r="B317" s="107" t="s">
        <v>389</v>
      </c>
      <c r="C317" s="108">
        <v>45.75</v>
      </c>
      <c r="D317" s="109">
        <f t="shared" si="4"/>
        <v>0</v>
      </c>
      <c r="E317" s="117">
        <f>MULTIPLIER!$C$13</f>
        <v>0</v>
      </c>
    </row>
    <row r="318" spans="1:5" ht="15" customHeight="1" x14ac:dyDescent="0.2">
      <c r="A318" s="113">
        <v>6602487</v>
      </c>
      <c r="B318" s="107" t="s">
        <v>390</v>
      </c>
      <c r="C318" s="108">
        <v>45.75</v>
      </c>
      <c r="D318" s="109">
        <f t="shared" si="4"/>
        <v>0</v>
      </c>
      <c r="E318" s="117">
        <f>MULTIPLIER!$C$13</f>
        <v>0</v>
      </c>
    </row>
    <row r="319" spans="1:5" ht="15" customHeight="1" x14ac:dyDescent="0.2">
      <c r="A319" s="113">
        <v>6602488</v>
      </c>
      <c r="B319" s="107" t="s">
        <v>391</v>
      </c>
      <c r="C319" s="108">
        <v>45.75</v>
      </c>
      <c r="D319" s="109">
        <f t="shared" si="4"/>
        <v>0</v>
      </c>
      <c r="E319" s="117">
        <f>MULTIPLIER!$C$13</f>
        <v>0</v>
      </c>
    </row>
    <row r="320" spans="1:5" ht="15" customHeight="1" x14ac:dyDescent="0.2">
      <c r="A320" s="113">
        <v>6602489</v>
      </c>
      <c r="B320" s="107" t="s">
        <v>392</v>
      </c>
      <c r="C320" s="108">
        <v>45.75</v>
      </c>
      <c r="D320" s="109">
        <f t="shared" si="4"/>
        <v>0</v>
      </c>
      <c r="E320" s="117">
        <f>MULTIPLIER!$C$13</f>
        <v>0</v>
      </c>
    </row>
    <row r="321" spans="1:5" ht="15" customHeight="1" x14ac:dyDescent="0.2">
      <c r="A321" s="113">
        <v>6602490</v>
      </c>
      <c r="B321" s="107" t="s">
        <v>393</v>
      </c>
      <c r="C321" s="108">
        <v>45.75</v>
      </c>
      <c r="D321" s="109">
        <f t="shared" si="4"/>
        <v>0</v>
      </c>
      <c r="E321" s="117">
        <f>MULTIPLIER!$C$13</f>
        <v>0</v>
      </c>
    </row>
    <row r="322" spans="1:5" ht="15" customHeight="1" x14ac:dyDescent="0.2">
      <c r="A322" s="113">
        <v>6602491</v>
      </c>
      <c r="B322" s="107" t="s">
        <v>394</v>
      </c>
      <c r="C322" s="108">
        <v>45.75</v>
      </c>
      <c r="D322" s="109">
        <f t="shared" si="4"/>
        <v>0</v>
      </c>
      <c r="E322" s="117">
        <f>MULTIPLIER!$C$13</f>
        <v>0</v>
      </c>
    </row>
    <row r="323" spans="1:5" ht="15" customHeight="1" x14ac:dyDescent="0.2">
      <c r="A323" s="113">
        <v>6602492</v>
      </c>
      <c r="B323" s="107" t="s">
        <v>395</v>
      </c>
      <c r="C323" s="108">
        <v>31.46</v>
      </c>
      <c r="D323" s="108">
        <f t="shared" ref="D323:D370" si="5">ROUND(C323*E323,4)</f>
        <v>0</v>
      </c>
      <c r="E323" s="117">
        <f>MULTIPLIER!$C$13</f>
        <v>0</v>
      </c>
    </row>
    <row r="324" spans="1:5" ht="15" customHeight="1" x14ac:dyDescent="0.2">
      <c r="A324" s="113">
        <v>6602493</v>
      </c>
      <c r="B324" s="107" t="s">
        <v>396</v>
      </c>
      <c r="C324" s="108">
        <v>31.46</v>
      </c>
      <c r="D324" s="108">
        <f t="shared" si="5"/>
        <v>0</v>
      </c>
      <c r="E324" s="117">
        <f>MULTIPLIER!$C$13</f>
        <v>0</v>
      </c>
    </row>
    <row r="325" spans="1:5" ht="15" customHeight="1" x14ac:dyDescent="0.2">
      <c r="A325" s="113">
        <v>6602494</v>
      </c>
      <c r="B325" s="107" t="s">
        <v>397</v>
      </c>
      <c r="C325" s="108">
        <v>31.46</v>
      </c>
      <c r="D325" s="108">
        <f t="shared" si="5"/>
        <v>0</v>
      </c>
      <c r="E325" s="117">
        <f>MULTIPLIER!$C$13</f>
        <v>0</v>
      </c>
    </row>
    <row r="326" spans="1:5" ht="15" customHeight="1" x14ac:dyDescent="0.2">
      <c r="A326" s="113">
        <v>6602495</v>
      </c>
      <c r="B326" s="107" t="s">
        <v>398</v>
      </c>
      <c r="C326" s="108">
        <v>33.26</v>
      </c>
      <c r="D326" s="108">
        <f t="shared" si="5"/>
        <v>0</v>
      </c>
      <c r="E326" s="117">
        <f>MULTIPLIER!$C$13</f>
        <v>0</v>
      </c>
    </row>
    <row r="327" spans="1:5" ht="15" customHeight="1" x14ac:dyDescent="0.2">
      <c r="A327" s="113">
        <v>6602496</v>
      </c>
      <c r="B327" s="107" t="s">
        <v>399</v>
      </c>
      <c r="C327" s="108">
        <v>33.26</v>
      </c>
      <c r="D327" s="108">
        <f t="shared" si="5"/>
        <v>0</v>
      </c>
      <c r="E327" s="117">
        <f>MULTIPLIER!$C$13</f>
        <v>0</v>
      </c>
    </row>
    <row r="328" spans="1:5" ht="15" customHeight="1" x14ac:dyDescent="0.2">
      <c r="A328" s="113">
        <v>6602501</v>
      </c>
      <c r="B328" s="107" t="s">
        <v>400</v>
      </c>
      <c r="C328" s="108">
        <v>82.46</v>
      </c>
      <c r="D328" s="108">
        <f t="shared" si="5"/>
        <v>0</v>
      </c>
      <c r="E328" s="117">
        <f>MULTIPLIER!$C$13</f>
        <v>0</v>
      </c>
    </row>
    <row r="329" spans="1:5" ht="15" customHeight="1" x14ac:dyDescent="0.2">
      <c r="A329" s="113">
        <v>6602502</v>
      </c>
      <c r="B329" s="107" t="s">
        <v>401</v>
      </c>
      <c r="C329" s="108">
        <v>82.46</v>
      </c>
      <c r="D329" s="108">
        <f t="shared" si="5"/>
        <v>0</v>
      </c>
      <c r="E329" s="117">
        <f>MULTIPLIER!$C$13</f>
        <v>0</v>
      </c>
    </row>
    <row r="330" spans="1:5" ht="15" customHeight="1" x14ac:dyDescent="0.2">
      <c r="A330" s="113">
        <v>6602506</v>
      </c>
      <c r="B330" s="107" t="s">
        <v>402</v>
      </c>
      <c r="C330" s="108">
        <v>82.46</v>
      </c>
      <c r="D330" s="108">
        <f t="shared" si="5"/>
        <v>0</v>
      </c>
      <c r="E330" s="117">
        <f>MULTIPLIER!$C$13</f>
        <v>0</v>
      </c>
    </row>
    <row r="331" spans="1:5" ht="15" customHeight="1" x14ac:dyDescent="0.2">
      <c r="A331" s="113">
        <v>6602507</v>
      </c>
      <c r="B331" s="107" t="s">
        <v>403</v>
      </c>
      <c r="C331" s="108">
        <v>82.46</v>
      </c>
      <c r="D331" s="108">
        <f t="shared" si="5"/>
        <v>0</v>
      </c>
      <c r="E331" s="117">
        <f>MULTIPLIER!$C$13</f>
        <v>0</v>
      </c>
    </row>
    <row r="332" spans="1:5" ht="15" customHeight="1" x14ac:dyDescent="0.2">
      <c r="A332" s="113">
        <v>6602508</v>
      </c>
      <c r="B332" s="107" t="s">
        <v>404</v>
      </c>
      <c r="C332" s="108">
        <v>82.46</v>
      </c>
      <c r="D332" s="108">
        <f t="shared" si="5"/>
        <v>0</v>
      </c>
      <c r="E332" s="117">
        <f>MULTIPLIER!$C$13</f>
        <v>0</v>
      </c>
    </row>
    <row r="333" spans="1:5" ht="15" customHeight="1" x14ac:dyDescent="0.2">
      <c r="A333" s="113">
        <v>6602509</v>
      </c>
      <c r="B333" s="107" t="s">
        <v>405</v>
      </c>
      <c r="C333" s="108">
        <v>82.46</v>
      </c>
      <c r="D333" s="108">
        <f t="shared" si="5"/>
        <v>0</v>
      </c>
      <c r="E333" s="117">
        <f>MULTIPLIER!$C$13</f>
        <v>0</v>
      </c>
    </row>
    <row r="334" spans="1:5" ht="15" customHeight="1" x14ac:dyDescent="0.2">
      <c r="A334" s="113">
        <v>6602512</v>
      </c>
      <c r="B334" s="107" t="s">
        <v>406</v>
      </c>
      <c r="C334" s="108">
        <v>110.14</v>
      </c>
      <c r="D334" s="108">
        <f t="shared" si="5"/>
        <v>0</v>
      </c>
      <c r="E334" s="117">
        <f>MULTIPLIER!$C$13</f>
        <v>0</v>
      </c>
    </row>
    <row r="335" spans="1:5" ht="15" customHeight="1" x14ac:dyDescent="0.2">
      <c r="A335" s="113">
        <v>6602513</v>
      </c>
      <c r="B335" s="107" t="s">
        <v>407</v>
      </c>
      <c r="C335" s="108">
        <v>112.27</v>
      </c>
      <c r="D335" s="108">
        <f t="shared" si="5"/>
        <v>0</v>
      </c>
      <c r="E335" s="117">
        <f>MULTIPLIER!$C$13</f>
        <v>0</v>
      </c>
    </row>
    <row r="336" spans="1:5" ht="15" customHeight="1" x14ac:dyDescent="0.2">
      <c r="A336" s="113">
        <v>6602514</v>
      </c>
      <c r="B336" s="107" t="s">
        <v>408</v>
      </c>
      <c r="C336" s="108">
        <v>110.14</v>
      </c>
      <c r="D336" s="108">
        <f t="shared" si="5"/>
        <v>0</v>
      </c>
      <c r="E336" s="117">
        <f>MULTIPLIER!$C$13</f>
        <v>0</v>
      </c>
    </row>
    <row r="337" spans="1:5" ht="15" customHeight="1" x14ac:dyDescent="0.2">
      <c r="A337" s="113">
        <v>6602515</v>
      </c>
      <c r="B337" s="107" t="s">
        <v>409</v>
      </c>
      <c r="C337" s="108">
        <v>110.14</v>
      </c>
      <c r="D337" s="108">
        <f t="shared" si="5"/>
        <v>0</v>
      </c>
      <c r="E337" s="117">
        <f>MULTIPLIER!$C$13</f>
        <v>0</v>
      </c>
    </row>
    <row r="338" spans="1:5" ht="15" customHeight="1" x14ac:dyDescent="0.2">
      <c r="A338" s="113">
        <v>6602516</v>
      </c>
      <c r="B338" s="107" t="s">
        <v>410</v>
      </c>
      <c r="C338" s="108">
        <v>125.97</v>
      </c>
      <c r="D338" s="108">
        <f t="shared" si="5"/>
        <v>0</v>
      </c>
      <c r="E338" s="117">
        <f>MULTIPLIER!$C$13</f>
        <v>0</v>
      </c>
    </row>
    <row r="339" spans="1:5" ht="15" customHeight="1" x14ac:dyDescent="0.2">
      <c r="A339" s="113">
        <v>6602517</v>
      </c>
      <c r="B339" s="107" t="s">
        <v>411</v>
      </c>
      <c r="C339" s="108">
        <v>284.08999999999997</v>
      </c>
      <c r="D339" s="108">
        <f t="shared" si="5"/>
        <v>0</v>
      </c>
      <c r="E339" s="117">
        <f>MULTIPLIER!$C$13</f>
        <v>0</v>
      </c>
    </row>
    <row r="340" spans="1:5" ht="15" customHeight="1" x14ac:dyDescent="0.2">
      <c r="A340" s="113">
        <v>6602518</v>
      </c>
      <c r="B340" s="107" t="s">
        <v>412</v>
      </c>
      <c r="C340" s="108">
        <v>284.08999999999997</v>
      </c>
      <c r="D340" s="108">
        <f t="shared" si="5"/>
        <v>0</v>
      </c>
      <c r="E340" s="117">
        <f>MULTIPLIER!$C$13</f>
        <v>0</v>
      </c>
    </row>
    <row r="341" spans="1:5" ht="15" customHeight="1" x14ac:dyDescent="0.2">
      <c r="A341" s="113">
        <v>6602519</v>
      </c>
      <c r="B341" s="107" t="s">
        <v>413</v>
      </c>
      <c r="C341" s="108">
        <v>223.3</v>
      </c>
      <c r="D341" s="108">
        <f t="shared" si="5"/>
        <v>0</v>
      </c>
      <c r="E341" s="117">
        <f>MULTIPLIER!$C$13</f>
        <v>0</v>
      </c>
    </row>
    <row r="342" spans="1:5" ht="15" customHeight="1" x14ac:dyDescent="0.2">
      <c r="A342" s="113">
        <v>6602520</v>
      </c>
      <c r="B342" s="107" t="s">
        <v>414</v>
      </c>
      <c r="C342" s="108">
        <v>223.04</v>
      </c>
      <c r="D342" s="108">
        <f t="shared" si="5"/>
        <v>0</v>
      </c>
      <c r="E342" s="117">
        <f>MULTIPLIER!$C$13</f>
        <v>0</v>
      </c>
    </row>
    <row r="343" spans="1:5" ht="15" customHeight="1" x14ac:dyDescent="0.2">
      <c r="A343" s="113">
        <v>6602521</v>
      </c>
      <c r="B343" s="107" t="s">
        <v>415</v>
      </c>
      <c r="C343" s="108">
        <v>250.1</v>
      </c>
      <c r="D343" s="108">
        <f t="shared" si="5"/>
        <v>0</v>
      </c>
      <c r="E343" s="117">
        <f>MULTIPLIER!$C$13</f>
        <v>0</v>
      </c>
    </row>
    <row r="344" spans="1:5" ht="15" customHeight="1" x14ac:dyDescent="0.2">
      <c r="A344" s="113">
        <v>6602522</v>
      </c>
      <c r="B344" s="107" t="s">
        <v>416</v>
      </c>
      <c r="C344" s="108">
        <v>223.04</v>
      </c>
      <c r="D344" s="108">
        <f t="shared" si="5"/>
        <v>0</v>
      </c>
      <c r="E344" s="117">
        <f>MULTIPLIER!$C$13</f>
        <v>0</v>
      </c>
    </row>
    <row r="345" spans="1:5" ht="15" customHeight="1" x14ac:dyDescent="0.2">
      <c r="A345" s="113">
        <v>660220</v>
      </c>
      <c r="B345" s="107" t="s">
        <v>417</v>
      </c>
      <c r="C345" s="108">
        <v>5.88</v>
      </c>
      <c r="D345" s="108">
        <f t="shared" si="5"/>
        <v>0</v>
      </c>
      <c r="E345" s="117">
        <f>MULTIPLIER!$C$13</f>
        <v>0</v>
      </c>
    </row>
    <row r="346" spans="1:5" ht="15" customHeight="1" x14ac:dyDescent="0.2">
      <c r="A346" s="113">
        <v>660221</v>
      </c>
      <c r="B346" s="107" t="s">
        <v>418</v>
      </c>
      <c r="C346" s="108">
        <v>5.56</v>
      </c>
      <c r="D346" s="108">
        <f t="shared" si="5"/>
        <v>0</v>
      </c>
      <c r="E346" s="117">
        <f>MULTIPLIER!$C$13</f>
        <v>0</v>
      </c>
    </row>
    <row r="347" spans="1:5" ht="15" customHeight="1" x14ac:dyDescent="0.2">
      <c r="A347" s="113">
        <v>660222</v>
      </c>
      <c r="B347" s="107" t="s">
        <v>419</v>
      </c>
      <c r="C347" s="108">
        <v>5.56</v>
      </c>
      <c r="D347" s="108">
        <f t="shared" si="5"/>
        <v>0</v>
      </c>
      <c r="E347" s="117">
        <f>MULTIPLIER!$C$13</f>
        <v>0</v>
      </c>
    </row>
    <row r="348" spans="1:5" ht="15" customHeight="1" x14ac:dyDescent="0.2">
      <c r="A348" s="113">
        <v>660223</v>
      </c>
      <c r="B348" s="107" t="s">
        <v>420</v>
      </c>
      <c r="C348" s="108">
        <v>3.59</v>
      </c>
      <c r="D348" s="108">
        <f t="shared" si="5"/>
        <v>0</v>
      </c>
      <c r="E348" s="117">
        <f>MULTIPLIER!$C$13</f>
        <v>0</v>
      </c>
    </row>
    <row r="349" spans="1:5" ht="15" customHeight="1" x14ac:dyDescent="0.2">
      <c r="A349" s="113">
        <v>660224</v>
      </c>
      <c r="B349" s="107" t="s">
        <v>421</v>
      </c>
      <c r="C349" s="108">
        <v>6.08</v>
      </c>
      <c r="D349" s="108">
        <f t="shared" si="5"/>
        <v>0</v>
      </c>
      <c r="E349" s="117">
        <f>MULTIPLIER!$C$13</f>
        <v>0</v>
      </c>
    </row>
    <row r="350" spans="1:5" ht="15" customHeight="1" x14ac:dyDescent="0.2">
      <c r="A350" s="113">
        <v>660225</v>
      </c>
      <c r="B350" s="107" t="s">
        <v>422</v>
      </c>
      <c r="C350" s="108">
        <v>8.9700000000000006</v>
      </c>
      <c r="D350" s="108">
        <f t="shared" si="5"/>
        <v>0</v>
      </c>
      <c r="E350" s="117">
        <f>MULTIPLIER!$C$13</f>
        <v>0</v>
      </c>
    </row>
    <row r="351" spans="1:5" ht="15" customHeight="1" x14ac:dyDescent="0.2">
      <c r="A351" s="113">
        <v>660226</v>
      </c>
      <c r="B351" s="107" t="s">
        <v>423</v>
      </c>
      <c r="C351" s="108">
        <v>14.57</v>
      </c>
      <c r="D351" s="108">
        <f t="shared" si="5"/>
        <v>0</v>
      </c>
      <c r="E351" s="117">
        <f>MULTIPLIER!$C$13</f>
        <v>0</v>
      </c>
    </row>
    <row r="352" spans="1:5" ht="15" customHeight="1" x14ac:dyDescent="0.2">
      <c r="A352" s="113">
        <v>660227</v>
      </c>
      <c r="B352" s="107" t="s">
        <v>424</v>
      </c>
      <c r="C352" s="108">
        <v>18.13</v>
      </c>
      <c r="D352" s="108">
        <f t="shared" si="5"/>
        <v>0</v>
      </c>
      <c r="E352" s="117">
        <f>MULTIPLIER!$C$13</f>
        <v>0</v>
      </c>
    </row>
    <row r="353" spans="1:5" ht="15" customHeight="1" x14ac:dyDescent="0.2">
      <c r="A353" s="113">
        <v>660228</v>
      </c>
      <c r="B353" s="107" t="s">
        <v>425</v>
      </c>
      <c r="C353" s="108">
        <v>30.82</v>
      </c>
      <c r="D353" s="108">
        <f t="shared" si="5"/>
        <v>0</v>
      </c>
      <c r="E353" s="117">
        <f>MULTIPLIER!$C$13</f>
        <v>0</v>
      </c>
    </row>
    <row r="354" spans="1:5" ht="15" customHeight="1" x14ac:dyDescent="0.2">
      <c r="A354" s="113">
        <v>660229</v>
      </c>
      <c r="B354" s="107" t="s">
        <v>426</v>
      </c>
      <c r="C354" s="108">
        <v>63.4</v>
      </c>
      <c r="D354" s="108">
        <f t="shared" si="5"/>
        <v>0</v>
      </c>
      <c r="E354" s="117">
        <f>MULTIPLIER!$C$13</f>
        <v>0</v>
      </c>
    </row>
    <row r="355" spans="1:5" ht="15" customHeight="1" x14ac:dyDescent="0.2">
      <c r="A355" s="113">
        <v>660230</v>
      </c>
      <c r="B355" s="107" t="s">
        <v>427</v>
      </c>
      <c r="C355" s="108">
        <v>95.18</v>
      </c>
      <c r="D355" s="108">
        <f t="shared" si="5"/>
        <v>0</v>
      </c>
      <c r="E355" s="117">
        <f>MULTIPLIER!$C$13</f>
        <v>0</v>
      </c>
    </row>
    <row r="356" spans="1:5" ht="15" customHeight="1" x14ac:dyDescent="0.2">
      <c r="A356" s="113">
        <v>660231</v>
      </c>
      <c r="B356" s="107" t="s">
        <v>428</v>
      </c>
      <c r="C356" s="108">
        <v>223.49</v>
      </c>
      <c r="D356" s="108">
        <f t="shared" si="5"/>
        <v>0</v>
      </c>
      <c r="E356" s="117">
        <f>MULTIPLIER!$C$13</f>
        <v>0</v>
      </c>
    </row>
    <row r="357" spans="1:5" ht="15" customHeight="1" x14ac:dyDescent="0.2">
      <c r="A357" s="113">
        <v>660232</v>
      </c>
      <c r="B357" s="107" t="s">
        <v>429</v>
      </c>
      <c r="C357" s="108">
        <v>638.52</v>
      </c>
      <c r="D357" s="108">
        <f t="shared" si="5"/>
        <v>0</v>
      </c>
      <c r="E357" s="117">
        <f>MULTIPLIER!$C$13</f>
        <v>0</v>
      </c>
    </row>
    <row r="358" spans="1:5" ht="15" customHeight="1" x14ac:dyDescent="0.2">
      <c r="A358" s="113">
        <v>660510</v>
      </c>
      <c r="B358" s="107" t="s">
        <v>430</v>
      </c>
      <c r="C358" s="108">
        <v>18.310526315789499</v>
      </c>
      <c r="D358" s="108">
        <f t="shared" si="5"/>
        <v>0</v>
      </c>
      <c r="E358" s="117">
        <f>MULTIPLIER!$C$13</f>
        <v>0</v>
      </c>
    </row>
    <row r="359" spans="1:5" ht="15" customHeight="1" x14ac:dyDescent="0.2">
      <c r="A359" s="113">
        <v>660511</v>
      </c>
      <c r="B359" s="107" t="s">
        <v>431</v>
      </c>
      <c r="C359" s="108">
        <v>17.435526315789499</v>
      </c>
      <c r="D359" s="108">
        <f t="shared" si="5"/>
        <v>0</v>
      </c>
      <c r="E359" s="117">
        <f>MULTIPLIER!$C$13</f>
        <v>0</v>
      </c>
    </row>
    <row r="360" spans="1:5" ht="15" customHeight="1" x14ac:dyDescent="0.2">
      <c r="A360" s="113">
        <v>660512</v>
      </c>
      <c r="B360" s="107" t="s">
        <v>432</v>
      </c>
      <c r="C360" s="108">
        <v>15.75</v>
      </c>
      <c r="D360" s="108">
        <f t="shared" si="5"/>
        <v>0</v>
      </c>
      <c r="E360" s="117">
        <f>MULTIPLIER!$C$13</f>
        <v>0</v>
      </c>
    </row>
    <row r="361" spans="1:5" ht="15" customHeight="1" x14ac:dyDescent="0.2">
      <c r="A361" s="113">
        <v>660513</v>
      </c>
      <c r="B361" s="107" t="s">
        <v>433</v>
      </c>
      <c r="C361" s="108">
        <v>15.657894736842101</v>
      </c>
      <c r="D361" s="108">
        <f t="shared" si="5"/>
        <v>0</v>
      </c>
      <c r="E361" s="117">
        <f>MULTIPLIER!$C$13</f>
        <v>0</v>
      </c>
    </row>
    <row r="362" spans="1:5" ht="15" customHeight="1" x14ac:dyDescent="0.2">
      <c r="A362" s="113">
        <v>660514</v>
      </c>
      <c r="B362" s="107" t="s">
        <v>434</v>
      </c>
      <c r="C362" s="108">
        <v>19.9526315789474</v>
      </c>
      <c r="D362" s="108">
        <f t="shared" si="5"/>
        <v>0</v>
      </c>
      <c r="E362" s="117">
        <f>MULTIPLIER!$C$13</f>
        <v>0</v>
      </c>
    </row>
    <row r="363" spans="1:5" ht="15" customHeight="1" x14ac:dyDescent="0.2">
      <c r="A363" s="113">
        <v>660515</v>
      </c>
      <c r="B363" s="107" t="s">
        <v>435</v>
      </c>
      <c r="C363" s="108">
        <v>23.442105263157899</v>
      </c>
      <c r="D363" s="108">
        <f t="shared" si="5"/>
        <v>0</v>
      </c>
      <c r="E363" s="117">
        <f>MULTIPLIER!$C$13</f>
        <v>0</v>
      </c>
    </row>
    <row r="364" spans="1:5" ht="15" customHeight="1" x14ac:dyDescent="0.2">
      <c r="A364" s="113">
        <v>660516</v>
      </c>
      <c r="B364" s="107" t="s">
        <v>436</v>
      </c>
      <c r="C364" s="108">
        <v>31.226315789473698</v>
      </c>
      <c r="D364" s="108">
        <f t="shared" si="5"/>
        <v>0</v>
      </c>
      <c r="E364" s="117">
        <f>MULTIPLIER!$C$13</f>
        <v>0</v>
      </c>
    </row>
    <row r="365" spans="1:5" ht="15" customHeight="1" x14ac:dyDescent="0.2">
      <c r="A365" s="113">
        <v>660517</v>
      </c>
      <c r="B365" s="107" t="s">
        <v>437</v>
      </c>
      <c r="C365" s="108">
        <v>41.6947368421053</v>
      </c>
      <c r="D365" s="108">
        <f t="shared" si="5"/>
        <v>0</v>
      </c>
      <c r="E365" s="117">
        <f>MULTIPLIER!$C$13</f>
        <v>0</v>
      </c>
    </row>
    <row r="366" spans="1:5" ht="15" customHeight="1" x14ac:dyDescent="0.2">
      <c r="A366" s="113">
        <v>660518</v>
      </c>
      <c r="B366" s="107" t="s">
        <v>438</v>
      </c>
      <c r="C366" s="108">
        <v>72.8614035087719</v>
      </c>
      <c r="D366" s="108">
        <f t="shared" si="5"/>
        <v>0</v>
      </c>
      <c r="E366" s="117">
        <f>MULTIPLIER!$C$13</f>
        <v>0</v>
      </c>
    </row>
    <row r="367" spans="1:5" ht="15" customHeight="1" x14ac:dyDescent="0.2">
      <c r="A367" s="113">
        <v>660519</v>
      </c>
      <c r="B367" s="107" t="s">
        <v>439</v>
      </c>
      <c r="C367" s="108">
        <v>103.176315789474</v>
      </c>
      <c r="D367" s="108">
        <f t="shared" si="5"/>
        <v>0</v>
      </c>
      <c r="E367" s="117">
        <f>MULTIPLIER!$C$13</f>
        <v>0</v>
      </c>
    </row>
    <row r="368" spans="1:5" ht="15" customHeight="1" x14ac:dyDescent="0.2">
      <c r="A368" s="113">
        <v>660520</v>
      </c>
      <c r="B368" s="107" t="s">
        <v>440</v>
      </c>
      <c r="C368" s="108">
        <v>202.508771929825</v>
      </c>
      <c r="D368" s="108">
        <f t="shared" si="5"/>
        <v>0</v>
      </c>
      <c r="E368" s="117">
        <f>MULTIPLIER!$C$13</f>
        <v>0</v>
      </c>
    </row>
    <row r="369" spans="1:5" ht="15" customHeight="1" x14ac:dyDescent="0.2">
      <c r="A369" s="113">
        <v>660521</v>
      </c>
      <c r="B369" s="107" t="s">
        <v>441</v>
      </c>
      <c r="C369" s="108">
        <v>369.38017543859701</v>
      </c>
      <c r="D369" s="108">
        <f t="shared" si="5"/>
        <v>0</v>
      </c>
      <c r="E369" s="117">
        <f>MULTIPLIER!$C$13</f>
        <v>0</v>
      </c>
    </row>
    <row r="370" spans="1:5" ht="15" customHeight="1" thickBot="1" x14ac:dyDescent="0.25">
      <c r="A370" s="114">
        <v>660522</v>
      </c>
      <c r="B370" s="107" t="s">
        <v>442</v>
      </c>
      <c r="C370" s="108">
        <v>484.47368421052602</v>
      </c>
      <c r="D370" s="108">
        <f t="shared" si="5"/>
        <v>0</v>
      </c>
      <c r="E370" s="118">
        <f>MULTIPLIER!$C$13</f>
        <v>0</v>
      </c>
    </row>
    <row r="371" spans="1:5" ht="32.1" customHeight="1" x14ac:dyDescent="0.4">
      <c r="A371" s="119"/>
      <c r="B371" s="98" t="s">
        <v>11</v>
      </c>
      <c r="C371" s="98"/>
      <c r="D371" s="99"/>
      <c r="E371" s="123"/>
    </row>
    <row r="372" spans="1:5" ht="15" customHeight="1" x14ac:dyDescent="0.2">
      <c r="A372" s="120">
        <v>664183</v>
      </c>
      <c r="B372" s="110" t="s">
        <v>443</v>
      </c>
      <c r="C372" s="108">
        <v>51.84</v>
      </c>
      <c r="D372" s="108">
        <f t="shared" ref="D372:D414" si="6">ROUND(C372*E372,4)</f>
        <v>0</v>
      </c>
      <c r="E372" s="116">
        <f>MULTIPLIER!$C$15</f>
        <v>0</v>
      </c>
    </row>
    <row r="373" spans="1:5" ht="15" customHeight="1" x14ac:dyDescent="0.2">
      <c r="A373" s="121">
        <v>664184</v>
      </c>
      <c r="B373" s="110" t="s">
        <v>444</v>
      </c>
      <c r="C373" s="108">
        <v>57.618000000000002</v>
      </c>
      <c r="D373" s="108">
        <f t="shared" si="6"/>
        <v>0</v>
      </c>
      <c r="E373" s="117">
        <f>MULTIPLIER!$C$15</f>
        <v>0</v>
      </c>
    </row>
    <row r="374" spans="1:5" ht="15" customHeight="1" x14ac:dyDescent="0.2">
      <c r="A374" s="121">
        <v>664185</v>
      </c>
      <c r="B374" s="110" t="s">
        <v>445</v>
      </c>
      <c r="C374" s="108">
        <v>63.763199999999998</v>
      </c>
      <c r="D374" s="108">
        <f t="shared" si="6"/>
        <v>0</v>
      </c>
      <c r="E374" s="117">
        <f>MULTIPLIER!$C$15</f>
        <v>0</v>
      </c>
    </row>
    <row r="375" spans="1:5" ht="15" customHeight="1" x14ac:dyDescent="0.2">
      <c r="A375" s="121">
        <v>664186</v>
      </c>
      <c r="B375" s="110" t="s">
        <v>446</v>
      </c>
      <c r="C375" s="108">
        <v>102.1896</v>
      </c>
      <c r="D375" s="108">
        <f t="shared" si="6"/>
        <v>0</v>
      </c>
      <c r="E375" s="117">
        <f>MULTIPLIER!$C$15</f>
        <v>0</v>
      </c>
    </row>
    <row r="376" spans="1:5" ht="15" customHeight="1" x14ac:dyDescent="0.2">
      <c r="A376" s="121">
        <v>664187</v>
      </c>
      <c r="B376" s="110" t="s">
        <v>447</v>
      </c>
      <c r="C376" s="108">
        <v>133.21799999999999</v>
      </c>
      <c r="D376" s="108">
        <f t="shared" si="6"/>
        <v>0</v>
      </c>
      <c r="E376" s="117">
        <f>MULTIPLIER!$C$15</f>
        <v>0</v>
      </c>
    </row>
    <row r="377" spans="1:5" ht="15" customHeight="1" x14ac:dyDescent="0.2">
      <c r="A377" s="121">
        <v>664188</v>
      </c>
      <c r="B377" s="110" t="s">
        <v>448</v>
      </c>
      <c r="C377" s="108">
        <v>201.24719999999999</v>
      </c>
      <c r="D377" s="108">
        <f t="shared" si="6"/>
        <v>0</v>
      </c>
      <c r="E377" s="117">
        <f>MULTIPLIER!$C$15</f>
        <v>0</v>
      </c>
    </row>
    <row r="378" spans="1:5" ht="15" customHeight="1" x14ac:dyDescent="0.2">
      <c r="A378" s="121">
        <v>664103</v>
      </c>
      <c r="B378" s="110" t="s">
        <v>449</v>
      </c>
      <c r="C378" s="108">
        <v>36.028799999999997</v>
      </c>
      <c r="D378" s="108">
        <f t="shared" si="6"/>
        <v>0</v>
      </c>
      <c r="E378" s="117">
        <f>MULTIPLIER!$C$15</f>
        <v>0</v>
      </c>
    </row>
    <row r="379" spans="1:5" ht="15" customHeight="1" x14ac:dyDescent="0.2">
      <c r="A379" s="121">
        <v>664104</v>
      </c>
      <c r="B379" s="110" t="s">
        <v>450</v>
      </c>
      <c r="C379" s="108">
        <v>40.7376</v>
      </c>
      <c r="D379" s="108">
        <f t="shared" si="6"/>
        <v>0</v>
      </c>
      <c r="E379" s="117">
        <f>MULTIPLIER!$C$15</f>
        <v>0</v>
      </c>
    </row>
    <row r="380" spans="1:5" ht="15" customHeight="1" x14ac:dyDescent="0.2">
      <c r="A380" s="121">
        <v>664105</v>
      </c>
      <c r="B380" s="110" t="s">
        <v>451</v>
      </c>
      <c r="C380" s="108">
        <v>52.034399999999998</v>
      </c>
      <c r="D380" s="108">
        <f t="shared" si="6"/>
        <v>0</v>
      </c>
      <c r="E380" s="117">
        <f>MULTIPLIER!$C$15</f>
        <v>0</v>
      </c>
    </row>
    <row r="381" spans="1:5" ht="15" customHeight="1" x14ac:dyDescent="0.2">
      <c r="A381" s="121">
        <v>664106</v>
      </c>
      <c r="B381" s="110" t="s">
        <v>452</v>
      </c>
      <c r="C381" s="108">
        <v>75.9024</v>
      </c>
      <c r="D381" s="108">
        <f t="shared" si="6"/>
        <v>0</v>
      </c>
      <c r="E381" s="117">
        <f>MULTIPLIER!$C$15</f>
        <v>0</v>
      </c>
    </row>
    <row r="382" spans="1:5" ht="15" customHeight="1" x14ac:dyDescent="0.2">
      <c r="A382" s="121">
        <v>664107</v>
      </c>
      <c r="B382" s="110" t="s">
        <v>453</v>
      </c>
      <c r="C382" s="108">
        <v>89.467200000000005</v>
      </c>
      <c r="D382" s="108">
        <f t="shared" si="6"/>
        <v>0</v>
      </c>
      <c r="E382" s="117">
        <f>MULTIPLIER!$C$15</f>
        <v>0</v>
      </c>
    </row>
    <row r="383" spans="1:5" ht="15" customHeight="1" x14ac:dyDescent="0.2">
      <c r="A383" s="121">
        <v>664108</v>
      </c>
      <c r="B383" s="110" t="s">
        <v>454</v>
      </c>
      <c r="C383" s="108">
        <v>128.7252</v>
      </c>
      <c r="D383" s="108">
        <f t="shared" si="6"/>
        <v>0</v>
      </c>
      <c r="E383" s="117">
        <f>MULTIPLIER!$C$15</f>
        <v>0</v>
      </c>
    </row>
    <row r="384" spans="1:5" ht="15" customHeight="1" x14ac:dyDescent="0.2">
      <c r="A384" s="121">
        <v>664123</v>
      </c>
      <c r="B384" s="110" t="s">
        <v>455</v>
      </c>
      <c r="C384" s="108">
        <v>48.351599999999998</v>
      </c>
      <c r="D384" s="108">
        <f t="shared" si="6"/>
        <v>0</v>
      </c>
      <c r="E384" s="117">
        <f>MULTIPLIER!$C$15</f>
        <v>0</v>
      </c>
    </row>
    <row r="385" spans="1:5" ht="15" customHeight="1" x14ac:dyDescent="0.2">
      <c r="A385" s="121">
        <v>664124</v>
      </c>
      <c r="B385" s="110" t="s">
        <v>456</v>
      </c>
      <c r="C385" s="108">
        <v>68.720399999999998</v>
      </c>
      <c r="D385" s="108">
        <f t="shared" si="6"/>
        <v>0</v>
      </c>
      <c r="E385" s="117">
        <f>MULTIPLIER!$C$15</f>
        <v>0</v>
      </c>
    </row>
    <row r="386" spans="1:5" ht="15" customHeight="1" x14ac:dyDescent="0.2">
      <c r="A386" s="121">
        <v>664125</v>
      </c>
      <c r="B386" s="110" t="s">
        <v>457</v>
      </c>
      <c r="C386" s="108">
        <v>80.567999999999998</v>
      </c>
      <c r="D386" s="108">
        <f t="shared" si="6"/>
        <v>0</v>
      </c>
      <c r="E386" s="117">
        <f>MULTIPLIER!$C$15</f>
        <v>0</v>
      </c>
    </row>
    <row r="387" spans="1:5" ht="15" customHeight="1" x14ac:dyDescent="0.2">
      <c r="A387" s="121">
        <v>664126</v>
      </c>
      <c r="B387" s="110" t="s">
        <v>458</v>
      </c>
      <c r="C387" s="108">
        <v>110.86199999999999</v>
      </c>
      <c r="D387" s="108">
        <f t="shared" si="6"/>
        <v>0</v>
      </c>
      <c r="E387" s="117">
        <f>MULTIPLIER!$C$15</f>
        <v>0</v>
      </c>
    </row>
    <row r="388" spans="1:5" ht="15" customHeight="1" x14ac:dyDescent="0.2">
      <c r="A388" s="121">
        <v>664127</v>
      </c>
      <c r="B388" s="110" t="s">
        <v>459</v>
      </c>
      <c r="C388" s="108">
        <v>137.0196</v>
      </c>
      <c r="D388" s="108">
        <f t="shared" si="6"/>
        <v>0</v>
      </c>
      <c r="E388" s="117">
        <f>MULTIPLIER!$C$15</f>
        <v>0</v>
      </c>
    </row>
    <row r="389" spans="1:5" ht="15" customHeight="1" x14ac:dyDescent="0.2">
      <c r="A389" s="121">
        <v>664128</v>
      </c>
      <c r="B389" s="110" t="s">
        <v>460</v>
      </c>
      <c r="C389" s="108">
        <v>213.2568</v>
      </c>
      <c r="D389" s="108">
        <f t="shared" si="6"/>
        <v>0</v>
      </c>
      <c r="E389" s="117">
        <f>MULTIPLIER!$C$15</f>
        <v>0</v>
      </c>
    </row>
    <row r="390" spans="1:5" ht="15" customHeight="1" x14ac:dyDescent="0.2">
      <c r="A390" s="121">
        <v>664453</v>
      </c>
      <c r="B390" s="110" t="s">
        <v>461</v>
      </c>
      <c r="C390" s="108">
        <v>28.706399999999999</v>
      </c>
      <c r="D390" s="108">
        <f t="shared" si="6"/>
        <v>0</v>
      </c>
      <c r="E390" s="117">
        <f>MULTIPLIER!$C$15</f>
        <v>0</v>
      </c>
    </row>
    <row r="391" spans="1:5" ht="15" customHeight="1" x14ac:dyDescent="0.2">
      <c r="A391" s="121">
        <v>664454</v>
      </c>
      <c r="B391" s="110" t="s">
        <v>462</v>
      </c>
      <c r="C391" s="108">
        <v>36.234000000000002</v>
      </c>
      <c r="D391" s="108">
        <f t="shared" si="6"/>
        <v>0</v>
      </c>
      <c r="E391" s="117">
        <f>MULTIPLIER!$C$15</f>
        <v>0</v>
      </c>
    </row>
    <row r="392" spans="1:5" ht="15" customHeight="1" x14ac:dyDescent="0.2">
      <c r="A392" s="121">
        <v>664455</v>
      </c>
      <c r="B392" s="110" t="s">
        <v>463</v>
      </c>
      <c r="C392" s="108">
        <v>47.52</v>
      </c>
      <c r="D392" s="108">
        <f t="shared" si="6"/>
        <v>0</v>
      </c>
      <c r="E392" s="117">
        <f>MULTIPLIER!$C$15</f>
        <v>0</v>
      </c>
    </row>
    <row r="393" spans="1:5" ht="15" customHeight="1" x14ac:dyDescent="0.2">
      <c r="A393" s="121">
        <v>664456</v>
      </c>
      <c r="B393" s="110" t="s">
        <v>464</v>
      </c>
      <c r="C393" s="108">
        <v>52.660800000000002</v>
      </c>
      <c r="D393" s="108">
        <f t="shared" si="6"/>
        <v>0</v>
      </c>
      <c r="E393" s="117">
        <f>MULTIPLIER!$C$15</f>
        <v>0</v>
      </c>
    </row>
    <row r="394" spans="1:5" ht="15" customHeight="1" x14ac:dyDescent="0.2">
      <c r="A394" s="121">
        <v>664457</v>
      </c>
      <c r="B394" s="110" t="s">
        <v>465</v>
      </c>
      <c r="C394" s="108">
        <v>76.928399999999996</v>
      </c>
      <c r="D394" s="108">
        <f t="shared" si="6"/>
        <v>0</v>
      </c>
      <c r="E394" s="117">
        <f>MULTIPLIER!$C$15</f>
        <v>0</v>
      </c>
    </row>
    <row r="395" spans="1:5" ht="15" customHeight="1" x14ac:dyDescent="0.2">
      <c r="A395" s="121">
        <v>664458</v>
      </c>
      <c r="B395" s="110" t="s">
        <v>466</v>
      </c>
      <c r="C395" s="108">
        <v>106.84439999999999</v>
      </c>
      <c r="D395" s="108">
        <f t="shared" si="6"/>
        <v>0</v>
      </c>
      <c r="E395" s="117">
        <f>MULTIPLIER!$C$15</f>
        <v>0</v>
      </c>
    </row>
    <row r="396" spans="1:5" ht="15" customHeight="1" x14ac:dyDescent="0.2">
      <c r="A396" s="121">
        <v>664323</v>
      </c>
      <c r="B396" s="110" t="s">
        <v>467</v>
      </c>
      <c r="C396" s="108">
        <v>31.503599999999999</v>
      </c>
      <c r="D396" s="108">
        <f t="shared" si="6"/>
        <v>0</v>
      </c>
      <c r="E396" s="117">
        <f>MULTIPLIER!$C$15</f>
        <v>0</v>
      </c>
    </row>
    <row r="397" spans="1:5" ht="15" customHeight="1" x14ac:dyDescent="0.2">
      <c r="A397" s="121">
        <v>664324</v>
      </c>
      <c r="B397" s="110" t="s">
        <v>468</v>
      </c>
      <c r="C397" s="108">
        <v>36.234000000000002</v>
      </c>
      <c r="D397" s="108">
        <f t="shared" si="6"/>
        <v>0</v>
      </c>
      <c r="E397" s="117">
        <f>MULTIPLIER!$C$15</f>
        <v>0</v>
      </c>
    </row>
    <row r="398" spans="1:5" ht="15" customHeight="1" x14ac:dyDescent="0.2">
      <c r="A398" s="121">
        <v>664325</v>
      </c>
      <c r="B398" s="110" t="s">
        <v>469</v>
      </c>
      <c r="C398" s="108">
        <v>41.439599999999999</v>
      </c>
      <c r="D398" s="108">
        <f t="shared" si="6"/>
        <v>0</v>
      </c>
      <c r="E398" s="117">
        <f>MULTIPLIER!$C$15</f>
        <v>0</v>
      </c>
    </row>
    <row r="399" spans="1:5" ht="15" customHeight="1" x14ac:dyDescent="0.2">
      <c r="A399" s="121">
        <v>664326</v>
      </c>
      <c r="B399" s="110" t="s">
        <v>470</v>
      </c>
      <c r="C399" s="108">
        <v>49.269599999999997</v>
      </c>
      <c r="D399" s="108">
        <f t="shared" si="6"/>
        <v>0</v>
      </c>
      <c r="E399" s="117">
        <f>MULTIPLIER!$C$15</f>
        <v>0</v>
      </c>
    </row>
    <row r="400" spans="1:5" ht="15" customHeight="1" x14ac:dyDescent="0.2">
      <c r="A400" s="121">
        <v>664327</v>
      </c>
      <c r="B400" s="110" t="s">
        <v>471</v>
      </c>
      <c r="C400" s="108">
        <v>73.763999999999996</v>
      </c>
      <c r="D400" s="108">
        <f t="shared" si="6"/>
        <v>0</v>
      </c>
      <c r="E400" s="117">
        <f>MULTIPLIER!$C$15</f>
        <v>0</v>
      </c>
    </row>
    <row r="401" spans="1:5" ht="15" customHeight="1" x14ac:dyDescent="0.2">
      <c r="A401" s="121">
        <v>664328</v>
      </c>
      <c r="B401" s="110" t="s">
        <v>472</v>
      </c>
      <c r="C401" s="108">
        <v>106.218</v>
      </c>
      <c r="D401" s="108">
        <f t="shared" si="6"/>
        <v>0</v>
      </c>
      <c r="E401" s="117">
        <f>MULTIPLIER!$C$15</f>
        <v>0</v>
      </c>
    </row>
    <row r="402" spans="1:5" ht="15" customHeight="1" x14ac:dyDescent="0.2">
      <c r="A402" s="121">
        <v>6642415</v>
      </c>
      <c r="B402" s="110" t="s">
        <v>473</v>
      </c>
      <c r="C402" s="108">
        <v>84.715199999999996</v>
      </c>
      <c r="D402" s="108">
        <f t="shared" si="6"/>
        <v>0</v>
      </c>
      <c r="E402" s="117">
        <f>MULTIPLIER!$C$15</f>
        <v>0</v>
      </c>
    </row>
    <row r="403" spans="1:5" ht="15" customHeight="1" x14ac:dyDescent="0.2">
      <c r="A403" s="121">
        <v>664223</v>
      </c>
      <c r="B403" s="110" t="s">
        <v>474</v>
      </c>
      <c r="C403" s="108">
        <v>53.146799999999999</v>
      </c>
      <c r="D403" s="108">
        <f t="shared" si="6"/>
        <v>0</v>
      </c>
      <c r="E403" s="117">
        <f>MULTIPLIER!$C$15</f>
        <v>0</v>
      </c>
    </row>
    <row r="404" spans="1:5" ht="15" customHeight="1" x14ac:dyDescent="0.2">
      <c r="A404" s="121">
        <v>664224</v>
      </c>
      <c r="B404" s="110" t="s">
        <v>475</v>
      </c>
      <c r="C404" s="108">
        <v>57.412799999999997</v>
      </c>
      <c r="D404" s="108">
        <f t="shared" si="6"/>
        <v>0</v>
      </c>
      <c r="E404" s="117">
        <f>MULTIPLIER!$C$15</f>
        <v>0</v>
      </c>
    </row>
    <row r="405" spans="1:5" ht="15" customHeight="1" x14ac:dyDescent="0.2">
      <c r="A405" s="121">
        <v>664225</v>
      </c>
      <c r="B405" s="110" t="s">
        <v>476</v>
      </c>
      <c r="C405" s="108">
        <v>68.979600000000005</v>
      </c>
      <c r="D405" s="108">
        <f t="shared" si="6"/>
        <v>0</v>
      </c>
      <c r="E405" s="117">
        <f>MULTIPLIER!$C$15</f>
        <v>0</v>
      </c>
    </row>
    <row r="406" spans="1:5" ht="15" customHeight="1" x14ac:dyDescent="0.2">
      <c r="A406" s="121">
        <v>664226</v>
      </c>
      <c r="B406" s="110" t="s">
        <v>477</v>
      </c>
      <c r="C406" s="108">
        <v>98.863200000000006</v>
      </c>
      <c r="D406" s="108">
        <f t="shared" si="6"/>
        <v>0</v>
      </c>
      <c r="E406" s="117">
        <f>MULTIPLIER!$C$15</f>
        <v>0</v>
      </c>
    </row>
    <row r="407" spans="1:5" ht="15" customHeight="1" x14ac:dyDescent="0.2">
      <c r="A407" s="121">
        <v>664227</v>
      </c>
      <c r="B407" s="110" t="s">
        <v>478</v>
      </c>
      <c r="C407" s="108">
        <v>115.3116</v>
      </c>
      <c r="D407" s="108">
        <f t="shared" si="6"/>
        <v>0</v>
      </c>
      <c r="E407" s="117">
        <f>MULTIPLIER!$C$15</f>
        <v>0</v>
      </c>
    </row>
    <row r="408" spans="1:5" ht="15" customHeight="1" x14ac:dyDescent="0.2">
      <c r="A408" s="121">
        <v>664228</v>
      </c>
      <c r="B408" s="110" t="s">
        <v>479</v>
      </c>
      <c r="C408" s="108">
        <v>170.16480000000001</v>
      </c>
      <c r="D408" s="108">
        <f t="shared" si="6"/>
        <v>0</v>
      </c>
      <c r="E408" s="117">
        <f>MULTIPLIER!$C$15</f>
        <v>0</v>
      </c>
    </row>
    <row r="409" spans="1:5" ht="15" customHeight="1" x14ac:dyDescent="0.2">
      <c r="A409" s="121">
        <v>664513</v>
      </c>
      <c r="B409" s="110" t="s">
        <v>480</v>
      </c>
      <c r="C409" s="108">
        <v>52.326000000000001</v>
      </c>
      <c r="D409" s="108">
        <f t="shared" si="6"/>
        <v>0</v>
      </c>
      <c r="E409" s="117">
        <f>MULTIPLIER!$C$15</f>
        <v>0</v>
      </c>
    </row>
    <row r="410" spans="1:5" ht="15" customHeight="1" x14ac:dyDescent="0.2">
      <c r="A410" s="121">
        <v>664514</v>
      </c>
      <c r="B410" s="110" t="s">
        <v>481</v>
      </c>
      <c r="C410" s="108">
        <v>57.942</v>
      </c>
      <c r="D410" s="108">
        <f t="shared" si="6"/>
        <v>0</v>
      </c>
      <c r="E410" s="117">
        <f>MULTIPLIER!$C$15</f>
        <v>0</v>
      </c>
    </row>
    <row r="411" spans="1:5" ht="15" customHeight="1" x14ac:dyDescent="0.2">
      <c r="A411" s="121">
        <v>664515</v>
      </c>
      <c r="B411" s="110" t="s">
        <v>482</v>
      </c>
      <c r="C411" s="108">
        <v>75.653999999999996</v>
      </c>
      <c r="D411" s="108">
        <f t="shared" si="6"/>
        <v>0</v>
      </c>
      <c r="E411" s="117">
        <f>MULTIPLIER!$C$15</f>
        <v>0</v>
      </c>
    </row>
    <row r="412" spans="1:5" ht="15" customHeight="1" x14ac:dyDescent="0.2">
      <c r="A412" s="121">
        <v>664516</v>
      </c>
      <c r="B412" s="110" t="s">
        <v>483</v>
      </c>
      <c r="C412" s="108">
        <v>123.41160000000001</v>
      </c>
      <c r="D412" s="108">
        <f t="shared" si="6"/>
        <v>0</v>
      </c>
      <c r="E412" s="117">
        <f>MULTIPLIER!$C$15</f>
        <v>0</v>
      </c>
    </row>
    <row r="413" spans="1:5" ht="15" customHeight="1" x14ac:dyDescent="0.2">
      <c r="A413" s="121">
        <v>664517</v>
      </c>
      <c r="B413" s="110" t="s">
        <v>484</v>
      </c>
      <c r="C413" s="108">
        <v>129.21119999999999</v>
      </c>
      <c r="D413" s="108">
        <f t="shared" si="6"/>
        <v>0</v>
      </c>
      <c r="E413" s="117">
        <f>MULTIPLIER!$C$15</f>
        <v>0</v>
      </c>
    </row>
    <row r="414" spans="1:5" ht="15" customHeight="1" thickBot="1" x14ac:dyDescent="0.25">
      <c r="A414" s="122">
        <v>664518</v>
      </c>
      <c r="B414" s="110" t="s">
        <v>485</v>
      </c>
      <c r="C414" s="108">
        <v>160.03440000000001</v>
      </c>
      <c r="D414" s="108">
        <f t="shared" si="6"/>
        <v>0</v>
      </c>
      <c r="E414" s="118">
        <f>MULTIPLIER!$C$15</f>
        <v>0</v>
      </c>
    </row>
    <row r="415" spans="1:5" ht="32.1" customHeight="1" x14ac:dyDescent="0.4">
      <c r="A415" s="124"/>
      <c r="B415" s="98" t="s">
        <v>12</v>
      </c>
      <c r="C415" s="98"/>
      <c r="D415" s="98"/>
      <c r="E415" s="123"/>
    </row>
    <row r="416" spans="1:5" ht="15" customHeight="1" x14ac:dyDescent="0.2">
      <c r="A416" s="120">
        <v>770180</v>
      </c>
      <c r="B416" s="110" t="s">
        <v>486</v>
      </c>
      <c r="C416" s="108">
        <v>7.6</v>
      </c>
      <c r="D416" s="108">
        <f t="shared" ref="D416:D479" si="7">ROUND(C416*E416,4)</f>
        <v>0</v>
      </c>
      <c r="E416" s="116">
        <f>MULTIPLIER!$C$14</f>
        <v>0</v>
      </c>
    </row>
    <row r="417" spans="1:5" ht="15" customHeight="1" x14ac:dyDescent="0.2">
      <c r="A417" s="121">
        <v>770181</v>
      </c>
      <c r="B417" s="110" t="s">
        <v>487</v>
      </c>
      <c r="C417" s="108">
        <v>6.77</v>
      </c>
      <c r="D417" s="108">
        <f t="shared" si="7"/>
        <v>0</v>
      </c>
      <c r="E417" s="117">
        <f>MULTIPLIER!$C$14</f>
        <v>0</v>
      </c>
    </row>
    <row r="418" spans="1:5" ht="15" customHeight="1" x14ac:dyDescent="0.2">
      <c r="A418" s="121">
        <v>770182</v>
      </c>
      <c r="B418" s="110" t="s">
        <v>488</v>
      </c>
      <c r="C418" s="108">
        <v>6.74</v>
      </c>
      <c r="D418" s="108">
        <f t="shared" si="7"/>
        <v>0</v>
      </c>
      <c r="E418" s="117">
        <f>MULTIPLIER!$C$14</f>
        <v>0</v>
      </c>
    </row>
    <row r="419" spans="1:5" ht="15" customHeight="1" x14ac:dyDescent="0.2">
      <c r="A419" s="121">
        <v>770183</v>
      </c>
      <c r="B419" s="110" t="s">
        <v>489</v>
      </c>
      <c r="C419" s="108">
        <v>5.19</v>
      </c>
      <c r="D419" s="108">
        <f t="shared" si="7"/>
        <v>0</v>
      </c>
      <c r="E419" s="117">
        <f>MULTIPLIER!$C$14</f>
        <v>0</v>
      </c>
    </row>
    <row r="420" spans="1:5" ht="15" customHeight="1" x14ac:dyDescent="0.2">
      <c r="A420" s="121">
        <v>770184</v>
      </c>
      <c r="B420" s="110" t="s">
        <v>490</v>
      </c>
      <c r="C420" s="108">
        <v>7.24</v>
      </c>
      <c r="D420" s="108">
        <f t="shared" si="7"/>
        <v>0</v>
      </c>
      <c r="E420" s="117">
        <f>MULTIPLIER!$C$14</f>
        <v>0</v>
      </c>
    </row>
    <row r="421" spans="1:5" ht="15" customHeight="1" x14ac:dyDescent="0.2">
      <c r="A421" s="121">
        <v>770185</v>
      </c>
      <c r="B421" s="110" t="s">
        <v>491</v>
      </c>
      <c r="C421" s="108">
        <v>8.31</v>
      </c>
      <c r="D421" s="108">
        <f t="shared" si="7"/>
        <v>0</v>
      </c>
      <c r="E421" s="117">
        <f>MULTIPLIER!$C$14</f>
        <v>0</v>
      </c>
    </row>
    <row r="422" spans="1:5" ht="15" customHeight="1" x14ac:dyDescent="0.2">
      <c r="A422" s="121">
        <v>770186</v>
      </c>
      <c r="B422" s="110" t="s">
        <v>492</v>
      </c>
      <c r="C422" s="108">
        <v>15.18</v>
      </c>
      <c r="D422" s="108">
        <f t="shared" si="7"/>
        <v>0</v>
      </c>
      <c r="E422" s="117">
        <f>MULTIPLIER!$C$14</f>
        <v>0</v>
      </c>
    </row>
    <row r="423" spans="1:5" ht="15" customHeight="1" x14ac:dyDescent="0.2">
      <c r="A423" s="121">
        <v>770187</v>
      </c>
      <c r="B423" s="110" t="s">
        <v>493</v>
      </c>
      <c r="C423" s="108">
        <v>18.100000000000001</v>
      </c>
      <c r="D423" s="108">
        <f t="shared" si="7"/>
        <v>0</v>
      </c>
      <c r="E423" s="117">
        <f>MULTIPLIER!$C$14</f>
        <v>0</v>
      </c>
    </row>
    <row r="424" spans="1:5" ht="15" customHeight="1" x14ac:dyDescent="0.2">
      <c r="A424" s="121">
        <v>770188</v>
      </c>
      <c r="B424" s="110" t="s">
        <v>494</v>
      </c>
      <c r="C424" s="108">
        <v>27</v>
      </c>
      <c r="D424" s="108">
        <f t="shared" si="7"/>
        <v>0</v>
      </c>
      <c r="E424" s="117">
        <f>MULTIPLIER!$C$14</f>
        <v>0</v>
      </c>
    </row>
    <row r="425" spans="1:5" ht="15" customHeight="1" x14ac:dyDescent="0.2">
      <c r="A425" s="121">
        <v>770189</v>
      </c>
      <c r="B425" s="110" t="s">
        <v>495</v>
      </c>
      <c r="C425" s="108">
        <v>91.46</v>
      </c>
      <c r="D425" s="108">
        <f t="shared" si="7"/>
        <v>0</v>
      </c>
      <c r="E425" s="117">
        <f>MULTIPLIER!$C$14</f>
        <v>0</v>
      </c>
    </row>
    <row r="426" spans="1:5" ht="15" customHeight="1" x14ac:dyDescent="0.2">
      <c r="A426" s="121">
        <v>770190</v>
      </c>
      <c r="B426" s="110" t="s">
        <v>496</v>
      </c>
      <c r="C426" s="108">
        <v>132.97</v>
      </c>
      <c r="D426" s="108">
        <f t="shared" si="7"/>
        <v>0</v>
      </c>
      <c r="E426" s="117">
        <f>MULTIPLIER!$C$14</f>
        <v>0</v>
      </c>
    </row>
    <row r="427" spans="1:5" ht="15" customHeight="1" x14ac:dyDescent="0.2">
      <c r="A427" s="121">
        <v>770191</v>
      </c>
      <c r="B427" s="110" t="s">
        <v>497</v>
      </c>
      <c r="C427" s="108">
        <v>222.86</v>
      </c>
      <c r="D427" s="108">
        <f t="shared" si="7"/>
        <v>0</v>
      </c>
      <c r="E427" s="117">
        <f>MULTIPLIER!$C$14</f>
        <v>0</v>
      </c>
    </row>
    <row r="428" spans="1:5" ht="15" customHeight="1" x14ac:dyDescent="0.2">
      <c r="A428" s="121">
        <v>770192</v>
      </c>
      <c r="B428" s="110" t="s">
        <v>498</v>
      </c>
      <c r="C428" s="108">
        <v>780.81</v>
      </c>
      <c r="D428" s="108">
        <f t="shared" si="7"/>
        <v>0</v>
      </c>
      <c r="E428" s="117">
        <f>MULTIPLIER!$C$14</f>
        <v>0</v>
      </c>
    </row>
    <row r="429" spans="1:5" ht="15" customHeight="1" x14ac:dyDescent="0.2">
      <c r="A429" s="121">
        <v>770200</v>
      </c>
      <c r="B429" s="110" t="s">
        <v>499</v>
      </c>
      <c r="C429" s="108">
        <v>9.9</v>
      </c>
      <c r="D429" s="108">
        <f t="shared" si="7"/>
        <v>0</v>
      </c>
      <c r="E429" s="117">
        <f>MULTIPLIER!$C$14</f>
        <v>0</v>
      </c>
    </row>
    <row r="430" spans="1:5" ht="15" customHeight="1" x14ac:dyDescent="0.2">
      <c r="A430" s="121">
        <v>770201</v>
      </c>
      <c r="B430" s="110" t="s">
        <v>500</v>
      </c>
      <c r="C430" s="108">
        <v>8.49</v>
      </c>
      <c r="D430" s="108">
        <f t="shared" si="7"/>
        <v>0</v>
      </c>
      <c r="E430" s="117">
        <f>MULTIPLIER!$C$14</f>
        <v>0</v>
      </c>
    </row>
    <row r="431" spans="1:5" ht="15" customHeight="1" x14ac:dyDescent="0.2">
      <c r="A431" s="121">
        <v>770202</v>
      </c>
      <c r="B431" s="110" t="s">
        <v>501</v>
      </c>
      <c r="C431" s="108">
        <v>9.6999999999999993</v>
      </c>
      <c r="D431" s="108">
        <f t="shared" si="7"/>
        <v>0</v>
      </c>
      <c r="E431" s="117">
        <f>MULTIPLIER!$C$14</f>
        <v>0</v>
      </c>
    </row>
    <row r="432" spans="1:5" ht="15" customHeight="1" x14ac:dyDescent="0.2">
      <c r="A432" s="121">
        <v>770203</v>
      </c>
      <c r="B432" s="110" t="s">
        <v>502</v>
      </c>
      <c r="C432" s="108">
        <v>7.49</v>
      </c>
      <c r="D432" s="108">
        <f t="shared" si="7"/>
        <v>0</v>
      </c>
      <c r="E432" s="117">
        <f>MULTIPLIER!$C$14</f>
        <v>0</v>
      </c>
    </row>
    <row r="433" spans="1:5" ht="15" customHeight="1" x14ac:dyDescent="0.2">
      <c r="A433" s="121">
        <v>770204</v>
      </c>
      <c r="B433" s="110" t="s">
        <v>503</v>
      </c>
      <c r="C433" s="108">
        <v>12.12</v>
      </c>
      <c r="D433" s="108">
        <f t="shared" si="7"/>
        <v>0</v>
      </c>
      <c r="E433" s="117">
        <f>MULTIPLIER!$C$14</f>
        <v>0</v>
      </c>
    </row>
    <row r="434" spans="1:5" ht="15" customHeight="1" x14ac:dyDescent="0.2">
      <c r="A434" s="121">
        <v>770205</v>
      </c>
      <c r="B434" s="110" t="s">
        <v>504</v>
      </c>
      <c r="C434" s="108">
        <v>14.97</v>
      </c>
      <c r="D434" s="108">
        <f t="shared" si="7"/>
        <v>0</v>
      </c>
      <c r="E434" s="117">
        <f>MULTIPLIER!$C$14</f>
        <v>0</v>
      </c>
    </row>
    <row r="435" spans="1:5" ht="15" customHeight="1" x14ac:dyDescent="0.2">
      <c r="A435" s="121">
        <v>770206</v>
      </c>
      <c r="B435" s="110" t="s">
        <v>505</v>
      </c>
      <c r="C435" s="108">
        <v>22.44</v>
      </c>
      <c r="D435" s="108">
        <f t="shared" si="7"/>
        <v>0</v>
      </c>
      <c r="E435" s="117">
        <f>MULTIPLIER!$C$14</f>
        <v>0</v>
      </c>
    </row>
    <row r="436" spans="1:5" ht="15" customHeight="1" x14ac:dyDescent="0.2">
      <c r="A436" s="121">
        <v>770207</v>
      </c>
      <c r="B436" s="110" t="s">
        <v>506</v>
      </c>
      <c r="C436" s="108">
        <v>27.18</v>
      </c>
      <c r="D436" s="108">
        <f t="shared" si="7"/>
        <v>0</v>
      </c>
      <c r="E436" s="117">
        <f>MULTIPLIER!$C$14</f>
        <v>0</v>
      </c>
    </row>
    <row r="437" spans="1:5" ht="15" customHeight="1" x14ac:dyDescent="0.2">
      <c r="A437" s="121">
        <v>770208</v>
      </c>
      <c r="B437" s="110" t="s">
        <v>507</v>
      </c>
      <c r="C437" s="108">
        <v>46.7</v>
      </c>
      <c r="D437" s="108">
        <f t="shared" si="7"/>
        <v>0</v>
      </c>
      <c r="E437" s="117">
        <f>MULTIPLIER!$C$14</f>
        <v>0</v>
      </c>
    </row>
    <row r="438" spans="1:5" ht="15" customHeight="1" x14ac:dyDescent="0.2">
      <c r="A438" s="121">
        <v>770209</v>
      </c>
      <c r="B438" s="110" t="s">
        <v>508</v>
      </c>
      <c r="C438" s="108">
        <v>109.8</v>
      </c>
      <c r="D438" s="108">
        <f t="shared" si="7"/>
        <v>0</v>
      </c>
      <c r="E438" s="117">
        <f>MULTIPLIER!$C$14</f>
        <v>0</v>
      </c>
    </row>
    <row r="439" spans="1:5" ht="15" customHeight="1" x14ac:dyDescent="0.2">
      <c r="A439" s="121">
        <v>770210</v>
      </c>
      <c r="B439" s="110" t="s">
        <v>509</v>
      </c>
      <c r="C439" s="108">
        <v>164.27</v>
      </c>
      <c r="D439" s="108">
        <f t="shared" si="7"/>
        <v>0</v>
      </c>
      <c r="E439" s="117">
        <f>MULTIPLIER!$C$14</f>
        <v>0</v>
      </c>
    </row>
    <row r="440" spans="1:5" ht="15" customHeight="1" x14ac:dyDescent="0.2">
      <c r="A440" s="121">
        <v>770211</v>
      </c>
      <c r="B440" s="110" t="s">
        <v>510</v>
      </c>
      <c r="C440" s="108">
        <v>267.11</v>
      </c>
      <c r="D440" s="108">
        <f t="shared" si="7"/>
        <v>0</v>
      </c>
      <c r="E440" s="117">
        <f>MULTIPLIER!$C$14</f>
        <v>0</v>
      </c>
    </row>
    <row r="441" spans="1:5" ht="15" customHeight="1" x14ac:dyDescent="0.2">
      <c r="A441" s="121">
        <v>770100</v>
      </c>
      <c r="B441" s="110" t="s">
        <v>511</v>
      </c>
      <c r="C441" s="108">
        <v>5.3</v>
      </c>
      <c r="D441" s="108">
        <f t="shared" si="7"/>
        <v>0</v>
      </c>
      <c r="E441" s="117">
        <f>MULTIPLIER!$C$14</f>
        <v>0</v>
      </c>
    </row>
    <row r="442" spans="1:5" ht="15" customHeight="1" x14ac:dyDescent="0.2">
      <c r="A442" s="121">
        <v>770101</v>
      </c>
      <c r="B442" s="110" t="s">
        <v>512</v>
      </c>
      <c r="C442" s="108">
        <v>5.04</v>
      </c>
      <c r="D442" s="108">
        <f t="shared" si="7"/>
        <v>0</v>
      </c>
      <c r="E442" s="117">
        <f>MULTIPLIER!$C$14</f>
        <v>0</v>
      </c>
    </row>
    <row r="443" spans="1:5" ht="15" customHeight="1" x14ac:dyDescent="0.2">
      <c r="A443" s="121">
        <v>770102</v>
      </c>
      <c r="B443" s="110" t="s">
        <v>513</v>
      </c>
      <c r="C443" s="108">
        <v>5.04</v>
      </c>
      <c r="D443" s="108">
        <f t="shared" si="7"/>
        <v>0</v>
      </c>
      <c r="E443" s="117">
        <f>MULTIPLIER!$C$14</f>
        <v>0</v>
      </c>
    </row>
    <row r="444" spans="1:5" ht="15" customHeight="1" x14ac:dyDescent="0.2">
      <c r="A444" s="121">
        <v>770103</v>
      </c>
      <c r="B444" s="110" t="s">
        <v>514</v>
      </c>
      <c r="C444" s="108">
        <v>3.33</v>
      </c>
      <c r="D444" s="108">
        <f t="shared" si="7"/>
        <v>0</v>
      </c>
      <c r="E444" s="117">
        <f>MULTIPLIER!$C$14</f>
        <v>0</v>
      </c>
    </row>
    <row r="445" spans="1:5" ht="15" customHeight="1" x14ac:dyDescent="0.2">
      <c r="A445" s="121">
        <v>770104</v>
      </c>
      <c r="B445" s="110" t="s">
        <v>515</v>
      </c>
      <c r="C445" s="108">
        <v>4.0199999999999996</v>
      </c>
      <c r="D445" s="108">
        <f t="shared" si="7"/>
        <v>0</v>
      </c>
      <c r="E445" s="117">
        <f>MULTIPLIER!$C$14</f>
        <v>0</v>
      </c>
    </row>
    <row r="446" spans="1:5" ht="15" customHeight="1" x14ac:dyDescent="0.2">
      <c r="A446" s="121">
        <v>770105</v>
      </c>
      <c r="B446" s="110" t="s">
        <v>516</v>
      </c>
      <c r="C446" s="108">
        <v>7.51</v>
      </c>
      <c r="D446" s="108">
        <f t="shared" si="7"/>
        <v>0</v>
      </c>
      <c r="E446" s="117">
        <f>MULTIPLIER!$C$14</f>
        <v>0</v>
      </c>
    </row>
    <row r="447" spans="1:5" ht="15" customHeight="1" x14ac:dyDescent="0.2">
      <c r="A447" s="121">
        <v>770106</v>
      </c>
      <c r="B447" s="110" t="s">
        <v>517</v>
      </c>
      <c r="C447" s="108">
        <v>11.57</v>
      </c>
      <c r="D447" s="108">
        <f t="shared" si="7"/>
        <v>0</v>
      </c>
      <c r="E447" s="117">
        <f>MULTIPLIER!$C$14</f>
        <v>0</v>
      </c>
    </row>
    <row r="448" spans="1:5" ht="15" customHeight="1" x14ac:dyDescent="0.2">
      <c r="A448" s="121">
        <v>770107</v>
      </c>
      <c r="B448" s="110" t="s">
        <v>518</v>
      </c>
      <c r="C448" s="108">
        <v>15.23</v>
      </c>
      <c r="D448" s="108">
        <f t="shared" si="7"/>
        <v>0</v>
      </c>
      <c r="E448" s="117">
        <f>MULTIPLIER!$C$14</f>
        <v>0</v>
      </c>
    </row>
    <row r="449" spans="1:5" ht="15" customHeight="1" x14ac:dyDescent="0.2">
      <c r="A449" s="121">
        <v>770108</v>
      </c>
      <c r="B449" s="110" t="s">
        <v>519</v>
      </c>
      <c r="C449" s="108">
        <v>25.41</v>
      </c>
      <c r="D449" s="108">
        <f t="shared" si="7"/>
        <v>0</v>
      </c>
      <c r="E449" s="117">
        <f>MULTIPLIER!$C$14</f>
        <v>0</v>
      </c>
    </row>
    <row r="450" spans="1:5" ht="15" customHeight="1" x14ac:dyDescent="0.2">
      <c r="A450" s="121">
        <v>770109</v>
      </c>
      <c r="B450" s="110" t="s">
        <v>520</v>
      </c>
      <c r="C450" s="108">
        <v>63.33</v>
      </c>
      <c r="D450" s="108">
        <f t="shared" si="7"/>
        <v>0</v>
      </c>
      <c r="E450" s="117">
        <f>MULTIPLIER!$C$14</f>
        <v>0</v>
      </c>
    </row>
    <row r="451" spans="1:5" ht="15" customHeight="1" x14ac:dyDescent="0.2">
      <c r="A451" s="121">
        <v>770110</v>
      </c>
      <c r="B451" s="110" t="s">
        <v>521</v>
      </c>
      <c r="C451" s="108">
        <v>106.44</v>
      </c>
      <c r="D451" s="108">
        <f t="shared" si="7"/>
        <v>0</v>
      </c>
      <c r="E451" s="117">
        <f>MULTIPLIER!$C$14</f>
        <v>0</v>
      </c>
    </row>
    <row r="452" spans="1:5" ht="15" customHeight="1" x14ac:dyDescent="0.2">
      <c r="A452" s="121">
        <v>770111</v>
      </c>
      <c r="B452" s="110" t="s">
        <v>522</v>
      </c>
      <c r="C452" s="108">
        <v>184.24</v>
      </c>
      <c r="D452" s="108">
        <f t="shared" si="7"/>
        <v>0</v>
      </c>
      <c r="E452" s="117">
        <f>MULTIPLIER!$C$14</f>
        <v>0</v>
      </c>
    </row>
    <row r="453" spans="1:5" ht="15" customHeight="1" x14ac:dyDescent="0.2">
      <c r="A453" s="121">
        <v>770112</v>
      </c>
      <c r="B453" s="110" t="s">
        <v>523</v>
      </c>
      <c r="C453" s="108">
        <v>780.81</v>
      </c>
      <c r="D453" s="108">
        <f t="shared" si="7"/>
        <v>0</v>
      </c>
      <c r="E453" s="117">
        <f>MULTIPLIER!$C$14</f>
        <v>0</v>
      </c>
    </row>
    <row r="454" spans="1:5" ht="15" customHeight="1" x14ac:dyDescent="0.2">
      <c r="A454" s="121">
        <v>770141</v>
      </c>
      <c r="B454" s="110" t="s">
        <v>524</v>
      </c>
      <c r="C454" s="108">
        <v>7.57</v>
      </c>
      <c r="D454" s="108">
        <f t="shared" si="7"/>
        <v>0</v>
      </c>
      <c r="E454" s="117">
        <f>MULTIPLIER!$C$14</f>
        <v>0</v>
      </c>
    </row>
    <row r="455" spans="1:5" ht="15" customHeight="1" x14ac:dyDescent="0.2">
      <c r="A455" s="121">
        <v>770142</v>
      </c>
      <c r="B455" s="110" t="s">
        <v>525</v>
      </c>
      <c r="C455" s="108">
        <v>6.22</v>
      </c>
      <c r="D455" s="108">
        <f t="shared" si="7"/>
        <v>0</v>
      </c>
      <c r="E455" s="117">
        <f>MULTIPLIER!$C$14</f>
        <v>0</v>
      </c>
    </row>
    <row r="456" spans="1:5" ht="15" customHeight="1" x14ac:dyDescent="0.2">
      <c r="A456" s="121">
        <v>770143</v>
      </c>
      <c r="B456" s="110" t="s">
        <v>526</v>
      </c>
      <c r="C456" s="108">
        <v>6.22</v>
      </c>
      <c r="D456" s="108">
        <f t="shared" si="7"/>
        <v>0</v>
      </c>
      <c r="E456" s="117">
        <f>MULTIPLIER!$C$14</f>
        <v>0</v>
      </c>
    </row>
    <row r="457" spans="1:5" ht="15" customHeight="1" x14ac:dyDescent="0.2">
      <c r="A457" s="121">
        <v>770144</v>
      </c>
      <c r="B457" s="110" t="s">
        <v>527</v>
      </c>
      <c r="C457" s="108">
        <v>5.84</v>
      </c>
      <c r="D457" s="108">
        <f t="shared" si="7"/>
        <v>0</v>
      </c>
      <c r="E457" s="117">
        <f>MULTIPLIER!$C$14</f>
        <v>0</v>
      </c>
    </row>
    <row r="458" spans="1:5" ht="15" customHeight="1" x14ac:dyDescent="0.2">
      <c r="A458" s="121">
        <v>770145</v>
      </c>
      <c r="B458" s="110" t="s">
        <v>528</v>
      </c>
      <c r="C458" s="108">
        <v>8.98</v>
      </c>
      <c r="D458" s="108">
        <f t="shared" si="7"/>
        <v>0</v>
      </c>
      <c r="E458" s="117">
        <f>MULTIPLIER!$C$14</f>
        <v>0</v>
      </c>
    </row>
    <row r="459" spans="1:5" ht="15" customHeight="1" x14ac:dyDescent="0.2">
      <c r="A459" s="121">
        <v>770146</v>
      </c>
      <c r="B459" s="110" t="s">
        <v>529</v>
      </c>
      <c r="C459" s="108">
        <v>8.98</v>
      </c>
      <c r="D459" s="108">
        <f t="shared" si="7"/>
        <v>0</v>
      </c>
      <c r="E459" s="117">
        <f>MULTIPLIER!$C$14</f>
        <v>0</v>
      </c>
    </row>
    <row r="460" spans="1:5" ht="15" customHeight="1" x14ac:dyDescent="0.2">
      <c r="A460" s="121">
        <v>770147</v>
      </c>
      <c r="B460" s="110" t="s">
        <v>530</v>
      </c>
      <c r="C460" s="108">
        <v>6.78</v>
      </c>
      <c r="D460" s="108">
        <f t="shared" si="7"/>
        <v>0</v>
      </c>
      <c r="E460" s="117">
        <f>MULTIPLIER!$C$14</f>
        <v>0</v>
      </c>
    </row>
    <row r="461" spans="1:5" ht="15" customHeight="1" x14ac:dyDescent="0.2">
      <c r="A461" s="121">
        <v>770148</v>
      </c>
      <c r="B461" s="110" t="s">
        <v>531</v>
      </c>
      <c r="C461" s="108">
        <v>9.19</v>
      </c>
      <c r="D461" s="108">
        <f t="shared" si="7"/>
        <v>0</v>
      </c>
      <c r="E461" s="117">
        <f>MULTIPLIER!$C$14</f>
        <v>0</v>
      </c>
    </row>
    <row r="462" spans="1:5" ht="15" customHeight="1" x14ac:dyDescent="0.2">
      <c r="A462" s="121">
        <v>770149</v>
      </c>
      <c r="B462" s="110" t="s">
        <v>532</v>
      </c>
      <c r="C462" s="108">
        <v>8.67</v>
      </c>
      <c r="D462" s="108">
        <f t="shared" si="7"/>
        <v>0</v>
      </c>
      <c r="E462" s="117">
        <f>MULTIPLIER!$C$14</f>
        <v>0</v>
      </c>
    </row>
    <row r="463" spans="1:5" ht="15" customHeight="1" x14ac:dyDescent="0.2">
      <c r="A463" s="121">
        <v>770150</v>
      </c>
      <c r="B463" s="110" t="s">
        <v>533</v>
      </c>
      <c r="C463" s="108">
        <v>17.78</v>
      </c>
      <c r="D463" s="108">
        <f t="shared" si="7"/>
        <v>0</v>
      </c>
      <c r="E463" s="117">
        <f>MULTIPLIER!$C$14</f>
        <v>0</v>
      </c>
    </row>
    <row r="464" spans="1:5" ht="15" customHeight="1" x14ac:dyDescent="0.2">
      <c r="A464" s="121">
        <v>770151</v>
      </c>
      <c r="B464" s="110" t="s">
        <v>534</v>
      </c>
      <c r="C464" s="108">
        <v>17.440000000000001</v>
      </c>
      <c r="D464" s="108">
        <f t="shared" si="7"/>
        <v>0</v>
      </c>
      <c r="E464" s="117">
        <f>MULTIPLIER!$C$14</f>
        <v>0</v>
      </c>
    </row>
    <row r="465" spans="1:5" ht="15" customHeight="1" x14ac:dyDescent="0.2">
      <c r="A465" s="121">
        <v>770152</v>
      </c>
      <c r="B465" s="110" t="s">
        <v>535</v>
      </c>
      <c r="C465" s="108">
        <v>14.52</v>
      </c>
      <c r="D465" s="108">
        <f t="shared" si="7"/>
        <v>0</v>
      </c>
      <c r="E465" s="117">
        <f>MULTIPLIER!$C$14</f>
        <v>0</v>
      </c>
    </row>
    <row r="466" spans="1:5" ht="15" customHeight="1" x14ac:dyDescent="0.2">
      <c r="A466" s="121">
        <v>770153</v>
      </c>
      <c r="B466" s="110" t="s">
        <v>536</v>
      </c>
      <c r="C466" s="108">
        <v>22.8</v>
      </c>
      <c r="D466" s="108">
        <f t="shared" si="7"/>
        <v>0</v>
      </c>
      <c r="E466" s="117">
        <f>MULTIPLIER!$C$14</f>
        <v>0</v>
      </c>
    </row>
    <row r="467" spans="1:5" ht="15" customHeight="1" x14ac:dyDescent="0.2">
      <c r="A467" s="121">
        <v>770154</v>
      </c>
      <c r="B467" s="110" t="s">
        <v>537</v>
      </c>
      <c r="C467" s="108">
        <v>22.33</v>
      </c>
      <c r="D467" s="108">
        <f t="shared" si="7"/>
        <v>0</v>
      </c>
      <c r="E467" s="117">
        <f>MULTIPLIER!$C$14</f>
        <v>0</v>
      </c>
    </row>
    <row r="468" spans="1:5" ht="15" customHeight="1" x14ac:dyDescent="0.2">
      <c r="A468" s="121">
        <v>770155</v>
      </c>
      <c r="B468" s="110" t="s">
        <v>538</v>
      </c>
      <c r="C468" s="108">
        <v>22.33</v>
      </c>
      <c r="D468" s="108">
        <f t="shared" si="7"/>
        <v>0</v>
      </c>
      <c r="E468" s="117">
        <f>MULTIPLIER!$C$14</f>
        <v>0</v>
      </c>
    </row>
    <row r="469" spans="1:5" ht="15" customHeight="1" x14ac:dyDescent="0.2">
      <c r="A469" s="121">
        <v>770156</v>
      </c>
      <c r="B469" s="110" t="s">
        <v>539</v>
      </c>
      <c r="C469" s="108">
        <v>22.33</v>
      </c>
      <c r="D469" s="108">
        <f t="shared" si="7"/>
        <v>0</v>
      </c>
      <c r="E469" s="117">
        <f>MULTIPLIER!$C$14</f>
        <v>0</v>
      </c>
    </row>
    <row r="470" spans="1:5" ht="15" customHeight="1" x14ac:dyDescent="0.2">
      <c r="A470" s="121">
        <v>770157</v>
      </c>
      <c r="B470" s="110" t="s">
        <v>540</v>
      </c>
      <c r="C470" s="108">
        <v>31.64</v>
      </c>
      <c r="D470" s="108">
        <f t="shared" si="7"/>
        <v>0</v>
      </c>
      <c r="E470" s="117">
        <f>MULTIPLIER!$C$14</f>
        <v>0</v>
      </c>
    </row>
    <row r="471" spans="1:5" ht="15" customHeight="1" x14ac:dyDescent="0.2">
      <c r="A471" s="121">
        <v>770158</v>
      </c>
      <c r="B471" s="110" t="s">
        <v>541</v>
      </c>
      <c r="C471" s="108">
        <v>31.64</v>
      </c>
      <c r="D471" s="108">
        <f t="shared" si="7"/>
        <v>0</v>
      </c>
      <c r="E471" s="117">
        <f>MULTIPLIER!$C$14</f>
        <v>0</v>
      </c>
    </row>
    <row r="472" spans="1:5" ht="15" customHeight="1" x14ac:dyDescent="0.2">
      <c r="A472" s="121">
        <v>770159</v>
      </c>
      <c r="B472" s="110" t="s">
        <v>542</v>
      </c>
      <c r="C472" s="108">
        <v>31.02</v>
      </c>
      <c r="D472" s="108">
        <f t="shared" si="7"/>
        <v>0</v>
      </c>
      <c r="E472" s="117">
        <f>MULTIPLIER!$C$14</f>
        <v>0</v>
      </c>
    </row>
    <row r="473" spans="1:5" ht="15" customHeight="1" x14ac:dyDescent="0.2">
      <c r="A473" s="121">
        <v>770160</v>
      </c>
      <c r="B473" s="110" t="s">
        <v>543</v>
      </c>
      <c r="C473" s="108">
        <v>31.02</v>
      </c>
      <c r="D473" s="108">
        <f t="shared" si="7"/>
        <v>0</v>
      </c>
      <c r="E473" s="117">
        <f>MULTIPLIER!$C$14</f>
        <v>0</v>
      </c>
    </row>
    <row r="474" spans="1:5" ht="15" customHeight="1" x14ac:dyDescent="0.2">
      <c r="A474" s="121">
        <v>770161</v>
      </c>
      <c r="B474" s="110" t="s">
        <v>544</v>
      </c>
      <c r="C474" s="108">
        <v>27.09</v>
      </c>
      <c r="D474" s="108">
        <f t="shared" si="7"/>
        <v>0</v>
      </c>
      <c r="E474" s="117">
        <f>MULTIPLIER!$C$14</f>
        <v>0</v>
      </c>
    </row>
    <row r="475" spans="1:5" ht="15" customHeight="1" x14ac:dyDescent="0.2">
      <c r="A475" s="121">
        <v>770164</v>
      </c>
      <c r="B475" s="110" t="s">
        <v>545</v>
      </c>
      <c r="C475" s="108">
        <v>99.19</v>
      </c>
      <c r="D475" s="108">
        <f t="shared" si="7"/>
        <v>0</v>
      </c>
      <c r="E475" s="117">
        <f>MULTIPLIER!$C$14</f>
        <v>0</v>
      </c>
    </row>
    <row r="476" spans="1:5" ht="15" customHeight="1" x14ac:dyDescent="0.2">
      <c r="A476" s="121">
        <v>770165</v>
      </c>
      <c r="B476" s="110" t="s">
        <v>546</v>
      </c>
      <c r="C476" s="108">
        <v>99.19</v>
      </c>
      <c r="D476" s="108">
        <f t="shared" si="7"/>
        <v>0</v>
      </c>
      <c r="E476" s="117">
        <f>MULTIPLIER!$C$14</f>
        <v>0</v>
      </c>
    </row>
    <row r="477" spans="1:5" ht="15" customHeight="1" x14ac:dyDescent="0.2">
      <c r="A477" s="121">
        <v>770166</v>
      </c>
      <c r="B477" s="110" t="s">
        <v>547</v>
      </c>
      <c r="C477" s="108">
        <v>139.47</v>
      </c>
      <c r="D477" s="108">
        <f t="shared" si="7"/>
        <v>0</v>
      </c>
      <c r="E477" s="117">
        <f>MULTIPLIER!$C$14</f>
        <v>0</v>
      </c>
    </row>
    <row r="478" spans="1:5" ht="15" customHeight="1" x14ac:dyDescent="0.2">
      <c r="A478" s="121">
        <v>770167</v>
      </c>
      <c r="B478" s="110" t="s">
        <v>548</v>
      </c>
      <c r="C478" s="108">
        <v>139.47</v>
      </c>
      <c r="D478" s="108">
        <f t="shared" si="7"/>
        <v>0</v>
      </c>
      <c r="E478" s="117">
        <f>MULTIPLIER!$C$14</f>
        <v>0</v>
      </c>
    </row>
    <row r="479" spans="1:5" ht="15" customHeight="1" x14ac:dyDescent="0.2">
      <c r="A479" s="121">
        <v>770168</v>
      </c>
      <c r="B479" s="110" t="s">
        <v>549</v>
      </c>
      <c r="C479" s="108">
        <v>270.98</v>
      </c>
      <c r="D479" s="108">
        <f t="shared" si="7"/>
        <v>0</v>
      </c>
      <c r="E479" s="117">
        <f>MULTIPLIER!$C$14</f>
        <v>0</v>
      </c>
    </row>
    <row r="480" spans="1:5" ht="15" customHeight="1" x14ac:dyDescent="0.2">
      <c r="A480" s="121">
        <v>770169</v>
      </c>
      <c r="B480" s="110" t="s">
        <v>550</v>
      </c>
      <c r="C480" s="108">
        <v>270.98</v>
      </c>
      <c r="D480" s="108">
        <f t="shared" ref="D480:D543" si="8">ROUND(C480*E480,4)</f>
        <v>0</v>
      </c>
      <c r="E480" s="117">
        <f>MULTIPLIER!$C$14</f>
        <v>0</v>
      </c>
    </row>
    <row r="481" spans="1:5" ht="15" customHeight="1" x14ac:dyDescent="0.2">
      <c r="A481" s="121">
        <v>770170</v>
      </c>
      <c r="B481" s="110" t="s">
        <v>551</v>
      </c>
      <c r="C481" s="108">
        <v>270.98</v>
      </c>
      <c r="D481" s="108">
        <f t="shared" si="8"/>
        <v>0</v>
      </c>
      <c r="E481" s="117">
        <f>MULTIPLIER!$C$14</f>
        <v>0</v>
      </c>
    </row>
    <row r="482" spans="1:5" ht="15" customHeight="1" x14ac:dyDescent="0.2">
      <c r="A482" s="121">
        <v>770120</v>
      </c>
      <c r="B482" s="110" t="s">
        <v>552</v>
      </c>
      <c r="C482" s="108">
        <v>7.16</v>
      </c>
      <c r="D482" s="108">
        <f t="shared" si="8"/>
        <v>0</v>
      </c>
      <c r="E482" s="117">
        <f>MULTIPLIER!$C$14</f>
        <v>0</v>
      </c>
    </row>
    <row r="483" spans="1:5" ht="15" customHeight="1" x14ac:dyDescent="0.2">
      <c r="A483" s="121">
        <v>770121</v>
      </c>
      <c r="B483" s="110" t="s">
        <v>553</v>
      </c>
      <c r="C483" s="108">
        <v>6.91</v>
      </c>
      <c r="D483" s="108">
        <f t="shared" si="8"/>
        <v>0</v>
      </c>
      <c r="E483" s="117">
        <f>MULTIPLIER!$C$14</f>
        <v>0</v>
      </c>
    </row>
    <row r="484" spans="1:5" ht="15" customHeight="1" x14ac:dyDescent="0.2">
      <c r="A484" s="121">
        <v>770122</v>
      </c>
      <c r="B484" s="110" t="s">
        <v>554</v>
      </c>
      <c r="C484" s="108">
        <v>6.91</v>
      </c>
      <c r="D484" s="108">
        <f t="shared" si="8"/>
        <v>0</v>
      </c>
      <c r="E484" s="117">
        <f>MULTIPLIER!$C$14</f>
        <v>0</v>
      </c>
    </row>
    <row r="485" spans="1:5" ht="15" customHeight="1" x14ac:dyDescent="0.2">
      <c r="A485" s="121">
        <v>770123</v>
      </c>
      <c r="B485" s="110" t="s">
        <v>555</v>
      </c>
      <c r="C485" s="108">
        <v>7.14</v>
      </c>
      <c r="D485" s="108">
        <f t="shared" si="8"/>
        <v>0</v>
      </c>
      <c r="E485" s="117">
        <f>MULTIPLIER!$C$14</f>
        <v>0</v>
      </c>
    </row>
    <row r="486" spans="1:5" ht="15" customHeight="1" x14ac:dyDescent="0.2">
      <c r="A486" s="121">
        <v>770124</v>
      </c>
      <c r="B486" s="110" t="s">
        <v>556</v>
      </c>
      <c r="C486" s="108">
        <v>8.5</v>
      </c>
      <c r="D486" s="108">
        <f t="shared" si="8"/>
        <v>0</v>
      </c>
      <c r="E486" s="117">
        <f>MULTIPLIER!$C$14</f>
        <v>0</v>
      </c>
    </row>
    <row r="487" spans="1:5" ht="15" customHeight="1" x14ac:dyDescent="0.2">
      <c r="A487" s="121">
        <v>770125</v>
      </c>
      <c r="B487" s="110" t="s">
        <v>557</v>
      </c>
      <c r="C487" s="108">
        <v>9.43</v>
      </c>
      <c r="D487" s="108">
        <f t="shared" si="8"/>
        <v>0</v>
      </c>
      <c r="E487" s="117">
        <f>MULTIPLIER!$C$14</f>
        <v>0</v>
      </c>
    </row>
    <row r="488" spans="1:5" ht="15" customHeight="1" x14ac:dyDescent="0.2">
      <c r="A488" s="121">
        <v>770126</v>
      </c>
      <c r="B488" s="110" t="s">
        <v>558</v>
      </c>
      <c r="C488" s="108">
        <v>15.86</v>
      </c>
      <c r="D488" s="108">
        <f t="shared" si="8"/>
        <v>0</v>
      </c>
      <c r="E488" s="117">
        <f>MULTIPLIER!$C$14</f>
        <v>0</v>
      </c>
    </row>
    <row r="489" spans="1:5" ht="15" customHeight="1" x14ac:dyDescent="0.2">
      <c r="A489" s="121">
        <v>770127</v>
      </c>
      <c r="B489" s="110" t="s">
        <v>559</v>
      </c>
      <c r="C489" s="108">
        <v>19.52</v>
      </c>
      <c r="D489" s="108">
        <f t="shared" si="8"/>
        <v>0</v>
      </c>
      <c r="E489" s="117">
        <f>MULTIPLIER!$C$14</f>
        <v>0</v>
      </c>
    </row>
    <row r="490" spans="1:5" ht="15" customHeight="1" x14ac:dyDescent="0.2">
      <c r="A490" s="121">
        <v>770128</v>
      </c>
      <c r="B490" s="110" t="s">
        <v>560</v>
      </c>
      <c r="C490" s="108">
        <v>33.840000000000003</v>
      </c>
      <c r="D490" s="108">
        <f t="shared" si="8"/>
        <v>0</v>
      </c>
      <c r="E490" s="117">
        <f>MULTIPLIER!$C$14</f>
        <v>0</v>
      </c>
    </row>
    <row r="491" spans="1:5" ht="15" customHeight="1" x14ac:dyDescent="0.2">
      <c r="A491" s="121">
        <v>770129</v>
      </c>
      <c r="B491" s="110" t="s">
        <v>561</v>
      </c>
      <c r="C491" s="108">
        <v>91.78</v>
      </c>
      <c r="D491" s="108">
        <f t="shared" si="8"/>
        <v>0</v>
      </c>
      <c r="E491" s="117">
        <f>MULTIPLIER!$C$14</f>
        <v>0</v>
      </c>
    </row>
    <row r="492" spans="1:5" ht="15" customHeight="1" x14ac:dyDescent="0.2">
      <c r="A492" s="121">
        <v>770130</v>
      </c>
      <c r="B492" s="110" t="s">
        <v>562</v>
      </c>
      <c r="C492" s="108">
        <v>138.54</v>
      </c>
      <c r="D492" s="108">
        <f t="shared" si="8"/>
        <v>0</v>
      </c>
      <c r="E492" s="117">
        <f>MULTIPLIER!$C$14</f>
        <v>0</v>
      </c>
    </row>
    <row r="493" spans="1:5" ht="15" customHeight="1" x14ac:dyDescent="0.2">
      <c r="A493" s="121">
        <v>770131</v>
      </c>
      <c r="B493" s="110" t="s">
        <v>563</v>
      </c>
      <c r="C493" s="108">
        <v>228.69</v>
      </c>
      <c r="D493" s="108">
        <f t="shared" si="8"/>
        <v>0</v>
      </c>
      <c r="E493" s="117">
        <f>MULTIPLIER!$C$14</f>
        <v>0</v>
      </c>
    </row>
    <row r="494" spans="1:5" ht="15" customHeight="1" x14ac:dyDescent="0.2">
      <c r="A494" s="121">
        <v>770132</v>
      </c>
      <c r="B494" s="110" t="s">
        <v>564</v>
      </c>
      <c r="C494" s="108">
        <v>619.1</v>
      </c>
      <c r="D494" s="108">
        <f t="shared" si="8"/>
        <v>0</v>
      </c>
      <c r="E494" s="117">
        <f>MULTIPLIER!$C$14</f>
        <v>0</v>
      </c>
    </row>
    <row r="495" spans="1:5" ht="15" customHeight="1" x14ac:dyDescent="0.2">
      <c r="A495" s="121">
        <v>770450</v>
      </c>
      <c r="B495" s="110" t="s">
        <v>565</v>
      </c>
      <c r="C495" s="108">
        <v>4.67</v>
      </c>
      <c r="D495" s="108">
        <f t="shared" si="8"/>
        <v>0</v>
      </c>
      <c r="E495" s="117">
        <f>MULTIPLIER!$C$14</f>
        <v>0</v>
      </c>
    </row>
    <row r="496" spans="1:5" ht="15" customHeight="1" x14ac:dyDescent="0.2">
      <c r="A496" s="121">
        <v>770451</v>
      </c>
      <c r="B496" s="110" t="s">
        <v>566</v>
      </c>
      <c r="C496" s="108">
        <v>4.67</v>
      </c>
      <c r="D496" s="108">
        <f t="shared" si="8"/>
        <v>0</v>
      </c>
      <c r="E496" s="117">
        <f>MULTIPLIER!$C$14</f>
        <v>0</v>
      </c>
    </row>
    <row r="497" spans="1:5" ht="15" customHeight="1" x14ac:dyDescent="0.2">
      <c r="A497" s="121">
        <v>770452</v>
      </c>
      <c r="B497" s="110" t="s">
        <v>567</v>
      </c>
      <c r="C497" s="108">
        <v>4.54</v>
      </c>
      <c r="D497" s="108">
        <f t="shared" si="8"/>
        <v>0</v>
      </c>
      <c r="E497" s="117">
        <f>MULTIPLIER!$C$14</f>
        <v>0</v>
      </c>
    </row>
    <row r="498" spans="1:5" ht="15" customHeight="1" x14ac:dyDescent="0.2">
      <c r="A498" s="121">
        <v>770453</v>
      </c>
      <c r="B498" s="110" t="s">
        <v>568</v>
      </c>
      <c r="C498" s="108">
        <v>3.47</v>
      </c>
      <c r="D498" s="108">
        <f t="shared" si="8"/>
        <v>0</v>
      </c>
      <c r="E498" s="117">
        <f>MULTIPLIER!$C$14</f>
        <v>0</v>
      </c>
    </row>
    <row r="499" spans="1:5" ht="15" customHeight="1" x14ac:dyDescent="0.2">
      <c r="A499" s="121">
        <v>770454</v>
      </c>
      <c r="B499" s="110" t="s">
        <v>569</v>
      </c>
      <c r="C499" s="108">
        <v>5.01</v>
      </c>
      <c r="D499" s="108">
        <f t="shared" si="8"/>
        <v>0</v>
      </c>
      <c r="E499" s="117">
        <f>MULTIPLIER!$C$14</f>
        <v>0</v>
      </c>
    </row>
    <row r="500" spans="1:5" ht="15" customHeight="1" x14ac:dyDescent="0.2">
      <c r="A500" s="121">
        <v>770455</v>
      </c>
      <c r="B500" s="110" t="s">
        <v>570</v>
      </c>
      <c r="C500" s="108">
        <v>5.51</v>
      </c>
      <c r="D500" s="108">
        <f t="shared" si="8"/>
        <v>0</v>
      </c>
      <c r="E500" s="117">
        <f>MULTIPLIER!$C$14</f>
        <v>0</v>
      </c>
    </row>
    <row r="501" spans="1:5" ht="15" customHeight="1" x14ac:dyDescent="0.2">
      <c r="A501" s="121">
        <v>770456</v>
      </c>
      <c r="B501" s="110" t="s">
        <v>571</v>
      </c>
      <c r="C501" s="108">
        <v>8.02</v>
      </c>
      <c r="D501" s="108">
        <f t="shared" si="8"/>
        <v>0</v>
      </c>
      <c r="E501" s="117">
        <f>MULTIPLIER!$C$14</f>
        <v>0</v>
      </c>
    </row>
    <row r="502" spans="1:5" ht="15" customHeight="1" x14ac:dyDescent="0.2">
      <c r="A502" s="121">
        <v>770457</v>
      </c>
      <c r="B502" s="110" t="s">
        <v>572</v>
      </c>
      <c r="C502" s="108">
        <v>10.23</v>
      </c>
      <c r="D502" s="108">
        <f t="shared" si="8"/>
        <v>0</v>
      </c>
      <c r="E502" s="117">
        <f>MULTIPLIER!$C$14</f>
        <v>0</v>
      </c>
    </row>
    <row r="503" spans="1:5" ht="15" customHeight="1" x14ac:dyDescent="0.2">
      <c r="A503" s="121">
        <v>770458</v>
      </c>
      <c r="B503" s="110" t="s">
        <v>573</v>
      </c>
      <c r="C503" s="108">
        <v>14.84</v>
      </c>
      <c r="D503" s="108">
        <f t="shared" si="8"/>
        <v>0</v>
      </c>
      <c r="E503" s="117">
        <f>MULTIPLIER!$C$14</f>
        <v>0</v>
      </c>
    </row>
    <row r="504" spans="1:5" ht="15" customHeight="1" x14ac:dyDescent="0.2">
      <c r="A504" s="121">
        <v>770459</v>
      </c>
      <c r="B504" s="110" t="s">
        <v>574</v>
      </c>
      <c r="C504" s="108">
        <v>41.14</v>
      </c>
      <c r="D504" s="108">
        <f t="shared" si="8"/>
        <v>0</v>
      </c>
      <c r="E504" s="117">
        <f>MULTIPLIER!$C$14</f>
        <v>0</v>
      </c>
    </row>
    <row r="505" spans="1:5" ht="15" customHeight="1" x14ac:dyDescent="0.2">
      <c r="A505" s="121">
        <v>770460</v>
      </c>
      <c r="B505" s="110" t="s">
        <v>575</v>
      </c>
      <c r="C505" s="108">
        <v>49.84</v>
      </c>
      <c r="D505" s="108">
        <f t="shared" si="8"/>
        <v>0</v>
      </c>
      <c r="E505" s="117">
        <f>MULTIPLIER!$C$14</f>
        <v>0</v>
      </c>
    </row>
    <row r="506" spans="1:5" ht="15" customHeight="1" x14ac:dyDescent="0.2">
      <c r="A506" s="121">
        <v>770461</v>
      </c>
      <c r="B506" s="110" t="s">
        <v>576</v>
      </c>
      <c r="C506" s="108">
        <v>98.98</v>
      </c>
      <c r="D506" s="108">
        <f t="shared" si="8"/>
        <v>0</v>
      </c>
      <c r="E506" s="117">
        <f>MULTIPLIER!$C$14</f>
        <v>0</v>
      </c>
    </row>
    <row r="507" spans="1:5" ht="15" customHeight="1" x14ac:dyDescent="0.2">
      <c r="A507" s="121">
        <v>770462</v>
      </c>
      <c r="B507" s="110" t="s">
        <v>577</v>
      </c>
      <c r="C507" s="108">
        <v>360.24</v>
      </c>
      <c r="D507" s="108">
        <f t="shared" si="8"/>
        <v>0</v>
      </c>
      <c r="E507" s="117">
        <f>MULTIPLIER!$C$14</f>
        <v>0</v>
      </c>
    </row>
    <row r="508" spans="1:5" ht="15" customHeight="1" x14ac:dyDescent="0.2">
      <c r="A508" s="121">
        <v>770320</v>
      </c>
      <c r="B508" s="110" t="s">
        <v>578</v>
      </c>
      <c r="C508" s="108">
        <v>6.29</v>
      </c>
      <c r="D508" s="108">
        <f t="shared" si="8"/>
        <v>0</v>
      </c>
      <c r="E508" s="117">
        <f>MULTIPLIER!$C$14</f>
        <v>0</v>
      </c>
    </row>
    <row r="509" spans="1:5" ht="15" customHeight="1" x14ac:dyDescent="0.2">
      <c r="A509" s="121">
        <v>770321</v>
      </c>
      <c r="B509" s="110" t="s">
        <v>579</v>
      </c>
      <c r="C509" s="108">
        <v>5.86</v>
      </c>
      <c r="D509" s="108">
        <f t="shared" si="8"/>
        <v>0</v>
      </c>
      <c r="E509" s="117">
        <f>MULTIPLIER!$C$14</f>
        <v>0</v>
      </c>
    </row>
    <row r="510" spans="1:5" ht="15" customHeight="1" x14ac:dyDescent="0.2">
      <c r="A510" s="121">
        <v>770322</v>
      </c>
      <c r="B510" s="110" t="s">
        <v>580</v>
      </c>
      <c r="C510" s="108">
        <v>5.86</v>
      </c>
      <c r="D510" s="108">
        <f t="shared" si="8"/>
        <v>0</v>
      </c>
      <c r="E510" s="117">
        <f>MULTIPLIER!$C$14</f>
        <v>0</v>
      </c>
    </row>
    <row r="511" spans="1:5" ht="15" customHeight="1" x14ac:dyDescent="0.2">
      <c r="A511" s="121">
        <v>770323</v>
      </c>
      <c r="B511" s="110" t="s">
        <v>581</v>
      </c>
      <c r="C511" s="108">
        <v>4.7</v>
      </c>
      <c r="D511" s="108">
        <f t="shared" si="8"/>
        <v>0</v>
      </c>
      <c r="E511" s="117">
        <f>MULTIPLIER!$C$14</f>
        <v>0</v>
      </c>
    </row>
    <row r="512" spans="1:5" ht="15" customHeight="1" x14ac:dyDescent="0.2">
      <c r="A512" s="121">
        <v>770324</v>
      </c>
      <c r="B512" s="110" t="s">
        <v>582</v>
      </c>
      <c r="C512" s="108">
        <v>5.43</v>
      </c>
      <c r="D512" s="108">
        <f t="shared" si="8"/>
        <v>0</v>
      </c>
      <c r="E512" s="117">
        <f>MULTIPLIER!$C$14</f>
        <v>0</v>
      </c>
    </row>
    <row r="513" spans="1:5" ht="15" customHeight="1" x14ac:dyDescent="0.2">
      <c r="A513" s="121">
        <v>770325</v>
      </c>
      <c r="B513" s="110" t="s">
        <v>583</v>
      </c>
      <c r="C513" s="108">
        <v>8.93</v>
      </c>
      <c r="D513" s="108">
        <f t="shared" si="8"/>
        <v>0</v>
      </c>
      <c r="E513" s="117">
        <f>MULTIPLIER!$C$14</f>
        <v>0</v>
      </c>
    </row>
    <row r="514" spans="1:5" ht="15" customHeight="1" x14ac:dyDescent="0.2">
      <c r="A514" s="121">
        <v>770326</v>
      </c>
      <c r="B514" s="110" t="s">
        <v>584</v>
      </c>
      <c r="C514" s="108">
        <v>12.32</v>
      </c>
      <c r="D514" s="108">
        <f t="shared" si="8"/>
        <v>0</v>
      </c>
      <c r="E514" s="117">
        <f>MULTIPLIER!$C$14</f>
        <v>0</v>
      </c>
    </row>
    <row r="515" spans="1:5" ht="15" customHeight="1" x14ac:dyDescent="0.2">
      <c r="A515" s="121">
        <v>770327</v>
      </c>
      <c r="B515" s="110" t="s">
        <v>585</v>
      </c>
      <c r="C515" s="108">
        <v>14.03</v>
      </c>
      <c r="D515" s="108">
        <f t="shared" si="8"/>
        <v>0</v>
      </c>
      <c r="E515" s="117">
        <f>MULTIPLIER!$C$14</f>
        <v>0</v>
      </c>
    </row>
    <row r="516" spans="1:5" ht="15" customHeight="1" x14ac:dyDescent="0.2">
      <c r="A516" s="121">
        <v>770328</v>
      </c>
      <c r="B516" s="110" t="s">
        <v>586</v>
      </c>
      <c r="C516" s="108">
        <v>20.46</v>
      </c>
      <c r="D516" s="108">
        <f t="shared" si="8"/>
        <v>0</v>
      </c>
      <c r="E516" s="117">
        <f>MULTIPLIER!$C$14</f>
        <v>0</v>
      </c>
    </row>
    <row r="517" spans="1:5" ht="15" customHeight="1" x14ac:dyDescent="0.2">
      <c r="A517" s="121">
        <v>770329</v>
      </c>
      <c r="B517" s="110" t="s">
        <v>587</v>
      </c>
      <c r="C517" s="108">
        <v>62.52</v>
      </c>
      <c r="D517" s="108">
        <f t="shared" si="8"/>
        <v>0</v>
      </c>
      <c r="E517" s="117">
        <f>MULTIPLIER!$C$14</f>
        <v>0</v>
      </c>
    </row>
    <row r="518" spans="1:5" ht="15" customHeight="1" x14ac:dyDescent="0.2">
      <c r="A518" s="121">
        <v>770330</v>
      </c>
      <c r="B518" s="110" t="s">
        <v>588</v>
      </c>
      <c r="C518" s="108">
        <v>83.56</v>
      </c>
      <c r="D518" s="108">
        <f t="shared" si="8"/>
        <v>0</v>
      </c>
      <c r="E518" s="117">
        <f>MULTIPLIER!$C$14</f>
        <v>0</v>
      </c>
    </row>
    <row r="519" spans="1:5" ht="15" customHeight="1" x14ac:dyDescent="0.2">
      <c r="A519" s="121">
        <v>770331</v>
      </c>
      <c r="B519" s="110" t="s">
        <v>589</v>
      </c>
      <c r="C519" s="108">
        <v>177.48</v>
      </c>
      <c r="D519" s="108">
        <f t="shared" si="8"/>
        <v>0</v>
      </c>
      <c r="E519" s="117">
        <f>MULTIPLIER!$C$14</f>
        <v>0</v>
      </c>
    </row>
    <row r="520" spans="1:5" ht="15" customHeight="1" x14ac:dyDescent="0.2">
      <c r="A520" s="121">
        <v>770332</v>
      </c>
      <c r="B520" s="110" t="s">
        <v>590</v>
      </c>
      <c r="C520" s="108">
        <v>462.71</v>
      </c>
      <c r="D520" s="108">
        <f t="shared" si="8"/>
        <v>0</v>
      </c>
      <c r="E520" s="117">
        <f>MULTIPLIER!$C$14</f>
        <v>0</v>
      </c>
    </row>
    <row r="521" spans="1:5" ht="15" customHeight="1" x14ac:dyDescent="0.2">
      <c r="A521" s="121">
        <v>770530</v>
      </c>
      <c r="B521" s="110" t="s">
        <v>591</v>
      </c>
      <c r="C521" s="108">
        <v>16.77</v>
      </c>
      <c r="D521" s="108">
        <f t="shared" si="8"/>
        <v>0</v>
      </c>
      <c r="E521" s="117">
        <f>MULTIPLIER!$C$14</f>
        <v>0</v>
      </c>
    </row>
    <row r="522" spans="1:5" ht="15" customHeight="1" x14ac:dyDescent="0.2">
      <c r="A522" s="121">
        <v>770531</v>
      </c>
      <c r="B522" s="110" t="s">
        <v>592</v>
      </c>
      <c r="C522" s="108">
        <v>16.77</v>
      </c>
      <c r="D522" s="108">
        <f t="shared" si="8"/>
        <v>0</v>
      </c>
      <c r="E522" s="117">
        <f>MULTIPLIER!$C$14</f>
        <v>0</v>
      </c>
    </row>
    <row r="523" spans="1:5" ht="15" customHeight="1" x14ac:dyDescent="0.2">
      <c r="A523" s="121">
        <v>770532</v>
      </c>
      <c r="B523" s="110" t="s">
        <v>593</v>
      </c>
      <c r="C523" s="108">
        <v>16.77</v>
      </c>
      <c r="D523" s="108">
        <f t="shared" si="8"/>
        <v>0</v>
      </c>
      <c r="E523" s="117">
        <f>MULTIPLIER!$C$14</f>
        <v>0</v>
      </c>
    </row>
    <row r="524" spans="1:5" ht="15" customHeight="1" x14ac:dyDescent="0.2">
      <c r="A524" s="121">
        <v>770533</v>
      </c>
      <c r="B524" s="110" t="s">
        <v>594</v>
      </c>
      <c r="C524" s="108">
        <v>16.8</v>
      </c>
      <c r="D524" s="108">
        <f t="shared" si="8"/>
        <v>0</v>
      </c>
      <c r="E524" s="117">
        <f>MULTIPLIER!$C$14</f>
        <v>0</v>
      </c>
    </row>
    <row r="525" spans="1:5" ht="15" customHeight="1" x14ac:dyDescent="0.2">
      <c r="A525" s="121">
        <v>770534</v>
      </c>
      <c r="B525" s="110" t="s">
        <v>595</v>
      </c>
      <c r="C525" s="108">
        <v>20.49</v>
      </c>
      <c r="D525" s="108">
        <f t="shared" si="8"/>
        <v>0</v>
      </c>
      <c r="E525" s="117">
        <f>MULTIPLIER!$C$14</f>
        <v>0</v>
      </c>
    </row>
    <row r="526" spans="1:5" ht="15" customHeight="1" x14ac:dyDescent="0.2">
      <c r="A526" s="121">
        <v>770535</v>
      </c>
      <c r="B526" s="110" t="s">
        <v>596</v>
      </c>
      <c r="C526" s="108">
        <v>28.29</v>
      </c>
      <c r="D526" s="108">
        <f t="shared" si="8"/>
        <v>0</v>
      </c>
      <c r="E526" s="117">
        <f>MULTIPLIER!$C$14</f>
        <v>0</v>
      </c>
    </row>
    <row r="527" spans="1:5" ht="15" customHeight="1" x14ac:dyDescent="0.2">
      <c r="A527" s="121">
        <v>770536</v>
      </c>
      <c r="B527" s="110" t="s">
        <v>597</v>
      </c>
      <c r="C527" s="108">
        <v>40.93</v>
      </c>
      <c r="D527" s="108">
        <f t="shared" si="8"/>
        <v>0</v>
      </c>
      <c r="E527" s="117">
        <f>MULTIPLIER!$C$14</f>
        <v>0</v>
      </c>
    </row>
    <row r="528" spans="1:5" ht="15" customHeight="1" x14ac:dyDescent="0.2">
      <c r="A528" s="121">
        <v>770537</v>
      </c>
      <c r="B528" s="110" t="s">
        <v>598</v>
      </c>
      <c r="C528" s="108">
        <v>49.68</v>
      </c>
      <c r="D528" s="108">
        <f t="shared" si="8"/>
        <v>0</v>
      </c>
      <c r="E528" s="117">
        <f>MULTIPLIER!$C$14</f>
        <v>0</v>
      </c>
    </row>
    <row r="529" spans="1:5" ht="15" customHeight="1" x14ac:dyDescent="0.2">
      <c r="A529" s="121">
        <v>770538</v>
      </c>
      <c r="B529" s="110" t="s">
        <v>599</v>
      </c>
      <c r="C529" s="108">
        <v>94.74</v>
      </c>
      <c r="D529" s="108">
        <f t="shared" si="8"/>
        <v>0</v>
      </c>
      <c r="E529" s="117">
        <f>MULTIPLIER!$C$14</f>
        <v>0</v>
      </c>
    </row>
    <row r="530" spans="1:5" ht="15" customHeight="1" x14ac:dyDescent="0.2">
      <c r="A530" s="121">
        <v>770539</v>
      </c>
      <c r="B530" s="110" t="s">
        <v>600</v>
      </c>
      <c r="C530" s="108">
        <v>180.86</v>
      </c>
      <c r="D530" s="108">
        <f t="shared" si="8"/>
        <v>0</v>
      </c>
      <c r="E530" s="117">
        <f>MULTIPLIER!$C$14</f>
        <v>0</v>
      </c>
    </row>
    <row r="531" spans="1:5" ht="15" customHeight="1" x14ac:dyDescent="0.2">
      <c r="A531" s="121">
        <v>7705390</v>
      </c>
      <c r="B531" s="110" t="s">
        <v>601</v>
      </c>
      <c r="C531" s="108">
        <v>243.58</v>
      </c>
      <c r="D531" s="108">
        <f t="shared" si="8"/>
        <v>0</v>
      </c>
      <c r="E531" s="117">
        <f>MULTIPLIER!$C$14</f>
        <v>0</v>
      </c>
    </row>
    <row r="532" spans="1:5" ht="15" customHeight="1" x14ac:dyDescent="0.2">
      <c r="A532" s="121">
        <v>7705391</v>
      </c>
      <c r="B532" s="110" t="s">
        <v>602</v>
      </c>
      <c r="C532" s="108">
        <v>492.1</v>
      </c>
      <c r="D532" s="108">
        <f t="shared" si="8"/>
        <v>0</v>
      </c>
      <c r="E532" s="117">
        <f>MULTIPLIER!$C$14</f>
        <v>0</v>
      </c>
    </row>
    <row r="533" spans="1:5" ht="15" customHeight="1" x14ac:dyDescent="0.2">
      <c r="A533" s="121">
        <v>770705</v>
      </c>
      <c r="B533" s="110" t="s">
        <v>603</v>
      </c>
      <c r="C533" s="108">
        <v>15.675000000000001</v>
      </c>
      <c r="D533" s="108">
        <f t="shared" si="8"/>
        <v>0</v>
      </c>
      <c r="E533" s="117">
        <f>MULTIPLIER!$C$14</f>
        <v>0</v>
      </c>
    </row>
    <row r="534" spans="1:5" ht="15" customHeight="1" x14ac:dyDescent="0.2">
      <c r="A534" s="121">
        <v>770706</v>
      </c>
      <c r="B534" s="110" t="s">
        <v>604</v>
      </c>
      <c r="C534" s="108">
        <v>23.067</v>
      </c>
      <c r="D534" s="108">
        <f t="shared" si="8"/>
        <v>0</v>
      </c>
      <c r="E534" s="117">
        <f>MULTIPLIER!$C$14</f>
        <v>0</v>
      </c>
    </row>
    <row r="535" spans="1:5" ht="15" customHeight="1" x14ac:dyDescent="0.2">
      <c r="A535" s="121">
        <v>770707</v>
      </c>
      <c r="B535" s="110" t="s">
        <v>605</v>
      </c>
      <c r="C535" s="108">
        <v>35.601500000000001</v>
      </c>
      <c r="D535" s="108">
        <f t="shared" si="8"/>
        <v>0</v>
      </c>
      <c r="E535" s="117">
        <f>MULTIPLIER!$C$14</f>
        <v>0</v>
      </c>
    </row>
    <row r="536" spans="1:5" ht="15" customHeight="1" x14ac:dyDescent="0.2">
      <c r="A536" s="121">
        <v>770602</v>
      </c>
      <c r="B536" s="110" t="s">
        <v>606</v>
      </c>
      <c r="C536" s="108">
        <v>21.23</v>
      </c>
      <c r="D536" s="108">
        <f t="shared" si="8"/>
        <v>0</v>
      </c>
      <c r="E536" s="117">
        <f>MULTIPLIER!$C$14</f>
        <v>0</v>
      </c>
    </row>
    <row r="537" spans="1:5" ht="15" customHeight="1" x14ac:dyDescent="0.2">
      <c r="A537" s="121">
        <v>770603</v>
      </c>
      <c r="B537" s="110" t="s">
        <v>607</v>
      </c>
      <c r="C537" s="108">
        <v>21.23</v>
      </c>
      <c r="D537" s="108">
        <f t="shared" si="8"/>
        <v>0</v>
      </c>
      <c r="E537" s="117">
        <f>MULTIPLIER!$C$14</f>
        <v>0</v>
      </c>
    </row>
    <row r="538" spans="1:5" ht="15" customHeight="1" x14ac:dyDescent="0.2">
      <c r="A538" s="121">
        <v>770604</v>
      </c>
      <c r="B538" s="110" t="s">
        <v>608</v>
      </c>
      <c r="C538" s="108">
        <v>21.23</v>
      </c>
      <c r="D538" s="108">
        <f t="shared" si="8"/>
        <v>0</v>
      </c>
      <c r="E538" s="117">
        <f>MULTIPLIER!$C$14</f>
        <v>0</v>
      </c>
    </row>
    <row r="539" spans="1:5" ht="15" customHeight="1" x14ac:dyDescent="0.2">
      <c r="A539" s="121">
        <v>770605</v>
      </c>
      <c r="B539" s="110" t="s">
        <v>609</v>
      </c>
      <c r="C539" s="108">
        <v>21.23</v>
      </c>
      <c r="D539" s="108">
        <f t="shared" si="8"/>
        <v>0</v>
      </c>
      <c r="E539" s="117">
        <f>MULTIPLIER!$C$14</f>
        <v>0</v>
      </c>
    </row>
    <row r="540" spans="1:5" ht="15" customHeight="1" x14ac:dyDescent="0.2">
      <c r="A540" s="121">
        <v>770606</v>
      </c>
      <c r="B540" s="110" t="s">
        <v>610</v>
      </c>
      <c r="C540" s="108">
        <v>23.7</v>
      </c>
      <c r="D540" s="108">
        <f t="shared" si="8"/>
        <v>0</v>
      </c>
      <c r="E540" s="117">
        <f>MULTIPLIER!$C$14</f>
        <v>0</v>
      </c>
    </row>
    <row r="541" spans="1:5" ht="15" customHeight="1" x14ac:dyDescent="0.2">
      <c r="A541" s="121">
        <v>770607</v>
      </c>
      <c r="B541" s="110" t="s">
        <v>611</v>
      </c>
      <c r="C541" s="108">
        <v>26.07</v>
      </c>
      <c r="D541" s="108">
        <f t="shared" si="8"/>
        <v>0</v>
      </c>
      <c r="E541" s="117">
        <f>MULTIPLIER!$C$14</f>
        <v>0</v>
      </c>
    </row>
    <row r="542" spans="1:5" ht="15" customHeight="1" x14ac:dyDescent="0.2">
      <c r="A542" s="121">
        <v>770608</v>
      </c>
      <c r="B542" s="110" t="s">
        <v>612</v>
      </c>
      <c r="C542" s="108">
        <v>27.68</v>
      </c>
      <c r="D542" s="108">
        <f t="shared" si="8"/>
        <v>0</v>
      </c>
      <c r="E542" s="117">
        <f>MULTIPLIER!$C$14</f>
        <v>0</v>
      </c>
    </row>
    <row r="543" spans="1:5" ht="15" customHeight="1" x14ac:dyDescent="0.2">
      <c r="A543" s="121">
        <v>770609</v>
      </c>
      <c r="B543" s="110" t="s">
        <v>613</v>
      </c>
      <c r="C543" s="108">
        <v>37.04</v>
      </c>
      <c r="D543" s="108">
        <f t="shared" si="8"/>
        <v>0</v>
      </c>
      <c r="E543" s="117">
        <f>MULTIPLIER!$C$14</f>
        <v>0</v>
      </c>
    </row>
    <row r="544" spans="1:5" ht="15" customHeight="1" x14ac:dyDescent="0.2">
      <c r="A544" s="121">
        <v>770610</v>
      </c>
      <c r="B544" s="110" t="s">
        <v>614</v>
      </c>
      <c r="C544" s="108">
        <v>48.79</v>
      </c>
      <c r="D544" s="108">
        <f t="shared" ref="D544:D607" si="9">ROUND(C544*E544,4)</f>
        <v>0</v>
      </c>
      <c r="E544" s="117">
        <f>MULTIPLIER!$C$14</f>
        <v>0</v>
      </c>
    </row>
    <row r="545" spans="1:5" ht="15" customHeight="1" x14ac:dyDescent="0.2">
      <c r="A545" s="121">
        <v>770390</v>
      </c>
      <c r="B545" s="110" t="s">
        <v>615</v>
      </c>
      <c r="C545" s="108">
        <v>7.09</v>
      </c>
      <c r="D545" s="108">
        <f t="shared" si="9"/>
        <v>0</v>
      </c>
      <c r="E545" s="117">
        <f>MULTIPLIER!$C$14</f>
        <v>0</v>
      </c>
    </row>
    <row r="546" spans="1:5" ht="15" customHeight="1" x14ac:dyDescent="0.2">
      <c r="A546" s="121">
        <v>770391</v>
      </c>
      <c r="B546" s="110" t="s">
        <v>616</v>
      </c>
      <c r="C546" s="108">
        <v>7.09</v>
      </c>
      <c r="D546" s="108">
        <f t="shared" si="9"/>
        <v>0</v>
      </c>
      <c r="E546" s="117">
        <f>MULTIPLIER!$C$14</f>
        <v>0</v>
      </c>
    </row>
    <row r="547" spans="1:5" ht="15" customHeight="1" x14ac:dyDescent="0.2">
      <c r="A547" s="121">
        <v>770392</v>
      </c>
      <c r="B547" s="110" t="s">
        <v>617</v>
      </c>
      <c r="C547" s="108">
        <v>7.09</v>
      </c>
      <c r="D547" s="108">
        <f t="shared" si="9"/>
        <v>0</v>
      </c>
      <c r="E547" s="117">
        <f>MULTIPLIER!$C$14</f>
        <v>0</v>
      </c>
    </row>
    <row r="548" spans="1:5" ht="15" customHeight="1" x14ac:dyDescent="0.2">
      <c r="A548" s="121">
        <v>770393</v>
      </c>
      <c r="B548" s="110" t="s">
        <v>618</v>
      </c>
      <c r="C548" s="108">
        <v>7.09</v>
      </c>
      <c r="D548" s="108">
        <f t="shared" si="9"/>
        <v>0</v>
      </c>
      <c r="E548" s="117">
        <f>MULTIPLIER!$C$14</f>
        <v>0</v>
      </c>
    </row>
    <row r="549" spans="1:5" ht="15" customHeight="1" x14ac:dyDescent="0.2">
      <c r="A549" s="121">
        <v>770394</v>
      </c>
      <c r="B549" s="110" t="s">
        <v>619</v>
      </c>
      <c r="C549" s="108">
        <v>7.09</v>
      </c>
      <c r="D549" s="108">
        <f t="shared" si="9"/>
        <v>0</v>
      </c>
      <c r="E549" s="117">
        <f>MULTIPLIER!$C$14</f>
        <v>0</v>
      </c>
    </row>
    <row r="550" spans="1:5" ht="15" customHeight="1" x14ac:dyDescent="0.2">
      <c r="A550" s="121">
        <v>770395</v>
      </c>
      <c r="B550" s="110" t="s">
        <v>620</v>
      </c>
      <c r="C550" s="108">
        <v>7.09</v>
      </c>
      <c r="D550" s="108">
        <f t="shared" si="9"/>
        <v>0</v>
      </c>
      <c r="E550" s="117">
        <f>MULTIPLIER!$C$14</f>
        <v>0</v>
      </c>
    </row>
    <row r="551" spans="1:5" ht="15" customHeight="1" x14ac:dyDescent="0.2">
      <c r="A551" s="121">
        <v>770396</v>
      </c>
      <c r="B551" s="110" t="s">
        <v>621</v>
      </c>
      <c r="C551" s="108">
        <v>7.09</v>
      </c>
      <c r="D551" s="108">
        <f t="shared" si="9"/>
        <v>0</v>
      </c>
      <c r="E551" s="117">
        <f>MULTIPLIER!$C$14</f>
        <v>0</v>
      </c>
    </row>
    <row r="552" spans="1:5" ht="15" customHeight="1" x14ac:dyDescent="0.2">
      <c r="A552" s="121">
        <v>770397</v>
      </c>
      <c r="B552" s="110" t="s">
        <v>622</v>
      </c>
      <c r="C552" s="108">
        <v>7.3</v>
      </c>
      <c r="D552" s="108">
        <f t="shared" si="9"/>
        <v>0</v>
      </c>
      <c r="E552" s="117">
        <f>MULTIPLIER!$C$14</f>
        <v>0</v>
      </c>
    </row>
    <row r="553" spans="1:5" ht="15" customHeight="1" x14ac:dyDescent="0.2">
      <c r="A553" s="121">
        <v>770398</v>
      </c>
      <c r="B553" s="110" t="s">
        <v>623</v>
      </c>
      <c r="C553" s="108">
        <v>8.1300000000000008</v>
      </c>
      <c r="D553" s="108">
        <f t="shared" si="9"/>
        <v>0</v>
      </c>
      <c r="E553" s="117">
        <f>MULTIPLIER!$C$14</f>
        <v>0</v>
      </c>
    </row>
    <row r="554" spans="1:5" ht="15" customHeight="1" x14ac:dyDescent="0.2">
      <c r="A554" s="121">
        <v>770399</v>
      </c>
      <c r="B554" s="110" t="s">
        <v>624</v>
      </c>
      <c r="C554" s="108">
        <v>6.57</v>
      </c>
      <c r="D554" s="108">
        <f t="shared" si="9"/>
        <v>0</v>
      </c>
      <c r="E554" s="117">
        <f>MULTIPLIER!$C$14</f>
        <v>0</v>
      </c>
    </row>
    <row r="555" spans="1:5" ht="15" customHeight="1" x14ac:dyDescent="0.2">
      <c r="A555" s="121">
        <v>770400</v>
      </c>
      <c r="B555" s="110" t="s">
        <v>625</v>
      </c>
      <c r="C555" s="108">
        <v>8.67</v>
      </c>
      <c r="D555" s="108">
        <f t="shared" si="9"/>
        <v>0</v>
      </c>
      <c r="E555" s="117">
        <f>MULTIPLIER!$C$14</f>
        <v>0</v>
      </c>
    </row>
    <row r="556" spans="1:5" ht="15" customHeight="1" x14ac:dyDescent="0.2">
      <c r="A556" s="121">
        <v>770401</v>
      </c>
      <c r="B556" s="110" t="s">
        <v>626</v>
      </c>
      <c r="C556" s="108">
        <v>13.58</v>
      </c>
      <c r="D556" s="108">
        <f t="shared" si="9"/>
        <v>0</v>
      </c>
      <c r="E556" s="117">
        <f>MULTIPLIER!$C$14</f>
        <v>0</v>
      </c>
    </row>
    <row r="557" spans="1:5" ht="15" customHeight="1" x14ac:dyDescent="0.2">
      <c r="A557" s="121">
        <v>770402</v>
      </c>
      <c r="B557" s="110" t="s">
        <v>627</v>
      </c>
      <c r="C557" s="108">
        <v>7.86</v>
      </c>
      <c r="D557" s="108">
        <f t="shared" si="9"/>
        <v>0</v>
      </c>
      <c r="E557" s="117">
        <f>MULTIPLIER!$C$14</f>
        <v>0</v>
      </c>
    </row>
    <row r="558" spans="1:5" ht="15" customHeight="1" x14ac:dyDescent="0.2">
      <c r="A558" s="121">
        <v>770403</v>
      </c>
      <c r="B558" s="110" t="s">
        <v>628</v>
      </c>
      <c r="C558" s="108">
        <v>7.43</v>
      </c>
      <c r="D558" s="108">
        <f t="shared" si="9"/>
        <v>0</v>
      </c>
      <c r="E558" s="117">
        <f>MULTIPLIER!$C$14</f>
        <v>0</v>
      </c>
    </row>
    <row r="559" spans="1:5" ht="15" customHeight="1" x14ac:dyDescent="0.2">
      <c r="A559" s="121">
        <v>770406</v>
      </c>
      <c r="B559" s="110" t="s">
        <v>629</v>
      </c>
      <c r="C559" s="108">
        <v>10.99</v>
      </c>
      <c r="D559" s="108">
        <f t="shared" si="9"/>
        <v>0</v>
      </c>
      <c r="E559" s="117">
        <f>MULTIPLIER!$C$14</f>
        <v>0</v>
      </c>
    </row>
    <row r="560" spans="1:5" ht="15" customHeight="1" x14ac:dyDescent="0.2">
      <c r="A560" s="121">
        <v>770407</v>
      </c>
      <c r="B560" s="110" t="s">
        <v>630</v>
      </c>
      <c r="C560" s="108">
        <v>10.01</v>
      </c>
      <c r="D560" s="108">
        <f t="shared" si="9"/>
        <v>0</v>
      </c>
      <c r="E560" s="117">
        <f>MULTIPLIER!$C$14</f>
        <v>0</v>
      </c>
    </row>
    <row r="561" spans="1:5" ht="15" customHeight="1" x14ac:dyDescent="0.2">
      <c r="A561" s="121">
        <v>770408</v>
      </c>
      <c r="B561" s="110" t="s">
        <v>631</v>
      </c>
      <c r="C561" s="108">
        <v>10.01</v>
      </c>
      <c r="D561" s="108">
        <f t="shared" si="9"/>
        <v>0</v>
      </c>
      <c r="E561" s="117">
        <f>MULTIPLIER!$C$14</f>
        <v>0</v>
      </c>
    </row>
    <row r="562" spans="1:5" ht="15" customHeight="1" x14ac:dyDescent="0.2">
      <c r="A562" s="121">
        <v>770409</v>
      </c>
      <c r="B562" s="110" t="s">
        <v>632</v>
      </c>
      <c r="C562" s="108">
        <v>15.89</v>
      </c>
      <c r="D562" s="108">
        <f t="shared" si="9"/>
        <v>0</v>
      </c>
      <c r="E562" s="117">
        <f>MULTIPLIER!$C$14</f>
        <v>0</v>
      </c>
    </row>
    <row r="563" spans="1:5" ht="15" customHeight="1" x14ac:dyDescent="0.2">
      <c r="A563" s="121">
        <v>770410</v>
      </c>
      <c r="B563" s="110" t="s">
        <v>633</v>
      </c>
      <c r="C563" s="108">
        <v>15.89</v>
      </c>
      <c r="D563" s="108">
        <f t="shared" si="9"/>
        <v>0</v>
      </c>
      <c r="E563" s="117">
        <f>MULTIPLIER!$C$14</f>
        <v>0</v>
      </c>
    </row>
    <row r="564" spans="1:5" ht="15" customHeight="1" x14ac:dyDescent="0.2">
      <c r="A564" s="121">
        <v>770411</v>
      </c>
      <c r="B564" s="110" t="s">
        <v>634</v>
      </c>
      <c r="C564" s="108">
        <v>14.53</v>
      </c>
      <c r="D564" s="108">
        <f t="shared" si="9"/>
        <v>0</v>
      </c>
      <c r="E564" s="117">
        <f>MULTIPLIER!$C$14</f>
        <v>0</v>
      </c>
    </row>
    <row r="565" spans="1:5" ht="15" customHeight="1" x14ac:dyDescent="0.2">
      <c r="A565" s="121">
        <v>770412</v>
      </c>
      <c r="B565" s="110" t="s">
        <v>635</v>
      </c>
      <c r="C565" s="108">
        <v>14.53</v>
      </c>
      <c r="D565" s="108">
        <f t="shared" si="9"/>
        <v>0</v>
      </c>
      <c r="E565" s="117">
        <f>MULTIPLIER!$C$14</f>
        <v>0</v>
      </c>
    </row>
    <row r="566" spans="1:5" ht="15" customHeight="1" x14ac:dyDescent="0.2">
      <c r="A566" s="121">
        <v>770413</v>
      </c>
      <c r="B566" s="110" t="s">
        <v>636</v>
      </c>
      <c r="C566" s="108">
        <v>14.53</v>
      </c>
      <c r="D566" s="108">
        <f t="shared" si="9"/>
        <v>0</v>
      </c>
      <c r="E566" s="117">
        <f>MULTIPLIER!$C$14</f>
        <v>0</v>
      </c>
    </row>
    <row r="567" spans="1:5" ht="15" customHeight="1" x14ac:dyDescent="0.2">
      <c r="A567" s="121">
        <v>770414</v>
      </c>
      <c r="B567" s="110" t="s">
        <v>637</v>
      </c>
      <c r="C567" s="108">
        <v>14.53</v>
      </c>
      <c r="D567" s="108">
        <f t="shared" si="9"/>
        <v>0</v>
      </c>
      <c r="E567" s="117">
        <f>MULTIPLIER!$C$14</f>
        <v>0</v>
      </c>
    </row>
    <row r="568" spans="1:5" ht="15" customHeight="1" x14ac:dyDescent="0.2">
      <c r="A568" s="121">
        <v>770417</v>
      </c>
      <c r="B568" s="110" t="s">
        <v>638</v>
      </c>
      <c r="C568" s="108">
        <v>18.14</v>
      </c>
      <c r="D568" s="108">
        <f t="shared" si="9"/>
        <v>0</v>
      </c>
      <c r="E568" s="117">
        <f>MULTIPLIER!$C$14</f>
        <v>0</v>
      </c>
    </row>
    <row r="569" spans="1:5" ht="15" customHeight="1" x14ac:dyDescent="0.2">
      <c r="A569" s="121">
        <v>770418</v>
      </c>
      <c r="B569" s="110" t="s">
        <v>639</v>
      </c>
      <c r="C569" s="108">
        <v>16.89</v>
      </c>
      <c r="D569" s="108">
        <f t="shared" si="9"/>
        <v>0</v>
      </c>
      <c r="E569" s="117">
        <f>MULTIPLIER!$C$14</f>
        <v>0</v>
      </c>
    </row>
    <row r="570" spans="1:5" ht="15" customHeight="1" x14ac:dyDescent="0.2">
      <c r="A570" s="121">
        <v>770419</v>
      </c>
      <c r="B570" s="110" t="s">
        <v>640</v>
      </c>
      <c r="C570" s="108">
        <v>15.97</v>
      </c>
      <c r="D570" s="108">
        <f t="shared" si="9"/>
        <v>0</v>
      </c>
      <c r="E570" s="117">
        <f>MULTIPLIER!$C$14</f>
        <v>0</v>
      </c>
    </row>
    <row r="571" spans="1:5" ht="15" customHeight="1" x14ac:dyDescent="0.2">
      <c r="A571" s="121">
        <v>770420</v>
      </c>
      <c r="B571" s="110" t="s">
        <v>641</v>
      </c>
      <c r="C571" s="108">
        <v>15.97</v>
      </c>
      <c r="D571" s="108">
        <f t="shared" si="9"/>
        <v>0</v>
      </c>
      <c r="E571" s="117">
        <f>MULTIPLIER!$C$14</f>
        <v>0</v>
      </c>
    </row>
    <row r="572" spans="1:5" ht="15" customHeight="1" x14ac:dyDescent="0.2">
      <c r="A572" s="121">
        <v>770421</v>
      </c>
      <c r="B572" s="110" t="s">
        <v>642</v>
      </c>
      <c r="C572" s="108">
        <v>15.97</v>
      </c>
      <c r="D572" s="108">
        <f t="shared" si="9"/>
        <v>0</v>
      </c>
      <c r="E572" s="117">
        <f>MULTIPLIER!$C$14</f>
        <v>0</v>
      </c>
    </row>
    <row r="573" spans="1:5" ht="15" customHeight="1" x14ac:dyDescent="0.2">
      <c r="A573" s="121">
        <v>770425</v>
      </c>
      <c r="B573" s="110" t="s">
        <v>643</v>
      </c>
      <c r="C573" s="108">
        <v>26.26</v>
      </c>
      <c r="D573" s="108">
        <f t="shared" si="9"/>
        <v>0</v>
      </c>
      <c r="E573" s="117">
        <f>MULTIPLIER!$C$14</f>
        <v>0</v>
      </c>
    </row>
    <row r="574" spans="1:5" ht="15" customHeight="1" x14ac:dyDescent="0.2">
      <c r="A574" s="121">
        <v>770426</v>
      </c>
      <c r="B574" s="110" t="s">
        <v>644</v>
      </c>
      <c r="C574" s="108">
        <v>26.26</v>
      </c>
      <c r="D574" s="108">
        <f t="shared" si="9"/>
        <v>0</v>
      </c>
      <c r="E574" s="117">
        <f>MULTIPLIER!$C$14</f>
        <v>0</v>
      </c>
    </row>
    <row r="575" spans="1:5" ht="15" customHeight="1" x14ac:dyDescent="0.2">
      <c r="A575" s="121">
        <v>770427</v>
      </c>
      <c r="B575" s="110" t="s">
        <v>645</v>
      </c>
      <c r="C575" s="108">
        <v>26.26</v>
      </c>
      <c r="D575" s="108">
        <f t="shared" si="9"/>
        <v>0</v>
      </c>
      <c r="E575" s="117">
        <f>MULTIPLIER!$C$14</f>
        <v>0</v>
      </c>
    </row>
    <row r="576" spans="1:5" ht="15" customHeight="1" x14ac:dyDescent="0.2">
      <c r="A576" s="121">
        <v>770428</v>
      </c>
      <c r="B576" s="110" t="s">
        <v>646</v>
      </c>
      <c r="C576" s="108">
        <v>26.26</v>
      </c>
      <c r="D576" s="108">
        <f t="shared" si="9"/>
        <v>0</v>
      </c>
      <c r="E576" s="117">
        <f>MULTIPLIER!$C$14</f>
        <v>0</v>
      </c>
    </row>
    <row r="577" spans="1:5" ht="15" customHeight="1" x14ac:dyDescent="0.2">
      <c r="A577" s="121">
        <v>770429</v>
      </c>
      <c r="B577" s="110" t="s">
        <v>647</v>
      </c>
      <c r="C577" s="108">
        <v>25.77</v>
      </c>
      <c r="D577" s="108">
        <f t="shared" si="9"/>
        <v>0</v>
      </c>
      <c r="E577" s="117">
        <f>MULTIPLIER!$C$14</f>
        <v>0</v>
      </c>
    </row>
    <row r="578" spans="1:5" ht="15" customHeight="1" x14ac:dyDescent="0.2">
      <c r="A578" s="121">
        <v>770430</v>
      </c>
      <c r="B578" s="110" t="s">
        <v>648</v>
      </c>
      <c r="C578" s="108">
        <v>25.77</v>
      </c>
      <c r="D578" s="108">
        <f t="shared" si="9"/>
        <v>0</v>
      </c>
      <c r="E578" s="117">
        <f>MULTIPLIER!$C$14</f>
        <v>0</v>
      </c>
    </row>
    <row r="579" spans="1:5" ht="15" customHeight="1" x14ac:dyDescent="0.2">
      <c r="A579" s="121">
        <v>770431</v>
      </c>
      <c r="B579" s="110" t="s">
        <v>649</v>
      </c>
      <c r="C579" s="108">
        <v>42.79</v>
      </c>
      <c r="D579" s="108">
        <f t="shared" si="9"/>
        <v>0</v>
      </c>
      <c r="E579" s="117">
        <f>MULTIPLIER!$C$14</f>
        <v>0</v>
      </c>
    </row>
    <row r="580" spans="1:5" ht="15" customHeight="1" x14ac:dyDescent="0.2">
      <c r="A580" s="121">
        <v>770432</v>
      </c>
      <c r="B580" s="110" t="s">
        <v>650</v>
      </c>
      <c r="C580" s="108">
        <v>42.79</v>
      </c>
      <c r="D580" s="108">
        <f t="shared" si="9"/>
        <v>0</v>
      </c>
      <c r="E580" s="117">
        <f>MULTIPLIER!$C$14</f>
        <v>0</v>
      </c>
    </row>
    <row r="581" spans="1:5" ht="15" customHeight="1" x14ac:dyDescent="0.2">
      <c r="A581" s="121">
        <v>770433</v>
      </c>
      <c r="B581" s="110" t="s">
        <v>651</v>
      </c>
      <c r="C581" s="108">
        <v>42.79</v>
      </c>
      <c r="D581" s="108">
        <f t="shared" si="9"/>
        <v>0</v>
      </c>
      <c r="E581" s="117">
        <f>MULTIPLIER!$C$14</f>
        <v>0</v>
      </c>
    </row>
    <row r="582" spans="1:5" ht="15" customHeight="1" x14ac:dyDescent="0.2">
      <c r="A582" s="121">
        <v>770434</v>
      </c>
      <c r="B582" s="110" t="s">
        <v>652</v>
      </c>
      <c r="C582" s="108">
        <v>42.79</v>
      </c>
      <c r="D582" s="108">
        <f t="shared" si="9"/>
        <v>0</v>
      </c>
      <c r="E582" s="117">
        <f>MULTIPLIER!$C$14</f>
        <v>0</v>
      </c>
    </row>
    <row r="583" spans="1:5" ht="15" customHeight="1" x14ac:dyDescent="0.2">
      <c r="A583" s="121">
        <v>770435</v>
      </c>
      <c r="B583" s="110" t="s">
        <v>653</v>
      </c>
      <c r="C583" s="108">
        <v>42.79</v>
      </c>
      <c r="D583" s="108">
        <f t="shared" si="9"/>
        <v>0</v>
      </c>
      <c r="E583" s="117">
        <f>MULTIPLIER!$C$14</f>
        <v>0</v>
      </c>
    </row>
    <row r="584" spans="1:5" ht="15" customHeight="1" x14ac:dyDescent="0.2">
      <c r="A584" s="121">
        <v>770436</v>
      </c>
      <c r="B584" s="110" t="s">
        <v>654</v>
      </c>
      <c r="C584" s="108">
        <v>76.42</v>
      </c>
      <c r="D584" s="108">
        <f t="shared" si="9"/>
        <v>0</v>
      </c>
      <c r="E584" s="117">
        <f>MULTIPLIER!$C$14</f>
        <v>0</v>
      </c>
    </row>
    <row r="585" spans="1:5" ht="15" customHeight="1" x14ac:dyDescent="0.2">
      <c r="A585" s="121">
        <v>770437</v>
      </c>
      <c r="B585" s="110" t="s">
        <v>655</v>
      </c>
      <c r="C585" s="108">
        <v>76.42</v>
      </c>
      <c r="D585" s="108">
        <f t="shared" si="9"/>
        <v>0</v>
      </c>
      <c r="E585" s="117">
        <f>MULTIPLIER!$C$14</f>
        <v>0</v>
      </c>
    </row>
    <row r="586" spans="1:5" ht="15" customHeight="1" x14ac:dyDescent="0.2">
      <c r="A586" s="121">
        <v>770438</v>
      </c>
      <c r="B586" s="110" t="s">
        <v>656</v>
      </c>
      <c r="C586" s="108">
        <v>76.42</v>
      </c>
      <c r="D586" s="108">
        <f t="shared" si="9"/>
        <v>0</v>
      </c>
      <c r="E586" s="117">
        <f>MULTIPLIER!$C$14</f>
        <v>0</v>
      </c>
    </row>
    <row r="587" spans="1:5" ht="15" customHeight="1" x14ac:dyDescent="0.2">
      <c r="A587" s="121">
        <v>770439</v>
      </c>
      <c r="B587" s="110" t="s">
        <v>657</v>
      </c>
      <c r="C587" s="108">
        <v>76.42</v>
      </c>
      <c r="D587" s="108">
        <f t="shared" si="9"/>
        <v>0</v>
      </c>
      <c r="E587" s="117">
        <f>MULTIPLIER!$C$14</f>
        <v>0</v>
      </c>
    </row>
    <row r="588" spans="1:5" ht="15" customHeight="1" x14ac:dyDescent="0.2">
      <c r="A588" s="121">
        <v>770440</v>
      </c>
      <c r="B588" s="110" t="s">
        <v>658</v>
      </c>
      <c r="C588" s="108">
        <v>76.42</v>
      </c>
      <c r="D588" s="108">
        <f t="shared" si="9"/>
        <v>0</v>
      </c>
      <c r="E588" s="117">
        <f>MULTIPLIER!$C$14</f>
        <v>0</v>
      </c>
    </row>
    <row r="589" spans="1:5" ht="15" customHeight="1" x14ac:dyDescent="0.2">
      <c r="A589" s="121">
        <v>770441</v>
      </c>
      <c r="B589" s="110" t="s">
        <v>659</v>
      </c>
      <c r="C589" s="108">
        <v>76.42</v>
      </c>
      <c r="D589" s="108">
        <f t="shared" si="9"/>
        <v>0</v>
      </c>
      <c r="E589" s="117">
        <f>MULTIPLIER!$C$14</f>
        <v>0</v>
      </c>
    </row>
    <row r="590" spans="1:5" ht="15" customHeight="1" x14ac:dyDescent="0.2">
      <c r="A590" s="121">
        <v>770442</v>
      </c>
      <c r="B590" s="110" t="s">
        <v>660</v>
      </c>
      <c r="C590" s="108">
        <v>159.16</v>
      </c>
      <c r="D590" s="108">
        <f t="shared" si="9"/>
        <v>0</v>
      </c>
      <c r="E590" s="117">
        <f>MULTIPLIER!$C$14</f>
        <v>0</v>
      </c>
    </row>
    <row r="591" spans="1:5" ht="15" customHeight="1" x14ac:dyDescent="0.2">
      <c r="A591" s="121">
        <v>770443</v>
      </c>
      <c r="B591" s="110" t="s">
        <v>661</v>
      </c>
      <c r="C591" s="108">
        <v>159.16</v>
      </c>
      <c r="D591" s="108">
        <f t="shared" si="9"/>
        <v>0</v>
      </c>
      <c r="E591" s="117">
        <f>MULTIPLIER!$C$14</f>
        <v>0</v>
      </c>
    </row>
    <row r="592" spans="1:5" ht="15" customHeight="1" x14ac:dyDescent="0.2">
      <c r="A592" s="121">
        <v>770470</v>
      </c>
      <c r="B592" s="110" t="s">
        <v>662</v>
      </c>
      <c r="C592" s="108">
        <v>3.59</v>
      </c>
      <c r="D592" s="108">
        <f t="shared" si="9"/>
        <v>0</v>
      </c>
      <c r="E592" s="117">
        <f>MULTIPLIER!$C$14</f>
        <v>0</v>
      </c>
    </row>
    <row r="593" spans="1:5" ht="15" customHeight="1" x14ac:dyDescent="0.2">
      <c r="A593" s="121">
        <v>770471</v>
      </c>
      <c r="B593" s="110" t="s">
        <v>663</v>
      </c>
      <c r="C593" s="108">
        <v>3.86</v>
      </c>
      <c r="D593" s="108">
        <f t="shared" si="9"/>
        <v>0</v>
      </c>
      <c r="E593" s="117">
        <f>MULTIPLIER!$C$14</f>
        <v>0</v>
      </c>
    </row>
    <row r="594" spans="1:5" ht="15" customHeight="1" x14ac:dyDescent="0.2">
      <c r="A594" s="121">
        <v>770472</v>
      </c>
      <c r="B594" s="110" t="s">
        <v>664</v>
      </c>
      <c r="C594" s="108">
        <v>3.86</v>
      </c>
      <c r="D594" s="108">
        <f t="shared" si="9"/>
        <v>0</v>
      </c>
      <c r="E594" s="117">
        <f>MULTIPLIER!$C$14</f>
        <v>0</v>
      </c>
    </row>
    <row r="595" spans="1:5" ht="15" customHeight="1" x14ac:dyDescent="0.2">
      <c r="A595" s="121">
        <v>770473</v>
      </c>
      <c r="B595" s="110" t="s">
        <v>665</v>
      </c>
      <c r="C595" s="108">
        <v>3.8</v>
      </c>
      <c r="D595" s="108">
        <f t="shared" si="9"/>
        <v>0</v>
      </c>
      <c r="E595" s="117">
        <f>MULTIPLIER!$C$14</f>
        <v>0</v>
      </c>
    </row>
    <row r="596" spans="1:5" ht="15" customHeight="1" x14ac:dyDescent="0.2">
      <c r="A596" s="121">
        <v>770474</v>
      </c>
      <c r="B596" s="110" t="s">
        <v>666</v>
      </c>
      <c r="C596" s="108">
        <v>4.84</v>
      </c>
      <c r="D596" s="108">
        <f t="shared" si="9"/>
        <v>0</v>
      </c>
      <c r="E596" s="117">
        <f>MULTIPLIER!$C$14</f>
        <v>0</v>
      </c>
    </row>
    <row r="597" spans="1:5" ht="15" customHeight="1" x14ac:dyDescent="0.2">
      <c r="A597" s="121">
        <v>770475</v>
      </c>
      <c r="B597" s="110" t="s">
        <v>667</v>
      </c>
      <c r="C597" s="108">
        <v>5.84</v>
      </c>
      <c r="D597" s="108">
        <f t="shared" si="9"/>
        <v>0</v>
      </c>
      <c r="E597" s="117">
        <f>MULTIPLIER!$C$14</f>
        <v>0</v>
      </c>
    </row>
    <row r="598" spans="1:5" ht="15" customHeight="1" x14ac:dyDescent="0.2">
      <c r="A598" s="121">
        <v>770476</v>
      </c>
      <c r="B598" s="110" t="s">
        <v>668</v>
      </c>
      <c r="C598" s="108">
        <v>8.16</v>
      </c>
      <c r="D598" s="108">
        <f t="shared" si="9"/>
        <v>0</v>
      </c>
      <c r="E598" s="117">
        <f>MULTIPLIER!$C$14</f>
        <v>0</v>
      </c>
    </row>
    <row r="599" spans="1:5" ht="15" customHeight="1" x14ac:dyDescent="0.2">
      <c r="A599" s="121">
        <v>770477</v>
      </c>
      <c r="B599" s="110" t="s">
        <v>669</v>
      </c>
      <c r="C599" s="108">
        <v>11.03</v>
      </c>
      <c r="D599" s="108">
        <f t="shared" si="9"/>
        <v>0</v>
      </c>
      <c r="E599" s="117">
        <f>MULTIPLIER!$C$14</f>
        <v>0</v>
      </c>
    </row>
    <row r="600" spans="1:5" ht="15" customHeight="1" x14ac:dyDescent="0.2">
      <c r="A600" s="121">
        <v>770478</v>
      </c>
      <c r="B600" s="110" t="s">
        <v>670</v>
      </c>
      <c r="C600" s="108">
        <v>13.99</v>
      </c>
      <c r="D600" s="108">
        <f t="shared" si="9"/>
        <v>0</v>
      </c>
      <c r="E600" s="117">
        <f>MULTIPLIER!$C$14</f>
        <v>0</v>
      </c>
    </row>
    <row r="601" spans="1:5" ht="15" customHeight="1" x14ac:dyDescent="0.2">
      <c r="A601" s="121">
        <v>770479</v>
      </c>
      <c r="B601" s="110" t="s">
        <v>671</v>
      </c>
      <c r="C601" s="108">
        <v>27.3</v>
      </c>
      <c r="D601" s="108">
        <f t="shared" si="9"/>
        <v>0</v>
      </c>
      <c r="E601" s="117">
        <f>MULTIPLIER!$C$14</f>
        <v>0</v>
      </c>
    </row>
    <row r="602" spans="1:5" ht="15" customHeight="1" x14ac:dyDescent="0.2">
      <c r="A602" s="121">
        <v>770480</v>
      </c>
      <c r="B602" s="110" t="s">
        <v>672</v>
      </c>
      <c r="C602" s="108">
        <v>38.729999999999997</v>
      </c>
      <c r="D602" s="108">
        <f t="shared" si="9"/>
        <v>0</v>
      </c>
      <c r="E602" s="117">
        <f>MULTIPLIER!$C$14</f>
        <v>0</v>
      </c>
    </row>
    <row r="603" spans="1:5" ht="15" customHeight="1" x14ac:dyDescent="0.2">
      <c r="A603" s="121">
        <v>770481</v>
      </c>
      <c r="B603" s="110" t="s">
        <v>673</v>
      </c>
      <c r="C603" s="108">
        <v>80.37</v>
      </c>
      <c r="D603" s="108">
        <f t="shared" si="9"/>
        <v>0</v>
      </c>
      <c r="E603" s="117">
        <f>MULTIPLIER!$C$14</f>
        <v>0</v>
      </c>
    </row>
    <row r="604" spans="1:5" ht="15" customHeight="1" x14ac:dyDescent="0.2">
      <c r="A604" s="121">
        <v>770482</v>
      </c>
      <c r="B604" s="110" t="s">
        <v>674</v>
      </c>
      <c r="C604" s="108">
        <v>159.41</v>
      </c>
      <c r="D604" s="108">
        <f t="shared" si="9"/>
        <v>0</v>
      </c>
      <c r="E604" s="117">
        <f>MULTIPLIER!$C$14</f>
        <v>0</v>
      </c>
    </row>
    <row r="605" spans="1:5" ht="15" customHeight="1" x14ac:dyDescent="0.2">
      <c r="A605" s="121">
        <v>770540</v>
      </c>
      <c r="B605" s="110" t="s">
        <v>675</v>
      </c>
      <c r="C605" s="108">
        <v>5.51</v>
      </c>
      <c r="D605" s="108">
        <f t="shared" si="9"/>
        <v>0</v>
      </c>
      <c r="E605" s="117">
        <f>MULTIPLIER!$C$14</f>
        <v>0</v>
      </c>
    </row>
    <row r="606" spans="1:5" ht="15" customHeight="1" x14ac:dyDescent="0.2">
      <c r="A606" s="121">
        <v>770541</v>
      </c>
      <c r="B606" s="110" t="s">
        <v>676</v>
      </c>
      <c r="C606" s="108">
        <v>5.56</v>
      </c>
      <c r="D606" s="108">
        <f t="shared" si="9"/>
        <v>0</v>
      </c>
      <c r="E606" s="117">
        <f>MULTIPLIER!$C$14</f>
        <v>0</v>
      </c>
    </row>
    <row r="607" spans="1:5" ht="15" customHeight="1" x14ac:dyDescent="0.2">
      <c r="A607" s="121">
        <v>770542</v>
      </c>
      <c r="B607" s="110" t="s">
        <v>677</v>
      </c>
      <c r="C607" s="108">
        <v>5.51</v>
      </c>
      <c r="D607" s="108">
        <f t="shared" si="9"/>
        <v>0</v>
      </c>
      <c r="E607" s="117">
        <f>MULTIPLIER!$C$14</f>
        <v>0</v>
      </c>
    </row>
    <row r="608" spans="1:5" ht="15" customHeight="1" x14ac:dyDescent="0.2">
      <c r="A608" s="121">
        <v>770543</v>
      </c>
      <c r="B608" s="110" t="s">
        <v>678</v>
      </c>
      <c r="C608" s="108">
        <v>6.19</v>
      </c>
      <c r="D608" s="108">
        <f t="shared" ref="D608:D671" si="10">ROUND(C608*E608,4)</f>
        <v>0</v>
      </c>
      <c r="E608" s="117">
        <f>MULTIPLIER!$C$14</f>
        <v>0</v>
      </c>
    </row>
    <row r="609" spans="1:5" ht="15" customHeight="1" x14ac:dyDescent="0.2">
      <c r="A609" s="121">
        <v>770544</v>
      </c>
      <c r="B609" s="110" t="s">
        <v>679</v>
      </c>
      <c r="C609" s="108">
        <v>5.01</v>
      </c>
      <c r="D609" s="108">
        <f t="shared" si="10"/>
        <v>0</v>
      </c>
      <c r="E609" s="117">
        <f>MULTIPLIER!$C$14</f>
        <v>0</v>
      </c>
    </row>
    <row r="610" spans="1:5" ht="15" customHeight="1" x14ac:dyDescent="0.2">
      <c r="A610" s="121">
        <v>770545</v>
      </c>
      <c r="B610" s="110" t="s">
        <v>680</v>
      </c>
      <c r="C610" s="108">
        <v>4.7</v>
      </c>
      <c r="D610" s="108">
        <f t="shared" si="10"/>
        <v>0</v>
      </c>
      <c r="E610" s="117">
        <f>MULTIPLIER!$C$14</f>
        <v>0</v>
      </c>
    </row>
    <row r="611" spans="1:5" ht="15" customHeight="1" x14ac:dyDescent="0.2">
      <c r="A611" s="121">
        <v>770546</v>
      </c>
      <c r="B611" s="110" t="s">
        <v>681</v>
      </c>
      <c r="C611" s="108">
        <v>6.33</v>
      </c>
      <c r="D611" s="108">
        <f t="shared" si="10"/>
        <v>0</v>
      </c>
      <c r="E611" s="117">
        <f>MULTIPLIER!$C$14</f>
        <v>0</v>
      </c>
    </row>
    <row r="612" spans="1:5" ht="15" customHeight="1" x14ac:dyDescent="0.2">
      <c r="A612" s="121">
        <v>770547</v>
      </c>
      <c r="B612" s="110" t="s">
        <v>682</v>
      </c>
      <c r="C612" s="108">
        <v>6.21</v>
      </c>
      <c r="D612" s="108">
        <f t="shared" si="10"/>
        <v>0</v>
      </c>
      <c r="E612" s="117">
        <f>MULTIPLIER!$C$14</f>
        <v>0</v>
      </c>
    </row>
    <row r="613" spans="1:5" ht="15" customHeight="1" x14ac:dyDescent="0.2">
      <c r="A613" s="121">
        <v>770548</v>
      </c>
      <c r="B613" s="110" t="s">
        <v>683</v>
      </c>
      <c r="C613" s="108">
        <v>6.21</v>
      </c>
      <c r="D613" s="108">
        <f t="shared" si="10"/>
        <v>0</v>
      </c>
      <c r="E613" s="117">
        <f>MULTIPLIER!$C$14</f>
        <v>0</v>
      </c>
    </row>
    <row r="614" spans="1:5" ht="15" customHeight="1" x14ac:dyDescent="0.2">
      <c r="A614" s="121">
        <v>770549</v>
      </c>
      <c r="B614" s="110" t="s">
        <v>684</v>
      </c>
      <c r="C614" s="108">
        <v>5.48</v>
      </c>
      <c r="D614" s="108">
        <f t="shared" si="10"/>
        <v>0</v>
      </c>
      <c r="E614" s="117">
        <f>MULTIPLIER!$C$14</f>
        <v>0</v>
      </c>
    </row>
    <row r="615" spans="1:5" ht="15" customHeight="1" x14ac:dyDescent="0.2">
      <c r="A615" s="121">
        <v>770550</v>
      </c>
      <c r="B615" s="110" t="s">
        <v>685</v>
      </c>
      <c r="C615" s="108">
        <v>11.03</v>
      </c>
      <c r="D615" s="108">
        <f t="shared" si="10"/>
        <v>0</v>
      </c>
      <c r="E615" s="117">
        <f>MULTIPLIER!$C$14</f>
        <v>0</v>
      </c>
    </row>
    <row r="616" spans="1:5" ht="15" customHeight="1" x14ac:dyDescent="0.2">
      <c r="A616" s="121">
        <v>770551</v>
      </c>
      <c r="B616" s="110" t="s">
        <v>686</v>
      </c>
      <c r="C616" s="108">
        <v>11.26</v>
      </c>
      <c r="D616" s="108">
        <f t="shared" si="10"/>
        <v>0</v>
      </c>
      <c r="E616" s="117">
        <f>MULTIPLIER!$C$14</f>
        <v>0</v>
      </c>
    </row>
    <row r="617" spans="1:5" ht="15" customHeight="1" x14ac:dyDescent="0.2">
      <c r="A617" s="121">
        <v>770552</v>
      </c>
      <c r="B617" s="110" t="s">
        <v>687</v>
      </c>
      <c r="C617" s="108">
        <v>9.16</v>
      </c>
      <c r="D617" s="108">
        <f t="shared" si="10"/>
        <v>0</v>
      </c>
      <c r="E617" s="117">
        <f>MULTIPLIER!$C$14</f>
        <v>0</v>
      </c>
    </row>
    <row r="618" spans="1:5" ht="15" customHeight="1" x14ac:dyDescent="0.2">
      <c r="A618" s="121">
        <v>770553</v>
      </c>
      <c r="B618" s="110" t="s">
        <v>688</v>
      </c>
      <c r="C618" s="108">
        <v>8.49</v>
      </c>
      <c r="D618" s="108">
        <f t="shared" si="10"/>
        <v>0</v>
      </c>
      <c r="E618" s="117">
        <f>MULTIPLIER!$C$14</f>
        <v>0</v>
      </c>
    </row>
    <row r="619" spans="1:5" ht="15" customHeight="1" x14ac:dyDescent="0.2">
      <c r="A619" s="121">
        <v>770554</v>
      </c>
      <c r="B619" s="110" t="s">
        <v>689</v>
      </c>
      <c r="C619" s="108">
        <v>14.43</v>
      </c>
      <c r="D619" s="108">
        <f t="shared" si="10"/>
        <v>0</v>
      </c>
      <c r="E619" s="117">
        <f>MULTIPLIER!$C$14</f>
        <v>0</v>
      </c>
    </row>
    <row r="620" spans="1:5" ht="15" customHeight="1" x14ac:dyDescent="0.2">
      <c r="A620" s="121">
        <v>770555</v>
      </c>
      <c r="B620" s="110" t="s">
        <v>690</v>
      </c>
      <c r="C620" s="108">
        <v>11.64</v>
      </c>
      <c r="D620" s="108">
        <f t="shared" si="10"/>
        <v>0</v>
      </c>
      <c r="E620" s="117">
        <f>MULTIPLIER!$C$14</f>
        <v>0</v>
      </c>
    </row>
    <row r="621" spans="1:5" ht="15" customHeight="1" x14ac:dyDescent="0.2">
      <c r="A621" s="121">
        <v>770556</v>
      </c>
      <c r="B621" s="110" t="s">
        <v>691</v>
      </c>
      <c r="C621" s="108">
        <v>11.64</v>
      </c>
      <c r="D621" s="108">
        <f t="shared" si="10"/>
        <v>0</v>
      </c>
      <c r="E621" s="117">
        <f>MULTIPLIER!$C$14</f>
        <v>0</v>
      </c>
    </row>
    <row r="622" spans="1:5" ht="15" customHeight="1" x14ac:dyDescent="0.2">
      <c r="A622" s="121">
        <v>770557</v>
      </c>
      <c r="B622" s="110" t="s">
        <v>692</v>
      </c>
      <c r="C622" s="108">
        <v>16.670000000000002</v>
      </c>
      <c r="D622" s="108">
        <f t="shared" si="10"/>
        <v>0</v>
      </c>
      <c r="E622" s="117">
        <f>MULTIPLIER!$C$14</f>
        <v>0</v>
      </c>
    </row>
    <row r="623" spans="1:5" ht="15" customHeight="1" x14ac:dyDescent="0.2">
      <c r="A623" s="121">
        <v>770558</v>
      </c>
      <c r="B623" s="110" t="s">
        <v>693</v>
      </c>
      <c r="C623" s="108">
        <v>15.01</v>
      </c>
      <c r="D623" s="108">
        <f t="shared" si="10"/>
        <v>0</v>
      </c>
      <c r="E623" s="117">
        <f>MULTIPLIER!$C$14</f>
        <v>0</v>
      </c>
    </row>
    <row r="624" spans="1:5" ht="15" customHeight="1" x14ac:dyDescent="0.2">
      <c r="A624" s="121">
        <v>770559</v>
      </c>
      <c r="B624" s="110" t="s">
        <v>694</v>
      </c>
      <c r="C624" s="108">
        <v>15.01</v>
      </c>
      <c r="D624" s="108">
        <f t="shared" si="10"/>
        <v>0</v>
      </c>
      <c r="E624" s="117">
        <f>MULTIPLIER!$C$14</f>
        <v>0</v>
      </c>
    </row>
    <row r="625" spans="1:5" ht="15" customHeight="1" x14ac:dyDescent="0.2">
      <c r="A625" s="121">
        <v>770560</v>
      </c>
      <c r="B625" s="110" t="s">
        <v>695</v>
      </c>
      <c r="C625" s="108">
        <v>14.18</v>
      </c>
      <c r="D625" s="108">
        <f t="shared" si="10"/>
        <v>0</v>
      </c>
      <c r="E625" s="117">
        <f>MULTIPLIER!$C$14</f>
        <v>0</v>
      </c>
    </row>
    <row r="626" spans="1:5" ht="15" customHeight="1" x14ac:dyDescent="0.2">
      <c r="A626" s="121">
        <v>770561</v>
      </c>
      <c r="B626" s="110" t="s">
        <v>696</v>
      </c>
      <c r="C626" s="108">
        <v>24.48</v>
      </c>
      <c r="D626" s="108">
        <f t="shared" si="10"/>
        <v>0</v>
      </c>
      <c r="E626" s="117">
        <f>MULTIPLIER!$C$14</f>
        <v>0</v>
      </c>
    </row>
    <row r="627" spans="1:5" ht="15" customHeight="1" x14ac:dyDescent="0.2">
      <c r="A627" s="121">
        <v>770562</v>
      </c>
      <c r="B627" s="110" t="s">
        <v>697</v>
      </c>
      <c r="C627" s="108">
        <v>24.48</v>
      </c>
      <c r="D627" s="108">
        <f t="shared" si="10"/>
        <v>0</v>
      </c>
      <c r="E627" s="117">
        <f>MULTIPLIER!$C$14</f>
        <v>0</v>
      </c>
    </row>
    <row r="628" spans="1:5" ht="15" customHeight="1" x14ac:dyDescent="0.2">
      <c r="A628" s="121">
        <v>770563</v>
      </c>
      <c r="B628" s="110" t="s">
        <v>698</v>
      </c>
      <c r="C628" s="108">
        <v>20.46</v>
      </c>
      <c r="D628" s="108">
        <f t="shared" si="10"/>
        <v>0</v>
      </c>
      <c r="E628" s="117">
        <f>MULTIPLIER!$C$14</f>
        <v>0</v>
      </c>
    </row>
    <row r="629" spans="1:5" ht="15" customHeight="1" x14ac:dyDescent="0.2">
      <c r="A629" s="121">
        <v>770564</v>
      </c>
      <c r="B629" s="110" t="s">
        <v>699</v>
      </c>
      <c r="C629" s="108">
        <v>21.63</v>
      </c>
      <c r="D629" s="108">
        <f t="shared" si="10"/>
        <v>0</v>
      </c>
      <c r="E629" s="117">
        <f>MULTIPLIER!$C$14</f>
        <v>0</v>
      </c>
    </row>
    <row r="630" spans="1:5" ht="15" customHeight="1" x14ac:dyDescent="0.2">
      <c r="A630" s="121">
        <v>770565</v>
      </c>
      <c r="B630" s="110" t="s">
        <v>700</v>
      </c>
      <c r="C630" s="108">
        <v>20.46</v>
      </c>
      <c r="D630" s="108">
        <f t="shared" si="10"/>
        <v>0</v>
      </c>
      <c r="E630" s="117">
        <f>MULTIPLIER!$C$14</f>
        <v>0</v>
      </c>
    </row>
    <row r="631" spans="1:5" ht="15" customHeight="1" x14ac:dyDescent="0.2">
      <c r="A631" s="121">
        <v>770566</v>
      </c>
      <c r="B631" s="110" t="s">
        <v>701</v>
      </c>
      <c r="C631" s="108">
        <v>20.46</v>
      </c>
      <c r="D631" s="108">
        <f t="shared" si="10"/>
        <v>0</v>
      </c>
      <c r="E631" s="117">
        <f>MULTIPLIER!$C$14</f>
        <v>0</v>
      </c>
    </row>
    <row r="632" spans="1:5" ht="15" customHeight="1" x14ac:dyDescent="0.2">
      <c r="A632" s="121">
        <v>770567</v>
      </c>
      <c r="B632" s="110" t="s">
        <v>702</v>
      </c>
      <c r="C632" s="108">
        <v>63.31</v>
      </c>
      <c r="D632" s="108">
        <f t="shared" si="10"/>
        <v>0</v>
      </c>
      <c r="E632" s="117">
        <f>MULTIPLIER!$C$14</f>
        <v>0</v>
      </c>
    </row>
    <row r="633" spans="1:5" ht="15" customHeight="1" x14ac:dyDescent="0.2">
      <c r="A633" s="121">
        <v>770568</v>
      </c>
      <c r="B633" s="110" t="s">
        <v>703</v>
      </c>
      <c r="C633" s="108">
        <v>63.22</v>
      </c>
      <c r="D633" s="108">
        <f t="shared" si="10"/>
        <v>0</v>
      </c>
      <c r="E633" s="117">
        <f>MULTIPLIER!$C$14</f>
        <v>0</v>
      </c>
    </row>
    <row r="634" spans="1:5" ht="15" customHeight="1" x14ac:dyDescent="0.2">
      <c r="A634" s="121">
        <v>770569</v>
      </c>
      <c r="B634" s="110" t="s">
        <v>704</v>
      </c>
      <c r="C634" s="108">
        <v>63.22</v>
      </c>
      <c r="D634" s="108">
        <f t="shared" si="10"/>
        <v>0</v>
      </c>
      <c r="E634" s="117">
        <f>MULTIPLIER!$C$14</f>
        <v>0</v>
      </c>
    </row>
    <row r="635" spans="1:5" ht="15" customHeight="1" x14ac:dyDescent="0.2">
      <c r="A635" s="121">
        <v>770570</v>
      </c>
      <c r="B635" s="110" t="s">
        <v>705</v>
      </c>
      <c r="C635" s="108">
        <v>64.53</v>
      </c>
      <c r="D635" s="108">
        <f t="shared" si="10"/>
        <v>0</v>
      </c>
      <c r="E635" s="117">
        <f>MULTIPLIER!$C$14</f>
        <v>0</v>
      </c>
    </row>
    <row r="636" spans="1:5" ht="15" customHeight="1" x14ac:dyDescent="0.2">
      <c r="A636" s="121">
        <v>770571</v>
      </c>
      <c r="B636" s="110" t="s">
        <v>706</v>
      </c>
      <c r="C636" s="108">
        <v>63.31</v>
      </c>
      <c r="D636" s="108">
        <f t="shared" si="10"/>
        <v>0</v>
      </c>
      <c r="E636" s="117">
        <f>MULTIPLIER!$C$14</f>
        <v>0</v>
      </c>
    </row>
    <row r="637" spans="1:5" ht="15" customHeight="1" x14ac:dyDescent="0.2">
      <c r="A637" s="121">
        <v>770572</v>
      </c>
      <c r="B637" s="110" t="s">
        <v>707</v>
      </c>
      <c r="C637" s="108">
        <v>85.71</v>
      </c>
      <c r="D637" s="108">
        <f t="shared" si="10"/>
        <v>0</v>
      </c>
      <c r="E637" s="117">
        <f>MULTIPLIER!$C$14</f>
        <v>0</v>
      </c>
    </row>
    <row r="638" spans="1:5" ht="15" customHeight="1" x14ac:dyDescent="0.2">
      <c r="A638" s="121">
        <v>770573</v>
      </c>
      <c r="B638" s="110" t="s">
        <v>708</v>
      </c>
      <c r="C638" s="108">
        <v>85.71</v>
      </c>
      <c r="D638" s="108">
        <f t="shared" si="10"/>
        <v>0</v>
      </c>
      <c r="E638" s="117">
        <f>MULTIPLIER!$C$14</f>
        <v>0</v>
      </c>
    </row>
    <row r="639" spans="1:5" ht="15" customHeight="1" x14ac:dyDescent="0.2">
      <c r="A639" s="121">
        <v>770574</v>
      </c>
      <c r="B639" s="110" t="s">
        <v>709</v>
      </c>
      <c r="C639" s="108">
        <v>84.1</v>
      </c>
      <c r="D639" s="108">
        <f t="shared" si="10"/>
        <v>0</v>
      </c>
      <c r="E639" s="117">
        <f>MULTIPLIER!$C$14</f>
        <v>0</v>
      </c>
    </row>
    <row r="640" spans="1:5" ht="15" customHeight="1" x14ac:dyDescent="0.2">
      <c r="A640" s="121">
        <v>770575</v>
      </c>
      <c r="B640" s="110" t="s">
        <v>710</v>
      </c>
      <c r="C640" s="108">
        <v>74.489999999999995</v>
      </c>
      <c r="D640" s="108">
        <f t="shared" si="10"/>
        <v>0</v>
      </c>
      <c r="E640" s="117">
        <f>MULTIPLIER!$C$14</f>
        <v>0</v>
      </c>
    </row>
    <row r="641" spans="1:5" ht="15" customHeight="1" x14ac:dyDescent="0.2">
      <c r="A641" s="121">
        <v>770576</v>
      </c>
      <c r="B641" s="110" t="s">
        <v>711</v>
      </c>
      <c r="C641" s="108">
        <v>84.1</v>
      </c>
      <c r="D641" s="108">
        <f t="shared" si="10"/>
        <v>0</v>
      </c>
      <c r="E641" s="117">
        <f>MULTIPLIER!$C$14</f>
        <v>0</v>
      </c>
    </row>
    <row r="642" spans="1:5" ht="15" customHeight="1" x14ac:dyDescent="0.2">
      <c r="A642" s="121">
        <v>770577</v>
      </c>
      <c r="B642" s="110" t="s">
        <v>712</v>
      </c>
      <c r="C642" s="108">
        <v>200.11</v>
      </c>
      <c r="D642" s="108">
        <f t="shared" si="10"/>
        <v>0</v>
      </c>
      <c r="E642" s="117">
        <f>MULTIPLIER!$C$14</f>
        <v>0</v>
      </c>
    </row>
    <row r="643" spans="1:5" ht="15" customHeight="1" x14ac:dyDescent="0.2">
      <c r="A643" s="121">
        <v>770578</v>
      </c>
      <c r="B643" s="110" t="s">
        <v>713</v>
      </c>
      <c r="C643" s="108">
        <v>200.11</v>
      </c>
      <c r="D643" s="108">
        <f t="shared" si="10"/>
        <v>0</v>
      </c>
      <c r="E643" s="117">
        <f>MULTIPLIER!$C$14</f>
        <v>0</v>
      </c>
    </row>
    <row r="644" spans="1:5" ht="15" customHeight="1" x14ac:dyDescent="0.2">
      <c r="A644" s="121">
        <v>770579</v>
      </c>
      <c r="B644" s="110" t="s">
        <v>714</v>
      </c>
      <c r="C644" s="108">
        <v>200.11</v>
      </c>
      <c r="D644" s="108">
        <f t="shared" si="10"/>
        <v>0</v>
      </c>
      <c r="E644" s="117">
        <f>MULTIPLIER!$C$14</f>
        <v>0</v>
      </c>
    </row>
    <row r="645" spans="1:5" ht="15" customHeight="1" x14ac:dyDescent="0.2">
      <c r="A645" s="121">
        <v>770580</v>
      </c>
      <c r="B645" s="110" t="s">
        <v>715</v>
      </c>
      <c r="C645" s="108">
        <v>182.01</v>
      </c>
      <c r="D645" s="108">
        <f t="shared" si="10"/>
        <v>0</v>
      </c>
      <c r="E645" s="117">
        <f>MULTIPLIER!$C$14</f>
        <v>0</v>
      </c>
    </row>
    <row r="646" spans="1:5" ht="15" customHeight="1" x14ac:dyDescent="0.2">
      <c r="A646" s="121">
        <v>770581</v>
      </c>
      <c r="B646" s="110" t="s">
        <v>716</v>
      </c>
      <c r="C646" s="108">
        <v>182.01</v>
      </c>
      <c r="D646" s="108">
        <f t="shared" si="10"/>
        <v>0</v>
      </c>
      <c r="E646" s="117">
        <f>MULTIPLIER!$C$14</f>
        <v>0</v>
      </c>
    </row>
    <row r="647" spans="1:5" ht="15" customHeight="1" x14ac:dyDescent="0.2">
      <c r="A647" s="121">
        <v>770582</v>
      </c>
      <c r="B647" s="110" t="s">
        <v>717</v>
      </c>
      <c r="C647" s="108">
        <v>182.01</v>
      </c>
      <c r="D647" s="108">
        <f t="shared" si="10"/>
        <v>0</v>
      </c>
      <c r="E647" s="117">
        <f>MULTIPLIER!$C$14</f>
        <v>0</v>
      </c>
    </row>
    <row r="648" spans="1:5" ht="15" customHeight="1" x14ac:dyDescent="0.2">
      <c r="A648" s="121">
        <v>770585</v>
      </c>
      <c r="B648" s="110" t="s">
        <v>718</v>
      </c>
      <c r="C648" s="108">
        <v>346.75299999999999</v>
      </c>
      <c r="D648" s="108">
        <f t="shared" si="10"/>
        <v>0</v>
      </c>
      <c r="E648" s="117">
        <f>MULTIPLIER!$C$14</f>
        <v>0</v>
      </c>
    </row>
    <row r="649" spans="1:5" ht="15" customHeight="1" x14ac:dyDescent="0.2">
      <c r="A649" s="121">
        <v>7702405</v>
      </c>
      <c r="B649" s="110" t="s">
        <v>719</v>
      </c>
      <c r="C649" s="108">
        <v>15.05</v>
      </c>
      <c r="D649" s="108">
        <f t="shared" si="10"/>
        <v>0</v>
      </c>
      <c r="E649" s="117">
        <f>MULTIPLIER!$C$14</f>
        <v>0</v>
      </c>
    </row>
    <row r="650" spans="1:5" ht="15" customHeight="1" x14ac:dyDescent="0.2">
      <c r="A650" s="121">
        <v>7702406</v>
      </c>
      <c r="B650" s="110" t="s">
        <v>720</v>
      </c>
      <c r="C650" s="108">
        <v>9.18</v>
      </c>
      <c r="D650" s="108">
        <f t="shared" si="10"/>
        <v>0</v>
      </c>
      <c r="E650" s="117">
        <f>MULTIPLIER!$C$14</f>
        <v>0</v>
      </c>
    </row>
    <row r="651" spans="1:5" ht="15" customHeight="1" x14ac:dyDescent="0.2">
      <c r="A651" s="121">
        <v>7702407</v>
      </c>
      <c r="B651" s="110" t="s">
        <v>721</v>
      </c>
      <c r="C651" s="108">
        <v>15.24</v>
      </c>
      <c r="D651" s="108">
        <f t="shared" si="10"/>
        <v>0</v>
      </c>
      <c r="E651" s="117">
        <f>MULTIPLIER!$C$14</f>
        <v>0</v>
      </c>
    </row>
    <row r="652" spans="1:5" ht="15" customHeight="1" x14ac:dyDescent="0.2">
      <c r="A652" s="121">
        <v>7702408</v>
      </c>
      <c r="B652" s="110" t="s">
        <v>722</v>
      </c>
      <c r="C652" s="108">
        <v>23.12</v>
      </c>
      <c r="D652" s="108">
        <f t="shared" si="10"/>
        <v>0</v>
      </c>
      <c r="E652" s="117">
        <f>MULTIPLIER!$C$14</f>
        <v>0</v>
      </c>
    </row>
    <row r="653" spans="1:5" ht="15" customHeight="1" x14ac:dyDescent="0.2">
      <c r="A653" s="121">
        <v>7702409</v>
      </c>
      <c r="B653" s="110" t="s">
        <v>723</v>
      </c>
      <c r="C653" s="108">
        <v>10.71</v>
      </c>
      <c r="D653" s="108">
        <f t="shared" si="10"/>
        <v>0</v>
      </c>
      <c r="E653" s="117">
        <f>MULTIPLIER!$C$14</f>
        <v>0</v>
      </c>
    </row>
    <row r="654" spans="1:5" ht="15" customHeight="1" x14ac:dyDescent="0.2">
      <c r="A654" s="121">
        <v>7702410</v>
      </c>
      <c r="B654" s="110" t="s">
        <v>724</v>
      </c>
      <c r="C654" s="108">
        <v>10.71</v>
      </c>
      <c r="D654" s="108">
        <f t="shared" si="10"/>
        <v>0</v>
      </c>
      <c r="E654" s="117">
        <f>MULTIPLIER!$C$14</f>
        <v>0</v>
      </c>
    </row>
    <row r="655" spans="1:5" ht="15" customHeight="1" x14ac:dyDescent="0.2">
      <c r="A655" s="121">
        <v>7702411</v>
      </c>
      <c r="B655" s="110" t="s">
        <v>725</v>
      </c>
      <c r="C655" s="108">
        <v>16.190000000000001</v>
      </c>
      <c r="D655" s="108">
        <f t="shared" si="10"/>
        <v>0</v>
      </c>
      <c r="E655" s="117">
        <f>MULTIPLIER!$C$14</f>
        <v>0</v>
      </c>
    </row>
    <row r="656" spans="1:5" ht="15" customHeight="1" x14ac:dyDescent="0.2">
      <c r="A656" s="121">
        <v>7702413</v>
      </c>
      <c r="B656" s="110" t="s">
        <v>726</v>
      </c>
      <c r="C656" s="108">
        <v>9.74</v>
      </c>
      <c r="D656" s="108">
        <f t="shared" si="10"/>
        <v>0</v>
      </c>
      <c r="E656" s="117">
        <f>MULTIPLIER!$C$14</f>
        <v>0</v>
      </c>
    </row>
    <row r="657" spans="1:5" ht="15" customHeight="1" x14ac:dyDescent="0.2">
      <c r="A657" s="121">
        <v>7702414</v>
      </c>
      <c r="B657" s="110" t="s">
        <v>727</v>
      </c>
      <c r="C657" s="108">
        <v>14.78</v>
      </c>
      <c r="D657" s="108">
        <f t="shared" si="10"/>
        <v>0</v>
      </c>
      <c r="E657" s="117">
        <f>MULTIPLIER!$C$14</f>
        <v>0</v>
      </c>
    </row>
    <row r="658" spans="1:5" ht="15" customHeight="1" x14ac:dyDescent="0.2">
      <c r="A658" s="121">
        <v>7702415</v>
      </c>
      <c r="B658" s="110" t="s">
        <v>728</v>
      </c>
      <c r="C658" s="108">
        <v>9.3800000000000008</v>
      </c>
      <c r="D658" s="108">
        <f t="shared" si="10"/>
        <v>0</v>
      </c>
      <c r="E658" s="117">
        <f>MULTIPLIER!$C$14</f>
        <v>0</v>
      </c>
    </row>
    <row r="659" spans="1:5" ht="15" customHeight="1" x14ac:dyDescent="0.2">
      <c r="A659" s="121">
        <v>7702416</v>
      </c>
      <c r="B659" s="110" t="s">
        <v>729</v>
      </c>
      <c r="C659" s="108">
        <v>16.190000000000001</v>
      </c>
      <c r="D659" s="108">
        <f t="shared" si="10"/>
        <v>0</v>
      </c>
      <c r="E659" s="117">
        <f>MULTIPLIER!$C$14</f>
        <v>0</v>
      </c>
    </row>
    <row r="660" spans="1:5" ht="15" customHeight="1" x14ac:dyDescent="0.2">
      <c r="A660" s="121">
        <v>7702417</v>
      </c>
      <c r="B660" s="110" t="s">
        <v>730</v>
      </c>
      <c r="C660" s="108">
        <v>26.93</v>
      </c>
      <c r="D660" s="108">
        <f t="shared" si="10"/>
        <v>0</v>
      </c>
      <c r="E660" s="117">
        <f>MULTIPLIER!$C$14</f>
        <v>0</v>
      </c>
    </row>
    <row r="661" spans="1:5" ht="15" customHeight="1" x14ac:dyDescent="0.2">
      <c r="A661" s="121">
        <v>7702418</v>
      </c>
      <c r="B661" s="110" t="s">
        <v>731</v>
      </c>
      <c r="C661" s="108">
        <v>15.86</v>
      </c>
      <c r="D661" s="108">
        <f t="shared" si="10"/>
        <v>0</v>
      </c>
      <c r="E661" s="117">
        <f>MULTIPLIER!$C$14</f>
        <v>0</v>
      </c>
    </row>
    <row r="662" spans="1:5" ht="15" customHeight="1" x14ac:dyDescent="0.2">
      <c r="A662" s="121">
        <v>7702419</v>
      </c>
      <c r="B662" s="110" t="s">
        <v>732</v>
      </c>
      <c r="C662" s="108">
        <v>16.190000000000001</v>
      </c>
      <c r="D662" s="108">
        <f t="shared" si="10"/>
        <v>0</v>
      </c>
      <c r="E662" s="117">
        <f>MULTIPLIER!$C$14</f>
        <v>0</v>
      </c>
    </row>
    <row r="663" spans="1:5" ht="15" customHeight="1" x14ac:dyDescent="0.2">
      <c r="A663" s="121">
        <v>7702420</v>
      </c>
      <c r="B663" s="110" t="s">
        <v>733</v>
      </c>
      <c r="C663" s="108">
        <v>15.86</v>
      </c>
      <c r="D663" s="108">
        <f t="shared" si="10"/>
        <v>0</v>
      </c>
      <c r="E663" s="117">
        <f>MULTIPLIER!$C$14</f>
        <v>0</v>
      </c>
    </row>
    <row r="664" spans="1:5" ht="15" customHeight="1" x14ac:dyDescent="0.2">
      <c r="A664" s="121">
        <v>7702421</v>
      </c>
      <c r="B664" s="110" t="s">
        <v>734</v>
      </c>
      <c r="C664" s="108">
        <v>16.010000000000002</v>
      </c>
      <c r="D664" s="108">
        <f t="shared" si="10"/>
        <v>0</v>
      </c>
      <c r="E664" s="117">
        <f>MULTIPLIER!$C$14</f>
        <v>0</v>
      </c>
    </row>
    <row r="665" spans="1:5" ht="15" customHeight="1" x14ac:dyDescent="0.2">
      <c r="A665" s="121">
        <v>7702422</v>
      </c>
      <c r="B665" s="110" t="s">
        <v>735</v>
      </c>
      <c r="C665" s="108">
        <v>15.86</v>
      </c>
      <c r="D665" s="108">
        <f t="shared" si="10"/>
        <v>0</v>
      </c>
      <c r="E665" s="117">
        <f>MULTIPLIER!$C$14</f>
        <v>0</v>
      </c>
    </row>
    <row r="666" spans="1:5" ht="15" customHeight="1" x14ac:dyDescent="0.2">
      <c r="A666" s="121">
        <v>7702423</v>
      </c>
      <c r="B666" s="110" t="s">
        <v>736</v>
      </c>
      <c r="C666" s="108">
        <v>15.86</v>
      </c>
      <c r="D666" s="108">
        <f t="shared" si="10"/>
        <v>0</v>
      </c>
      <c r="E666" s="117">
        <f>MULTIPLIER!$C$14</f>
        <v>0</v>
      </c>
    </row>
    <row r="667" spans="1:5" ht="15" customHeight="1" x14ac:dyDescent="0.2">
      <c r="A667" s="121">
        <v>7702424</v>
      </c>
      <c r="B667" s="110" t="s">
        <v>737</v>
      </c>
      <c r="C667" s="108">
        <v>25.58</v>
      </c>
      <c r="D667" s="108">
        <f t="shared" si="10"/>
        <v>0</v>
      </c>
      <c r="E667" s="117">
        <f>MULTIPLIER!$C$14</f>
        <v>0</v>
      </c>
    </row>
    <row r="668" spans="1:5" ht="15" customHeight="1" x14ac:dyDescent="0.2">
      <c r="A668" s="121">
        <v>7702425</v>
      </c>
      <c r="B668" s="110" t="s">
        <v>738</v>
      </c>
      <c r="C668" s="108">
        <v>24.54</v>
      </c>
      <c r="D668" s="108">
        <f t="shared" si="10"/>
        <v>0</v>
      </c>
      <c r="E668" s="117">
        <f>MULTIPLIER!$C$14</f>
        <v>0</v>
      </c>
    </row>
    <row r="669" spans="1:5" ht="15" customHeight="1" x14ac:dyDescent="0.2">
      <c r="A669" s="121">
        <v>7702426</v>
      </c>
      <c r="B669" s="110" t="s">
        <v>739</v>
      </c>
      <c r="C669" s="108">
        <v>15.86</v>
      </c>
      <c r="D669" s="108">
        <f t="shared" si="10"/>
        <v>0</v>
      </c>
      <c r="E669" s="117">
        <f>MULTIPLIER!$C$14</f>
        <v>0</v>
      </c>
    </row>
    <row r="670" spans="1:5" ht="15" customHeight="1" x14ac:dyDescent="0.2">
      <c r="A670" s="121">
        <v>7702427</v>
      </c>
      <c r="B670" s="110" t="s">
        <v>740</v>
      </c>
      <c r="C670" s="108">
        <v>13.16</v>
      </c>
      <c r="D670" s="108">
        <f t="shared" si="10"/>
        <v>0</v>
      </c>
      <c r="E670" s="117">
        <f>MULTIPLIER!$C$14</f>
        <v>0</v>
      </c>
    </row>
    <row r="671" spans="1:5" ht="15" customHeight="1" x14ac:dyDescent="0.2">
      <c r="A671" s="121">
        <v>7702428</v>
      </c>
      <c r="B671" s="110" t="s">
        <v>741</v>
      </c>
      <c r="C671" s="108">
        <v>26.66</v>
      </c>
      <c r="D671" s="108">
        <f t="shared" si="10"/>
        <v>0</v>
      </c>
      <c r="E671" s="117">
        <f>MULTIPLIER!$C$14</f>
        <v>0</v>
      </c>
    </row>
    <row r="672" spans="1:5" ht="15" customHeight="1" x14ac:dyDescent="0.2">
      <c r="A672" s="121">
        <v>7702429</v>
      </c>
      <c r="B672" s="110" t="s">
        <v>742</v>
      </c>
      <c r="C672" s="108">
        <v>48.29</v>
      </c>
      <c r="D672" s="108">
        <f t="shared" ref="D672:D735" si="11">ROUND(C672*E672,4)</f>
        <v>0</v>
      </c>
      <c r="E672" s="117">
        <f>MULTIPLIER!$C$14</f>
        <v>0</v>
      </c>
    </row>
    <row r="673" spans="1:5" ht="15" customHeight="1" x14ac:dyDescent="0.2">
      <c r="A673" s="121">
        <v>7702431</v>
      </c>
      <c r="B673" s="110" t="s">
        <v>743</v>
      </c>
      <c r="C673" s="108">
        <v>26.93</v>
      </c>
      <c r="D673" s="108">
        <f t="shared" si="11"/>
        <v>0</v>
      </c>
      <c r="E673" s="117">
        <f>MULTIPLIER!$C$14</f>
        <v>0</v>
      </c>
    </row>
    <row r="674" spans="1:5" ht="15" customHeight="1" x14ac:dyDescent="0.2">
      <c r="A674" s="121">
        <v>7702432</v>
      </c>
      <c r="B674" s="110" t="s">
        <v>744</v>
      </c>
      <c r="C674" s="108">
        <v>26.66</v>
      </c>
      <c r="D674" s="108">
        <f t="shared" si="11"/>
        <v>0</v>
      </c>
      <c r="E674" s="117">
        <f>MULTIPLIER!$C$14</f>
        <v>0</v>
      </c>
    </row>
    <row r="675" spans="1:5" ht="15" customHeight="1" x14ac:dyDescent="0.2">
      <c r="A675" s="121">
        <v>7702433</v>
      </c>
      <c r="B675" s="110" t="s">
        <v>745</v>
      </c>
      <c r="C675" s="108">
        <v>26.55</v>
      </c>
      <c r="D675" s="108">
        <f t="shared" si="11"/>
        <v>0</v>
      </c>
      <c r="E675" s="117">
        <f>MULTIPLIER!$C$14</f>
        <v>0</v>
      </c>
    </row>
    <row r="676" spans="1:5" ht="15" customHeight="1" x14ac:dyDescent="0.2">
      <c r="A676" s="121">
        <v>7702434</v>
      </c>
      <c r="B676" s="110" t="s">
        <v>746</v>
      </c>
      <c r="C676" s="108">
        <v>26.93</v>
      </c>
      <c r="D676" s="108">
        <f t="shared" si="11"/>
        <v>0</v>
      </c>
      <c r="E676" s="117">
        <f>MULTIPLIER!$C$14</f>
        <v>0</v>
      </c>
    </row>
    <row r="677" spans="1:5" ht="15" customHeight="1" x14ac:dyDescent="0.2">
      <c r="A677" s="121">
        <v>7702435</v>
      </c>
      <c r="B677" s="110" t="s">
        <v>747</v>
      </c>
      <c r="C677" s="108">
        <v>26.26</v>
      </c>
      <c r="D677" s="108">
        <f t="shared" si="11"/>
        <v>0</v>
      </c>
      <c r="E677" s="117">
        <f>MULTIPLIER!$C$14</f>
        <v>0</v>
      </c>
    </row>
    <row r="678" spans="1:5" ht="15" customHeight="1" x14ac:dyDescent="0.2">
      <c r="A678" s="121">
        <v>7702436</v>
      </c>
      <c r="B678" s="110" t="s">
        <v>748</v>
      </c>
      <c r="C678" s="108">
        <v>26.26</v>
      </c>
      <c r="D678" s="108">
        <f t="shared" si="11"/>
        <v>0</v>
      </c>
      <c r="E678" s="117">
        <f>MULTIPLIER!$C$14</f>
        <v>0</v>
      </c>
    </row>
    <row r="679" spans="1:5" ht="15" customHeight="1" x14ac:dyDescent="0.2">
      <c r="A679" s="121">
        <v>7702437</v>
      </c>
      <c r="B679" s="110" t="s">
        <v>749</v>
      </c>
      <c r="C679" s="108">
        <v>26.66</v>
      </c>
      <c r="D679" s="108">
        <f t="shared" si="11"/>
        <v>0</v>
      </c>
      <c r="E679" s="117">
        <f>MULTIPLIER!$C$14</f>
        <v>0</v>
      </c>
    </row>
    <row r="680" spans="1:5" ht="15" customHeight="1" x14ac:dyDescent="0.2">
      <c r="A680" s="121">
        <v>7702438</v>
      </c>
      <c r="B680" s="110" t="s">
        <v>750</v>
      </c>
      <c r="C680" s="108">
        <v>26.66</v>
      </c>
      <c r="D680" s="108">
        <f t="shared" si="11"/>
        <v>0</v>
      </c>
      <c r="E680" s="117">
        <f>MULTIPLIER!$C$14</f>
        <v>0</v>
      </c>
    </row>
    <row r="681" spans="1:5" ht="15" customHeight="1" x14ac:dyDescent="0.2">
      <c r="A681" s="121">
        <v>7702439</v>
      </c>
      <c r="B681" s="110" t="s">
        <v>751</v>
      </c>
      <c r="C681" s="108">
        <v>24.7</v>
      </c>
      <c r="D681" s="108">
        <f t="shared" si="11"/>
        <v>0</v>
      </c>
      <c r="E681" s="117">
        <f>MULTIPLIER!$C$14</f>
        <v>0</v>
      </c>
    </row>
    <row r="682" spans="1:5" ht="15" customHeight="1" x14ac:dyDescent="0.2">
      <c r="A682" s="121">
        <v>7702440</v>
      </c>
      <c r="B682" s="110" t="s">
        <v>752</v>
      </c>
      <c r="C682" s="108">
        <v>24.77</v>
      </c>
      <c r="D682" s="108">
        <f t="shared" si="11"/>
        <v>0</v>
      </c>
      <c r="E682" s="117">
        <f>MULTIPLIER!$C$14</f>
        <v>0</v>
      </c>
    </row>
    <row r="683" spans="1:5" ht="15" customHeight="1" x14ac:dyDescent="0.2">
      <c r="A683" s="121">
        <v>7702441</v>
      </c>
      <c r="B683" s="110" t="s">
        <v>753</v>
      </c>
      <c r="C683" s="108">
        <v>26.12</v>
      </c>
      <c r="D683" s="108">
        <f t="shared" si="11"/>
        <v>0</v>
      </c>
      <c r="E683" s="117">
        <f>MULTIPLIER!$C$14</f>
        <v>0</v>
      </c>
    </row>
    <row r="684" spans="1:5" ht="15" customHeight="1" x14ac:dyDescent="0.2">
      <c r="A684" s="121">
        <v>7702442</v>
      </c>
      <c r="B684" s="110" t="s">
        <v>754</v>
      </c>
      <c r="C684" s="108">
        <v>26.93</v>
      </c>
      <c r="D684" s="108">
        <f t="shared" si="11"/>
        <v>0</v>
      </c>
      <c r="E684" s="117">
        <f>MULTIPLIER!$C$14</f>
        <v>0</v>
      </c>
    </row>
    <row r="685" spans="1:5" ht="15" customHeight="1" x14ac:dyDescent="0.2">
      <c r="A685" s="121">
        <v>7702443</v>
      </c>
      <c r="B685" s="110" t="s">
        <v>755</v>
      </c>
      <c r="C685" s="108">
        <v>48.3</v>
      </c>
      <c r="D685" s="108">
        <f t="shared" si="11"/>
        <v>0</v>
      </c>
      <c r="E685" s="117">
        <f>MULTIPLIER!$C$14</f>
        <v>0</v>
      </c>
    </row>
    <row r="686" spans="1:5" ht="15" customHeight="1" x14ac:dyDescent="0.2">
      <c r="A686" s="121">
        <v>7702444</v>
      </c>
      <c r="B686" s="110" t="s">
        <v>756</v>
      </c>
      <c r="C686" s="108">
        <v>25</v>
      </c>
      <c r="D686" s="108">
        <f t="shared" si="11"/>
        <v>0</v>
      </c>
      <c r="E686" s="117">
        <f>MULTIPLIER!$C$14</f>
        <v>0</v>
      </c>
    </row>
    <row r="687" spans="1:5" ht="15" customHeight="1" x14ac:dyDescent="0.2">
      <c r="A687" s="121">
        <v>7702446</v>
      </c>
      <c r="B687" s="110" t="s">
        <v>757</v>
      </c>
      <c r="C687" s="108">
        <v>24.77</v>
      </c>
      <c r="D687" s="108">
        <f t="shared" si="11"/>
        <v>0</v>
      </c>
      <c r="E687" s="117">
        <f>MULTIPLIER!$C$14</f>
        <v>0</v>
      </c>
    </row>
    <row r="688" spans="1:5" ht="15" customHeight="1" x14ac:dyDescent="0.2">
      <c r="A688" s="121">
        <v>7702447</v>
      </c>
      <c r="B688" s="110" t="s">
        <v>758</v>
      </c>
      <c r="C688" s="108">
        <v>20.36</v>
      </c>
      <c r="D688" s="108">
        <f t="shared" si="11"/>
        <v>0</v>
      </c>
      <c r="E688" s="117">
        <f>MULTIPLIER!$C$14</f>
        <v>0</v>
      </c>
    </row>
    <row r="689" spans="1:5" ht="15" customHeight="1" x14ac:dyDescent="0.2">
      <c r="A689" s="121">
        <v>7702448</v>
      </c>
      <c r="B689" s="110" t="s">
        <v>759</v>
      </c>
      <c r="C689" s="108">
        <v>20.36</v>
      </c>
      <c r="D689" s="108">
        <f t="shared" si="11"/>
        <v>0</v>
      </c>
      <c r="E689" s="117">
        <f>MULTIPLIER!$C$14</f>
        <v>0</v>
      </c>
    </row>
    <row r="690" spans="1:5" ht="15" customHeight="1" x14ac:dyDescent="0.2">
      <c r="A690" s="121">
        <v>7702449</v>
      </c>
      <c r="B690" s="110" t="s">
        <v>760</v>
      </c>
      <c r="C690" s="108">
        <v>34.56</v>
      </c>
      <c r="D690" s="108">
        <f t="shared" si="11"/>
        <v>0</v>
      </c>
      <c r="E690" s="117">
        <f>MULTIPLIER!$C$14</f>
        <v>0</v>
      </c>
    </row>
    <row r="691" spans="1:5" ht="15" customHeight="1" x14ac:dyDescent="0.2">
      <c r="A691" s="121">
        <v>7702450</v>
      </c>
      <c r="B691" s="110" t="s">
        <v>761</v>
      </c>
      <c r="C691" s="108">
        <v>64.819999999999993</v>
      </c>
      <c r="D691" s="108">
        <f t="shared" si="11"/>
        <v>0</v>
      </c>
      <c r="E691" s="117">
        <f>MULTIPLIER!$C$14</f>
        <v>0</v>
      </c>
    </row>
    <row r="692" spans="1:5" ht="15" customHeight="1" x14ac:dyDescent="0.2">
      <c r="A692" s="121">
        <v>7702451</v>
      </c>
      <c r="B692" s="110" t="s">
        <v>762</v>
      </c>
      <c r="C692" s="108">
        <v>57.37</v>
      </c>
      <c r="D692" s="108">
        <f t="shared" si="11"/>
        <v>0</v>
      </c>
      <c r="E692" s="117">
        <f>MULTIPLIER!$C$14</f>
        <v>0</v>
      </c>
    </row>
    <row r="693" spans="1:5" ht="15" customHeight="1" x14ac:dyDescent="0.2">
      <c r="A693" s="121">
        <v>7702452</v>
      </c>
      <c r="B693" s="110" t="s">
        <v>763</v>
      </c>
      <c r="C693" s="108">
        <v>57.37</v>
      </c>
      <c r="D693" s="108">
        <f t="shared" si="11"/>
        <v>0</v>
      </c>
      <c r="E693" s="117">
        <f>MULTIPLIER!$C$14</f>
        <v>0</v>
      </c>
    </row>
    <row r="694" spans="1:5" ht="15" customHeight="1" x14ac:dyDescent="0.2">
      <c r="A694" s="121">
        <v>7702453</v>
      </c>
      <c r="B694" s="110" t="s">
        <v>764</v>
      </c>
      <c r="C694" s="108">
        <v>34.22</v>
      </c>
      <c r="D694" s="108">
        <f t="shared" si="11"/>
        <v>0</v>
      </c>
      <c r="E694" s="117">
        <f>MULTIPLIER!$C$14</f>
        <v>0</v>
      </c>
    </row>
    <row r="695" spans="1:5" ht="15" customHeight="1" x14ac:dyDescent="0.2">
      <c r="A695" s="121">
        <v>7702454</v>
      </c>
      <c r="B695" s="110" t="s">
        <v>765</v>
      </c>
      <c r="C695" s="108">
        <v>36.17</v>
      </c>
      <c r="D695" s="108">
        <f t="shared" si="11"/>
        <v>0</v>
      </c>
      <c r="E695" s="117">
        <f>MULTIPLIER!$C$14</f>
        <v>0</v>
      </c>
    </row>
    <row r="696" spans="1:5" ht="15" customHeight="1" x14ac:dyDescent="0.2">
      <c r="A696" s="121">
        <v>7702455</v>
      </c>
      <c r="B696" s="110" t="s">
        <v>766</v>
      </c>
      <c r="C696" s="108">
        <v>53.3</v>
      </c>
      <c r="D696" s="108">
        <f t="shared" si="11"/>
        <v>0</v>
      </c>
      <c r="E696" s="117">
        <f>MULTIPLIER!$C$14</f>
        <v>0</v>
      </c>
    </row>
    <row r="697" spans="1:5" ht="15" customHeight="1" x14ac:dyDescent="0.2">
      <c r="A697" s="121">
        <v>7702456</v>
      </c>
      <c r="B697" s="110" t="s">
        <v>767</v>
      </c>
      <c r="C697" s="108">
        <v>45.2</v>
      </c>
      <c r="D697" s="108">
        <f t="shared" si="11"/>
        <v>0</v>
      </c>
      <c r="E697" s="117">
        <f>MULTIPLIER!$C$14</f>
        <v>0</v>
      </c>
    </row>
    <row r="698" spans="1:5" ht="15" customHeight="1" x14ac:dyDescent="0.2">
      <c r="A698" s="121">
        <v>7702457</v>
      </c>
      <c r="B698" s="110" t="s">
        <v>768</v>
      </c>
      <c r="C698" s="108">
        <v>53.69</v>
      </c>
      <c r="D698" s="108">
        <f t="shared" si="11"/>
        <v>0</v>
      </c>
      <c r="E698" s="117">
        <f>MULTIPLIER!$C$14</f>
        <v>0</v>
      </c>
    </row>
    <row r="699" spans="1:5" ht="15" customHeight="1" x14ac:dyDescent="0.2">
      <c r="A699" s="121">
        <v>7702458</v>
      </c>
      <c r="B699" s="110" t="s">
        <v>769</v>
      </c>
      <c r="C699" s="108">
        <v>54.47</v>
      </c>
      <c r="D699" s="108">
        <f t="shared" si="11"/>
        <v>0</v>
      </c>
      <c r="E699" s="117">
        <f>MULTIPLIER!$C$14</f>
        <v>0</v>
      </c>
    </row>
    <row r="700" spans="1:5" ht="15" customHeight="1" x14ac:dyDescent="0.2">
      <c r="A700" s="121">
        <v>7702459</v>
      </c>
      <c r="B700" s="110" t="s">
        <v>770</v>
      </c>
      <c r="C700" s="108">
        <v>55.28</v>
      </c>
      <c r="D700" s="108">
        <f t="shared" si="11"/>
        <v>0</v>
      </c>
      <c r="E700" s="117">
        <f>MULTIPLIER!$C$14</f>
        <v>0</v>
      </c>
    </row>
    <row r="701" spans="1:5" ht="15" customHeight="1" x14ac:dyDescent="0.2">
      <c r="A701" s="121">
        <v>7702460</v>
      </c>
      <c r="B701" s="110" t="s">
        <v>771</v>
      </c>
      <c r="C701" s="108">
        <v>41.43</v>
      </c>
      <c r="D701" s="108">
        <f t="shared" si="11"/>
        <v>0</v>
      </c>
      <c r="E701" s="117">
        <f>MULTIPLIER!$C$14</f>
        <v>0</v>
      </c>
    </row>
    <row r="702" spans="1:5" ht="15" customHeight="1" x14ac:dyDescent="0.2">
      <c r="A702" s="121">
        <v>7702461</v>
      </c>
      <c r="B702" s="110" t="s">
        <v>772</v>
      </c>
      <c r="C702" s="108">
        <v>41.44</v>
      </c>
      <c r="D702" s="108">
        <f t="shared" si="11"/>
        <v>0</v>
      </c>
      <c r="E702" s="117">
        <f>MULTIPLIER!$C$14</f>
        <v>0</v>
      </c>
    </row>
    <row r="703" spans="1:5" ht="15" customHeight="1" x14ac:dyDescent="0.2">
      <c r="A703" s="121">
        <v>7702462</v>
      </c>
      <c r="B703" s="110" t="s">
        <v>773</v>
      </c>
      <c r="C703" s="108">
        <v>48.29</v>
      </c>
      <c r="D703" s="108">
        <f t="shared" si="11"/>
        <v>0</v>
      </c>
      <c r="E703" s="117">
        <f>MULTIPLIER!$C$14</f>
        <v>0</v>
      </c>
    </row>
    <row r="704" spans="1:5" ht="15" customHeight="1" x14ac:dyDescent="0.2">
      <c r="A704" s="121">
        <v>7702463</v>
      </c>
      <c r="B704" s="110" t="s">
        <v>774</v>
      </c>
      <c r="C704" s="108">
        <v>48.3</v>
      </c>
      <c r="D704" s="108">
        <f t="shared" si="11"/>
        <v>0</v>
      </c>
      <c r="E704" s="117">
        <f>MULTIPLIER!$C$14</f>
        <v>0</v>
      </c>
    </row>
    <row r="705" spans="1:5" ht="15" customHeight="1" x14ac:dyDescent="0.2">
      <c r="A705" s="121">
        <v>7702464</v>
      </c>
      <c r="B705" s="110" t="s">
        <v>775</v>
      </c>
      <c r="C705" s="108">
        <v>48.3</v>
      </c>
      <c r="D705" s="108">
        <f t="shared" si="11"/>
        <v>0</v>
      </c>
      <c r="E705" s="117">
        <f>MULTIPLIER!$C$14</f>
        <v>0</v>
      </c>
    </row>
    <row r="706" spans="1:5" ht="15" customHeight="1" x14ac:dyDescent="0.2">
      <c r="A706" s="121">
        <v>7702465</v>
      </c>
      <c r="B706" s="110" t="s">
        <v>776</v>
      </c>
      <c r="C706" s="108">
        <v>31.2</v>
      </c>
      <c r="D706" s="108">
        <f t="shared" si="11"/>
        <v>0</v>
      </c>
      <c r="E706" s="117">
        <f>MULTIPLIER!$C$14</f>
        <v>0</v>
      </c>
    </row>
    <row r="707" spans="1:5" ht="15" customHeight="1" x14ac:dyDescent="0.2">
      <c r="A707" s="121">
        <v>7702466</v>
      </c>
      <c r="B707" s="110" t="s">
        <v>777</v>
      </c>
      <c r="C707" s="108">
        <v>31.2</v>
      </c>
      <c r="D707" s="108">
        <f t="shared" si="11"/>
        <v>0</v>
      </c>
      <c r="E707" s="117">
        <f>MULTIPLIER!$C$14</f>
        <v>0</v>
      </c>
    </row>
    <row r="708" spans="1:5" ht="15" customHeight="1" x14ac:dyDescent="0.2">
      <c r="A708" s="121">
        <v>7702467</v>
      </c>
      <c r="B708" s="110" t="s">
        <v>778</v>
      </c>
      <c r="C708" s="108">
        <v>30.6</v>
      </c>
      <c r="D708" s="108">
        <f t="shared" si="11"/>
        <v>0</v>
      </c>
      <c r="E708" s="117">
        <f>MULTIPLIER!$C$14</f>
        <v>0</v>
      </c>
    </row>
    <row r="709" spans="1:5" ht="15" customHeight="1" x14ac:dyDescent="0.2">
      <c r="A709" s="121">
        <v>7702468</v>
      </c>
      <c r="B709" s="110" t="s">
        <v>779</v>
      </c>
      <c r="C709" s="108">
        <v>34.56</v>
      </c>
      <c r="D709" s="108">
        <f t="shared" si="11"/>
        <v>0</v>
      </c>
      <c r="E709" s="117">
        <f>MULTIPLIER!$C$14</f>
        <v>0</v>
      </c>
    </row>
    <row r="710" spans="1:5" ht="15" customHeight="1" x14ac:dyDescent="0.2">
      <c r="A710" s="121">
        <v>7702469</v>
      </c>
      <c r="B710" s="110" t="s">
        <v>780</v>
      </c>
      <c r="C710" s="108">
        <v>43.58</v>
      </c>
      <c r="D710" s="108">
        <f t="shared" si="11"/>
        <v>0</v>
      </c>
      <c r="E710" s="117">
        <f>MULTIPLIER!$C$14</f>
        <v>0</v>
      </c>
    </row>
    <row r="711" spans="1:5" ht="15" customHeight="1" x14ac:dyDescent="0.2">
      <c r="A711" s="121">
        <v>7702470</v>
      </c>
      <c r="B711" s="110" t="s">
        <v>781</v>
      </c>
      <c r="C711" s="108">
        <v>64.819999999999993</v>
      </c>
      <c r="D711" s="108">
        <f t="shared" si="11"/>
        <v>0</v>
      </c>
      <c r="E711" s="117">
        <f>MULTIPLIER!$C$14</f>
        <v>0</v>
      </c>
    </row>
    <row r="712" spans="1:5" ht="15" customHeight="1" x14ac:dyDescent="0.2">
      <c r="A712" s="121">
        <v>7702471</v>
      </c>
      <c r="B712" s="110" t="s">
        <v>782</v>
      </c>
      <c r="C712" s="108">
        <v>26.63</v>
      </c>
      <c r="D712" s="108">
        <f t="shared" si="11"/>
        <v>0</v>
      </c>
      <c r="E712" s="117">
        <f>MULTIPLIER!$C$14</f>
        <v>0</v>
      </c>
    </row>
    <row r="713" spans="1:5" ht="15" customHeight="1" x14ac:dyDescent="0.2">
      <c r="A713" s="121">
        <v>7702472</v>
      </c>
      <c r="B713" s="110" t="s">
        <v>783</v>
      </c>
      <c r="C713" s="108">
        <v>25.2</v>
      </c>
      <c r="D713" s="108">
        <f t="shared" si="11"/>
        <v>0</v>
      </c>
      <c r="E713" s="117">
        <f>MULTIPLIER!$C$14</f>
        <v>0</v>
      </c>
    </row>
    <row r="714" spans="1:5" ht="15" customHeight="1" x14ac:dyDescent="0.2">
      <c r="A714" s="121">
        <v>7702473</v>
      </c>
      <c r="B714" s="110" t="s">
        <v>784</v>
      </c>
      <c r="C714" s="108">
        <v>25.2</v>
      </c>
      <c r="D714" s="108">
        <f t="shared" si="11"/>
        <v>0</v>
      </c>
      <c r="E714" s="117">
        <f>MULTIPLIER!$C$14</f>
        <v>0</v>
      </c>
    </row>
    <row r="715" spans="1:5" ht="15" customHeight="1" x14ac:dyDescent="0.2">
      <c r="A715" s="121">
        <v>7702474</v>
      </c>
      <c r="B715" s="110" t="s">
        <v>785</v>
      </c>
      <c r="C715" s="108">
        <v>30.34</v>
      </c>
      <c r="D715" s="108">
        <f t="shared" si="11"/>
        <v>0</v>
      </c>
      <c r="E715" s="117">
        <f>MULTIPLIER!$C$14</f>
        <v>0</v>
      </c>
    </row>
    <row r="716" spans="1:5" ht="15" customHeight="1" x14ac:dyDescent="0.2">
      <c r="A716" s="121">
        <v>7702475</v>
      </c>
      <c r="B716" s="110" t="s">
        <v>786</v>
      </c>
      <c r="C716" s="108">
        <v>56.3</v>
      </c>
      <c r="D716" s="108">
        <f t="shared" si="11"/>
        <v>0</v>
      </c>
      <c r="E716" s="117">
        <f>MULTIPLIER!$C$14</f>
        <v>0</v>
      </c>
    </row>
    <row r="717" spans="1:5" ht="15" customHeight="1" x14ac:dyDescent="0.2">
      <c r="A717" s="121">
        <v>7702477</v>
      </c>
      <c r="B717" s="110" t="s">
        <v>787</v>
      </c>
      <c r="C717" s="108">
        <v>64.819999999999993</v>
      </c>
      <c r="D717" s="108">
        <f t="shared" si="11"/>
        <v>0</v>
      </c>
      <c r="E717" s="117">
        <f>MULTIPLIER!$C$14</f>
        <v>0</v>
      </c>
    </row>
    <row r="718" spans="1:5" ht="15" customHeight="1" x14ac:dyDescent="0.2">
      <c r="A718" s="121">
        <v>7702478</v>
      </c>
      <c r="B718" s="110" t="s">
        <v>788</v>
      </c>
      <c r="C718" s="108">
        <v>66.25</v>
      </c>
      <c r="D718" s="108">
        <f t="shared" si="11"/>
        <v>0</v>
      </c>
      <c r="E718" s="117">
        <f>MULTIPLIER!$C$14</f>
        <v>0</v>
      </c>
    </row>
    <row r="719" spans="1:5" ht="15" customHeight="1" x14ac:dyDescent="0.2">
      <c r="A719" s="121">
        <v>7702479</v>
      </c>
      <c r="B719" s="110" t="s">
        <v>789</v>
      </c>
      <c r="C719" s="108">
        <v>66.680000000000007</v>
      </c>
      <c r="D719" s="108">
        <f t="shared" si="11"/>
        <v>0</v>
      </c>
      <c r="E719" s="117">
        <f>MULTIPLIER!$C$14</f>
        <v>0</v>
      </c>
    </row>
    <row r="720" spans="1:5" ht="15" customHeight="1" x14ac:dyDescent="0.2">
      <c r="A720" s="121">
        <v>7702480</v>
      </c>
      <c r="B720" s="110" t="s">
        <v>790</v>
      </c>
      <c r="C720" s="108">
        <v>68.430000000000007</v>
      </c>
      <c r="D720" s="108">
        <f t="shared" si="11"/>
        <v>0</v>
      </c>
      <c r="E720" s="117">
        <f>MULTIPLIER!$C$14</f>
        <v>0</v>
      </c>
    </row>
    <row r="721" spans="1:5" ht="15" customHeight="1" x14ac:dyDescent="0.2">
      <c r="A721" s="121">
        <v>7702481</v>
      </c>
      <c r="B721" s="110" t="s">
        <v>791</v>
      </c>
      <c r="C721" s="108">
        <v>66.34</v>
      </c>
      <c r="D721" s="108">
        <f t="shared" si="11"/>
        <v>0</v>
      </c>
      <c r="E721" s="117">
        <f>MULTIPLIER!$C$14</f>
        <v>0</v>
      </c>
    </row>
    <row r="722" spans="1:5" ht="15" customHeight="1" x14ac:dyDescent="0.2">
      <c r="A722" s="121">
        <v>7702482</v>
      </c>
      <c r="B722" s="110" t="s">
        <v>792</v>
      </c>
      <c r="C722" s="108">
        <v>65.89</v>
      </c>
      <c r="D722" s="108">
        <f t="shared" si="11"/>
        <v>0</v>
      </c>
      <c r="E722" s="117">
        <f>MULTIPLIER!$C$14</f>
        <v>0</v>
      </c>
    </row>
    <row r="723" spans="1:5" ht="15" customHeight="1" x14ac:dyDescent="0.2">
      <c r="A723" s="121">
        <v>7702483</v>
      </c>
      <c r="B723" s="110" t="s">
        <v>793</v>
      </c>
      <c r="C723" s="108">
        <v>64.819999999999993</v>
      </c>
      <c r="D723" s="108">
        <f t="shared" si="11"/>
        <v>0</v>
      </c>
      <c r="E723" s="117">
        <f>MULTIPLIER!$C$14</f>
        <v>0</v>
      </c>
    </row>
    <row r="724" spans="1:5" ht="15" customHeight="1" x14ac:dyDescent="0.2">
      <c r="A724" s="121">
        <v>7702484</v>
      </c>
      <c r="B724" s="110" t="s">
        <v>794</v>
      </c>
      <c r="C724" s="108">
        <v>64.819999999999993</v>
      </c>
      <c r="D724" s="108">
        <f t="shared" si="11"/>
        <v>0</v>
      </c>
      <c r="E724" s="117">
        <f>MULTIPLIER!$C$14</f>
        <v>0</v>
      </c>
    </row>
    <row r="725" spans="1:5" ht="15" customHeight="1" x14ac:dyDescent="0.2">
      <c r="A725" s="121">
        <v>7702485</v>
      </c>
      <c r="B725" s="110" t="s">
        <v>795</v>
      </c>
      <c r="C725" s="108">
        <v>64.599999999999994</v>
      </c>
      <c r="D725" s="108">
        <f t="shared" si="11"/>
        <v>0</v>
      </c>
      <c r="E725" s="117">
        <f>MULTIPLIER!$C$14</f>
        <v>0</v>
      </c>
    </row>
    <row r="726" spans="1:5" ht="15" customHeight="1" x14ac:dyDescent="0.2">
      <c r="A726" s="121">
        <v>7702486</v>
      </c>
      <c r="B726" s="110" t="s">
        <v>796</v>
      </c>
      <c r="C726" s="108">
        <v>64.930000000000007</v>
      </c>
      <c r="D726" s="108">
        <f t="shared" si="11"/>
        <v>0</v>
      </c>
      <c r="E726" s="117">
        <f>MULTIPLIER!$C$14</f>
        <v>0</v>
      </c>
    </row>
    <row r="727" spans="1:5" ht="15" customHeight="1" x14ac:dyDescent="0.2">
      <c r="A727" s="121">
        <v>7702487</v>
      </c>
      <c r="B727" s="110" t="s">
        <v>797</v>
      </c>
      <c r="C727" s="108">
        <v>65.349999999999994</v>
      </c>
      <c r="D727" s="108">
        <f t="shared" si="11"/>
        <v>0</v>
      </c>
      <c r="E727" s="117">
        <f>MULTIPLIER!$C$14</f>
        <v>0</v>
      </c>
    </row>
    <row r="728" spans="1:5" ht="15" customHeight="1" x14ac:dyDescent="0.2">
      <c r="A728" s="121">
        <v>7702488</v>
      </c>
      <c r="B728" s="110" t="s">
        <v>798</v>
      </c>
      <c r="C728" s="108">
        <v>64.13</v>
      </c>
      <c r="D728" s="108">
        <f t="shared" si="11"/>
        <v>0</v>
      </c>
      <c r="E728" s="117">
        <f>MULTIPLIER!$C$14</f>
        <v>0</v>
      </c>
    </row>
    <row r="729" spans="1:5" ht="15" customHeight="1" x14ac:dyDescent="0.2">
      <c r="A729" s="121">
        <v>7702489</v>
      </c>
      <c r="B729" s="110" t="s">
        <v>799</v>
      </c>
      <c r="C729" s="108">
        <v>44.1</v>
      </c>
      <c r="D729" s="108">
        <f t="shared" si="11"/>
        <v>0</v>
      </c>
      <c r="E729" s="117">
        <f>MULTIPLIER!$C$14</f>
        <v>0</v>
      </c>
    </row>
    <row r="730" spans="1:5" ht="15" customHeight="1" x14ac:dyDescent="0.2">
      <c r="A730" s="121">
        <v>7702490</v>
      </c>
      <c r="B730" s="110" t="s">
        <v>800</v>
      </c>
      <c r="C730" s="108">
        <v>61.63</v>
      </c>
      <c r="D730" s="108">
        <f t="shared" si="11"/>
        <v>0</v>
      </c>
      <c r="E730" s="117">
        <f>MULTIPLIER!$C$14</f>
        <v>0</v>
      </c>
    </row>
    <row r="731" spans="1:5" ht="15" customHeight="1" x14ac:dyDescent="0.2">
      <c r="A731" s="121">
        <v>7702491</v>
      </c>
      <c r="B731" s="110" t="s">
        <v>801</v>
      </c>
      <c r="C731" s="108">
        <v>61.63</v>
      </c>
      <c r="D731" s="108">
        <f t="shared" si="11"/>
        <v>0</v>
      </c>
      <c r="E731" s="117">
        <f>MULTIPLIER!$C$14</f>
        <v>0</v>
      </c>
    </row>
    <row r="732" spans="1:5" ht="15" customHeight="1" x14ac:dyDescent="0.2">
      <c r="A732" s="121">
        <v>7702492</v>
      </c>
      <c r="B732" s="110" t="s">
        <v>802</v>
      </c>
      <c r="C732" s="108">
        <v>40.770000000000003</v>
      </c>
      <c r="D732" s="108">
        <f t="shared" si="11"/>
        <v>0</v>
      </c>
      <c r="E732" s="117">
        <f>MULTIPLIER!$C$14</f>
        <v>0</v>
      </c>
    </row>
    <row r="733" spans="1:5" ht="15" customHeight="1" x14ac:dyDescent="0.2">
      <c r="A733" s="121">
        <v>7702493</v>
      </c>
      <c r="B733" s="110" t="s">
        <v>803</v>
      </c>
      <c r="C733" s="108">
        <v>36.76</v>
      </c>
      <c r="D733" s="108">
        <f t="shared" si="11"/>
        <v>0</v>
      </c>
      <c r="E733" s="117">
        <f>MULTIPLIER!$C$14</f>
        <v>0</v>
      </c>
    </row>
    <row r="734" spans="1:5" ht="15" customHeight="1" x14ac:dyDescent="0.2">
      <c r="A734" s="121">
        <v>7702494</v>
      </c>
      <c r="B734" s="110" t="s">
        <v>804</v>
      </c>
      <c r="C734" s="108">
        <v>36.76</v>
      </c>
      <c r="D734" s="108">
        <f t="shared" si="11"/>
        <v>0</v>
      </c>
      <c r="E734" s="117">
        <f>MULTIPLIER!$C$14</f>
        <v>0</v>
      </c>
    </row>
    <row r="735" spans="1:5" ht="15" customHeight="1" x14ac:dyDescent="0.2">
      <c r="A735" s="121">
        <v>7702495</v>
      </c>
      <c r="B735" s="110" t="s">
        <v>805</v>
      </c>
      <c r="C735" s="108">
        <v>42.76</v>
      </c>
      <c r="D735" s="108">
        <f t="shared" si="11"/>
        <v>0</v>
      </c>
      <c r="E735" s="117">
        <f>MULTIPLIER!$C$14</f>
        <v>0</v>
      </c>
    </row>
    <row r="736" spans="1:5" ht="15" customHeight="1" x14ac:dyDescent="0.2">
      <c r="A736" s="121">
        <v>7702496</v>
      </c>
      <c r="B736" s="110" t="s">
        <v>806</v>
      </c>
      <c r="C736" s="108">
        <v>42.76</v>
      </c>
      <c r="D736" s="108">
        <f t="shared" ref="D736:D783" si="12">ROUND(C736*E736,4)</f>
        <v>0</v>
      </c>
      <c r="E736" s="117">
        <f>MULTIPLIER!$C$14</f>
        <v>0</v>
      </c>
    </row>
    <row r="737" spans="1:5" ht="15" customHeight="1" x14ac:dyDescent="0.2">
      <c r="A737" s="121">
        <v>7702497</v>
      </c>
      <c r="B737" s="110" t="s">
        <v>807</v>
      </c>
      <c r="C737" s="108">
        <v>128.97999999999999</v>
      </c>
      <c r="D737" s="108">
        <f t="shared" si="12"/>
        <v>0</v>
      </c>
      <c r="E737" s="117">
        <f>MULTIPLIER!$C$14</f>
        <v>0</v>
      </c>
    </row>
    <row r="738" spans="1:5" ht="15" customHeight="1" x14ac:dyDescent="0.2">
      <c r="A738" s="121">
        <v>7702500</v>
      </c>
      <c r="B738" s="110" t="s">
        <v>808</v>
      </c>
      <c r="C738" s="108">
        <v>128.57</v>
      </c>
      <c r="D738" s="108">
        <f t="shared" si="12"/>
        <v>0</v>
      </c>
      <c r="E738" s="117">
        <f>MULTIPLIER!$C$14</f>
        <v>0</v>
      </c>
    </row>
    <row r="739" spans="1:5" ht="15" customHeight="1" x14ac:dyDescent="0.2">
      <c r="A739" s="121">
        <v>7702501</v>
      </c>
      <c r="B739" s="110" t="s">
        <v>809</v>
      </c>
      <c r="C739" s="108">
        <v>117.3</v>
      </c>
      <c r="D739" s="108">
        <f t="shared" si="12"/>
        <v>0</v>
      </c>
      <c r="E739" s="117">
        <f>MULTIPLIER!$C$14</f>
        <v>0</v>
      </c>
    </row>
    <row r="740" spans="1:5" ht="15" customHeight="1" x14ac:dyDescent="0.2">
      <c r="A740" s="121">
        <v>7702502</v>
      </c>
      <c r="B740" s="110" t="s">
        <v>810</v>
      </c>
      <c r="C740" s="108">
        <v>128.97999999999999</v>
      </c>
      <c r="D740" s="108">
        <f t="shared" si="12"/>
        <v>0</v>
      </c>
      <c r="E740" s="117">
        <f>MULTIPLIER!$C$14</f>
        <v>0</v>
      </c>
    </row>
    <row r="741" spans="1:5" ht="15" customHeight="1" x14ac:dyDescent="0.2">
      <c r="A741" s="121">
        <v>7702504</v>
      </c>
      <c r="B741" s="110" t="s">
        <v>811</v>
      </c>
      <c r="C741" s="108">
        <v>128.97999999999999</v>
      </c>
      <c r="D741" s="108">
        <f t="shared" si="12"/>
        <v>0</v>
      </c>
      <c r="E741" s="117">
        <f>MULTIPLIER!$C$14</f>
        <v>0</v>
      </c>
    </row>
    <row r="742" spans="1:5" ht="15" customHeight="1" x14ac:dyDescent="0.2">
      <c r="A742" s="121">
        <v>7702506</v>
      </c>
      <c r="B742" s="110" t="s">
        <v>812</v>
      </c>
      <c r="C742" s="108">
        <v>117.3</v>
      </c>
      <c r="D742" s="108">
        <f t="shared" si="12"/>
        <v>0</v>
      </c>
      <c r="E742" s="117">
        <f>MULTIPLIER!$C$14</f>
        <v>0</v>
      </c>
    </row>
    <row r="743" spans="1:5" ht="15" customHeight="1" x14ac:dyDescent="0.2">
      <c r="A743" s="121">
        <v>7702507</v>
      </c>
      <c r="B743" s="110" t="s">
        <v>813</v>
      </c>
      <c r="C743" s="108">
        <v>117.3</v>
      </c>
      <c r="D743" s="108">
        <f t="shared" si="12"/>
        <v>0</v>
      </c>
      <c r="E743" s="117">
        <f>MULTIPLIER!$C$14</f>
        <v>0</v>
      </c>
    </row>
    <row r="744" spans="1:5" ht="15" customHeight="1" x14ac:dyDescent="0.2">
      <c r="A744" s="121">
        <v>7702508</v>
      </c>
      <c r="B744" s="110" t="s">
        <v>814</v>
      </c>
      <c r="C744" s="108">
        <v>117.3</v>
      </c>
      <c r="D744" s="108">
        <f t="shared" si="12"/>
        <v>0</v>
      </c>
      <c r="E744" s="117">
        <f>MULTIPLIER!$C$14</f>
        <v>0</v>
      </c>
    </row>
    <row r="745" spans="1:5" ht="15" customHeight="1" x14ac:dyDescent="0.2">
      <c r="A745" s="121">
        <v>7702509</v>
      </c>
      <c r="B745" s="110" t="s">
        <v>815</v>
      </c>
      <c r="C745" s="108">
        <v>117.3</v>
      </c>
      <c r="D745" s="108">
        <f t="shared" si="12"/>
        <v>0</v>
      </c>
      <c r="E745" s="117">
        <f>MULTIPLIER!$C$14</f>
        <v>0</v>
      </c>
    </row>
    <row r="746" spans="1:5" ht="15" customHeight="1" x14ac:dyDescent="0.2">
      <c r="A746" s="121">
        <v>7702511</v>
      </c>
      <c r="B746" s="110" t="s">
        <v>816</v>
      </c>
      <c r="C746" s="108">
        <v>167.76</v>
      </c>
      <c r="D746" s="108">
        <f t="shared" si="12"/>
        <v>0</v>
      </c>
      <c r="E746" s="117">
        <f>MULTIPLIER!$C$14</f>
        <v>0</v>
      </c>
    </row>
    <row r="747" spans="1:5" ht="15" customHeight="1" x14ac:dyDescent="0.2">
      <c r="A747" s="121">
        <v>7702512</v>
      </c>
      <c r="B747" s="110" t="s">
        <v>817</v>
      </c>
      <c r="C747" s="108">
        <v>159.18</v>
      </c>
      <c r="D747" s="108">
        <f t="shared" si="12"/>
        <v>0</v>
      </c>
      <c r="E747" s="117">
        <f>MULTIPLIER!$C$14</f>
        <v>0</v>
      </c>
    </row>
    <row r="748" spans="1:5" ht="15" customHeight="1" x14ac:dyDescent="0.2">
      <c r="A748" s="121">
        <v>7702513</v>
      </c>
      <c r="B748" s="110" t="s">
        <v>818</v>
      </c>
      <c r="C748" s="108">
        <v>162.24</v>
      </c>
      <c r="D748" s="108">
        <f t="shared" si="12"/>
        <v>0</v>
      </c>
      <c r="E748" s="117">
        <f>MULTIPLIER!$C$14</f>
        <v>0</v>
      </c>
    </row>
    <row r="749" spans="1:5" ht="15" customHeight="1" x14ac:dyDescent="0.2">
      <c r="A749" s="121">
        <v>7702514</v>
      </c>
      <c r="B749" s="110" t="s">
        <v>819</v>
      </c>
      <c r="C749" s="108">
        <v>115.18</v>
      </c>
      <c r="D749" s="108">
        <f t="shared" si="12"/>
        <v>0</v>
      </c>
      <c r="E749" s="117">
        <f>MULTIPLIER!$C$14</f>
        <v>0</v>
      </c>
    </row>
    <row r="750" spans="1:5" ht="15" customHeight="1" x14ac:dyDescent="0.2">
      <c r="A750" s="121">
        <v>7702515</v>
      </c>
      <c r="B750" s="110" t="s">
        <v>820</v>
      </c>
      <c r="C750" s="108">
        <v>159.18</v>
      </c>
      <c r="D750" s="108">
        <f t="shared" si="12"/>
        <v>0</v>
      </c>
      <c r="E750" s="117">
        <f>MULTIPLIER!$C$14</f>
        <v>0</v>
      </c>
    </row>
    <row r="751" spans="1:5" ht="15" customHeight="1" x14ac:dyDescent="0.2">
      <c r="A751" s="121">
        <v>7702516</v>
      </c>
      <c r="B751" s="110" t="s">
        <v>821</v>
      </c>
      <c r="C751" s="108">
        <v>178.69</v>
      </c>
      <c r="D751" s="108">
        <f t="shared" si="12"/>
        <v>0</v>
      </c>
      <c r="E751" s="117">
        <f>MULTIPLIER!$C$14</f>
        <v>0</v>
      </c>
    </row>
    <row r="752" spans="1:5" ht="15" customHeight="1" x14ac:dyDescent="0.2">
      <c r="A752" s="121">
        <v>7702517</v>
      </c>
      <c r="B752" s="110" t="s">
        <v>822</v>
      </c>
      <c r="C752" s="108">
        <v>340.41</v>
      </c>
      <c r="D752" s="108">
        <f t="shared" si="12"/>
        <v>0</v>
      </c>
      <c r="E752" s="117">
        <f>MULTIPLIER!$C$14</f>
        <v>0</v>
      </c>
    </row>
    <row r="753" spans="1:5" ht="15" customHeight="1" x14ac:dyDescent="0.2">
      <c r="A753" s="121">
        <v>7702518</v>
      </c>
      <c r="B753" s="110" t="s">
        <v>823</v>
      </c>
      <c r="C753" s="108">
        <v>340.41</v>
      </c>
      <c r="D753" s="108">
        <f t="shared" si="12"/>
        <v>0</v>
      </c>
      <c r="E753" s="117">
        <f>MULTIPLIER!$C$14</f>
        <v>0</v>
      </c>
    </row>
    <row r="754" spans="1:5" ht="15" customHeight="1" x14ac:dyDescent="0.2">
      <c r="A754" s="121">
        <v>7702519</v>
      </c>
      <c r="B754" s="110" t="s">
        <v>824</v>
      </c>
      <c r="C754" s="108">
        <v>318.48</v>
      </c>
      <c r="D754" s="108">
        <f t="shared" si="12"/>
        <v>0</v>
      </c>
      <c r="E754" s="117">
        <f>MULTIPLIER!$C$14</f>
        <v>0</v>
      </c>
    </row>
    <row r="755" spans="1:5" ht="15" customHeight="1" x14ac:dyDescent="0.2">
      <c r="A755" s="121">
        <v>7702520</v>
      </c>
      <c r="B755" s="110" t="s">
        <v>825</v>
      </c>
      <c r="C755" s="108">
        <v>307.3</v>
      </c>
      <c r="D755" s="108">
        <f t="shared" si="12"/>
        <v>0</v>
      </c>
      <c r="E755" s="117">
        <f>MULTIPLIER!$C$14</f>
        <v>0</v>
      </c>
    </row>
    <row r="756" spans="1:5" ht="15" customHeight="1" x14ac:dyDescent="0.2">
      <c r="A756" s="121">
        <v>7702521</v>
      </c>
      <c r="B756" s="110" t="s">
        <v>826</v>
      </c>
      <c r="C756" s="108">
        <v>378.69</v>
      </c>
      <c r="D756" s="108">
        <f t="shared" si="12"/>
        <v>0</v>
      </c>
      <c r="E756" s="117">
        <f>MULTIPLIER!$C$14</f>
        <v>0</v>
      </c>
    </row>
    <row r="757" spans="1:5" ht="15" customHeight="1" x14ac:dyDescent="0.2">
      <c r="A757" s="121">
        <v>7702522</v>
      </c>
      <c r="B757" s="110" t="s">
        <v>827</v>
      </c>
      <c r="C757" s="108">
        <v>318.48</v>
      </c>
      <c r="D757" s="108">
        <f t="shared" si="12"/>
        <v>0</v>
      </c>
      <c r="E757" s="117">
        <f>MULTIPLIER!$C$14</f>
        <v>0</v>
      </c>
    </row>
    <row r="758" spans="1:5" ht="15" customHeight="1" x14ac:dyDescent="0.2">
      <c r="A758" s="121">
        <v>770220</v>
      </c>
      <c r="B758" s="110" t="s">
        <v>828</v>
      </c>
      <c r="C758" s="108">
        <v>7.57</v>
      </c>
      <c r="D758" s="108">
        <f t="shared" si="12"/>
        <v>0</v>
      </c>
      <c r="E758" s="117">
        <f>MULTIPLIER!$C$14</f>
        <v>0</v>
      </c>
    </row>
    <row r="759" spans="1:5" ht="15" customHeight="1" x14ac:dyDescent="0.2">
      <c r="A759" s="121">
        <v>770221</v>
      </c>
      <c r="B759" s="110" t="s">
        <v>829</v>
      </c>
      <c r="C759" s="108">
        <v>6.57</v>
      </c>
      <c r="D759" s="108">
        <f t="shared" si="12"/>
        <v>0</v>
      </c>
      <c r="E759" s="117">
        <f>MULTIPLIER!$C$14</f>
        <v>0</v>
      </c>
    </row>
    <row r="760" spans="1:5" ht="15" customHeight="1" x14ac:dyDescent="0.2">
      <c r="A760" s="121">
        <v>770222</v>
      </c>
      <c r="B760" s="110" t="s">
        <v>830</v>
      </c>
      <c r="C760" s="108">
        <v>6.57</v>
      </c>
      <c r="D760" s="108">
        <f t="shared" si="12"/>
        <v>0</v>
      </c>
      <c r="E760" s="117">
        <f>MULTIPLIER!$C$14</f>
        <v>0</v>
      </c>
    </row>
    <row r="761" spans="1:5" ht="15" customHeight="1" x14ac:dyDescent="0.2">
      <c r="A761" s="121">
        <v>770223</v>
      </c>
      <c r="B761" s="110" t="s">
        <v>831</v>
      </c>
      <c r="C761" s="108">
        <v>6.15</v>
      </c>
      <c r="D761" s="108">
        <f t="shared" si="12"/>
        <v>0</v>
      </c>
      <c r="E761" s="117">
        <f>MULTIPLIER!$C$14</f>
        <v>0</v>
      </c>
    </row>
    <row r="762" spans="1:5" ht="15" customHeight="1" x14ac:dyDescent="0.2">
      <c r="A762" s="121">
        <v>770224</v>
      </c>
      <c r="B762" s="110" t="s">
        <v>832</v>
      </c>
      <c r="C762" s="108">
        <v>6.79</v>
      </c>
      <c r="D762" s="108">
        <f t="shared" si="12"/>
        <v>0</v>
      </c>
      <c r="E762" s="117">
        <f>MULTIPLIER!$C$14</f>
        <v>0</v>
      </c>
    </row>
    <row r="763" spans="1:5" ht="15" customHeight="1" x14ac:dyDescent="0.2">
      <c r="A763" s="121">
        <v>770225</v>
      </c>
      <c r="B763" s="110" t="s">
        <v>833</v>
      </c>
      <c r="C763" s="108">
        <v>11.11</v>
      </c>
      <c r="D763" s="108">
        <f t="shared" si="12"/>
        <v>0</v>
      </c>
      <c r="E763" s="117">
        <f>MULTIPLIER!$C$14</f>
        <v>0</v>
      </c>
    </row>
    <row r="764" spans="1:5" ht="15" customHeight="1" x14ac:dyDescent="0.2">
      <c r="A764" s="121">
        <v>770226</v>
      </c>
      <c r="B764" s="110" t="s">
        <v>834</v>
      </c>
      <c r="C764" s="108">
        <v>17.559999999999999</v>
      </c>
      <c r="D764" s="108">
        <f t="shared" si="12"/>
        <v>0</v>
      </c>
      <c r="E764" s="117">
        <f>MULTIPLIER!$C$14</f>
        <v>0</v>
      </c>
    </row>
    <row r="765" spans="1:5" ht="15" customHeight="1" x14ac:dyDescent="0.2">
      <c r="A765" s="121">
        <v>770227</v>
      </c>
      <c r="B765" s="110" t="s">
        <v>835</v>
      </c>
      <c r="C765" s="108">
        <v>21.92</v>
      </c>
      <c r="D765" s="108">
        <f t="shared" si="12"/>
        <v>0</v>
      </c>
      <c r="E765" s="117">
        <f>MULTIPLIER!$C$14</f>
        <v>0</v>
      </c>
    </row>
    <row r="766" spans="1:5" ht="15" customHeight="1" x14ac:dyDescent="0.2">
      <c r="A766" s="121">
        <v>770228</v>
      </c>
      <c r="B766" s="110" t="s">
        <v>836</v>
      </c>
      <c r="C766" s="108">
        <v>36.58</v>
      </c>
      <c r="D766" s="108">
        <f t="shared" si="12"/>
        <v>0</v>
      </c>
      <c r="E766" s="117">
        <f>MULTIPLIER!$C$14</f>
        <v>0</v>
      </c>
    </row>
    <row r="767" spans="1:5" ht="15" customHeight="1" x14ac:dyDescent="0.2">
      <c r="A767" s="121">
        <v>770229</v>
      </c>
      <c r="B767" s="110" t="s">
        <v>837</v>
      </c>
      <c r="C767" s="108">
        <v>98.26</v>
      </c>
      <c r="D767" s="108">
        <f t="shared" si="12"/>
        <v>0</v>
      </c>
      <c r="E767" s="117">
        <f>MULTIPLIER!$C$14</f>
        <v>0</v>
      </c>
    </row>
    <row r="768" spans="1:5" ht="15" customHeight="1" x14ac:dyDescent="0.2">
      <c r="A768" s="121">
        <v>770230</v>
      </c>
      <c r="B768" s="110" t="s">
        <v>838</v>
      </c>
      <c r="C768" s="108">
        <v>115.21</v>
      </c>
      <c r="D768" s="108">
        <f t="shared" si="12"/>
        <v>0</v>
      </c>
      <c r="E768" s="117">
        <f>MULTIPLIER!$C$14</f>
        <v>0</v>
      </c>
    </row>
    <row r="769" spans="1:5" ht="15" customHeight="1" x14ac:dyDescent="0.2">
      <c r="A769" s="121">
        <v>770231</v>
      </c>
      <c r="B769" s="110" t="s">
        <v>839</v>
      </c>
      <c r="C769" s="108">
        <v>272.43</v>
      </c>
      <c r="D769" s="108">
        <f t="shared" si="12"/>
        <v>0</v>
      </c>
      <c r="E769" s="117">
        <f>MULTIPLIER!$C$14</f>
        <v>0</v>
      </c>
    </row>
    <row r="770" spans="1:5" ht="15" customHeight="1" x14ac:dyDescent="0.2">
      <c r="A770" s="121">
        <v>770232</v>
      </c>
      <c r="B770" s="110" t="s">
        <v>840</v>
      </c>
      <c r="C770" s="108">
        <v>780.88</v>
      </c>
      <c r="D770" s="108">
        <f t="shared" si="12"/>
        <v>0</v>
      </c>
      <c r="E770" s="117">
        <f>MULTIPLIER!$C$14</f>
        <v>0</v>
      </c>
    </row>
    <row r="771" spans="1:5" ht="15" customHeight="1" x14ac:dyDescent="0.2">
      <c r="A771" s="121">
        <v>770510</v>
      </c>
      <c r="B771" s="110" t="s">
        <v>841</v>
      </c>
      <c r="C771" s="108">
        <v>21.62</v>
      </c>
      <c r="D771" s="108">
        <f t="shared" si="12"/>
        <v>0</v>
      </c>
      <c r="E771" s="117">
        <f>MULTIPLIER!$C$14</f>
        <v>0</v>
      </c>
    </row>
    <row r="772" spans="1:5" ht="15" customHeight="1" x14ac:dyDescent="0.2">
      <c r="A772" s="121">
        <v>770511</v>
      </c>
      <c r="B772" s="110" t="s">
        <v>842</v>
      </c>
      <c r="C772" s="108">
        <v>20.89</v>
      </c>
      <c r="D772" s="108">
        <f t="shared" si="12"/>
        <v>0</v>
      </c>
      <c r="E772" s="117">
        <f>MULTIPLIER!$C$14</f>
        <v>0</v>
      </c>
    </row>
    <row r="773" spans="1:5" ht="15" customHeight="1" x14ac:dyDescent="0.2">
      <c r="A773" s="121">
        <v>770512</v>
      </c>
      <c r="B773" s="110" t="s">
        <v>843</v>
      </c>
      <c r="C773" s="108">
        <v>17.850000000000001</v>
      </c>
      <c r="D773" s="108">
        <f t="shared" si="12"/>
        <v>0</v>
      </c>
      <c r="E773" s="117">
        <f>MULTIPLIER!$C$14</f>
        <v>0</v>
      </c>
    </row>
    <row r="774" spans="1:5" ht="15" customHeight="1" x14ac:dyDescent="0.2">
      <c r="A774" s="121">
        <v>770513</v>
      </c>
      <c r="B774" s="110" t="s">
        <v>844</v>
      </c>
      <c r="C774" s="108">
        <v>17.850000000000001</v>
      </c>
      <c r="D774" s="108">
        <f t="shared" si="12"/>
        <v>0</v>
      </c>
      <c r="E774" s="117">
        <f>MULTIPLIER!$C$14</f>
        <v>0</v>
      </c>
    </row>
    <row r="775" spans="1:5" ht="15" customHeight="1" x14ac:dyDescent="0.2">
      <c r="A775" s="121">
        <v>770514</v>
      </c>
      <c r="B775" s="110" t="s">
        <v>845</v>
      </c>
      <c r="C775" s="108">
        <v>22.75</v>
      </c>
      <c r="D775" s="108">
        <f t="shared" si="12"/>
        <v>0</v>
      </c>
      <c r="E775" s="117">
        <f>MULTIPLIER!$C$14</f>
        <v>0</v>
      </c>
    </row>
    <row r="776" spans="1:5" ht="15" customHeight="1" x14ac:dyDescent="0.2">
      <c r="A776" s="121">
        <v>770515</v>
      </c>
      <c r="B776" s="110" t="s">
        <v>846</v>
      </c>
      <c r="C776" s="108">
        <v>26.72</v>
      </c>
      <c r="D776" s="108">
        <f t="shared" si="12"/>
        <v>0</v>
      </c>
      <c r="E776" s="117">
        <f>MULTIPLIER!$C$14</f>
        <v>0</v>
      </c>
    </row>
    <row r="777" spans="1:5" ht="15" customHeight="1" x14ac:dyDescent="0.2">
      <c r="A777" s="121">
        <v>770516</v>
      </c>
      <c r="B777" s="110" t="s">
        <v>847</v>
      </c>
      <c r="C777" s="108">
        <v>35.6</v>
      </c>
      <c r="D777" s="108">
        <f t="shared" si="12"/>
        <v>0</v>
      </c>
      <c r="E777" s="117">
        <f>MULTIPLIER!$C$14</f>
        <v>0</v>
      </c>
    </row>
    <row r="778" spans="1:5" ht="15" customHeight="1" x14ac:dyDescent="0.2">
      <c r="A778" s="121">
        <v>770517</v>
      </c>
      <c r="B778" s="110" t="s">
        <v>848</v>
      </c>
      <c r="C778" s="108">
        <v>47.53</v>
      </c>
      <c r="D778" s="108">
        <f t="shared" si="12"/>
        <v>0</v>
      </c>
      <c r="E778" s="117">
        <f>MULTIPLIER!$C$14</f>
        <v>0</v>
      </c>
    </row>
    <row r="779" spans="1:5" ht="15" customHeight="1" x14ac:dyDescent="0.2">
      <c r="A779" s="121">
        <v>770518</v>
      </c>
      <c r="B779" s="110" t="s">
        <v>849</v>
      </c>
      <c r="C779" s="108">
        <v>71.2</v>
      </c>
      <c r="D779" s="108">
        <f t="shared" si="12"/>
        <v>0</v>
      </c>
      <c r="E779" s="117">
        <f>MULTIPLIER!$C$14</f>
        <v>0</v>
      </c>
    </row>
    <row r="780" spans="1:5" ht="15" customHeight="1" x14ac:dyDescent="0.2">
      <c r="A780" s="121">
        <v>770519</v>
      </c>
      <c r="B780" s="110" t="s">
        <v>850</v>
      </c>
      <c r="C780" s="108">
        <v>134.07</v>
      </c>
      <c r="D780" s="108">
        <f t="shared" si="12"/>
        <v>0</v>
      </c>
      <c r="E780" s="117">
        <f>MULTIPLIER!$C$14</f>
        <v>0</v>
      </c>
    </row>
    <row r="781" spans="1:5" ht="15" customHeight="1" x14ac:dyDescent="0.2">
      <c r="A781" s="121">
        <v>770520</v>
      </c>
      <c r="B781" s="110" t="s">
        <v>851</v>
      </c>
      <c r="C781" s="108">
        <v>197.88</v>
      </c>
      <c r="D781" s="108">
        <f t="shared" si="12"/>
        <v>0</v>
      </c>
      <c r="E781" s="117">
        <f>MULTIPLIER!$C$14</f>
        <v>0</v>
      </c>
    </row>
    <row r="782" spans="1:5" ht="15" customHeight="1" x14ac:dyDescent="0.2">
      <c r="A782" s="121">
        <v>770521</v>
      </c>
      <c r="B782" s="110" t="s">
        <v>852</v>
      </c>
      <c r="C782" s="108">
        <v>413.79</v>
      </c>
      <c r="D782" s="108">
        <f t="shared" si="12"/>
        <v>0</v>
      </c>
      <c r="E782" s="117">
        <f>MULTIPLIER!$C$14</f>
        <v>0</v>
      </c>
    </row>
    <row r="783" spans="1:5" ht="15" customHeight="1" thickBot="1" x14ac:dyDescent="0.25">
      <c r="A783" s="122">
        <v>770522</v>
      </c>
      <c r="B783" s="110" t="s">
        <v>853</v>
      </c>
      <c r="C783" s="108">
        <v>598.69000000000005</v>
      </c>
      <c r="D783" s="108">
        <f t="shared" si="12"/>
        <v>0</v>
      </c>
      <c r="E783" s="118">
        <f>MULTIPLIER!$C$14</f>
        <v>0</v>
      </c>
    </row>
    <row r="784" spans="1:5" ht="32.1" customHeight="1" x14ac:dyDescent="0.4">
      <c r="A784" s="124"/>
      <c r="B784" s="100" t="s">
        <v>13</v>
      </c>
      <c r="C784" s="98"/>
      <c r="D784" s="98"/>
      <c r="E784" s="123"/>
    </row>
    <row r="785" spans="1:5" ht="15" customHeight="1" x14ac:dyDescent="0.2">
      <c r="A785" s="120" t="s">
        <v>854</v>
      </c>
      <c r="B785" s="110" t="s">
        <v>855</v>
      </c>
      <c r="C785" s="108">
        <v>4.62</v>
      </c>
      <c r="D785" s="108">
        <f t="shared" ref="D785:D848" si="13">ROUND(C785*E785,4)</f>
        <v>0</v>
      </c>
      <c r="E785" s="116">
        <f>MULTIPLIER!$C$16</f>
        <v>0</v>
      </c>
    </row>
    <row r="786" spans="1:5" ht="15" customHeight="1" x14ac:dyDescent="0.2">
      <c r="A786" s="121" t="s">
        <v>856</v>
      </c>
      <c r="B786" s="110" t="s">
        <v>857</v>
      </c>
      <c r="C786" s="108">
        <v>4.62</v>
      </c>
      <c r="D786" s="108">
        <f t="shared" si="13"/>
        <v>0</v>
      </c>
      <c r="E786" s="117">
        <f>MULTIPLIER!$C$16</f>
        <v>0</v>
      </c>
    </row>
    <row r="787" spans="1:5" ht="15" customHeight="1" x14ac:dyDescent="0.2">
      <c r="A787" s="121" t="s">
        <v>858</v>
      </c>
      <c r="B787" s="110" t="s">
        <v>859</v>
      </c>
      <c r="C787" s="108">
        <v>4.62</v>
      </c>
      <c r="D787" s="108">
        <f t="shared" si="13"/>
        <v>0</v>
      </c>
      <c r="E787" s="117">
        <f>MULTIPLIER!$C$16</f>
        <v>0</v>
      </c>
    </row>
    <row r="788" spans="1:5" ht="15" customHeight="1" x14ac:dyDescent="0.2">
      <c r="A788" s="121" t="s">
        <v>860</v>
      </c>
      <c r="B788" s="110" t="s">
        <v>861</v>
      </c>
      <c r="C788" s="108">
        <v>7.01</v>
      </c>
      <c r="D788" s="108">
        <f t="shared" si="13"/>
        <v>0</v>
      </c>
      <c r="E788" s="117">
        <f>MULTIPLIER!$C$16</f>
        <v>0</v>
      </c>
    </row>
    <row r="789" spans="1:5" ht="15" customHeight="1" x14ac:dyDescent="0.2">
      <c r="A789" s="121" t="s">
        <v>862</v>
      </c>
      <c r="B789" s="110" t="s">
        <v>863</v>
      </c>
      <c r="C789" s="108">
        <v>9.49</v>
      </c>
      <c r="D789" s="108">
        <f t="shared" si="13"/>
        <v>0</v>
      </c>
      <c r="E789" s="117">
        <f>MULTIPLIER!$C$16</f>
        <v>0</v>
      </c>
    </row>
    <row r="790" spans="1:5" ht="15" customHeight="1" x14ac:dyDescent="0.2">
      <c r="A790" s="121" t="s">
        <v>864</v>
      </c>
      <c r="B790" s="110" t="s">
        <v>865</v>
      </c>
      <c r="C790" s="108">
        <v>14.57</v>
      </c>
      <c r="D790" s="108">
        <f t="shared" si="13"/>
        <v>0</v>
      </c>
      <c r="E790" s="117">
        <f>MULTIPLIER!$C$16</f>
        <v>0</v>
      </c>
    </row>
    <row r="791" spans="1:5" ht="15" customHeight="1" x14ac:dyDescent="0.2">
      <c r="A791" s="121" t="s">
        <v>866</v>
      </c>
      <c r="B791" s="110" t="s">
        <v>867</v>
      </c>
      <c r="C791" s="108">
        <v>23.21</v>
      </c>
      <c r="D791" s="108">
        <f t="shared" si="13"/>
        <v>0</v>
      </c>
      <c r="E791" s="117">
        <f>MULTIPLIER!$C$16</f>
        <v>0</v>
      </c>
    </row>
    <row r="792" spans="1:5" ht="15" customHeight="1" x14ac:dyDescent="0.2">
      <c r="A792" s="121" t="s">
        <v>868</v>
      </c>
      <c r="B792" s="110" t="s">
        <v>869</v>
      </c>
      <c r="C792" s="108">
        <v>28.99</v>
      </c>
      <c r="D792" s="108">
        <f t="shared" si="13"/>
        <v>0</v>
      </c>
      <c r="E792" s="117">
        <f>MULTIPLIER!$C$16</f>
        <v>0</v>
      </c>
    </row>
    <row r="793" spans="1:5" ht="15" customHeight="1" x14ac:dyDescent="0.2">
      <c r="A793" s="121" t="s">
        <v>870</v>
      </c>
      <c r="B793" s="110" t="s">
        <v>871</v>
      </c>
      <c r="C793" s="108">
        <v>47.14</v>
      </c>
      <c r="D793" s="108">
        <f t="shared" si="13"/>
        <v>0</v>
      </c>
      <c r="E793" s="117">
        <f>MULTIPLIER!$C$16</f>
        <v>0</v>
      </c>
    </row>
    <row r="794" spans="1:5" ht="15" customHeight="1" x14ac:dyDescent="0.2">
      <c r="A794" s="121" t="s">
        <v>872</v>
      </c>
      <c r="B794" s="110" t="s">
        <v>873</v>
      </c>
      <c r="C794" s="108">
        <v>92.54</v>
      </c>
      <c r="D794" s="108">
        <f t="shared" si="13"/>
        <v>0</v>
      </c>
      <c r="E794" s="117">
        <f>MULTIPLIER!$C$16</f>
        <v>0</v>
      </c>
    </row>
    <row r="795" spans="1:5" ht="15" customHeight="1" x14ac:dyDescent="0.2">
      <c r="A795" s="121" t="s">
        <v>874</v>
      </c>
      <c r="B795" s="110" t="s">
        <v>875</v>
      </c>
      <c r="C795" s="108">
        <v>141.91999999999999</v>
      </c>
      <c r="D795" s="108">
        <f t="shared" si="13"/>
        <v>0</v>
      </c>
      <c r="E795" s="117">
        <f>MULTIPLIER!$C$16</f>
        <v>0</v>
      </c>
    </row>
    <row r="796" spans="1:5" ht="15" customHeight="1" x14ac:dyDescent="0.2">
      <c r="A796" s="121" t="s">
        <v>876</v>
      </c>
      <c r="B796" s="110" t="s">
        <v>877</v>
      </c>
      <c r="C796" s="108">
        <v>342.3</v>
      </c>
      <c r="D796" s="108">
        <f t="shared" si="13"/>
        <v>0</v>
      </c>
      <c r="E796" s="117">
        <f>MULTIPLIER!$C$16</f>
        <v>0</v>
      </c>
    </row>
    <row r="797" spans="1:5" ht="15" customHeight="1" x14ac:dyDescent="0.2">
      <c r="A797" s="121" t="s">
        <v>878</v>
      </c>
      <c r="B797" s="110" t="s">
        <v>879</v>
      </c>
      <c r="C797" s="108">
        <v>7.01</v>
      </c>
      <c r="D797" s="108">
        <f t="shared" si="13"/>
        <v>0</v>
      </c>
      <c r="E797" s="117">
        <f>MULTIPLIER!$C$16</f>
        <v>0</v>
      </c>
    </row>
    <row r="798" spans="1:5" ht="15" customHeight="1" x14ac:dyDescent="0.2">
      <c r="A798" s="121" t="s">
        <v>880</v>
      </c>
      <c r="B798" s="110" t="s">
        <v>881</v>
      </c>
      <c r="C798" s="108">
        <v>7.01</v>
      </c>
      <c r="D798" s="108">
        <f t="shared" si="13"/>
        <v>0</v>
      </c>
      <c r="E798" s="117">
        <f>MULTIPLIER!$C$16</f>
        <v>0</v>
      </c>
    </row>
    <row r="799" spans="1:5" ht="15" customHeight="1" x14ac:dyDescent="0.2">
      <c r="A799" s="121" t="s">
        <v>882</v>
      </c>
      <c r="B799" s="110" t="s">
        <v>883</v>
      </c>
      <c r="C799" s="108">
        <v>7.01</v>
      </c>
      <c r="D799" s="108">
        <f t="shared" si="13"/>
        <v>0</v>
      </c>
      <c r="E799" s="117">
        <f>MULTIPLIER!$C$16</f>
        <v>0</v>
      </c>
    </row>
    <row r="800" spans="1:5" ht="15" customHeight="1" x14ac:dyDescent="0.2">
      <c r="A800" s="121" t="s">
        <v>884</v>
      </c>
      <c r="B800" s="110" t="s">
        <v>885</v>
      </c>
      <c r="C800" s="108">
        <v>8.7100000000000009</v>
      </c>
      <c r="D800" s="108">
        <f t="shared" si="13"/>
        <v>0</v>
      </c>
      <c r="E800" s="117">
        <f>MULTIPLIER!$C$16</f>
        <v>0</v>
      </c>
    </row>
    <row r="801" spans="1:5" ht="15" customHeight="1" x14ac:dyDescent="0.2">
      <c r="A801" s="121" t="s">
        <v>886</v>
      </c>
      <c r="B801" s="110" t="s">
        <v>887</v>
      </c>
      <c r="C801" s="108">
        <v>12.34</v>
      </c>
      <c r="D801" s="108">
        <f t="shared" si="13"/>
        <v>0</v>
      </c>
      <c r="E801" s="117">
        <f>MULTIPLIER!$C$16</f>
        <v>0</v>
      </c>
    </row>
    <row r="802" spans="1:5" ht="15" customHeight="1" x14ac:dyDescent="0.2">
      <c r="A802" s="121" t="s">
        <v>888</v>
      </c>
      <c r="B802" s="110" t="s">
        <v>889</v>
      </c>
      <c r="C802" s="108">
        <v>20.399999999999999</v>
      </c>
      <c r="D802" s="108">
        <f t="shared" si="13"/>
        <v>0</v>
      </c>
      <c r="E802" s="117">
        <f>MULTIPLIER!$C$16</f>
        <v>0</v>
      </c>
    </row>
    <row r="803" spans="1:5" ht="15" customHeight="1" x14ac:dyDescent="0.2">
      <c r="A803" s="121" t="s">
        <v>890</v>
      </c>
      <c r="B803" s="110" t="s">
        <v>891</v>
      </c>
      <c r="C803" s="108">
        <v>31.22</v>
      </c>
      <c r="D803" s="108">
        <f t="shared" si="13"/>
        <v>0</v>
      </c>
      <c r="E803" s="117">
        <f>MULTIPLIER!$C$16</f>
        <v>0</v>
      </c>
    </row>
    <row r="804" spans="1:5" ht="15" customHeight="1" x14ac:dyDescent="0.2">
      <c r="A804" s="121" t="s">
        <v>892</v>
      </c>
      <c r="B804" s="110" t="s">
        <v>893</v>
      </c>
      <c r="C804" s="108">
        <v>40.619999999999997</v>
      </c>
      <c r="D804" s="108">
        <f t="shared" si="13"/>
        <v>0</v>
      </c>
      <c r="E804" s="117">
        <f>MULTIPLIER!$C$16</f>
        <v>0</v>
      </c>
    </row>
    <row r="805" spans="1:5" ht="15" customHeight="1" x14ac:dyDescent="0.2">
      <c r="A805" s="121" t="s">
        <v>894</v>
      </c>
      <c r="B805" s="110" t="s">
        <v>895</v>
      </c>
      <c r="C805" s="108">
        <v>68.88</v>
      </c>
      <c r="D805" s="108">
        <f t="shared" si="13"/>
        <v>0</v>
      </c>
      <c r="E805" s="117">
        <f>MULTIPLIER!$C$16</f>
        <v>0</v>
      </c>
    </row>
    <row r="806" spans="1:5" ht="15" customHeight="1" x14ac:dyDescent="0.2">
      <c r="A806" s="121" t="s">
        <v>896</v>
      </c>
      <c r="B806" s="110" t="s">
        <v>897</v>
      </c>
      <c r="C806" s="108">
        <v>108.89</v>
      </c>
      <c r="D806" s="108">
        <f t="shared" si="13"/>
        <v>0</v>
      </c>
      <c r="E806" s="117">
        <f>MULTIPLIER!$C$16</f>
        <v>0</v>
      </c>
    </row>
    <row r="807" spans="1:5" ht="15" customHeight="1" x14ac:dyDescent="0.2">
      <c r="A807" s="121" t="s">
        <v>898</v>
      </c>
      <c r="B807" s="110" t="s">
        <v>899</v>
      </c>
      <c r="C807" s="108">
        <v>163.37</v>
      </c>
      <c r="D807" s="108">
        <f t="shared" si="13"/>
        <v>0</v>
      </c>
      <c r="E807" s="117">
        <f>MULTIPLIER!$C$16</f>
        <v>0</v>
      </c>
    </row>
    <row r="808" spans="1:5" ht="15" customHeight="1" x14ac:dyDescent="0.2">
      <c r="A808" s="121" t="s">
        <v>900</v>
      </c>
      <c r="B808" s="110" t="s">
        <v>901</v>
      </c>
      <c r="C808" s="108">
        <v>490.16</v>
      </c>
      <c r="D808" s="108">
        <f t="shared" si="13"/>
        <v>0</v>
      </c>
      <c r="E808" s="117">
        <f>MULTIPLIER!$C$16</f>
        <v>0</v>
      </c>
    </row>
    <row r="809" spans="1:5" ht="15" customHeight="1" x14ac:dyDescent="0.2">
      <c r="A809" s="121" t="s">
        <v>902</v>
      </c>
      <c r="B809" s="110" t="s">
        <v>903</v>
      </c>
      <c r="C809" s="108">
        <v>7.18</v>
      </c>
      <c r="D809" s="108">
        <f t="shared" si="13"/>
        <v>0</v>
      </c>
      <c r="E809" s="117">
        <f>MULTIPLIER!$C$16</f>
        <v>0</v>
      </c>
    </row>
    <row r="810" spans="1:5" ht="15" customHeight="1" x14ac:dyDescent="0.2">
      <c r="A810" s="121" t="s">
        <v>904</v>
      </c>
      <c r="B810" s="110" t="s">
        <v>905</v>
      </c>
      <c r="C810" s="108">
        <v>7.18</v>
      </c>
      <c r="D810" s="108">
        <f t="shared" si="13"/>
        <v>0</v>
      </c>
      <c r="E810" s="117">
        <f>MULTIPLIER!$C$16</f>
        <v>0</v>
      </c>
    </row>
    <row r="811" spans="1:5" ht="15" customHeight="1" x14ac:dyDescent="0.2">
      <c r="A811" s="121" t="s">
        <v>906</v>
      </c>
      <c r="B811" s="110" t="s">
        <v>907</v>
      </c>
      <c r="C811" s="108">
        <v>7.59</v>
      </c>
      <c r="D811" s="108">
        <f t="shared" si="13"/>
        <v>0</v>
      </c>
      <c r="E811" s="117">
        <f>MULTIPLIER!$C$16</f>
        <v>0</v>
      </c>
    </row>
    <row r="812" spans="1:5" ht="15" customHeight="1" x14ac:dyDescent="0.2">
      <c r="A812" s="121" t="s">
        <v>908</v>
      </c>
      <c r="B812" s="110" t="s">
        <v>909</v>
      </c>
      <c r="C812" s="108">
        <v>7.59</v>
      </c>
      <c r="D812" s="108">
        <f t="shared" si="13"/>
        <v>0</v>
      </c>
      <c r="E812" s="117">
        <f>MULTIPLIER!$C$16</f>
        <v>0</v>
      </c>
    </row>
    <row r="813" spans="1:5" ht="15" customHeight="1" x14ac:dyDescent="0.2">
      <c r="A813" s="121" t="s">
        <v>910</v>
      </c>
      <c r="B813" s="110" t="s">
        <v>911</v>
      </c>
      <c r="C813" s="108">
        <v>10.37</v>
      </c>
      <c r="D813" s="108">
        <f t="shared" si="13"/>
        <v>0</v>
      </c>
      <c r="E813" s="117">
        <f>MULTIPLIER!$C$16</f>
        <v>0</v>
      </c>
    </row>
    <row r="814" spans="1:5" ht="15" customHeight="1" x14ac:dyDescent="0.2">
      <c r="A814" s="121" t="s">
        <v>912</v>
      </c>
      <c r="B814" s="110" t="s">
        <v>913</v>
      </c>
      <c r="C814" s="108">
        <v>10.37</v>
      </c>
      <c r="D814" s="108">
        <f t="shared" si="13"/>
        <v>0</v>
      </c>
      <c r="E814" s="117">
        <f>MULTIPLIER!$C$16</f>
        <v>0</v>
      </c>
    </row>
    <row r="815" spans="1:5" ht="15" customHeight="1" x14ac:dyDescent="0.2">
      <c r="A815" s="121" t="s">
        <v>914</v>
      </c>
      <c r="B815" s="110" t="s">
        <v>915</v>
      </c>
      <c r="C815" s="108">
        <v>10.37</v>
      </c>
      <c r="D815" s="108">
        <f t="shared" si="13"/>
        <v>0</v>
      </c>
      <c r="E815" s="117">
        <f>MULTIPLIER!$C$16</f>
        <v>0</v>
      </c>
    </row>
    <row r="816" spans="1:5" ht="15" customHeight="1" x14ac:dyDescent="0.2">
      <c r="A816" s="121" t="s">
        <v>916</v>
      </c>
      <c r="B816" s="110" t="s">
        <v>917</v>
      </c>
      <c r="C816" s="108">
        <v>18.149999999999999</v>
      </c>
      <c r="D816" s="108">
        <f t="shared" si="13"/>
        <v>0</v>
      </c>
      <c r="E816" s="117">
        <f>MULTIPLIER!$C$16</f>
        <v>0</v>
      </c>
    </row>
    <row r="817" spans="1:5" ht="15" customHeight="1" x14ac:dyDescent="0.2">
      <c r="A817" s="121" t="s">
        <v>918</v>
      </c>
      <c r="B817" s="110" t="s">
        <v>919</v>
      </c>
      <c r="C817" s="108">
        <v>18.149999999999999</v>
      </c>
      <c r="D817" s="108">
        <f t="shared" si="13"/>
        <v>0</v>
      </c>
      <c r="E817" s="117">
        <f>MULTIPLIER!$C$16</f>
        <v>0</v>
      </c>
    </row>
    <row r="818" spans="1:5" ht="15" customHeight="1" x14ac:dyDescent="0.2">
      <c r="A818" s="121" t="s">
        <v>920</v>
      </c>
      <c r="B818" s="110" t="s">
        <v>921</v>
      </c>
      <c r="C818" s="108">
        <v>28.39</v>
      </c>
      <c r="D818" s="108">
        <f t="shared" si="13"/>
        <v>0</v>
      </c>
      <c r="E818" s="117">
        <f>MULTIPLIER!$C$16</f>
        <v>0</v>
      </c>
    </row>
    <row r="819" spans="1:5" ht="15" customHeight="1" x14ac:dyDescent="0.2">
      <c r="A819" s="121" t="s">
        <v>922</v>
      </c>
      <c r="B819" s="110" t="s">
        <v>923</v>
      </c>
      <c r="C819" s="108">
        <v>28.39</v>
      </c>
      <c r="D819" s="108">
        <f t="shared" si="13"/>
        <v>0</v>
      </c>
      <c r="E819" s="117">
        <f>MULTIPLIER!$C$16</f>
        <v>0</v>
      </c>
    </row>
    <row r="820" spans="1:5" ht="15" customHeight="1" x14ac:dyDescent="0.2">
      <c r="A820" s="121" t="s">
        <v>924</v>
      </c>
      <c r="B820" s="110" t="s">
        <v>925</v>
      </c>
      <c r="C820" s="108">
        <v>28.39</v>
      </c>
      <c r="D820" s="108">
        <f t="shared" si="13"/>
        <v>0</v>
      </c>
      <c r="E820" s="117">
        <f>MULTIPLIER!$C$16</f>
        <v>0</v>
      </c>
    </row>
    <row r="821" spans="1:5" ht="15" customHeight="1" x14ac:dyDescent="0.2">
      <c r="A821" s="121" t="s">
        <v>926</v>
      </c>
      <c r="B821" s="110" t="s">
        <v>927</v>
      </c>
      <c r="C821" s="108">
        <v>35.869999999999997</v>
      </c>
      <c r="D821" s="108">
        <f t="shared" si="13"/>
        <v>0</v>
      </c>
      <c r="E821" s="117">
        <f>MULTIPLIER!$C$16</f>
        <v>0</v>
      </c>
    </row>
    <row r="822" spans="1:5" ht="15" customHeight="1" x14ac:dyDescent="0.2">
      <c r="A822" s="121" t="s">
        <v>928</v>
      </c>
      <c r="B822" s="110" t="s">
        <v>929</v>
      </c>
      <c r="C822" s="108">
        <v>35.869999999999997</v>
      </c>
      <c r="D822" s="108">
        <f t="shared" si="13"/>
        <v>0</v>
      </c>
      <c r="E822" s="117">
        <f>MULTIPLIER!$C$16</f>
        <v>0</v>
      </c>
    </row>
    <row r="823" spans="1:5" ht="15" customHeight="1" x14ac:dyDescent="0.2">
      <c r="A823" s="121" t="s">
        <v>930</v>
      </c>
      <c r="B823" s="110" t="s">
        <v>931</v>
      </c>
      <c r="C823" s="108">
        <v>35.869999999999997</v>
      </c>
      <c r="D823" s="108">
        <f t="shared" si="13"/>
        <v>0</v>
      </c>
      <c r="E823" s="117">
        <f>MULTIPLIER!$C$16</f>
        <v>0</v>
      </c>
    </row>
    <row r="824" spans="1:5" ht="15" customHeight="1" x14ac:dyDescent="0.2">
      <c r="A824" s="121" t="s">
        <v>932</v>
      </c>
      <c r="B824" s="110" t="s">
        <v>933</v>
      </c>
      <c r="C824" s="108">
        <v>66.12</v>
      </c>
      <c r="D824" s="108">
        <f t="shared" si="13"/>
        <v>0</v>
      </c>
      <c r="E824" s="117">
        <f>MULTIPLIER!$C$16</f>
        <v>0</v>
      </c>
    </row>
    <row r="825" spans="1:5" ht="15" customHeight="1" x14ac:dyDescent="0.2">
      <c r="A825" s="121" t="s">
        <v>934</v>
      </c>
      <c r="B825" s="110" t="s">
        <v>935</v>
      </c>
      <c r="C825" s="108">
        <v>66.12</v>
      </c>
      <c r="D825" s="108">
        <f t="shared" si="13"/>
        <v>0</v>
      </c>
      <c r="E825" s="117">
        <f>MULTIPLIER!$C$16</f>
        <v>0</v>
      </c>
    </row>
    <row r="826" spans="1:5" ht="15" customHeight="1" x14ac:dyDescent="0.2">
      <c r="A826" s="121" t="s">
        <v>936</v>
      </c>
      <c r="B826" s="110" t="s">
        <v>937</v>
      </c>
      <c r="C826" s="108">
        <v>66.12</v>
      </c>
      <c r="D826" s="108">
        <f t="shared" si="13"/>
        <v>0</v>
      </c>
      <c r="E826" s="117">
        <f>MULTIPLIER!$C$16</f>
        <v>0</v>
      </c>
    </row>
    <row r="827" spans="1:5" ht="15" customHeight="1" x14ac:dyDescent="0.2">
      <c r="A827" s="121" t="s">
        <v>938</v>
      </c>
      <c r="B827" s="110" t="s">
        <v>939</v>
      </c>
      <c r="C827" s="108">
        <v>112.04</v>
      </c>
      <c r="D827" s="108">
        <f t="shared" si="13"/>
        <v>0</v>
      </c>
      <c r="E827" s="117">
        <f>MULTIPLIER!$C$16</f>
        <v>0</v>
      </c>
    </row>
    <row r="828" spans="1:5" ht="15" customHeight="1" x14ac:dyDescent="0.2">
      <c r="A828" s="121" t="s">
        <v>940</v>
      </c>
      <c r="B828" s="110" t="s">
        <v>941</v>
      </c>
      <c r="C828" s="108">
        <v>5.07</v>
      </c>
      <c r="D828" s="108">
        <f t="shared" si="13"/>
        <v>0</v>
      </c>
      <c r="E828" s="117">
        <f>MULTIPLIER!$C$16</f>
        <v>0</v>
      </c>
    </row>
    <row r="829" spans="1:5" ht="15" customHeight="1" x14ac:dyDescent="0.2">
      <c r="A829" s="121" t="s">
        <v>942</v>
      </c>
      <c r="B829" s="110" t="s">
        <v>943</v>
      </c>
      <c r="C829" s="108">
        <v>5.07</v>
      </c>
      <c r="D829" s="108">
        <f t="shared" si="13"/>
        <v>0</v>
      </c>
      <c r="E829" s="117">
        <f>MULTIPLIER!$C$16</f>
        <v>0</v>
      </c>
    </row>
    <row r="830" spans="1:5" ht="15" customHeight="1" x14ac:dyDescent="0.2">
      <c r="A830" s="121" t="s">
        <v>944</v>
      </c>
      <c r="B830" s="110" t="s">
        <v>945</v>
      </c>
      <c r="C830" s="108">
        <v>5.07</v>
      </c>
      <c r="D830" s="108">
        <f t="shared" si="13"/>
        <v>0</v>
      </c>
      <c r="E830" s="117">
        <f>MULTIPLIER!$C$16</f>
        <v>0</v>
      </c>
    </row>
    <row r="831" spans="1:5" ht="15" customHeight="1" x14ac:dyDescent="0.2">
      <c r="A831" s="121" t="s">
        <v>946</v>
      </c>
      <c r="B831" s="110" t="s">
        <v>947</v>
      </c>
      <c r="C831" s="108">
        <v>6.42</v>
      </c>
      <c r="D831" s="108">
        <f t="shared" si="13"/>
        <v>0</v>
      </c>
      <c r="E831" s="117">
        <f>MULTIPLIER!$C$16</f>
        <v>0</v>
      </c>
    </row>
    <row r="832" spans="1:5" ht="15" customHeight="1" x14ac:dyDescent="0.2">
      <c r="A832" s="121" t="s">
        <v>948</v>
      </c>
      <c r="B832" s="110" t="s">
        <v>949</v>
      </c>
      <c r="C832" s="108">
        <v>9.49</v>
      </c>
      <c r="D832" s="108">
        <f t="shared" si="13"/>
        <v>0</v>
      </c>
      <c r="E832" s="117">
        <f>MULTIPLIER!$C$16</f>
        <v>0</v>
      </c>
    </row>
    <row r="833" spans="1:5" ht="15" customHeight="1" x14ac:dyDescent="0.2">
      <c r="A833" s="121" t="s">
        <v>950</v>
      </c>
      <c r="B833" s="110" t="s">
        <v>951</v>
      </c>
      <c r="C833" s="108">
        <v>16</v>
      </c>
      <c r="D833" s="108">
        <f t="shared" si="13"/>
        <v>0</v>
      </c>
      <c r="E833" s="117">
        <f>MULTIPLIER!$C$16</f>
        <v>0</v>
      </c>
    </row>
    <row r="834" spans="1:5" ht="15" customHeight="1" x14ac:dyDescent="0.2">
      <c r="A834" s="121" t="s">
        <v>952</v>
      </c>
      <c r="B834" s="110" t="s">
        <v>953</v>
      </c>
      <c r="C834" s="108">
        <v>25.53</v>
      </c>
      <c r="D834" s="108">
        <f t="shared" si="13"/>
        <v>0</v>
      </c>
      <c r="E834" s="117">
        <f>MULTIPLIER!$C$16</f>
        <v>0</v>
      </c>
    </row>
    <row r="835" spans="1:5" ht="15" customHeight="1" x14ac:dyDescent="0.2">
      <c r="A835" s="121" t="s">
        <v>954</v>
      </c>
      <c r="B835" s="110" t="s">
        <v>955</v>
      </c>
      <c r="C835" s="108">
        <v>31.99</v>
      </c>
      <c r="D835" s="108">
        <f t="shared" si="13"/>
        <v>0</v>
      </c>
      <c r="E835" s="117">
        <f>MULTIPLIER!$C$16</f>
        <v>0</v>
      </c>
    </row>
    <row r="836" spans="1:5" ht="15" customHeight="1" x14ac:dyDescent="0.2">
      <c r="A836" s="121" t="s">
        <v>956</v>
      </c>
      <c r="B836" s="110" t="s">
        <v>957</v>
      </c>
      <c r="C836" s="108">
        <v>51.92</v>
      </c>
      <c r="D836" s="108">
        <f t="shared" si="13"/>
        <v>0</v>
      </c>
      <c r="E836" s="117">
        <f>MULTIPLIER!$C$16</f>
        <v>0</v>
      </c>
    </row>
    <row r="837" spans="1:5" ht="15" customHeight="1" x14ac:dyDescent="0.2">
      <c r="A837" s="121" t="s">
        <v>958</v>
      </c>
      <c r="B837" s="110" t="s">
        <v>959</v>
      </c>
      <c r="C837" s="108">
        <v>101.65</v>
      </c>
      <c r="D837" s="108">
        <f t="shared" si="13"/>
        <v>0</v>
      </c>
      <c r="E837" s="117">
        <f>MULTIPLIER!$C$16</f>
        <v>0</v>
      </c>
    </row>
    <row r="838" spans="1:5" ht="15" customHeight="1" x14ac:dyDescent="0.2">
      <c r="A838" s="121" t="s">
        <v>960</v>
      </c>
      <c r="B838" s="110" t="s">
        <v>961</v>
      </c>
      <c r="C838" s="108">
        <v>163.37</v>
      </c>
      <c r="D838" s="108">
        <f t="shared" si="13"/>
        <v>0</v>
      </c>
      <c r="E838" s="117">
        <f>MULTIPLIER!$C$16</f>
        <v>0</v>
      </c>
    </row>
    <row r="839" spans="1:5" ht="15" customHeight="1" x14ac:dyDescent="0.2">
      <c r="A839" s="121" t="s">
        <v>962</v>
      </c>
      <c r="B839" s="110" t="s">
        <v>963</v>
      </c>
      <c r="C839" s="108">
        <v>373.42</v>
      </c>
      <c r="D839" s="108">
        <f t="shared" si="13"/>
        <v>0</v>
      </c>
      <c r="E839" s="117">
        <f>MULTIPLIER!$C$16</f>
        <v>0</v>
      </c>
    </row>
    <row r="840" spans="1:5" ht="15" customHeight="1" x14ac:dyDescent="0.2">
      <c r="A840" s="121" t="s">
        <v>964</v>
      </c>
      <c r="B840" s="110" t="s">
        <v>965</v>
      </c>
      <c r="C840" s="108">
        <v>7.18</v>
      </c>
      <c r="D840" s="108">
        <f t="shared" si="13"/>
        <v>0</v>
      </c>
      <c r="E840" s="117">
        <f>MULTIPLIER!$C$16</f>
        <v>0</v>
      </c>
    </row>
    <row r="841" spans="1:5" ht="15" customHeight="1" x14ac:dyDescent="0.2">
      <c r="A841" s="121" t="s">
        <v>966</v>
      </c>
      <c r="B841" s="110" t="s">
        <v>967</v>
      </c>
      <c r="C841" s="108">
        <v>7.18</v>
      </c>
      <c r="D841" s="108">
        <f t="shared" si="13"/>
        <v>0</v>
      </c>
      <c r="E841" s="117">
        <f>MULTIPLIER!$C$16</f>
        <v>0</v>
      </c>
    </row>
    <row r="842" spans="1:5" ht="15" customHeight="1" x14ac:dyDescent="0.2">
      <c r="A842" s="121" t="s">
        <v>968</v>
      </c>
      <c r="B842" s="110" t="s">
        <v>969</v>
      </c>
      <c r="C842" s="108">
        <v>7.18</v>
      </c>
      <c r="D842" s="108">
        <f t="shared" si="13"/>
        <v>0</v>
      </c>
      <c r="E842" s="117">
        <f>MULTIPLIER!$C$16</f>
        <v>0</v>
      </c>
    </row>
    <row r="843" spans="1:5" ht="15" customHeight="1" x14ac:dyDescent="0.2">
      <c r="A843" s="121" t="s">
        <v>970</v>
      </c>
      <c r="B843" s="110" t="s">
        <v>971</v>
      </c>
      <c r="C843" s="108">
        <v>8.7100000000000009</v>
      </c>
      <c r="D843" s="108">
        <f t="shared" si="13"/>
        <v>0</v>
      </c>
      <c r="E843" s="117">
        <f>MULTIPLIER!$C$16</f>
        <v>0</v>
      </c>
    </row>
    <row r="844" spans="1:5" ht="15" customHeight="1" x14ac:dyDescent="0.2">
      <c r="A844" s="121" t="s">
        <v>972</v>
      </c>
      <c r="B844" s="110" t="s">
        <v>973</v>
      </c>
      <c r="C844" s="108">
        <v>12.34</v>
      </c>
      <c r="D844" s="108">
        <f t="shared" si="13"/>
        <v>0</v>
      </c>
      <c r="E844" s="117">
        <f>MULTIPLIER!$C$16</f>
        <v>0</v>
      </c>
    </row>
    <row r="845" spans="1:5" ht="15" customHeight="1" x14ac:dyDescent="0.2">
      <c r="A845" s="121" t="s">
        <v>974</v>
      </c>
      <c r="B845" s="110" t="s">
        <v>975</v>
      </c>
      <c r="C845" s="108">
        <v>20.38</v>
      </c>
      <c r="D845" s="108">
        <f t="shared" si="13"/>
        <v>0</v>
      </c>
      <c r="E845" s="117">
        <f>MULTIPLIER!$C$16</f>
        <v>0</v>
      </c>
    </row>
    <row r="846" spans="1:5" ht="15" customHeight="1" x14ac:dyDescent="0.2">
      <c r="A846" s="121" t="s">
        <v>976</v>
      </c>
      <c r="B846" s="110" t="s">
        <v>977</v>
      </c>
      <c r="C846" s="108">
        <v>31.22</v>
      </c>
      <c r="D846" s="108">
        <f t="shared" si="13"/>
        <v>0</v>
      </c>
      <c r="E846" s="117">
        <f>MULTIPLIER!$C$16</f>
        <v>0</v>
      </c>
    </row>
    <row r="847" spans="1:5" ht="15" customHeight="1" x14ac:dyDescent="0.2">
      <c r="A847" s="121" t="s">
        <v>978</v>
      </c>
      <c r="B847" s="110" t="s">
        <v>979</v>
      </c>
      <c r="C847" s="108">
        <v>41.87</v>
      </c>
      <c r="D847" s="108">
        <f t="shared" si="13"/>
        <v>0</v>
      </c>
      <c r="E847" s="117">
        <f>MULTIPLIER!$C$16</f>
        <v>0</v>
      </c>
    </row>
    <row r="848" spans="1:5" ht="15" customHeight="1" x14ac:dyDescent="0.2">
      <c r="A848" s="121" t="s">
        <v>980</v>
      </c>
      <c r="B848" s="110" t="s">
        <v>981</v>
      </c>
      <c r="C848" s="108">
        <v>70.97</v>
      </c>
      <c r="D848" s="108">
        <f t="shared" si="13"/>
        <v>0</v>
      </c>
      <c r="E848" s="117">
        <f>MULTIPLIER!$C$16</f>
        <v>0</v>
      </c>
    </row>
    <row r="849" spans="1:5" ht="15" customHeight="1" x14ac:dyDescent="0.2">
      <c r="A849" s="121" t="s">
        <v>982</v>
      </c>
      <c r="B849" s="110" t="s">
        <v>983</v>
      </c>
      <c r="C849" s="108">
        <v>6.42</v>
      </c>
      <c r="D849" s="108">
        <f t="shared" ref="D849:D912" si="14">ROUND(C849*E849,4)</f>
        <v>0</v>
      </c>
      <c r="E849" s="117">
        <f>MULTIPLIER!$C$16</f>
        <v>0</v>
      </c>
    </row>
    <row r="850" spans="1:5" ht="15" customHeight="1" x14ac:dyDescent="0.2">
      <c r="A850" s="121" t="s">
        <v>984</v>
      </c>
      <c r="B850" s="110" t="s">
        <v>985</v>
      </c>
      <c r="C850" s="108">
        <v>6.42</v>
      </c>
      <c r="D850" s="108">
        <f t="shared" si="14"/>
        <v>0</v>
      </c>
      <c r="E850" s="117">
        <f>MULTIPLIER!$C$16</f>
        <v>0</v>
      </c>
    </row>
    <row r="851" spans="1:5" ht="15" customHeight="1" x14ac:dyDescent="0.2">
      <c r="A851" s="121" t="s">
        <v>986</v>
      </c>
      <c r="B851" s="110" t="s">
        <v>987</v>
      </c>
      <c r="C851" s="108">
        <v>6.42</v>
      </c>
      <c r="D851" s="108">
        <f t="shared" si="14"/>
        <v>0</v>
      </c>
      <c r="E851" s="117">
        <f>MULTIPLIER!$C$16</f>
        <v>0</v>
      </c>
    </row>
    <row r="852" spans="1:5" ht="15" customHeight="1" x14ac:dyDescent="0.2">
      <c r="A852" s="121" t="s">
        <v>988</v>
      </c>
      <c r="B852" s="110" t="s">
        <v>989</v>
      </c>
      <c r="C852" s="108">
        <v>8.11</v>
      </c>
      <c r="D852" s="108">
        <f t="shared" si="14"/>
        <v>0</v>
      </c>
      <c r="E852" s="117">
        <f>MULTIPLIER!$C$16</f>
        <v>0</v>
      </c>
    </row>
    <row r="853" spans="1:5" ht="15" customHeight="1" x14ac:dyDescent="0.2">
      <c r="A853" s="121" t="s">
        <v>990</v>
      </c>
      <c r="B853" s="110" t="s">
        <v>991</v>
      </c>
      <c r="C853" s="108">
        <v>11.64</v>
      </c>
      <c r="D853" s="108">
        <f t="shared" si="14"/>
        <v>0</v>
      </c>
      <c r="E853" s="117">
        <f>MULTIPLIER!$C$16</f>
        <v>0</v>
      </c>
    </row>
    <row r="854" spans="1:5" ht="15" customHeight="1" x14ac:dyDescent="0.2">
      <c r="A854" s="121" t="s">
        <v>992</v>
      </c>
      <c r="B854" s="110" t="s">
        <v>993</v>
      </c>
      <c r="C854" s="108">
        <v>20.68</v>
      </c>
      <c r="D854" s="108">
        <f t="shared" si="14"/>
        <v>0</v>
      </c>
      <c r="E854" s="117">
        <f>MULTIPLIER!$C$16</f>
        <v>0</v>
      </c>
    </row>
    <row r="855" spans="1:5" ht="15" customHeight="1" x14ac:dyDescent="0.2">
      <c r="A855" s="121" t="s">
        <v>994</v>
      </c>
      <c r="B855" s="110" t="s">
        <v>995</v>
      </c>
      <c r="C855" s="108">
        <v>28.99</v>
      </c>
      <c r="D855" s="108">
        <f t="shared" si="14"/>
        <v>0</v>
      </c>
      <c r="E855" s="117">
        <f>MULTIPLIER!$C$16</f>
        <v>0</v>
      </c>
    </row>
    <row r="856" spans="1:5" ht="15" customHeight="1" x14ac:dyDescent="0.2">
      <c r="A856" s="121" t="s">
        <v>996</v>
      </c>
      <c r="B856" s="110" t="s">
        <v>997</v>
      </c>
      <c r="C856" s="108">
        <v>39.89</v>
      </c>
      <c r="D856" s="108">
        <f t="shared" si="14"/>
        <v>0</v>
      </c>
      <c r="E856" s="117">
        <f>MULTIPLIER!$C$16</f>
        <v>0</v>
      </c>
    </row>
    <row r="857" spans="1:5" ht="15" customHeight="1" x14ac:dyDescent="0.2">
      <c r="A857" s="121" t="s">
        <v>998</v>
      </c>
      <c r="B857" s="110" t="s">
        <v>999</v>
      </c>
      <c r="C857" s="108">
        <v>65.34</v>
      </c>
      <c r="D857" s="108">
        <f t="shared" si="14"/>
        <v>0</v>
      </c>
      <c r="E857" s="117">
        <f>MULTIPLIER!$C$16</f>
        <v>0</v>
      </c>
    </row>
    <row r="858" spans="1:5" ht="15" customHeight="1" x14ac:dyDescent="0.2">
      <c r="A858" s="121" t="s">
        <v>1000</v>
      </c>
      <c r="B858" s="110" t="s">
        <v>1001</v>
      </c>
      <c r="C858" s="108">
        <v>127.02</v>
      </c>
      <c r="D858" s="108">
        <f t="shared" si="14"/>
        <v>0</v>
      </c>
      <c r="E858" s="117">
        <f>MULTIPLIER!$C$16</f>
        <v>0</v>
      </c>
    </row>
    <row r="859" spans="1:5" ht="15" customHeight="1" x14ac:dyDescent="0.2">
      <c r="A859" s="121" t="s">
        <v>1002</v>
      </c>
      <c r="B859" s="110" t="s">
        <v>1003</v>
      </c>
      <c r="C859" s="108">
        <v>194.19</v>
      </c>
      <c r="D859" s="108">
        <f t="shared" si="14"/>
        <v>0</v>
      </c>
      <c r="E859" s="117">
        <f>MULTIPLIER!$C$16</f>
        <v>0</v>
      </c>
    </row>
    <row r="860" spans="1:5" ht="15" customHeight="1" x14ac:dyDescent="0.2">
      <c r="A860" s="121" t="s">
        <v>1004</v>
      </c>
      <c r="B860" s="110" t="s">
        <v>1005</v>
      </c>
      <c r="C860" s="108">
        <v>466.69</v>
      </c>
      <c r="D860" s="108">
        <f t="shared" si="14"/>
        <v>0</v>
      </c>
      <c r="E860" s="117">
        <f>MULTIPLIER!$C$16</f>
        <v>0</v>
      </c>
    </row>
    <row r="861" spans="1:5" ht="15" customHeight="1" x14ac:dyDescent="0.2">
      <c r="A861" s="121" t="s">
        <v>1006</v>
      </c>
      <c r="B861" s="110" t="s">
        <v>1007</v>
      </c>
      <c r="C861" s="108"/>
      <c r="D861" s="108">
        <f t="shared" si="14"/>
        <v>0</v>
      </c>
      <c r="E861" s="117">
        <f>MULTIPLIER!$C$16</f>
        <v>0</v>
      </c>
    </row>
    <row r="862" spans="1:5" ht="15" customHeight="1" x14ac:dyDescent="0.2">
      <c r="A862" s="121" t="s">
        <v>1008</v>
      </c>
      <c r="B862" s="110" t="s">
        <v>1009</v>
      </c>
      <c r="C862" s="108">
        <v>9.77</v>
      </c>
      <c r="D862" s="108">
        <f t="shared" si="14"/>
        <v>0</v>
      </c>
      <c r="E862" s="117">
        <f>MULTIPLIER!$C$16</f>
        <v>0</v>
      </c>
    </row>
    <row r="863" spans="1:5" ht="15" customHeight="1" x14ac:dyDescent="0.2">
      <c r="A863" s="121" t="s">
        <v>1010</v>
      </c>
      <c r="B863" s="110" t="s">
        <v>1011</v>
      </c>
      <c r="C863" s="108">
        <v>13.94</v>
      </c>
      <c r="D863" s="108">
        <f t="shared" si="14"/>
        <v>0</v>
      </c>
      <c r="E863" s="117">
        <f>MULTIPLIER!$C$16</f>
        <v>0</v>
      </c>
    </row>
    <row r="864" spans="1:5" ht="15" customHeight="1" x14ac:dyDescent="0.2">
      <c r="A864" s="121" t="s">
        <v>1012</v>
      </c>
      <c r="B864" s="110" t="s">
        <v>1013</v>
      </c>
      <c r="C864" s="108">
        <v>13.94</v>
      </c>
      <c r="D864" s="108">
        <f t="shared" si="14"/>
        <v>0</v>
      </c>
      <c r="E864" s="117">
        <f>MULTIPLIER!$C$16</f>
        <v>0</v>
      </c>
    </row>
    <row r="865" spans="1:5" ht="15" customHeight="1" x14ac:dyDescent="0.2">
      <c r="A865" s="121" t="s">
        <v>1014</v>
      </c>
      <c r="B865" s="110" t="s">
        <v>1015</v>
      </c>
      <c r="C865" s="108">
        <v>15.31</v>
      </c>
      <c r="D865" s="108">
        <f t="shared" si="14"/>
        <v>0</v>
      </c>
      <c r="E865" s="117">
        <f>MULTIPLIER!$C$16</f>
        <v>0</v>
      </c>
    </row>
    <row r="866" spans="1:5" ht="15" customHeight="1" x14ac:dyDescent="0.2">
      <c r="A866" s="121" t="s">
        <v>1016</v>
      </c>
      <c r="B866" s="110" t="s">
        <v>1017</v>
      </c>
      <c r="C866" s="108">
        <v>13.94</v>
      </c>
      <c r="D866" s="108">
        <f t="shared" si="14"/>
        <v>0</v>
      </c>
      <c r="E866" s="117">
        <f>MULTIPLIER!$C$16</f>
        <v>0</v>
      </c>
    </row>
    <row r="867" spans="1:5" ht="15" customHeight="1" x14ac:dyDescent="0.2">
      <c r="A867" s="121" t="s">
        <v>1018</v>
      </c>
      <c r="B867" s="110" t="s">
        <v>1019</v>
      </c>
      <c r="C867" s="108">
        <v>25.4</v>
      </c>
      <c r="D867" s="108">
        <f t="shared" si="14"/>
        <v>0</v>
      </c>
      <c r="E867" s="117">
        <f>MULTIPLIER!$C$16</f>
        <v>0</v>
      </c>
    </row>
    <row r="868" spans="1:5" ht="15" customHeight="1" x14ac:dyDescent="0.2">
      <c r="A868" s="121" t="s">
        <v>1020</v>
      </c>
      <c r="B868" s="110" t="s">
        <v>1021</v>
      </c>
      <c r="C868" s="108">
        <v>25.4</v>
      </c>
      <c r="D868" s="108">
        <f t="shared" si="14"/>
        <v>0</v>
      </c>
      <c r="E868" s="117">
        <f>MULTIPLIER!$C$16</f>
        <v>0</v>
      </c>
    </row>
    <row r="869" spans="1:5" ht="15" customHeight="1" x14ac:dyDescent="0.2">
      <c r="A869" s="121" t="s">
        <v>1022</v>
      </c>
      <c r="B869" s="110" t="s">
        <v>1023</v>
      </c>
      <c r="C869" s="108">
        <v>27.72</v>
      </c>
      <c r="D869" s="108">
        <f t="shared" si="14"/>
        <v>0</v>
      </c>
      <c r="E869" s="117">
        <f>MULTIPLIER!$C$16</f>
        <v>0</v>
      </c>
    </row>
    <row r="870" spans="1:5" ht="15" customHeight="1" x14ac:dyDescent="0.2">
      <c r="A870" s="121" t="s">
        <v>1024</v>
      </c>
      <c r="B870" s="110" t="s">
        <v>1025</v>
      </c>
      <c r="C870" s="108">
        <v>27.72</v>
      </c>
      <c r="D870" s="108">
        <f t="shared" si="14"/>
        <v>0</v>
      </c>
      <c r="E870" s="117">
        <f>MULTIPLIER!$C$16</f>
        <v>0</v>
      </c>
    </row>
    <row r="871" spans="1:5" ht="15" customHeight="1" x14ac:dyDescent="0.2">
      <c r="A871" s="121" t="s">
        <v>1026</v>
      </c>
      <c r="B871" s="110" t="s">
        <v>1027</v>
      </c>
      <c r="C871" s="108">
        <v>25.4</v>
      </c>
      <c r="D871" s="108">
        <f t="shared" si="14"/>
        <v>0</v>
      </c>
      <c r="E871" s="117">
        <f>MULTIPLIER!$C$16</f>
        <v>0</v>
      </c>
    </row>
    <row r="872" spans="1:5" ht="15" customHeight="1" x14ac:dyDescent="0.2">
      <c r="A872" s="121" t="s">
        <v>1028</v>
      </c>
      <c r="B872" s="110" t="s">
        <v>1029</v>
      </c>
      <c r="C872" s="108">
        <v>27.72</v>
      </c>
      <c r="D872" s="108">
        <f t="shared" si="14"/>
        <v>0</v>
      </c>
      <c r="E872" s="117">
        <f>MULTIPLIER!$C$16</f>
        <v>0</v>
      </c>
    </row>
    <row r="873" spans="1:5" ht="15" customHeight="1" x14ac:dyDescent="0.2">
      <c r="A873" s="121" t="s">
        <v>1030</v>
      </c>
      <c r="B873" s="110" t="s">
        <v>1031</v>
      </c>
      <c r="C873" s="108">
        <v>27.72</v>
      </c>
      <c r="D873" s="108">
        <f t="shared" si="14"/>
        <v>0</v>
      </c>
      <c r="E873" s="117">
        <f>MULTIPLIER!$C$16</f>
        <v>0</v>
      </c>
    </row>
    <row r="874" spans="1:5" ht="15" customHeight="1" x14ac:dyDescent="0.2">
      <c r="A874" s="121" t="s">
        <v>1032</v>
      </c>
      <c r="B874" s="110" t="s">
        <v>1033</v>
      </c>
      <c r="C874" s="108">
        <v>25.4</v>
      </c>
      <c r="D874" s="108">
        <f t="shared" si="14"/>
        <v>0</v>
      </c>
      <c r="E874" s="117">
        <f>MULTIPLIER!$C$16</f>
        <v>0</v>
      </c>
    </row>
    <row r="875" spans="1:5" ht="15" customHeight="1" x14ac:dyDescent="0.2">
      <c r="A875" s="121" t="s">
        <v>1034</v>
      </c>
      <c r="B875" s="110" t="s">
        <v>1035</v>
      </c>
      <c r="C875" s="108">
        <v>35.869999999999997</v>
      </c>
      <c r="D875" s="108">
        <f t="shared" si="14"/>
        <v>0</v>
      </c>
      <c r="E875" s="117">
        <f>MULTIPLIER!$C$16</f>
        <v>0</v>
      </c>
    </row>
    <row r="876" spans="1:5" ht="15" customHeight="1" x14ac:dyDescent="0.2">
      <c r="A876" s="121" t="s">
        <v>1036</v>
      </c>
      <c r="B876" s="110" t="s">
        <v>1037</v>
      </c>
      <c r="C876" s="108">
        <v>35.869999999999997</v>
      </c>
      <c r="D876" s="108">
        <f t="shared" si="14"/>
        <v>0</v>
      </c>
      <c r="E876" s="117">
        <f>MULTIPLIER!$C$16</f>
        <v>0</v>
      </c>
    </row>
    <row r="877" spans="1:5" ht="15" customHeight="1" x14ac:dyDescent="0.2">
      <c r="A877" s="121" t="s">
        <v>1038</v>
      </c>
      <c r="B877" s="110" t="s">
        <v>1039</v>
      </c>
      <c r="C877" s="108">
        <v>35.869999999999997</v>
      </c>
      <c r="D877" s="108">
        <f t="shared" si="14"/>
        <v>0</v>
      </c>
      <c r="E877" s="117">
        <f>MULTIPLIER!$C$16</f>
        <v>0</v>
      </c>
    </row>
    <row r="878" spans="1:5" ht="15" customHeight="1" x14ac:dyDescent="0.2">
      <c r="A878" s="121" t="s">
        <v>1040</v>
      </c>
      <c r="B878" s="110" t="s">
        <v>1041</v>
      </c>
      <c r="C878" s="108">
        <v>49.36</v>
      </c>
      <c r="D878" s="108">
        <f t="shared" si="14"/>
        <v>0</v>
      </c>
      <c r="E878" s="117">
        <f>MULTIPLIER!$C$16</f>
        <v>0</v>
      </c>
    </row>
    <row r="879" spans="1:5" ht="15" customHeight="1" x14ac:dyDescent="0.2">
      <c r="A879" s="121" t="s">
        <v>1042</v>
      </c>
      <c r="B879" s="110" t="s">
        <v>1043</v>
      </c>
      <c r="C879" s="108">
        <v>49.36</v>
      </c>
      <c r="D879" s="108">
        <f t="shared" si="14"/>
        <v>0</v>
      </c>
      <c r="E879" s="117">
        <f>MULTIPLIER!$C$16</f>
        <v>0</v>
      </c>
    </row>
    <row r="880" spans="1:5" ht="15" customHeight="1" x14ac:dyDescent="0.2">
      <c r="A880" s="121" t="s">
        <v>1044</v>
      </c>
      <c r="B880" s="110" t="s">
        <v>1045</v>
      </c>
      <c r="C880" s="108">
        <v>49.36</v>
      </c>
      <c r="D880" s="108">
        <f t="shared" si="14"/>
        <v>0</v>
      </c>
      <c r="E880" s="117">
        <f>MULTIPLIER!$C$16</f>
        <v>0</v>
      </c>
    </row>
    <row r="881" spans="1:5" ht="15" customHeight="1" x14ac:dyDescent="0.2">
      <c r="A881" s="121" t="s">
        <v>1046</v>
      </c>
      <c r="B881" s="110" t="s">
        <v>1047</v>
      </c>
      <c r="C881" s="108">
        <v>49.36</v>
      </c>
      <c r="D881" s="108">
        <f t="shared" si="14"/>
        <v>0</v>
      </c>
      <c r="E881" s="117">
        <f>MULTIPLIER!$C$16</f>
        <v>0</v>
      </c>
    </row>
    <row r="882" spans="1:5" ht="15" customHeight="1" x14ac:dyDescent="0.2">
      <c r="A882" s="121" t="s">
        <v>1048</v>
      </c>
      <c r="B882" s="110" t="s">
        <v>1049</v>
      </c>
      <c r="C882" s="108">
        <v>80.650000000000006</v>
      </c>
      <c r="D882" s="108">
        <f t="shared" si="14"/>
        <v>0</v>
      </c>
      <c r="E882" s="117">
        <f>MULTIPLIER!$C$16</f>
        <v>0</v>
      </c>
    </row>
    <row r="883" spans="1:5" ht="15" customHeight="1" x14ac:dyDescent="0.2">
      <c r="A883" s="121" t="s">
        <v>1050</v>
      </c>
      <c r="B883" s="110" t="s">
        <v>1051</v>
      </c>
      <c r="C883" s="108">
        <v>80.650000000000006</v>
      </c>
      <c r="D883" s="108">
        <f t="shared" si="14"/>
        <v>0</v>
      </c>
      <c r="E883" s="117">
        <f>MULTIPLIER!$C$16</f>
        <v>0</v>
      </c>
    </row>
    <row r="884" spans="1:5" ht="15" customHeight="1" x14ac:dyDescent="0.2">
      <c r="A884" s="121" t="s">
        <v>1052</v>
      </c>
      <c r="B884" s="110" t="s">
        <v>1053</v>
      </c>
      <c r="C884" s="108">
        <v>80.650000000000006</v>
      </c>
      <c r="D884" s="108">
        <f t="shared" si="14"/>
        <v>0</v>
      </c>
      <c r="E884" s="117">
        <f>MULTIPLIER!$C$16</f>
        <v>0</v>
      </c>
    </row>
    <row r="885" spans="1:5" ht="15" customHeight="1" x14ac:dyDescent="0.2">
      <c r="A885" s="121" t="s">
        <v>1054</v>
      </c>
      <c r="B885" s="110" t="s">
        <v>1055</v>
      </c>
      <c r="C885" s="108">
        <v>80.650000000000006</v>
      </c>
      <c r="D885" s="108">
        <f t="shared" si="14"/>
        <v>0</v>
      </c>
      <c r="E885" s="117">
        <f>MULTIPLIER!$C$16</f>
        <v>0</v>
      </c>
    </row>
    <row r="886" spans="1:5" ht="15" customHeight="1" x14ac:dyDescent="0.2">
      <c r="A886" s="121" t="s">
        <v>1056</v>
      </c>
      <c r="B886" s="110" t="s">
        <v>1057</v>
      </c>
      <c r="C886" s="108">
        <v>80.650000000000006</v>
      </c>
      <c r="D886" s="108">
        <f t="shared" si="14"/>
        <v>0</v>
      </c>
      <c r="E886" s="117">
        <f>MULTIPLIER!$C$16</f>
        <v>0</v>
      </c>
    </row>
    <row r="887" spans="1:5" ht="15" customHeight="1" x14ac:dyDescent="0.2">
      <c r="A887" s="121" t="s">
        <v>1058</v>
      </c>
      <c r="B887" s="110" t="s">
        <v>1059</v>
      </c>
      <c r="C887" s="108">
        <v>241.2</v>
      </c>
      <c r="D887" s="108">
        <f t="shared" si="14"/>
        <v>0</v>
      </c>
      <c r="E887" s="117">
        <f>MULTIPLIER!$C$16</f>
        <v>0</v>
      </c>
    </row>
    <row r="888" spans="1:5" ht="15" customHeight="1" x14ac:dyDescent="0.2">
      <c r="A888" s="121" t="s">
        <v>1060</v>
      </c>
      <c r="B888" s="110" t="s">
        <v>1061</v>
      </c>
      <c r="C888" s="108">
        <v>438.45</v>
      </c>
      <c r="D888" s="108">
        <f t="shared" si="14"/>
        <v>0</v>
      </c>
      <c r="E888" s="117">
        <f>MULTIPLIER!$C$16</f>
        <v>0</v>
      </c>
    </row>
    <row r="889" spans="1:5" ht="15" customHeight="1" x14ac:dyDescent="0.2">
      <c r="A889" s="121" t="s">
        <v>1062</v>
      </c>
      <c r="B889" s="110" t="s">
        <v>1063</v>
      </c>
      <c r="C889" s="108">
        <v>4.92</v>
      </c>
      <c r="D889" s="108">
        <f t="shared" si="14"/>
        <v>0</v>
      </c>
      <c r="E889" s="117">
        <f>MULTIPLIER!$C$16</f>
        <v>0</v>
      </c>
    </row>
    <row r="890" spans="1:5" ht="15" customHeight="1" x14ac:dyDescent="0.2">
      <c r="A890" s="121" t="s">
        <v>1064</v>
      </c>
      <c r="B890" s="110" t="s">
        <v>1065</v>
      </c>
      <c r="C890" s="108">
        <v>4.92</v>
      </c>
      <c r="D890" s="108">
        <f t="shared" si="14"/>
        <v>0</v>
      </c>
      <c r="E890" s="117">
        <f>MULTIPLIER!$C$16</f>
        <v>0</v>
      </c>
    </row>
    <row r="891" spans="1:5" ht="15" customHeight="1" x14ac:dyDescent="0.2">
      <c r="A891" s="121" t="s">
        <v>1066</v>
      </c>
      <c r="B891" s="110" t="s">
        <v>1067</v>
      </c>
      <c r="C891" s="108">
        <v>4.92</v>
      </c>
      <c r="D891" s="108">
        <f t="shared" si="14"/>
        <v>0</v>
      </c>
      <c r="E891" s="117">
        <f>MULTIPLIER!$C$16</f>
        <v>0</v>
      </c>
    </row>
    <row r="892" spans="1:5" ht="15" customHeight="1" x14ac:dyDescent="0.2">
      <c r="A892" s="121" t="s">
        <v>1068</v>
      </c>
      <c r="B892" s="110" t="s">
        <v>1069</v>
      </c>
      <c r="C892" s="108">
        <v>6.16</v>
      </c>
      <c r="D892" s="108">
        <f t="shared" si="14"/>
        <v>0</v>
      </c>
      <c r="E892" s="117">
        <f>MULTIPLIER!$C$16</f>
        <v>0</v>
      </c>
    </row>
    <row r="893" spans="1:5" ht="15" customHeight="1" x14ac:dyDescent="0.2">
      <c r="A893" s="121" t="s">
        <v>1070</v>
      </c>
      <c r="B893" s="110" t="s">
        <v>1071</v>
      </c>
      <c r="C893" s="108">
        <v>8.11</v>
      </c>
      <c r="D893" s="108">
        <f t="shared" si="14"/>
        <v>0</v>
      </c>
      <c r="E893" s="117">
        <f>MULTIPLIER!$C$16</f>
        <v>0</v>
      </c>
    </row>
    <row r="894" spans="1:5" ht="15" customHeight="1" x14ac:dyDescent="0.2">
      <c r="A894" s="121" t="s">
        <v>1072</v>
      </c>
      <c r="B894" s="110" t="s">
        <v>1073</v>
      </c>
      <c r="C894" s="108">
        <v>12.28</v>
      </c>
      <c r="D894" s="108">
        <f t="shared" si="14"/>
        <v>0</v>
      </c>
      <c r="E894" s="117">
        <f>MULTIPLIER!$C$16</f>
        <v>0</v>
      </c>
    </row>
    <row r="895" spans="1:5" ht="15" customHeight="1" x14ac:dyDescent="0.2">
      <c r="A895" s="121" t="s">
        <v>1074</v>
      </c>
      <c r="B895" s="110" t="s">
        <v>1075</v>
      </c>
      <c r="C895" s="108">
        <v>19.22</v>
      </c>
      <c r="D895" s="108">
        <f t="shared" si="14"/>
        <v>0</v>
      </c>
      <c r="E895" s="117">
        <f>MULTIPLIER!$C$16</f>
        <v>0</v>
      </c>
    </row>
    <row r="896" spans="1:5" ht="15" customHeight="1" x14ac:dyDescent="0.2">
      <c r="A896" s="121" t="s">
        <v>1076</v>
      </c>
      <c r="B896" s="110" t="s">
        <v>1077</v>
      </c>
      <c r="C896" s="108">
        <v>26.11</v>
      </c>
      <c r="D896" s="108">
        <f t="shared" si="14"/>
        <v>0</v>
      </c>
      <c r="E896" s="117">
        <f>MULTIPLIER!$C$16</f>
        <v>0</v>
      </c>
    </row>
    <row r="897" spans="1:5" ht="15" customHeight="1" x14ac:dyDescent="0.2">
      <c r="A897" s="121" t="s">
        <v>1078</v>
      </c>
      <c r="B897" s="110" t="s">
        <v>1079</v>
      </c>
      <c r="C897" s="108">
        <v>43</v>
      </c>
      <c r="D897" s="108">
        <f t="shared" si="14"/>
        <v>0</v>
      </c>
      <c r="E897" s="117">
        <f>MULTIPLIER!$C$16</f>
        <v>0</v>
      </c>
    </row>
    <row r="898" spans="1:5" ht="15" customHeight="1" x14ac:dyDescent="0.2">
      <c r="A898" s="121" t="s">
        <v>1080</v>
      </c>
      <c r="B898" s="110" t="s">
        <v>1081</v>
      </c>
      <c r="C898" s="108">
        <v>71.2</v>
      </c>
      <c r="D898" s="108">
        <f t="shared" si="14"/>
        <v>0</v>
      </c>
      <c r="E898" s="117">
        <f>MULTIPLIER!$C$16</f>
        <v>0</v>
      </c>
    </row>
    <row r="899" spans="1:5" ht="15" customHeight="1" x14ac:dyDescent="0.2">
      <c r="A899" s="121" t="s">
        <v>1082</v>
      </c>
      <c r="B899" s="110" t="s">
        <v>1083</v>
      </c>
      <c r="C899" s="108">
        <v>98.82</v>
      </c>
      <c r="D899" s="108">
        <f t="shared" si="14"/>
        <v>0</v>
      </c>
      <c r="E899" s="117">
        <f>MULTIPLIER!$C$16</f>
        <v>0</v>
      </c>
    </row>
    <row r="900" spans="1:5" ht="15" customHeight="1" x14ac:dyDescent="0.2">
      <c r="A900" s="121" t="s">
        <v>1084</v>
      </c>
      <c r="B900" s="110" t="s">
        <v>1085</v>
      </c>
      <c r="C900" s="108">
        <v>189.3</v>
      </c>
      <c r="D900" s="108">
        <f t="shared" si="14"/>
        <v>0</v>
      </c>
      <c r="E900" s="117">
        <f>MULTIPLIER!$C$16</f>
        <v>0</v>
      </c>
    </row>
    <row r="901" spans="1:5" ht="15" customHeight="1" x14ac:dyDescent="0.2">
      <c r="A901" s="121" t="s">
        <v>1086</v>
      </c>
      <c r="B901" s="110" t="s">
        <v>1087</v>
      </c>
      <c r="C901" s="108">
        <v>3.16</v>
      </c>
      <c r="D901" s="108">
        <f t="shared" si="14"/>
        <v>0</v>
      </c>
      <c r="E901" s="117">
        <f>MULTIPLIER!$C$16</f>
        <v>0</v>
      </c>
    </row>
    <row r="902" spans="1:5" ht="15" customHeight="1" x14ac:dyDescent="0.2">
      <c r="A902" s="121" t="s">
        <v>1088</v>
      </c>
      <c r="B902" s="110" t="s">
        <v>1089</v>
      </c>
      <c r="C902" s="108">
        <v>3.16</v>
      </c>
      <c r="D902" s="108">
        <f t="shared" si="14"/>
        <v>0</v>
      </c>
      <c r="E902" s="117">
        <f>MULTIPLIER!$C$16</f>
        <v>0</v>
      </c>
    </row>
    <row r="903" spans="1:5" ht="15" customHeight="1" x14ac:dyDescent="0.2">
      <c r="A903" s="121" t="s">
        <v>1090</v>
      </c>
      <c r="B903" s="110" t="s">
        <v>1091</v>
      </c>
      <c r="C903" s="108">
        <v>3.16</v>
      </c>
      <c r="D903" s="108">
        <f t="shared" si="14"/>
        <v>0</v>
      </c>
      <c r="E903" s="117">
        <f>MULTIPLIER!$C$16</f>
        <v>0</v>
      </c>
    </row>
    <row r="904" spans="1:5" ht="15" customHeight="1" x14ac:dyDescent="0.2">
      <c r="A904" s="121" t="s">
        <v>1092</v>
      </c>
      <c r="B904" s="110" t="s">
        <v>1093</v>
      </c>
      <c r="C904" s="108">
        <v>4.6399999999999997</v>
      </c>
      <c r="D904" s="108">
        <f t="shared" si="14"/>
        <v>0</v>
      </c>
      <c r="E904" s="117">
        <f>MULTIPLIER!$C$16</f>
        <v>0</v>
      </c>
    </row>
    <row r="905" spans="1:5" ht="15" customHeight="1" x14ac:dyDescent="0.2">
      <c r="A905" s="121" t="s">
        <v>1094</v>
      </c>
      <c r="B905" s="110" t="s">
        <v>1095</v>
      </c>
      <c r="C905" s="108">
        <v>3.16</v>
      </c>
      <c r="D905" s="108">
        <f t="shared" si="14"/>
        <v>0</v>
      </c>
      <c r="E905" s="117">
        <f>MULTIPLIER!$C$16</f>
        <v>0</v>
      </c>
    </row>
    <row r="906" spans="1:5" ht="15" customHeight="1" x14ac:dyDescent="0.2">
      <c r="A906" s="121" t="s">
        <v>1096</v>
      </c>
      <c r="B906" s="110" t="s">
        <v>1097</v>
      </c>
      <c r="C906" s="108">
        <v>3.16</v>
      </c>
      <c r="D906" s="108">
        <f t="shared" si="14"/>
        <v>0</v>
      </c>
      <c r="E906" s="117">
        <f>MULTIPLIER!$C$16</f>
        <v>0</v>
      </c>
    </row>
    <row r="907" spans="1:5" ht="15" customHeight="1" x14ac:dyDescent="0.2">
      <c r="A907" s="121" t="s">
        <v>1098</v>
      </c>
      <c r="B907" s="110" t="s">
        <v>1099</v>
      </c>
      <c r="C907" s="108">
        <v>6.47</v>
      </c>
      <c r="D907" s="108">
        <f t="shared" si="14"/>
        <v>0</v>
      </c>
      <c r="E907" s="117">
        <f>MULTIPLIER!$C$16</f>
        <v>0</v>
      </c>
    </row>
    <row r="908" spans="1:5" ht="15" customHeight="1" x14ac:dyDescent="0.2">
      <c r="A908" s="121" t="s">
        <v>1100</v>
      </c>
      <c r="B908" s="110" t="s">
        <v>1101</v>
      </c>
      <c r="C908" s="108">
        <v>6.47</v>
      </c>
      <c r="D908" s="108">
        <f t="shared" si="14"/>
        <v>0</v>
      </c>
      <c r="E908" s="117">
        <f>MULTIPLIER!$C$16</f>
        <v>0</v>
      </c>
    </row>
    <row r="909" spans="1:5" ht="15" customHeight="1" x14ac:dyDescent="0.2">
      <c r="A909" s="121" t="s">
        <v>1102</v>
      </c>
      <c r="B909" s="110" t="s">
        <v>1103</v>
      </c>
      <c r="C909" s="108">
        <v>5.38</v>
      </c>
      <c r="D909" s="108">
        <f t="shared" si="14"/>
        <v>0</v>
      </c>
      <c r="E909" s="117">
        <f>MULTIPLIER!$C$16</f>
        <v>0</v>
      </c>
    </row>
    <row r="910" spans="1:5" ht="15" customHeight="1" x14ac:dyDescent="0.2">
      <c r="A910" s="121" t="s">
        <v>1104</v>
      </c>
      <c r="B910" s="110" t="s">
        <v>1105</v>
      </c>
      <c r="C910" s="108">
        <v>5.38</v>
      </c>
      <c r="D910" s="108">
        <f t="shared" si="14"/>
        <v>0</v>
      </c>
      <c r="E910" s="117">
        <f>MULTIPLIER!$C$16</f>
        <v>0</v>
      </c>
    </row>
    <row r="911" spans="1:5" ht="15" customHeight="1" x14ac:dyDescent="0.2">
      <c r="A911" s="121" t="s">
        <v>1106</v>
      </c>
      <c r="B911" s="110" t="s">
        <v>1107</v>
      </c>
      <c r="C911" s="108">
        <v>9.81</v>
      </c>
      <c r="D911" s="108">
        <f t="shared" si="14"/>
        <v>0</v>
      </c>
      <c r="E911" s="117">
        <f>MULTIPLIER!$C$16</f>
        <v>0</v>
      </c>
    </row>
    <row r="912" spans="1:5" ht="15" customHeight="1" x14ac:dyDescent="0.2">
      <c r="A912" s="121" t="s">
        <v>1108</v>
      </c>
      <c r="B912" s="110" t="s">
        <v>1109</v>
      </c>
      <c r="C912" s="108">
        <v>9.81</v>
      </c>
      <c r="D912" s="108">
        <f t="shared" si="14"/>
        <v>0</v>
      </c>
      <c r="E912" s="117">
        <f>MULTIPLIER!$C$16</f>
        <v>0</v>
      </c>
    </row>
    <row r="913" spans="1:5" ht="15" customHeight="1" x14ac:dyDescent="0.2">
      <c r="A913" s="121" t="s">
        <v>1110</v>
      </c>
      <c r="B913" s="110" t="s">
        <v>1111</v>
      </c>
      <c r="C913" s="108">
        <v>8.11</v>
      </c>
      <c r="D913" s="108">
        <f t="shared" ref="D913:D976" si="15">ROUND(C913*E913,4)</f>
        <v>0</v>
      </c>
      <c r="E913" s="117">
        <f>MULTIPLIER!$C$16</f>
        <v>0</v>
      </c>
    </row>
    <row r="914" spans="1:5" ht="15" customHeight="1" x14ac:dyDescent="0.2">
      <c r="A914" s="121" t="s">
        <v>1112</v>
      </c>
      <c r="B914" s="110" t="s">
        <v>1113</v>
      </c>
      <c r="C914" s="108">
        <v>8.11</v>
      </c>
      <c r="D914" s="108">
        <f t="shared" si="15"/>
        <v>0</v>
      </c>
      <c r="E914" s="117">
        <f>MULTIPLIER!$C$16</f>
        <v>0</v>
      </c>
    </row>
    <row r="915" spans="1:5" ht="15" customHeight="1" x14ac:dyDescent="0.2">
      <c r="A915" s="121" t="s">
        <v>1114</v>
      </c>
      <c r="B915" s="110" t="s">
        <v>1115</v>
      </c>
      <c r="C915" s="108">
        <v>16.61</v>
      </c>
      <c r="D915" s="108">
        <f t="shared" si="15"/>
        <v>0</v>
      </c>
      <c r="E915" s="117">
        <f>MULTIPLIER!$C$16</f>
        <v>0</v>
      </c>
    </row>
    <row r="916" spans="1:5" ht="15" customHeight="1" x14ac:dyDescent="0.2">
      <c r="A916" s="121" t="s">
        <v>1116</v>
      </c>
      <c r="B916" s="110" t="s">
        <v>1117</v>
      </c>
      <c r="C916" s="108">
        <v>13.79</v>
      </c>
      <c r="D916" s="108">
        <f t="shared" si="15"/>
        <v>0</v>
      </c>
      <c r="E916" s="117">
        <f>MULTIPLIER!$C$16</f>
        <v>0</v>
      </c>
    </row>
    <row r="917" spans="1:5" ht="15" customHeight="1" x14ac:dyDescent="0.2">
      <c r="A917" s="121" t="s">
        <v>1118</v>
      </c>
      <c r="B917" s="110" t="s">
        <v>1119</v>
      </c>
      <c r="C917" s="108">
        <v>13.79</v>
      </c>
      <c r="D917" s="108">
        <f t="shared" si="15"/>
        <v>0</v>
      </c>
      <c r="E917" s="117">
        <f>MULTIPLIER!$C$16</f>
        <v>0</v>
      </c>
    </row>
    <row r="918" spans="1:5" ht="15" customHeight="1" x14ac:dyDescent="0.2">
      <c r="A918" s="121" t="s">
        <v>1120</v>
      </c>
      <c r="B918" s="110" t="s">
        <v>1121</v>
      </c>
      <c r="C918" s="108">
        <v>21.54</v>
      </c>
      <c r="D918" s="108">
        <f t="shared" si="15"/>
        <v>0</v>
      </c>
      <c r="E918" s="117">
        <f>MULTIPLIER!$C$16</f>
        <v>0</v>
      </c>
    </row>
    <row r="919" spans="1:5" ht="15" customHeight="1" x14ac:dyDescent="0.2">
      <c r="A919" s="121" t="s">
        <v>1122</v>
      </c>
      <c r="B919" s="110" t="s">
        <v>1123</v>
      </c>
      <c r="C919" s="108">
        <v>21.54</v>
      </c>
      <c r="D919" s="108">
        <f t="shared" si="15"/>
        <v>0</v>
      </c>
      <c r="E919" s="117">
        <f>MULTIPLIER!$C$16</f>
        <v>0</v>
      </c>
    </row>
    <row r="920" spans="1:5" ht="15" customHeight="1" x14ac:dyDescent="0.2">
      <c r="A920" s="121" t="s">
        <v>1124</v>
      </c>
      <c r="B920" s="110" t="s">
        <v>1125</v>
      </c>
      <c r="C920" s="108">
        <v>21.54</v>
      </c>
      <c r="D920" s="108">
        <f t="shared" si="15"/>
        <v>0</v>
      </c>
      <c r="E920" s="117">
        <f>MULTIPLIER!$C$16</f>
        <v>0</v>
      </c>
    </row>
    <row r="921" spans="1:5" ht="15" customHeight="1" x14ac:dyDescent="0.2">
      <c r="A921" s="121" t="s">
        <v>1126</v>
      </c>
      <c r="B921" s="110" t="s">
        <v>1127</v>
      </c>
      <c r="C921" s="108">
        <v>21.54</v>
      </c>
      <c r="D921" s="108">
        <f t="shared" si="15"/>
        <v>0</v>
      </c>
      <c r="E921" s="117">
        <f>MULTIPLIER!$C$16</f>
        <v>0</v>
      </c>
    </row>
    <row r="922" spans="1:5" ht="15" customHeight="1" x14ac:dyDescent="0.2">
      <c r="A922" s="121" t="s">
        <v>1128</v>
      </c>
      <c r="B922" s="110" t="s">
        <v>1129</v>
      </c>
      <c r="C922" s="108">
        <v>17.649999999999999</v>
      </c>
      <c r="D922" s="108">
        <f t="shared" si="15"/>
        <v>0</v>
      </c>
      <c r="E922" s="117">
        <f>MULTIPLIER!$C$16</f>
        <v>0</v>
      </c>
    </row>
    <row r="923" spans="1:5" ht="15" customHeight="1" x14ac:dyDescent="0.2">
      <c r="A923" s="121" t="s">
        <v>1130</v>
      </c>
      <c r="B923" s="110" t="s">
        <v>1131</v>
      </c>
      <c r="C923" s="108">
        <v>17.649999999999999</v>
      </c>
      <c r="D923" s="108">
        <f t="shared" si="15"/>
        <v>0</v>
      </c>
      <c r="E923" s="117">
        <f>MULTIPLIER!$C$16</f>
        <v>0</v>
      </c>
    </row>
    <row r="924" spans="1:5" ht="15" customHeight="1" x14ac:dyDescent="0.2">
      <c r="A924" s="121" t="s">
        <v>1132</v>
      </c>
      <c r="B924" s="110" t="s">
        <v>1133</v>
      </c>
      <c r="C924" s="108">
        <v>31.43</v>
      </c>
      <c r="D924" s="108">
        <f t="shared" si="15"/>
        <v>0</v>
      </c>
      <c r="E924" s="117">
        <f>MULTIPLIER!$C$16</f>
        <v>0</v>
      </c>
    </row>
    <row r="925" spans="1:5" ht="15" customHeight="1" x14ac:dyDescent="0.2">
      <c r="A925" s="121" t="s">
        <v>1134</v>
      </c>
      <c r="B925" s="110" t="s">
        <v>1135</v>
      </c>
      <c r="C925" s="108">
        <v>31.43</v>
      </c>
      <c r="D925" s="108">
        <f t="shared" si="15"/>
        <v>0</v>
      </c>
      <c r="E925" s="117">
        <f>MULTIPLIER!$C$16</f>
        <v>0</v>
      </c>
    </row>
    <row r="926" spans="1:5" ht="15" customHeight="1" x14ac:dyDescent="0.2">
      <c r="A926" s="121" t="s">
        <v>1136</v>
      </c>
      <c r="B926" s="110" t="s">
        <v>1137</v>
      </c>
      <c r="C926" s="108">
        <v>31.43</v>
      </c>
      <c r="D926" s="108">
        <f t="shared" si="15"/>
        <v>0</v>
      </c>
      <c r="E926" s="117">
        <f>MULTIPLIER!$C$16</f>
        <v>0</v>
      </c>
    </row>
    <row r="927" spans="1:5" ht="15" customHeight="1" x14ac:dyDescent="0.2">
      <c r="A927" s="121" t="s">
        <v>1138</v>
      </c>
      <c r="B927" s="110" t="s">
        <v>1139</v>
      </c>
      <c r="C927" s="108">
        <v>26.11</v>
      </c>
      <c r="D927" s="108">
        <f t="shared" si="15"/>
        <v>0</v>
      </c>
      <c r="E927" s="117">
        <f>MULTIPLIER!$C$16</f>
        <v>0</v>
      </c>
    </row>
    <row r="928" spans="1:5" ht="15" customHeight="1" x14ac:dyDescent="0.2">
      <c r="A928" s="121" t="s">
        <v>1140</v>
      </c>
      <c r="B928" s="110" t="s">
        <v>1141</v>
      </c>
      <c r="C928" s="108">
        <v>26.11</v>
      </c>
      <c r="D928" s="108">
        <f t="shared" si="15"/>
        <v>0</v>
      </c>
      <c r="E928" s="117">
        <f>MULTIPLIER!$C$16</f>
        <v>0</v>
      </c>
    </row>
    <row r="929" spans="1:5" ht="15" customHeight="1" x14ac:dyDescent="0.2">
      <c r="A929" s="121" t="s">
        <v>1142</v>
      </c>
      <c r="B929" s="110" t="s">
        <v>1143</v>
      </c>
      <c r="C929" s="108">
        <v>64.81</v>
      </c>
      <c r="D929" s="108">
        <f t="shared" si="15"/>
        <v>0</v>
      </c>
      <c r="E929" s="117">
        <f>MULTIPLIER!$C$16</f>
        <v>0</v>
      </c>
    </row>
    <row r="930" spans="1:5" ht="15" customHeight="1" x14ac:dyDescent="0.2">
      <c r="A930" s="121" t="s">
        <v>1144</v>
      </c>
      <c r="B930" s="110" t="s">
        <v>1145</v>
      </c>
      <c r="C930" s="108">
        <v>64.81</v>
      </c>
      <c r="D930" s="108">
        <f t="shared" si="15"/>
        <v>0</v>
      </c>
      <c r="E930" s="117">
        <f>MULTIPLIER!$C$16</f>
        <v>0</v>
      </c>
    </row>
    <row r="931" spans="1:5" ht="15" customHeight="1" x14ac:dyDescent="0.2">
      <c r="A931" s="121" t="s">
        <v>1146</v>
      </c>
      <c r="B931" s="110" t="s">
        <v>1147</v>
      </c>
      <c r="C931" s="108">
        <v>64.81</v>
      </c>
      <c r="D931" s="108">
        <f t="shared" si="15"/>
        <v>0</v>
      </c>
      <c r="E931" s="117">
        <f>MULTIPLIER!$C$16</f>
        <v>0</v>
      </c>
    </row>
    <row r="932" spans="1:5" ht="15" customHeight="1" x14ac:dyDescent="0.2">
      <c r="A932" s="121" t="s">
        <v>1148</v>
      </c>
      <c r="B932" s="110" t="s">
        <v>1149</v>
      </c>
      <c r="C932" s="108">
        <v>52.21</v>
      </c>
      <c r="D932" s="108">
        <f t="shared" si="15"/>
        <v>0</v>
      </c>
      <c r="E932" s="117">
        <f>MULTIPLIER!$C$16</f>
        <v>0</v>
      </c>
    </row>
    <row r="933" spans="1:5" ht="15" customHeight="1" x14ac:dyDescent="0.2">
      <c r="A933" s="121" t="s">
        <v>1150</v>
      </c>
      <c r="B933" s="110" t="s">
        <v>1151</v>
      </c>
      <c r="C933" s="108">
        <v>52.21</v>
      </c>
      <c r="D933" s="108">
        <f t="shared" si="15"/>
        <v>0</v>
      </c>
      <c r="E933" s="117">
        <f>MULTIPLIER!$C$16</f>
        <v>0</v>
      </c>
    </row>
    <row r="934" spans="1:5" ht="15" customHeight="1" x14ac:dyDescent="0.2">
      <c r="A934" s="121" t="s">
        <v>1152</v>
      </c>
      <c r="B934" s="110" t="s">
        <v>1153</v>
      </c>
      <c r="C934" s="108">
        <v>75.98</v>
      </c>
      <c r="D934" s="108">
        <f t="shared" si="15"/>
        <v>0</v>
      </c>
      <c r="E934" s="117">
        <f>MULTIPLIER!$C$16</f>
        <v>0</v>
      </c>
    </row>
    <row r="935" spans="1:5" ht="15" customHeight="1" x14ac:dyDescent="0.2">
      <c r="A935" s="121" t="s">
        <v>1154</v>
      </c>
      <c r="B935" s="110" t="s">
        <v>1155</v>
      </c>
      <c r="C935" s="108">
        <v>75.98</v>
      </c>
      <c r="D935" s="108">
        <f t="shared" si="15"/>
        <v>0</v>
      </c>
      <c r="E935" s="117">
        <f>MULTIPLIER!$C$16</f>
        <v>0</v>
      </c>
    </row>
    <row r="936" spans="1:5" ht="15" customHeight="1" x14ac:dyDescent="0.2">
      <c r="A936" s="121" t="s">
        <v>1156</v>
      </c>
      <c r="B936" s="110" t="s">
        <v>1157</v>
      </c>
      <c r="C936" s="108">
        <v>58.45</v>
      </c>
      <c r="D936" s="108">
        <f t="shared" si="15"/>
        <v>0</v>
      </c>
      <c r="E936" s="117">
        <f>MULTIPLIER!$C$16</f>
        <v>0</v>
      </c>
    </row>
    <row r="937" spans="1:5" ht="15" customHeight="1" x14ac:dyDescent="0.2">
      <c r="A937" s="121" t="s">
        <v>1158</v>
      </c>
      <c r="B937" s="110" t="s">
        <v>1159</v>
      </c>
      <c r="C937" s="108">
        <v>58.45</v>
      </c>
      <c r="D937" s="108">
        <f t="shared" si="15"/>
        <v>0</v>
      </c>
      <c r="E937" s="117">
        <f>MULTIPLIER!$C$16</f>
        <v>0</v>
      </c>
    </row>
    <row r="938" spans="1:5" ht="15" customHeight="1" x14ac:dyDescent="0.2">
      <c r="A938" s="121" t="s">
        <v>1160</v>
      </c>
      <c r="B938" s="110" t="s">
        <v>1161</v>
      </c>
      <c r="C938" s="108">
        <v>158.36000000000001</v>
      </c>
      <c r="D938" s="108">
        <f t="shared" si="15"/>
        <v>0</v>
      </c>
      <c r="E938" s="117">
        <f>MULTIPLIER!$C$16</f>
        <v>0</v>
      </c>
    </row>
    <row r="939" spans="1:5" ht="15" customHeight="1" x14ac:dyDescent="0.2">
      <c r="A939" s="121" t="s">
        <v>1162</v>
      </c>
      <c r="B939" s="110" t="s">
        <v>1163</v>
      </c>
      <c r="C939" s="108">
        <v>158.36000000000001</v>
      </c>
      <c r="D939" s="108">
        <f t="shared" si="15"/>
        <v>0</v>
      </c>
      <c r="E939" s="117">
        <f>MULTIPLIER!$C$16</f>
        <v>0</v>
      </c>
    </row>
    <row r="940" spans="1:5" ht="15" customHeight="1" x14ac:dyDescent="0.2">
      <c r="A940" s="121" t="s">
        <v>1164</v>
      </c>
      <c r="B940" s="110" t="s">
        <v>1165</v>
      </c>
      <c r="C940" s="108">
        <v>134.04</v>
      </c>
      <c r="D940" s="108">
        <f t="shared" si="15"/>
        <v>0</v>
      </c>
      <c r="E940" s="117">
        <f>MULTIPLIER!$C$16</f>
        <v>0</v>
      </c>
    </row>
    <row r="941" spans="1:5" ht="15" customHeight="1" x14ac:dyDescent="0.2">
      <c r="A941" s="121" t="s">
        <v>1166</v>
      </c>
      <c r="B941" s="110" t="s">
        <v>1167</v>
      </c>
      <c r="C941" s="108">
        <v>3.64</v>
      </c>
      <c r="D941" s="108">
        <f t="shared" si="15"/>
        <v>0</v>
      </c>
      <c r="E941" s="117">
        <f>MULTIPLIER!$C$16</f>
        <v>0</v>
      </c>
    </row>
    <row r="942" spans="1:5" ht="15" customHeight="1" x14ac:dyDescent="0.2">
      <c r="A942" s="121" t="s">
        <v>1168</v>
      </c>
      <c r="B942" s="110" t="s">
        <v>1169</v>
      </c>
      <c r="C942" s="108">
        <v>3.64</v>
      </c>
      <c r="D942" s="108">
        <f t="shared" si="15"/>
        <v>0</v>
      </c>
      <c r="E942" s="117">
        <f>MULTIPLIER!$C$16</f>
        <v>0</v>
      </c>
    </row>
    <row r="943" spans="1:5" ht="15" customHeight="1" x14ac:dyDescent="0.2">
      <c r="A943" s="121" t="s">
        <v>1170</v>
      </c>
      <c r="B943" s="110" t="s">
        <v>1171</v>
      </c>
      <c r="C943" s="108">
        <v>3.64</v>
      </c>
      <c r="D943" s="108">
        <f t="shared" si="15"/>
        <v>0</v>
      </c>
      <c r="E943" s="117">
        <f>MULTIPLIER!$C$16</f>
        <v>0</v>
      </c>
    </row>
    <row r="944" spans="1:5" ht="15" customHeight="1" x14ac:dyDescent="0.2">
      <c r="A944" s="121" t="s">
        <v>1172</v>
      </c>
      <c r="B944" s="110" t="s">
        <v>1173</v>
      </c>
      <c r="C944" s="108">
        <v>4.9000000000000004</v>
      </c>
      <c r="D944" s="108">
        <f t="shared" si="15"/>
        <v>0</v>
      </c>
      <c r="E944" s="117">
        <f>MULTIPLIER!$C$16</f>
        <v>0</v>
      </c>
    </row>
    <row r="945" spans="1:5" ht="15" customHeight="1" x14ac:dyDescent="0.2">
      <c r="A945" s="121" t="s">
        <v>1174</v>
      </c>
      <c r="B945" s="110" t="s">
        <v>1175</v>
      </c>
      <c r="C945" s="108">
        <v>6.46</v>
      </c>
      <c r="D945" s="108">
        <f t="shared" si="15"/>
        <v>0</v>
      </c>
      <c r="E945" s="117">
        <f>MULTIPLIER!$C$16</f>
        <v>0</v>
      </c>
    </row>
    <row r="946" spans="1:5" ht="15" customHeight="1" x14ac:dyDescent="0.2">
      <c r="A946" s="121" t="s">
        <v>1176</v>
      </c>
      <c r="B946" s="110" t="s">
        <v>1177</v>
      </c>
      <c r="C946" s="108">
        <v>10.09</v>
      </c>
      <c r="D946" s="108">
        <f t="shared" si="15"/>
        <v>0</v>
      </c>
      <c r="E946" s="117">
        <f>MULTIPLIER!$C$16</f>
        <v>0</v>
      </c>
    </row>
    <row r="947" spans="1:5" ht="15" customHeight="1" x14ac:dyDescent="0.2">
      <c r="A947" s="121" t="s">
        <v>1178</v>
      </c>
      <c r="B947" s="110" t="s">
        <v>1179</v>
      </c>
      <c r="C947" s="108">
        <v>15.39</v>
      </c>
      <c r="D947" s="108">
        <f t="shared" si="15"/>
        <v>0</v>
      </c>
      <c r="E947" s="117">
        <f>MULTIPLIER!$C$16</f>
        <v>0</v>
      </c>
    </row>
    <row r="948" spans="1:5" ht="15" customHeight="1" x14ac:dyDescent="0.2">
      <c r="A948" s="121" t="s">
        <v>1180</v>
      </c>
      <c r="B948" s="110" t="s">
        <v>1181</v>
      </c>
      <c r="C948" s="108">
        <v>20.75</v>
      </c>
      <c r="D948" s="108">
        <f t="shared" si="15"/>
        <v>0</v>
      </c>
      <c r="E948" s="117">
        <f>MULTIPLIER!$C$16</f>
        <v>0</v>
      </c>
    </row>
    <row r="949" spans="1:5" ht="15" customHeight="1" x14ac:dyDescent="0.2">
      <c r="A949" s="121" t="s">
        <v>1182</v>
      </c>
      <c r="B949" s="110" t="s">
        <v>1183</v>
      </c>
      <c r="C949" s="108">
        <v>35.25</v>
      </c>
      <c r="D949" s="108">
        <f t="shared" si="15"/>
        <v>0</v>
      </c>
      <c r="E949" s="117">
        <f>MULTIPLIER!$C$16</f>
        <v>0</v>
      </c>
    </row>
    <row r="950" spans="1:5" ht="15" customHeight="1" x14ac:dyDescent="0.2">
      <c r="A950" s="121" t="s">
        <v>1184</v>
      </c>
      <c r="B950" s="110" t="s">
        <v>1185</v>
      </c>
      <c r="C950" s="108">
        <v>67.17</v>
      </c>
      <c r="D950" s="108">
        <f t="shared" si="15"/>
        <v>0</v>
      </c>
      <c r="E950" s="117">
        <f>MULTIPLIER!$C$16</f>
        <v>0</v>
      </c>
    </row>
    <row r="951" spans="1:5" ht="15" customHeight="1" x14ac:dyDescent="0.2">
      <c r="A951" s="121" t="s">
        <v>1186</v>
      </c>
      <c r="B951" s="110" t="s">
        <v>1187</v>
      </c>
      <c r="C951" s="108">
        <v>107.09</v>
      </c>
      <c r="D951" s="108">
        <f t="shared" si="15"/>
        <v>0</v>
      </c>
      <c r="E951" s="117">
        <f>MULTIPLIER!$C$16</f>
        <v>0</v>
      </c>
    </row>
    <row r="952" spans="1:5" ht="15" customHeight="1" x14ac:dyDescent="0.2">
      <c r="A952" s="121" t="s">
        <v>1188</v>
      </c>
      <c r="B952" s="110" t="s">
        <v>1189</v>
      </c>
      <c r="C952" s="108">
        <v>205.81</v>
      </c>
      <c r="D952" s="108">
        <f t="shared" si="15"/>
        <v>0</v>
      </c>
      <c r="E952" s="117">
        <f>MULTIPLIER!$C$16</f>
        <v>0</v>
      </c>
    </row>
    <row r="953" spans="1:5" ht="15" customHeight="1" x14ac:dyDescent="0.2">
      <c r="A953" s="121" t="s">
        <v>1190</v>
      </c>
      <c r="B953" s="110" t="s">
        <v>1191</v>
      </c>
      <c r="C953" s="108">
        <v>3.54</v>
      </c>
      <c r="D953" s="108">
        <f t="shared" si="15"/>
        <v>0</v>
      </c>
      <c r="E953" s="117">
        <f>MULTIPLIER!$C$16</f>
        <v>0</v>
      </c>
    </row>
    <row r="954" spans="1:5" ht="15" customHeight="1" x14ac:dyDescent="0.2">
      <c r="A954" s="121" t="s">
        <v>1192</v>
      </c>
      <c r="B954" s="110" t="s">
        <v>1193</v>
      </c>
      <c r="C954" s="108">
        <v>3.54</v>
      </c>
      <c r="D954" s="108">
        <f t="shared" si="15"/>
        <v>0</v>
      </c>
      <c r="E954" s="117">
        <f>MULTIPLIER!$C$16</f>
        <v>0</v>
      </c>
    </row>
    <row r="955" spans="1:5" ht="15" customHeight="1" x14ac:dyDescent="0.2">
      <c r="A955" s="121" t="s">
        <v>1194</v>
      </c>
      <c r="B955" s="110" t="s">
        <v>1195</v>
      </c>
      <c r="C955" s="108">
        <v>3.54</v>
      </c>
      <c r="D955" s="108">
        <f t="shared" si="15"/>
        <v>0</v>
      </c>
      <c r="E955" s="117">
        <f>MULTIPLIER!$C$16</f>
        <v>0</v>
      </c>
    </row>
    <row r="956" spans="1:5" ht="15" customHeight="1" x14ac:dyDescent="0.2">
      <c r="A956" s="121" t="s">
        <v>1196</v>
      </c>
      <c r="B956" s="110" t="s">
        <v>1197</v>
      </c>
      <c r="C956" s="108">
        <v>5.59</v>
      </c>
      <c r="D956" s="108">
        <f t="shared" si="15"/>
        <v>0</v>
      </c>
      <c r="E956" s="117">
        <f>MULTIPLIER!$C$16</f>
        <v>0</v>
      </c>
    </row>
    <row r="957" spans="1:5" ht="15" customHeight="1" x14ac:dyDescent="0.2">
      <c r="A957" s="121" t="s">
        <v>1198</v>
      </c>
      <c r="B957" s="110" t="s">
        <v>1199</v>
      </c>
      <c r="C957" s="108">
        <v>6.33</v>
      </c>
      <c r="D957" s="108">
        <f t="shared" si="15"/>
        <v>0</v>
      </c>
      <c r="E957" s="117">
        <f>MULTIPLIER!$C$16</f>
        <v>0</v>
      </c>
    </row>
    <row r="958" spans="1:5" ht="15" customHeight="1" x14ac:dyDescent="0.2">
      <c r="A958" s="121" t="s">
        <v>1200</v>
      </c>
      <c r="B958" s="110" t="s">
        <v>1201</v>
      </c>
      <c r="C958" s="108">
        <v>8.31</v>
      </c>
      <c r="D958" s="108">
        <f t="shared" si="15"/>
        <v>0</v>
      </c>
      <c r="E958" s="117">
        <f>MULTIPLIER!$C$16</f>
        <v>0</v>
      </c>
    </row>
    <row r="959" spans="1:5" ht="15" customHeight="1" x14ac:dyDescent="0.2">
      <c r="A959" s="121" t="s">
        <v>1202</v>
      </c>
      <c r="B959" s="110" t="s">
        <v>1203</v>
      </c>
      <c r="C959" s="108">
        <v>12.45</v>
      </c>
      <c r="D959" s="108">
        <f t="shared" si="15"/>
        <v>0</v>
      </c>
      <c r="E959" s="117">
        <f>MULTIPLIER!$C$16</f>
        <v>0</v>
      </c>
    </row>
    <row r="960" spans="1:5" ht="15" customHeight="1" x14ac:dyDescent="0.2">
      <c r="A960" s="121" t="s">
        <v>1204</v>
      </c>
      <c r="B960" s="110" t="s">
        <v>1205</v>
      </c>
      <c r="C960" s="108">
        <v>15.78</v>
      </c>
      <c r="D960" s="108">
        <f t="shared" si="15"/>
        <v>0</v>
      </c>
      <c r="E960" s="117">
        <f>MULTIPLIER!$C$16</f>
        <v>0</v>
      </c>
    </row>
    <row r="961" spans="1:5" ht="15" customHeight="1" x14ac:dyDescent="0.2">
      <c r="A961" s="121" t="s">
        <v>1206</v>
      </c>
      <c r="B961" s="110" t="s">
        <v>1207</v>
      </c>
      <c r="C961" s="108">
        <v>24.93</v>
      </c>
      <c r="D961" s="108">
        <f t="shared" si="15"/>
        <v>0</v>
      </c>
      <c r="E961" s="117">
        <f>MULTIPLIER!$C$16</f>
        <v>0</v>
      </c>
    </row>
    <row r="962" spans="1:5" ht="15" customHeight="1" x14ac:dyDescent="0.2">
      <c r="A962" s="121" t="s">
        <v>1208</v>
      </c>
      <c r="B962" s="110" t="s">
        <v>1209</v>
      </c>
      <c r="C962" s="108">
        <v>42.78</v>
      </c>
      <c r="D962" s="108">
        <f t="shared" si="15"/>
        <v>0</v>
      </c>
      <c r="E962" s="117">
        <f>MULTIPLIER!$C$16</f>
        <v>0</v>
      </c>
    </row>
    <row r="963" spans="1:5" ht="15" customHeight="1" x14ac:dyDescent="0.2">
      <c r="A963" s="121" t="s">
        <v>1210</v>
      </c>
      <c r="B963" s="110" t="s">
        <v>1211</v>
      </c>
      <c r="C963" s="108">
        <v>68.31</v>
      </c>
      <c r="D963" s="108">
        <f t="shared" si="15"/>
        <v>0</v>
      </c>
      <c r="E963" s="117">
        <f>MULTIPLIER!$C$16</f>
        <v>0</v>
      </c>
    </row>
    <row r="964" spans="1:5" ht="15" customHeight="1" x14ac:dyDescent="0.2">
      <c r="A964" s="121" t="s">
        <v>1212</v>
      </c>
      <c r="B964" s="110" t="s">
        <v>1213</v>
      </c>
      <c r="C964" s="108">
        <v>133.38999999999999</v>
      </c>
      <c r="D964" s="108">
        <f t="shared" si="15"/>
        <v>0</v>
      </c>
      <c r="E964" s="117">
        <f>MULTIPLIER!$C$16</f>
        <v>0</v>
      </c>
    </row>
    <row r="965" spans="1:5" ht="15" customHeight="1" x14ac:dyDescent="0.2">
      <c r="A965" s="121" t="s">
        <v>1214</v>
      </c>
      <c r="B965" s="110" t="s">
        <v>1215</v>
      </c>
      <c r="C965" s="108">
        <v>16.39</v>
      </c>
      <c r="D965" s="108">
        <f t="shared" si="15"/>
        <v>0</v>
      </c>
      <c r="E965" s="117">
        <f>MULTIPLIER!$C$16</f>
        <v>0</v>
      </c>
    </row>
    <row r="966" spans="1:5" ht="15" customHeight="1" x14ac:dyDescent="0.2">
      <c r="A966" s="121" t="s">
        <v>1216</v>
      </c>
      <c r="B966" s="110" t="s">
        <v>1217</v>
      </c>
      <c r="C966" s="108">
        <v>16.39</v>
      </c>
      <c r="D966" s="108">
        <f t="shared" si="15"/>
        <v>0</v>
      </c>
      <c r="E966" s="117">
        <f>MULTIPLIER!$C$16</f>
        <v>0</v>
      </c>
    </row>
    <row r="967" spans="1:5" ht="15" customHeight="1" x14ac:dyDescent="0.2">
      <c r="A967" s="121" t="s">
        <v>1218</v>
      </c>
      <c r="B967" s="110" t="s">
        <v>1219</v>
      </c>
      <c r="C967" s="108">
        <v>16.39</v>
      </c>
      <c r="D967" s="108">
        <f t="shared" si="15"/>
        <v>0</v>
      </c>
      <c r="E967" s="117">
        <f>MULTIPLIER!$C$16</f>
        <v>0</v>
      </c>
    </row>
    <row r="968" spans="1:5" ht="15" customHeight="1" x14ac:dyDescent="0.2">
      <c r="A968" s="121" t="s">
        <v>1220</v>
      </c>
      <c r="B968" s="110" t="s">
        <v>1221</v>
      </c>
      <c r="C968" s="108">
        <v>17.8</v>
      </c>
      <c r="D968" s="108">
        <f t="shared" si="15"/>
        <v>0</v>
      </c>
      <c r="E968" s="117">
        <f>MULTIPLIER!$C$16</f>
        <v>0</v>
      </c>
    </row>
    <row r="969" spans="1:5" ht="15" customHeight="1" x14ac:dyDescent="0.2">
      <c r="A969" s="121" t="s">
        <v>1222</v>
      </c>
      <c r="B969" s="110" t="s">
        <v>1223</v>
      </c>
      <c r="C969" s="108">
        <v>24.66</v>
      </c>
      <c r="D969" s="108">
        <f t="shared" si="15"/>
        <v>0</v>
      </c>
      <c r="E969" s="117">
        <f>MULTIPLIER!$C$16</f>
        <v>0</v>
      </c>
    </row>
    <row r="970" spans="1:5" ht="15" customHeight="1" x14ac:dyDescent="0.2">
      <c r="A970" s="121" t="s">
        <v>1224</v>
      </c>
      <c r="B970" s="110" t="s">
        <v>1225</v>
      </c>
      <c r="C970" s="108">
        <v>32.700000000000003</v>
      </c>
      <c r="D970" s="108">
        <f t="shared" si="15"/>
        <v>0</v>
      </c>
      <c r="E970" s="117">
        <f>MULTIPLIER!$C$16</f>
        <v>0</v>
      </c>
    </row>
    <row r="971" spans="1:5" ht="15" customHeight="1" x14ac:dyDescent="0.2">
      <c r="A971" s="121" t="s">
        <v>1226</v>
      </c>
      <c r="B971" s="110" t="s">
        <v>1227</v>
      </c>
      <c r="C971" s="108">
        <v>47.86</v>
      </c>
      <c r="D971" s="108">
        <f t="shared" si="15"/>
        <v>0</v>
      </c>
      <c r="E971" s="117">
        <f>MULTIPLIER!$C$16</f>
        <v>0</v>
      </c>
    </row>
    <row r="972" spans="1:5" ht="15" customHeight="1" x14ac:dyDescent="0.2">
      <c r="A972" s="121" t="s">
        <v>1228</v>
      </c>
      <c r="B972" s="110" t="s">
        <v>1229</v>
      </c>
      <c r="C972" s="108">
        <v>56.53</v>
      </c>
      <c r="D972" s="108">
        <f t="shared" si="15"/>
        <v>0</v>
      </c>
      <c r="E972" s="117">
        <f>MULTIPLIER!$C$16</f>
        <v>0</v>
      </c>
    </row>
    <row r="973" spans="1:5" ht="15" customHeight="1" x14ac:dyDescent="0.2">
      <c r="A973" s="121" t="s">
        <v>1230</v>
      </c>
      <c r="B973" s="110" t="s">
        <v>1231</v>
      </c>
      <c r="C973" s="108">
        <v>87.04</v>
      </c>
      <c r="D973" s="108">
        <f t="shared" si="15"/>
        <v>0</v>
      </c>
      <c r="E973" s="117">
        <f>MULTIPLIER!$C$16</f>
        <v>0</v>
      </c>
    </row>
    <row r="974" spans="1:5" ht="15" customHeight="1" x14ac:dyDescent="0.2">
      <c r="A974" s="121" t="s">
        <v>1232</v>
      </c>
      <c r="B974" s="110" t="s">
        <v>1233</v>
      </c>
      <c r="C974" s="108">
        <v>171.19</v>
      </c>
      <c r="D974" s="108">
        <f t="shared" si="15"/>
        <v>0</v>
      </c>
      <c r="E974" s="117">
        <f>MULTIPLIER!$C$16</f>
        <v>0</v>
      </c>
    </row>
    <row r="975" spans="1:5" ht="15" customHeight="1" x14ac:dyDescent="0.2">
      <c r="A975" s="121" t="s">
        <v>1234</v>
      </c>
      <c r="B975" s="110" t="s">
        <v>1235</v>
      </c>
      <c r="C975" s="108">
        <v>264.52</v>
      </c>
      <c r="D975" s="108">
        <f t="shared" si="15"/>
        <v>0</v>
      </c>
      <c r="E975" s="117">
        <f>MULTIPLIER!$C$16</f>
        <v>0</v>
      </c>
    </row>
    <row r="976" spans="1:5" ht="15" customHeight="1" x14ac:dyDescent="0.2">
      <c r="A976" s="121" t="s">
        <v>1236</v>
      </c>
      <c r="B976" s="110" t="s">
        <v>1237</v>
      </c>
      <c r="C976" s="108">
        <v>583.42999999999995</v>
      </c>
      <c r="D976" s="108">
        <f t="shared" si="15"/>
        <v>0</v>
      </c>
      <c r="E976" s="117">
        <f>MULTIPLIER!$C$16</f>
        <v>0</v>
      </c>
    </row>
    <row r="977" spans="1:5" ht="15" customHeight="1" x14ac:dyDescent="0.2">
      <c r="A977" s="121" t="s">
        <v>1238</v>
      </c>
      <c r="B977" s="110" t="s">
        <v>1239</v>
      </c>
      <c r="C977" s="108">
        <v>10.75</v>
      </c>
      <c r="D977" s="108">
        <f t="shared" ref="D977:D1014" si="16">ROUND(C977*E977,4)</f>
        <v>0</v>
      </c>
      <c r="E977" s="117">
        <f>MULTIPLIER!$C$16</f>
        <v>0</v>
      </c>
    </row>
    <row r="978" spans="1:5" ht="15" customHeight="1" x14ac:dyDescent="0.2">
      <c r="A978" s="121" t="s">
        <v>1240</v>
      </c>
      <c r="B978" s="110" t="s">
        <v>1241</v>
      </c>
      <c r="C978" s="108">
        <v>10.75</v>
      </c>
      <c r="D978" s="108">
        <f t="shared" si="16"/>
        <v>0</v>
      </c>
      <c r="E978" s="117">
        <f>MULTIPLIER!$C$16</f>
        <v>0</v>
      </c>
    </row>
    <row r="979" spans="1:5" ht="15" customHeight="1" x14ac:dyDescent="0.2">
      <c r="A979" s="121" t="s">
        <v>1242</v>
      </c>
      <c r="B979" s="110" t="s">
        <v>1243</v>
      </c>
      <c r="C979" s="108">
        <v>10.75</v>
      </c>
      <c r="D979" s="108">
        <f t="shared" si="16"/>
        <v>0</v>
      </c>
      <c r="E979" s="117">
        <f>MULTIPLIER!$C$16</f>
        <v>0</v>
      </c>
    </row>
    <row r="980" spans="1:5" ht="15" customHeight="1" x14ac:dyDescent="0.2">
      <c r="A980" s="121" t="s">
        <v>1244</v>
      </c>
      <c r="B980" s="110" t="s">
        <v>1245</v>
      </c>
      <c r="C980" s="108">
        <v>13.09</v>
      </c>
      <c r="D980" s="108">
        <f t="shared" si="16"/>
        <v>0</v>
      </c>
      <c r="E980" s="117">
        <f>MULTIPLIER!$C$16</f>
        <v>0</v>
      </c>
    </row>
    <row r="981" spans="1:5" ht="15" customHeight="1" x14ac:dyDescent="0.2">
      <c r="A981" s="121" t="s">
        <v>1246</v>
      </c>
      <c r="B981" s="110" t="s">
        <v>1247</v>
      </c>
      <c r="C981" s="108">
        <v>18.89</v>
      </c>
      <c r="D981" s="108">
        <f t="shared" si="16"/>
        <v>0</v>
      </c>
      <c r="E981" s="117">
        <f>MULTIPLIER!$C$16</f>
        <v>0</v>
      </c>
    </row>
    <row r="982" spans="1:5" ht="15" customHeight="1" x14ac:dyDescent="0.2">
      <c r="A982" s="121" t="s">
        <v>1248</v>
      </c>
      <c r="B982" s="110" t="s">
        <v>1249</v>
      </c>
      <c r="C982" s="108">
        <v>29.86</v>
      </c>
      <c r="D982" s="108">
        <f t="shared" si="16"/>
        <v>0</v>
      </c>
      <c r="E982" s="117">
        <f>MULTIPLIER!$C$16</f>
        <v>0</v>
      </c>
    </row>
    <row r="983" spans="1:5" ht="15" customHeight="1" x14ac:dyDescent="0.2">
      <c r="A983" s="121" t="s">
        <v>1250</v>
      </c>
      <c r="B983" s="110" t="s">
        <v>1251</v>
      </c>
      <c r="C983" s="108">
        <v>124.52</v>
      </c>
      <c r="D983" s="108">
        <f t="shared" si="16"/>
        <v>0</v>
      </c>
      <c r="E983" s="117">
        <f>MULTIPLIER!$C$16</f>
        <v>0</v>
      </c>
    </row>
    <row r="984" spans="1:5" ht="15" customHeight="1" x14ac:dyDescent="0.2">
      <c r="A984" s="121" t="s">
        <v>1252</v>
      </c>
      <c r="B984" s="110" t="s">
        <v>1253</v>
      </c>
      <c r="C984" s="108">
        <v>5.23</v>
      </c>
      <c r="D984" s="108">
        <f t="shared" si="16"/>
        <v>0</v>
      </c>
      <c r="E984" s="117">
        <f>MULTIPLIER!$C$16</f>
        <v>0</v>
      </c>
    </row>
    <row r="985" spans="1:5" ht="15" customHeight="1" x14ac:dyDescent="0.2">
      <c r="A985" s="121" t="s">
        <v>1254</v>
      </c>
      <c r="B985" s="110" t="s">
        <v>1255</v>
      </c>
      <c r="C985" s="108">
        <v>5.23</v>
      </c>
      <c r="D985" s="108">
        <f t="shared" si="16"/>
        <v>0</v>
      </c>
      <c r="E985" s="117">
        <f>MULTIPLIER!$C$16</f>
        <v>0</v>
      </c>
    </row>
    <row r="986" spans="1:5" ht="15" customHeight="1" x14ac:dyDescent="0.2">
      <c r="A986" s="121" t="s">
        <v>1256</v>
      </c>
      <c r="B986" s="110" t="s">
        <v>1257</v>
      </c>
      <c r="C986" s="108">
        <v>5.23</v>
      </c>
      <c r="D986" s="108">
        <f t="shared" si="16"/>
        <v>0</v>
      </c>
      <c r="E986" s="117">
        <f>MULTIPLIER!$C$16</f>
        <v>0</v>
      </c>
    </row>
    <row r="987" spans="1:5" ht="15" customHeight="1" x14ac:dyDescent="0.2">
      <c r="A987" s="121" t="s">
        <v>1258</v>
      </c>
      <c r="B987" s="110" t="s">
        <v>1259</v>
      </c>
      <c r="C987" s="108">
        <v>6.51</v>
      </c>
      <c r="D987" s="108">
        <f t="shared" si="16"/>
        <v>0</v>
      </c>
      <c r="E987" s="117">
        <f>MULTIPLIER!$C$16</f>
        <v>0</v>
      </c>
    </row>
    <row r="988" spans="1:5" ht="15" customHeight="1" x14ac:dyDescent="0.2">
      <c r="A988" s="121" t="s">
        <v>1260</v>
      </c>
      <c r="B988" s="110" t="s">
        <v>1261</v>
      </c>
      <c r="C988" s="108">
        <v>6.51</v>
      </c>
      <c r="D988" s="108">
        <f t="shared" si="16"/>
        <v>0</v>
      </c>
      <c r="E988" s="117">
        <f>MULTIPLIER!$C$16</f>
        <v>0</v>
      </c>
    </row>
    <row r="989" spans="1:5" ht="15" customHeight="1" x14ac:dyDescent="0.2">
      <c r="A989" s="121" t="s">
        <v>1262</v>
      </c>
      <c r="B989" s="110" t="s">
        <v>1263</v>
      </c>
      <c r="C989" s="108">
        <v>6.51</v>
      </c>
      <c r="D989" s="108">
        <f t="shared" si="16"/>
        <v>0</v>
      </c>
      <c r="E989" s="117">
        <f>MULTIPLIER!$C$16</f>
        <v>0</v>
      </c>
    </row>
    <row r="990" spans="1:5" ht="15" customHeight="1" x14ac:dyDescent="0.2">
      <c r="A990" s="121" t="s">
        <v>1264</v>
      </c>
      <c r="B990" s="110" t="s">
        <v>1265</v>
      </c>
      <c r="C990" s="108">
        <v>10.81</v>
      </c>
      <c r="D990" s="108">
        <f t="shared" si="16"/>
        <v>0</v>
      </c>
      <c r="E990" s="117">
        <f>MULTIPLIER!$C$16</f>
        <v>0</v>
      </c>
    </row>
    <row r="991" spans="1:5" ht="15" customHeight="1" x14ac:dyDescent="0.2">
      <c r="A991" s="121" t="s">
        <v>1266</v>
      </c>
      <c r="B991" s="110" t="s">
        <v>1267</v>
      </c>
      <c r="C991" s="108">
        <v>10.81</v>
      </c>
      <c r="D991" s="108">
        <f t="shared" si="16"/>
        <v>0</v>
      </c>
      <c r="E991" s="117">
        <f>MULTIPLIER!$C$16</f>
        <v>0</v>
      </c>
    </row>
    <row r="992" spans="1:5" ht="15" customHeight="1" x14ac:dyDescent="0.2">
      <c r="A992" s="121" t="s">
        <v>1268</v>
      </c>
      <c r="B992" s="110" t="s">
        <v>1269</v>
      </c>
      <c r="C992" s="108">
        <v>9.7200000000000006</v>
      </c>
      <c r="D992" s="108">
        <f t="shared" si="16"/>
        <v>0</v>
      </c>
      <c r="E992" s="117">
        <f>MULTIPLIER!$C$16</f>
        <v>0</v>
      </c>
    </row>
    <row r="993" spans="1:5" ht="15" customHeight="1" x14ac:dyDescent="0.2">
      <c r="A993" s="121" t="s">
        <v>1270</v>
      </c>
      <c r="B993" s="110" t="s">
        <v>1271</v>
      </c>
      <c r="C993" s="108">
        <v>9.7200000000000006</v>
      </c>
      <c r="D993" s="108">
        <f t="shared" si="16"/>
        <v>0</v>
      </c>
      <c r="E993" s="117">
        <f>MULTIPLIER!$C$16</f>
        <v>0</v>
      </c>
    </row>
    <row r="994" spans="1:5" ht="15" customHeight="1" x14ac:dyDescent="0.2">
      <c r="A994" s="121" t="s">
        <v>1272</v>
      </c>
      <c r="B994" s="110" t="s">
        <v>1273</v>
      </c>
      <c r="C994" s="108">
        <v>18.23</v>
      </c>
      <c r="D994" s="108">
        <f t="shared" si="16"/>
        <v>0</v>
      </c>
      <c r="E994" s="117">
        <f>MULTIPLIER!$C$16</f>
        <v>0</v>
      </c>
    </row>
    <row r="995" spans="1:5" ht="15" customHeight="1" x14ac:dyDescent="0.2">
      <c r="A995" s="121" t="s">
        <v>1274</v>
      </c>
      <c r="B995" s="110" t="s">
        <v>1275</v>
      </c>
      <c r="C995" s="108">
        <v>18.23</v>
      </c>
      <c r="D995" s="108">
        <f t="shared" si="16"/>
        <v>0</v>
      </c>
      <c r="E995" s="117">
        <f>MULTIPLIER!$C$16</f>
        <v>0</v>
      </c>
    </row>
    <row r="996" spans="1:5" ht="15" customHeight="1" x14ac:dyDescent="0.2">
      <c r="A996" s="121" t="s">
        <v>1276</v>
      </c>
      <c r="B996" s="110" t="s">
        <v>1277</v>
      </c>
      <c r="C996" s="108">
        <v>16.2</v>
      </c>
      <c r="D996" s="108">
        <f t="shared" si="16"/>
        <v>0</v>
      </c>
      <c r="E996" s="117">
        <f>MULTIPLIER!$C$16</f>
        <v>0</v>
      </c>
    </row>
    <row r="997" spans="1:5" ht="15" customHeight="1" x14ac:dyDescent="0.2">
      <c r="A997" s="121" t="s">
        <v>1278</v>
      </c>
      <c r="B997" s="110" t="s">
        <v>1279</v>
      </c>
      <c r="C997" s="108">
        <v>16.2</v>
      </c>
      <c r="D997" s="108">
        <f t="shared" si="16"/>
        <v>0</v>
      </c>
      <c r="E997" s="117">
        <f>MULTIPLIER!$C$16</f>
        <v>0</v>
      </c>
    </row>
    <row r="998" spans="1:5" ht="15" customHeight="1" x14ac:dyDescent="0.2">
      <c r="A998" s="121" t="s">
        <v>1280</v>
      </c>
      <c r="B998" s="110" t="s">
        <v>1281</v>
      </c>
      <c r="C998" s="108">
        <v>30.99</v>
      </c>
      <c r="D998" s="108">
        <f t="shared" si="16"/>
        <v>0</v>
      </c>
      <c r="E998" s="117">
        <f>MULTIPLIER!$C$16</f>
        <v>0</v>
      </c>
    </row>
    <row r="999" spans="1:5" ht="15" customHeight="1" x14ac:dyDescent="0.2">
      <c r="A999" s="121" t="s">
        <v>1282</v>
      </c>
      <c r="B999" s="110" t="s">
        <v>1283</v>
      </c>
      <c r="C999" s="108">
        <v>26.11</v>
      </c>
      <c r="D999" s="108">
        <f t="shared" si="16"/>
        <v>0</v>
      </c>
      <c r="E999" s="117">
        <f>MULTIPLIER!$C$16</f>
        <v>0</v>
      </c>
    </row>
    <row r="1000" spans="1:5" ht="15" customHeight="1" x14ac:dyDescent="0.2">
      <c r="A1000" s="121" t="s">
        <v>1284</v>
      </c>
      <c r="B1000" s="110" t="s">
        <v>1285</v>
      </c>
      <c r="C1000" s="108">
        <v>26.11</v>
      </c>
      <c r="D1000" s="108">
        <f t="shared" si="16"/>
        <v>0</v>
      </c>
      <c r="E1000" s="117">
        <f>MULTIPLIER!$C$16</f>
        <v>0</v>
      </c>
    </row>
    <row r="1001" spans="1:5" ht="15" customHeight="1" x14ac:dyDescent="0.2">
      <c r="A1001" s="121" t="s">
        <v>1286</v>
      </c>
      <c r="B1001" s="110" t="s">
        <v>1287</v>
      </c>
      <c r="C1001" s="108">
        <v>37.200000000000003</v>
      </c>
      <c r="D1001" s="108">
        <f t="shared" si="16"/>
        <v>0</v>
      </c>
      <c r="E1001" s="117">
        <f>MULTIPLIER!$C$16</f>
        <v>0</v>
      </c>
    </row>
    <row r="1002" spans="1:5" ht="15" customHeight="1" x14ac:dyDescent="0.2">
      <c r="A1002" s="121" t="s">
        <v>1288</v>
      </c>
      <c r="B1002" s="110" t="s">
        <v>1289</v>
      </c>
      <c r="C1002" s="108">
        <v>37.200000000000003</v>
      </c>
      <c r="D1002" s="108">
        <f t="shared" si="16"/>
        <v>0</v>
      </c>
      <c r="E1002" s="117">
        <f>MULTIPLIER!$C$16</f>
        <v>0</v>
      </c>
    </row>
    <row r="1003" spans="1:5" ht="15" customHeight="1" x14ac:dyDescent="0.2">
      <c r="A1003" s="121" t="s">
        <v>1290</v>
      </c>
      <c r="B1003" s="110" t="s">
        <v>1291</v>
      </c>
      <c r="C1003" s="108">
        <v>33.03</v>
      </c>
      <c r="D1003" s="108">
        <f t="shared" si="16"/>
        <v>0</v>
      </c>
      <c r="E1003" s="117">
        <f>MULTIPLIER!$C$16</f>
        <v>0</v>
      </c>
    </row>
    <row r="1004" spans="1:5" ht="15" customHeight="1" x14ac:dyDescent="0.2">
      <c r="A1004" s="121" t="s">
        <v>1292</v>
      </c>
      <c r="B1004" s="110" t="s">
        <v>1293</v>
      </c>
      <c r="C1004" s="108">
        <v>33.03</v>
      </c>
      <c r="D1004" s="108">
        <f t="shared" si="16"/>
        <v>0</v>
      </c>
      <c r="E1004" s="117">
        <f>MULTIPLIER!$C$16</f>
        <v>0</v>
      </c>
    </row>
    <row r="1005" spans="1:5" ht="15" customHeight="1" x14ac:dyDescent="0.2">
      <c r="A1005" s="121" t="s">
        <v>1294</v>
      </c>
      <c r="B1005" s="110" t="s">
        <v>1295</v>
      </c>
      <c r="C1005" s="108">
        <v>55.25</v>
      </c>
      <c r="D1005" s="108">
        <f t="shared" si="16"/>
        <v>0</v>
      </c>
      <c r="E1005" s="117">
        <f>MULTIPLIER!$C$16</f>
        <v>0</v>
      </c>
    </row>
    <row r="1006" spans="1:5" ht="15" customHeight="1" x14ac:dyDescent="0.2">
      <c r="A1006" s="121" t="s">
        <v>1296</v>
      </c>
      <c r="B1006" s="110" t="s">
        <v>1297</v>
      </c>
      <c r="C1006" s="108">
        <v>55.25</v>
      </c>
      <c r="D1006" s="108">
        <f t="shared" si="16"/>
        <v>0</v>
      </c>
      <c r="E1006" s="117">
        <f>MULTIPLIER!$C$16</f>
        <v>0</v>
      </c>
    </row>
    <row r="1007" spans="1:5" ht="15" customHeight="1" x14ac:dyDescent="0.2">
      <c r="A1007" s="121" t="s">
        <v>1298</v>
      </c>
      <c r="B1007" s="110" t="s">
        <v>1299</v>
      </c>
      <c r="C1007" s="108">
        <v>55.25</v>
      </c>
      <c r="D1007" s="108">
        <f t="shared" si="16"/>
        <v>0</v>
      </c>
      <c r="E1007" s="117">
        <f>MULTIPLIER!$C$16</f>
        <v>0</v>
      </c>
    </row>
    <row r="1008" spans="1:5" ht="15" customHeight="1" x14ac:dyDescent="0.2">
      <c r="A1008" s="121" t="s">
        <v>1300</v>
      </c>
      <c r="B1008" s="110" t="s">
        <v>1301</v>
      </c>
      <c r="C1008" s="108">
        <v>49.05</v>
      </c>
      <c r="D1008" s="108">
        <f t="shared" si="16"/>
        <v>0</v>
      </c>
      <c r="E1008" s="117">
        <f>MULTIPLIER!$C$16</f>
        <v>0</v>
      </c>
    </row>
    <row r="1009" spans="1:5" ht="15" customHeight="1" x14ac:dyDescent="0.2">
      <c r="A1009" s="121" t="s">
        <v>1302</v>
      </c>
      <c r="B1009" s="110" t="s">
        <v>1303</v>
      </c>
      <c r="C1009" s="108">
        <v>49.05</v>
      </c>
      <c r="D1009" s="108">
        <f t="shared" si="16"/>
        <v>0</v>
      </c>
      <c r="E1009" s="117">
        <f>MULTIPLIER!$C$16</f>
        <v>0</v>
      </c>
    </row>
    <row r="1010" spans="1:5" ht="15" customHeight="1" x14ac:dyDescent="0.2">
      <c r="A1010" s="121" t="s">
        <v>1304</v>
      </c>
      <c r="B1010" s="110" t="s">
        <v>1305</v>
      </c>
      <c r="C1010" s="108">
        <v>86.88</v>
      </c>
      <c r="D1010" s="108">
        <f t="shared" si="16"/>
        <v>0</v>
      </c>
      <c r="E1010" s="117">
        <f>MULTIPLIER!$C$16</f>
        <v>0</v>
      </c>
    </row>
    <row r="1011" spans="1:5" ht="15" customHeight="1" x14ac:dyDescent="0.2">
      <c r="A1011" s="121" t="s">
        <v>1306</v>
      </c>
      <c r="B1011" s="110" t="s">
        <v>1307</v>
      </c>
      <c r="C1011" s="108">
        <v>86.88</v>
      </c>
      <c r="D1011" s="108">
        <f t="shared" si="16"/>
        <v>0</v>
      </c>
      <c r="E1011" s="117">
        <f>MULTIPLIER!$C$16</f>
        <v>0</v>
      </c>
    </row>
    <row r="1012" spans="1:5" ht="15" customHeight="1" x14ac:dyDescent="0.2">
      <c r="A1012" s="121" t="s">
        <v>1308</v>
      </c>
      <c r="B1012" s="110" t="s">
        <v>1309</v>
      </c>
      <c r="C1012" s="108">
        <v>115.17</v>
      </c>
      <c r="D1012" s="108">
        <f t="shared" si="16"/>
        <v>0</v>
      </c>
      <c r="E1012" s="117">
        <f>MULTIPLIER!$C$16</f>
        <v>0</v>
      </c>
    </row>
    <row r="1013" spans="1:5" ht="15" customHeight="1" x14ac:dyDescent="0.2">
      <c r="A1013" s="121" t="s">
        <v>1310</v>
      </c>
      <c r="B1013" s="110" t="s">
        <v>1311</v>
      </c>
      <c r="C1013" s="108">
        <v>115.17</v>
      </c>
      <c r="D1013" s="108">
        <f t="shared" si="16"/>
        <v>0</v>
      </c>
      <c r="E1013" s="117">
        <f>MULTIPLIER!$C$16</f>
        <v>0</v>
      </c>
    </row>
    <row r="1014" spans="1:5" ht="15" customHeight="1" thickBot="1" x14ac:dyDescent="0.25">
      <c r="A1014" s="125" t="s">
        <v>1312</v>
      </c>
      <c r="B1014" s="110" t="s">
        <v>1313</v>
      </c>
      <c r="C1014" s="108">
        <v>182.65</v>
      </c>
      <c r="D1014" s="108">
        <f t="shared" si="16"/>
        <v>0</v>
      </c>
      <c r="E1014" s="126">
        <f>MULTIPLIER!$C$16</f>
        <v>0</v>
      </c>
    </row>
    <row r="1015" spans="1:5" ht="32.1" customHeight="1" x14ac:dyDescent="0.4">
      <c r="A1015" s="130"/>
      <c r="B1015" s="102" t="s">
        <v>1</v>
      </c>
      <c r="C1015" s="101"/>
      <c r="D1015" s="101"/>
      <c r="E1015" s="134"/>
    </row>
    <row r="1016" spans="1:5" ht="15" customHeight="1" x14ac:dyDescent="0.2">
      <c r="A1016" s="131">
        <v>350344</v>
      </c>
      <c r="B1016" s="128" t="s">
        <v>1314</v>
      </c>
      <c r="C1016" s="129">
        <v>10.89</v>
      </c>
      <c r="D1016" s="129">
        <f t="shared" ref="D1016:D1047" si="17">ROUND(C1016*E1016,4)</f>
        <v>0</v>
      </c>
      <c r="E1016" s="135">
        <f>MULTIPLIER!$C$17</f>
        <v>0</v>
      </c>
    </row>
    <row r="1017" spans="1:5" ht="15" customHeight="1" x14ac:dyDescent="0.2">
      <c r="A1017" s="132">
        <v>350345</v>
      </c>
      <c r="B1017" s="128" t="s">
        <v>1315</v>
      </c>
      <c r="C1017" s="129">
        <v>12.28</v>
      </c>
      <c r="D1017" s="129">
        <f t="shared" si="17"/>
        <v>0</v>
      </c>
      <c r="E1017" s="136">
        <f>MULTIPLIER!$C$17</f>
        <v>0</v>
      </c>
    </row>
    <row r="1018" spans="1:5" ht="15" customHeight="1" x14ac:dyDescent="0.2">
      <c r="A1018" s="132">
        <v>350346</v>
      </c>
      <c r="B1018" s="128" t="s">
        <v>1316</v>
      </c>
      <c r="C1018" s="129">
        <v>13.21</v>
      </c>
      <c r="D1018" s="129">
        <f t="shared" si="17"/>
        <v>0</v>
      </c>
      <c r="E1018" s="136">
        <f>MULTIPLIER!$C$17</f>
        <v>0</v>
      </c>
    </row>
    <row r="1019" spans="1:5" ht="15" customHeight="1" x14ac:dyDescent="0.2">
      <c r="A1019" s="132">
        <v>350347</v>
      </c>
      <c r="B1019" s="128" t="s">
        <v>1317</v>
      </c>
      <c r="C1019" s="129">
        <v>14.95</v>
      </c>
      <c r="D1019" s="129">
        <f t="shared" si="17"/>
        <v>0</v>
      </c>
      <c r="E1019" s="136">
        <f>MULTIPLIER!$C$17</f>
        <v>0</v>
      </c>
    </row>
    <row r="1020" spans="1:5" ht="15" customHeight="1" x14ac:dyDescent="0.2">
      <c r="A1020" s="132">
        <v>350348</v>
      </c>
      <c r="B1020" s="128" t="s">
        <v>1318</v>
      </c>
      <c r="C1020" s="129">
        <v>16.149999999999999</v>
      </c>
      <c r="D1020" s="129">
        <f t="shared" si="17"/>
        <v>0</v>
      </c>
      <c r="E1020" s="136">
        <f>MULTIPLIER!$C$17</f>
        <v>0</v>
      </c>
    </row>
    <row r="1021" spans="1:5" ht="15" customHeight="1" x14ac:dyDescent="0.2">
      <c r="A1021" s="132">
        <v>350349</v>
      </c>
      <c r="B1021" s="128" t="s">
        <v>1319</v>
      </c>
      <c r="C1021" s="129">
        <v>17.45</v>
      </c>
      <c r="D1021" s="129">
        <f t="shared" si="17"/>
        <v>0</v>
      </c>
      <c r="E1021" s="136">
        <f>MULTIPLIER!$C$17</f>
        <v>0</v>
      </c>
    </row>
    <row r="1022" spans="1:5" ht="15" customHeight="1" x14ac:dyDescent="0.2">
      <c r="A1022" s="132">
        <v>350350</v>
      </c>
      <c r="B1022" s="128" t="s">
        <v>1320</v>
      </c>
      <c r="C1022" s="129">
        <v>19.600000000000001</v>
      </c>
      <c r="D1022" s="129">
        <f t="shared" si="17"/>
        <v>0</v>
      </c>
      <c r="E1022" s="136">
        <f>MULTIPLIER!$C$17</f>
        <v>0</v>
      </c>
    </row>
    <row r="1023" spans="1:5" ht="15" customHeight="1" x14ac:dyDescent="0.2">
      <c r="A1023" s="132">
        <v>350351</v>
      </c>
      <c r="B1023" s="128" t="s">
        <v>1321</v>
      </c>
      <c r="C1023" s="129">
        <v>22.16</v>
      </c>
      <c r="D1023" s="129">
        <f t="shared" si="17"/>
        <v>0</v>
      </c>
      <c r="E1023" s="136">
        <f>MULTIPLIER!$C$17</f>
        <v>0</v>
      </c>
    </row>
    <row r="1024" spans="1:5" ht="15" customHeight="1" x14ac:dyDescent="0.2">
      <c r="A1024" s="132">
        <v>350352</v>
      </c>
      <c r="B1024" s="128" t="s">
        <v>1322</v>
      </c>
      <c r="C1024" s="129">
        <v>23.99</v>
      </c>
      <c r="D1024" s="129">
        <f t="shared" si="17"/>
        <v>0</v>
      </c>
      <c r="E1024" s="136">
        <f>MULTIPLIER!$C$17</f>
        <v>0</v>
      </c>
    </row>
    <row r="1025" spans="1:5" ht="15" customHeight="1" x14ac:dyDescent="0.2">
      <c r="A1025" s="132">
        <v>350353</v>
      </c>
      <c r="B1025" s="128" t="s">
        <v>1323</v>
      </c>
      <c r="C1025" s="129">
        <v>25.19</v>
      </c>
      <c r="D1025" s="129">
        <f t="shared" si="17"/>
        <v>0</v>
      </c>
      <c r="E1025" s="136">
        <f>MULTIPLIER!$C$17</f>
        <v>0</v>
      </c>
    </row>
    <row r="1026" spans="1:5" ht="15" customHeight="1" x14ac:dyDescent="0.2">
      <c r="A1026" s="132">
        <v>350354</v>
      </c>
      <c r="B1026" s="128" t="s">
        <v>1324</v>
      </c>
      <c r="C1026" s="129">
        <v>27.77</v>
      </c>
      <c r="D1026" s="129">
        <f t="shared" si="17"/>
        <v>0</v>
      </c>
      <c r="E1026" s="136">
        <f>MULTIPLIER!$C$17</f>
        <v>0</v>
      </c>
    </row>
    <row r="1027" spans="1:5" ht="15" customHeight="1" x14ac:dyDescent="0.2">
      <c r="A1027" s="132">
        <v>350356</v>
      </c>
      <c r="B1027" s="128" t="s">
        <v>1325</v>
      </c>
      <c r="C1027" s="129">
        <v>35.14</v>
      </c>
      <c r="D1027" s="129">
        <f t="shared" si="17"/>
        <v>0</v>
      </c>
      <c r="E1027" s="136">
        <f>MULTIPLIER!$C$17</f>
        <v>0</v>
      </c>
    </row>
    <row r="1028" spans="1:5" ht="15" customHeight="1" x14ac:dyDescent="0.2">
      <c r="A1028" s="132">
        <v>350358</v>
      </c>
      <c r="B1028" s="128" t="s">
        <v>1326</v>
      </c>
      <c r="C1028" s="129">
        <v>41.15</v>
      </c>
      <c r="D1028" s="129">
        <f t="shared" si="17"/>
        <v>0</v>
      </c>
      <c r="E1028" s="136">
        <f>MULTIPLIER!$C$17</f>
        <v>0</v>
      </c>
    </row>
    <row r="1029" spans="1:5" ht="15" customHeight="1" x14ac:dyDescent="0.2">
      <c r="A1029" s="132">
        <v>350360</v>
      </c>
      <c r="B1029" s="128" t="s">
        <v>1327</v>
      </c>
      <c r="C1029" s="129">
        <v>47.57</v>
      </c>
      <c r="D1029" s="129">
        <f t="shared" si="17"/>
        <v>0</v>
      </c>
      <c r="E1029" s="136">
        <f>MULTIPLIER!$C$17</f>
        <v>0</v>
      </c>
    </row>
    <row r="1030" spans="1:5" ht="15" customHeight="1" x14ac:dyDescent="0.2">
      <c r="A1030" s="132">
        <v>350362</v>
      </c>
      <c r="B1030" s="128" t="s">
        <v>1328</v>
      </c>
      <c r="C1030" s="129">
        <v>52.68</v>
      </c>
      <c r="D1030" s="129">
        <f t="shared" si="17"/>
        <v>0</v>
      </c>
      <c r="E1030" s="136">
        <f>MULTIPLIER!$C$17</f>
        <v>0</v>
      </c>
    </row>
    <row r="1031" spans="1:5" ht="15" customHeight="1" x14ac:dyDescent="0.2">
      <c r="A1031" s="132">
        <v>350364</v>
      </c>
      <c r="B1031" s="128" t="s">
        <v>1329</v>
      </c>
      <c r="C1031" s="129">
        <v>57.41</v>
      </c>
      <c r="D1031" s="129">
        <f t="shared" si="17"/>
        <v>0</v>
      </c>
      <c r="E1031" s="136">
        <f>MULTIPLIER!$C$17</f>
        <v>0</v>
      </c>
    </row>
    <row r="1032" spans="1:5" ht="15" customHeight="1" x14ac:dyDescent="0.2">
      <c r="A1032" s="132">
        <v>350366</v>
      </c>
      <c r="B1032" s="128" t="s">
        <v>1330</v>
      </c>
      <c r="C1032" s="129">
        <v>61.24</v>
      </c>
      <c r="D1032" s="129">
        <f t="shared" si="17"/>
        <v>0</v>
      </c>
      <c r="E1032" s="136">
        <f>MULTIPLIER!$C$17</f>
        <v>0</v>
      </c>
    </row>
    <row r="1033" spans="1:5" ht="15" customHeight="1" x14ac:dyDescent="0.2">
      <c r="A1033" s="132">
        <v>350379</v>
      </c>
      <c r="B1033" s="128" t="s">
        <v>1331</v>
      </c>
      <c r="C1033" s="129">
        <v>12.73</v>
      </c>
      <c r="D1033" s="129">
        <f t="shared" si="17"/>
        <v>0</v>
      </c>
      <c r="E1033" s="136">
        <f>MULTIPLIER!$C$17</f>
        <v>0</v>
      </c>
    </row>
    <row r="1034" spans="1:5" ht="15" customHeight="1" x14ac:dyDescent="0.2">
      <c r="A1034" s="132">
        <v>350380</v>
      </c>
      <c r="B1034" s="128" t="s">
        <v>1332</v>
      </c>
      <c r="C1034" s="129">
        <v>14.73</v>
      </c>
      <c r="D1034" s="129">
        <f t="shared" si="17"/>
        <v>0</v>
      </c>
      <c r="E1034" s="136">
        <f>MULTIPLIER!$C$17</f>
        <v>0</v>
      </c>
    </row>
    <row r="1035" spans="1:5" ht="15" customHeight="1" x14ac:dyDescent="0.2">
      <c r="A1035" s="132">
        <v>350381</v>
      </c>
      <c r="B1035" s="128" t="s">
        <v>1333</v>
      </c>
      <c r="C1035" s="129">
        <v>16.670000000000002</v>
      </c>
      <c r="D1035" s="129">
        <f t="shared" si="17"/>
        <v>0</v>
      </c>
      <c r="E1035" s="136">
        <f>MULTIPLIER!$C$17</f>
        <v>0</v>
      </c>
    </row>
    <row r="1036" spans="1:5" ht="15" customHeight="1" x14ac:dyDescent="0.2">
      <c r="A1036" s="132">
        <v>350382</v>
      </c>
      <c r="B1036" s="128" t="s">
        <v>1334</v>
      </c>
      <c r="C1036" s="129">
        <v>18.059999999999999</v>
      </c>
      <c r="D1036" s="129">
        <f t="shared" si="17"/>
        <v>0</v>
      </c>
      <c r="E1036" s="136">
        <f>MULTIPLIER!$C$17</f>
        <v>0</v>
      </c>
    </row>
    <row r="1037" spans="1:5" ht="15" customHeight="1" x14ac:dyDescent="0.2">
      <c r="A1037" s="132">
        <v>350383</v>
      </c>
      <c r="B1037" s="128" t="s">
        <v>1335</v>
      </c>
      <c r="C1037" s="129">
        <v>21.2</v>
      </c>
      <c r="D1037" s="129">
        <f t="shared" si="17"/>
        <v>0</v>
      </c>
      <c r="E1037" s="136">
        <f>MULTIPLIER!$C$17</f>
        <v>0</v>
      </c>
    </row>
    <row r="1038" spans="1:5" ht="15" customHeight="1" x14ac:dyDescent="0.2">
      <c r="A1038" s="132">
        <v>350384</v>
      </c>
      <c r="B1038" s="128" t="s">
        <v>1336</v>
      </c>
      <c r="C1038" s="129">
        <v>23.07</v>
      </c>
      <c r="D1038" s="129">
        <f t="shared" si="17"/>
        <v>0</v>
      </c>
      <c r="E1038" s="136">
        <f>MULTIPLIER!$C$17</f>
        <v>0</v>
      </c>
    </row>
    <row r="1039" spans="1:5" ht="15" customHeight="1" x14ac:dyDescent="0.2">
      <c r="A1039" s="132">
        <v>350385</v>
      </c>
      <c r="B1039" s="128" t="s">
        <v>1337</v>
      </c>
      <c r="C1039" s="129">
        <v>27.13</v>
      </c>
      <c r="D1039" s="129">
        <f t="shared" si="17"/>
        <v>0</v>
      </c>
      <c r="E1039" s="136">
        <f>MULTIPLIER!$C$17</f>
        <v>0</v>
      </c>
    </row>
    <row r="1040" spans="1:5" ht="15" customHeight="1" x14ac:dyDescent="0.2">
      <c r="A1040" s="132">
        <v>350386</v>
      </c>
      <c r="B1040" s="128" t="s">
        <v>1338</v>
      </c>
      <c r="C1040" s="129">
        <v>29.44</v>
      </c>
      <c r="D1040" s="129">
        <f t="shared" si="17"/>
        <v>0</v>
      </c>
      <c r="E1040" s="136">
        <f>MULTIPLIER!$C$17</f>
        <v>0</v>
      </c>
    </row>
    <row r="1041" spans="1:5" ht="15" customHeight="1" x14ac:dyDescent="0.2">
      <c r="A1041" s="132">
        <v>350387</v>
      </c>
      <c r="B1041" s="128" t="s">
        <v>1339</v>
      </c>
      <c r="C1041" s="129">
        <v>32.090000000000003</v>
      </c>
      <c r="D1041" s="129">
        <f t="shared" si="17"/>
        <v>0</v>
      </c>
      <c r="E1041" s="136">
        <f>MULTIPLIER!$C$17</f>
        <v>0</v>
      </c>
    </row>
    <row r="1042" spans="1:5" ht="15" customHeight="1" x14ac:dyDescent="0.2">
      <c r="A1042" s="132">
        <v>350388</v>
      </c>
      <c r="B1042" s="128" t="s">
        <v>1340</v>
      </c>
      <c r="C1042" s="129">
        <v>34.78</v>
      </c>
      <c r="D1042" s="129">
        <f t="shared" si="17"/>
        <v>0</v>
      </c>
      <c r="E1042" s="136">
        <f>MULTIPLIER!$C$17</f>
        <v>0</v>
      </c>
    </row>
    <row r="1043" spans="1:5" ht="15" customHeight="1" x14ac:dyDescent="0.2">
      <c r="A1043" s="132">
        <v>350389</v>
      </c>
      <c r="B1043" s="128" t="s">
        <v>1341</v>
      </c>
      <c r="C1043" s="129">
        <v>39.119999999999997</v>
      </c>
      <c r="D1043" s="129">
        <f t="shared" si="17"/>
        <v>0</v>
      </c>
      <c r="E1043" s="136">
        <f>MULTIPLIER!$C$17</f>
        <v>0</v>
      </c>
    </row>
    <row r="1044" spans="1:5" ht="15" customHeight="1" x14ac:dyDescent="0.2">
      <c r="A1044" s="132">
        <v>350391</v>
      </c>
      <c r="B1044" s="128" t="s">
        <v>1342</v>
      </c>
      <c r="C1044" s="129">
        <v>43.28</v>
      </c>
      <c r="D1044" s="129">
        <f t="shared" si="17"/>
        <v>0</v>
      </c>
      <c r="E1044" s="136">
        <f>MULTIPLIER!$C$17</f>
        <v>0</v>
      </c>
    </row>
    <row r="1045" spans="1:5" ht="15" customHeight="1" x14ac:dyDescent="0.2">
      <c r="A1045" s="132">
        <v>350393</v>
      </c>
      <c r="B1045" s="128" t="s">
        <v>1343</v>
      </c>
      <c r="C1045" s="129">
        <v>46.65</v>
      </c>
      <c r="D1045" s="129">
        <f t="shared" si="17"/>
        <v>0</v>
      </c>
      <c r="E1045" s="136">
        <f>MULTIPLIER!$C$17</f>
        <v>0</v>
      </c>
    </row>
    <row r="1046" spans="1:5" ht="15" customHeight="1" x14ac:dyDescent="0.2">
      <c r="A1046" s="132">
        <v>350395</v>
      </c>
      <c r="B1046" s="128" t="s">
        <v>1344</v>
      </c>
      <c r="C1046" s="129">
        <v>49.43</v>
      </c>
      <c r="D1046" s="129">
        <f t="shared" si="17"/>
        <v>0</v>
      </c>
      <c r="E1046" s="136">
        <f>MULTIPLIER!$C$17</f>
        <v>0</v>
      </c>
    </row>
    <row r="1047" spans="1:5" ht="15" customHeight="1" x14ac:dyDescent="0.2">
      <c r="A1047" s="132">
        <v>350397</v>
      </c>
      <c r="B1047" s="128" t="s">
        <v>1345</v>
      </c>
      <c r="C1047" s="129">
        <v>55.65</v>
      </c>
      <c r="D1047" s="129">
        <f t="shared" si="17"/>
        <v>0</v>
      </c>
      <c r="E1047" s="136">
        <f>MULTIPLIER!$C$17</f>
        <v>0</v>
      </c>
    </row>
    <row r="1048" spans="1:5" ht="15" customHeight="1" x14ac:dyDescent="0.2">
      <c r="A1048" s="132">
        <v>350399</v>
      </c>
      <c r="B1048" s="128" t="s">
        <v>1346</v>
      </c>
      <c r="C1048" s="129">
        <v>63.15</v>
      </c>
      <c r="D1048" s="129">
        <f t="shared" ref="D1048:D1079" si="18">ROUND(C1048*E1048,4)</f>
        <v>0</v>
      </c>
      <c r="E1048" s="136">
        <f>MULTIPLIER!$C$17</f>
        <v>0</v>
      </c>
    </row>
    <row r="1049" spans="1:5" ht="15" customHeight="1" x14ac:dyDescent="0.2">
      <c r="A1049" s="132">
        <v>350401</v>
      </c>
      <c r="B1049" s="128" t="s">
        <v>1347</v>
      </c>
      <c r="C1049" s="129">
        <v>70.430000000000007</v>
      </c>
      <c r="D1049" s="129">
        <f t="shared" si="18"/>
        <v>0</v>
      </c>
      <c r="E1049" s="136">
        <f>MULTIPLIER!$C$17</f>
        <v>0</v>
      </c>
    </row>
    <row r="1050" spans="1:5" ht="15" customHeight="1" x14ac:dyDescent="0.2">
      <c r="A1050" s="132">
        <v>350414</v>
      </c>
      <c r="B1050" s="128" t="s">
        <v>1348</v>
      </c>
      <c r="C1050" s="129">
        <v>13.19</v>
      </c>
      <c r="D1050" s="129">
        <f t="shared" si="18"/>
        <v>0</v>
      </c>
      <c r="E1050" s="136">
        <f>MULTIPLIER!$C$17</f>
        <v>0</v>
      </c>
    </row>
    <row r="1051" spans="1:5" ht="15" customHeight="1" x14ac:dyDescent="0.2">
      <c r="A1051" s="132">
        <v>350415</v>
      </c>
      <c r="B1051" s="128" t="s">
        <v>1349</v>
      </c>
      <c r="C1051" s="129">
        <v>15.61</v>
      </c>
      <c r="D1051" s="129">
        <f t="shared" si="18"/>
        <v>0</v>
      </c>
      <c r="E1051" s="136">
        <f>MULTIPLIER!$C$17</f>
        <v>0</v>
      </c>
    </row>
    <row r="1052" spans="1:5" ht="15" customHeight="1" x14ac:dyDescent="0.2">
      <c r="A1052" s="132">
        <v>350416</v>
      </c>
      <c r="B1052" s="128" t="s">
        <v>1350</v>
      </c>
      <c r="C1052" s="129">
        <v>18.96</v>
      </c>
      <c r="D1052" s="129">
        <f t="shared" si="18"/>
        <v>0</v>
      </c>
      <c r="E1052" s="136">
        <f>MULTIPLIER!$C$17</f>
        <v>0</v>
      </c>
    </row>
    <row r="1053" spans="1:5" ht="15" customHeight="1" x14ac:dyDescent="0.2">
      <c r="A1053" s="132">
        <v>350417</v>
      </c>
      <c r="B1053" s="128" t="s">
        <v>1351</v>
      </c>
      <c r="C1053" s="129">
        <v>20.55</v>
      </c>
      <c r="D1053" s="129">
        <f t="shared" si="18"/>
        <v>0</v>
      </c>
      <c r="E1053" s="136">
        <f>MULTIPLIER!$C$17</f>
        <v>0</v>
      </c>
    </row>
    <row r="1054" spans="1:5" ht="15" customHeight="1" x14ac:dyDescent="0.2">
      <c r="A1054" s="132">
        <v>350418</v>
      </c>
      <c r="B1054" s="128" t="s">
        <v>1352</v>
      </c>
      <c r="C1054" s="129">
        <v>25.14</v>
      </c>
      <c r="D1054" s="129">
        <f t="shared" si="18"/>
        <v>0</v>
      </c>
      <c r="E1054" s="136">
        <f>MULTIPLIER!$C$17</f>
        <v>0</v>
      </c>
    </row>
    <row r="1055" spans="1:5" ht="15" customHeight="1" x14ac:dyDescent="0.2">
      <c r="A1055" s="132">
        <v>350419</v>
      </c>
      <c r="B1055" s="128" t="s">
        <v>1353</v>
      </c>
      <c r="C1055" s="129">
        <v>27.12</v>
      </c>
      <c r="D1055" s="129">
        <f t="shared" si="18"/>
        <v>0</v>
      </c>
      <c r="E1055" s="136">
        <f>MULTIPLIER!$C$17</f>
        <v>0</v>
      </c>
    </row>
    <row r="1056" spans="1:5" ht="15" customHeight="1" x14ac:dyDescent="0.2">
      <c r="A1056" s="132">
        <v>350420</v>
      </c>
      <c r="B1056" s="128" t="s">
        <v>1354</v>
      </c>
      <c r="C1056" s="129">
        <v>32.270000000000003</v>
      </c>
      <c r="D1056" s="129">
        <f t="shared" si="18"/>
        <v>0</v>
      </c>
      <c r="E1056" s="136">
        <f>MULTIPLIER!$C$17</f>
        <v>0</v>
      </c>
    </row>
    <row r="1057" spans="1:5" ht="15" customHeight="1" x14ac:dyDescent="0.2">
      <c r="A1057" s="132">
        <v>350421</v>
      </c>
      <c r="B1057" s="128" t="s">
        <v>1355</v>
      </c>
      <c r="C1057" s="129">
        <v>34.369999999999997</v>
      </c>
      <c r="D1057" s="129">
        <f t="shared" si="18"/>
        <v>0</v>
      </c>
      <c r="E1057" s="136">
        <f>MULTIPLIER!$C$17</f>
        <v>0</v>
      </c>
    </row>
    <row r="1058" spans="1:5" ht="15" customHeight="1" x14ac:dyDescent="0.2">
      <c r="A1058" s="132">
        <v>350422</v>
      </c>
      <c r="B1058" s="128" t="s">
        <v>1356</v>
      </c>
      <c r="C1058" s="129">
        <v>37.71</v>
      </c>
      <c r="D1058" s="129">
        <f t="shared" si="18"/>
        <v>0</v>
      </c>
      <c r="E1058" s="136">
        <f>MULTIPLIER!$C$17</f>
        <v>0</v>
      </c>
    </row>
    <row r="1059" spans="1:5" ht="15" customHeight="1" x14ac:dyDescent="0.2">
      <c r="A1059" s="132">
        <v>350423</v>
      </c>
      <c r="B1059" s="128" t="s">
        <v>1357</v>
      </c>
      <c r="C1059" s="129">
        <v>40.98</v>
      </c>
      <c r="D1059" s="129">
        <f t="shared" si="18"/>
        <v>0</v>
      </c>
      <c r="E1059" s="136">
        <f>MULTIPLIER!$C$17</f>
        <v>0</v>
      </c>
    </row>
    <row r="1060" spans="1:5" ht="15" customHeight="1" x14ac:dyDescent="0.2">
      <c r="A1060" s="132">
        <v>350424</v>
      </c>
      <c r="B1060" s="128" t="s">
        <v>1358</v>
      </c>
      <c r="C1060" s="129">
        <v>44.32</v>
      </c>
      <c r="D1060" s="129">
        <f t="shared" si="18"/>
        <v>0</v>
      </c>
      <c r="E1060" s="136">
        <f>MULTIPLIER!$C$17</f>
        <v>0</v>
      </c>
    </row>
    <row r="1061" spans="1:5" ht="15" customHeight="1" x14ac:dyDescent="0.2">
      <c r="A1061" s="132">
        <v>350426</v>
      </c>
      <c r="B1061" s="128" t="s">
        <v>1359</v>
      </c>
      <c r="C1061" s="129">
        <v>49.64</v>
      </c>
      <c r="D1061" s="129">
        <f t="shared" si="18"/>
        <v>0</v>
      </c>
      <c r="E1061" s="136">
        <f>MULTIPLIER!$C$17</f>
        <v>0</v>
      </c>
    </row>
    <row r="1062" spans="1:5" ht="15" customHeight="1" x14ac:dyDescent="0.2">
      <c r="A1062" s="132">
        <v>350428</v>
      </c>
      <c r="B1062" s="128" t="s">
        <v>1360</v>
      </c>
      <c r="C1062" s="129">
        <v>57.78</v>
      </c>
      <c r="D1062" s="129">
        <f t="shared" si="18"/>
        <v>0</v>
      </c>
      <c r="E1062" s="136">
        <f>MULTIPLIER!$C$17</f>
        <v>0</v>
      </c>
    </row>
    <row r="1063" spans="1:5" ht="15" customHeight="1" x14ac:dyDescent="0.2">
      <c r="A1063" s="132">
        <v>350430</v>
      </c>
      <c r="B1063" s="128" t="s">
        <v>1361</v>
      </c>
      <c r="C1063" s="129">
        <v>64.25</v>
      </c>
      <c r="D1063" s="129">
        <f t="shared" si="18"/>
        <v>0</v>
      </c>
      <c r="E1063" s="136">
        <f>MULTIPLIER!$C$17</f>
        <v>0</v>
      </c>
    </row>
    <row r="1064" spans="1:5" ht="15" customHeight="1" x14ac:dyDescent="0.2">
      <c r="A1064" s="132">
        <v>350432</v>
      </c>
      <c r="B1064" s="128" t="s">
        <v>1362</v>
      </c>
      <c r="C1064" s="129">
        <v>71.88</v>
      </c>
      <c r="D1064" s="129">
        <f t="shared" si="18"/>
        <v>0</v>
      </c>
      <c r="E1064" s="136">
        <f>MULTIPLIER!$C$17</f>
        <v>0</v>
      </c>
    </row>
    <row r="1065" spans="1:5" ht="15" customHeight="1" x14ac:dyDescent="0.2">
      <c r="A1065" s="132">
        <v>350434</v>
      </c>
      <c r="B1065" s="128" t="s">
        <v>1363</v>
      </c>
      <c r="C1065" s="129">
        <v>78.459999999999994</v>
      </c>
      <c r="D1065" s="129">
        <f t="shared" si="18"/>
        <v>0</v>
      </c>
      <c r="E1065" s="136">
        <f>MULTIPLIER!$C$17</f>
        <v>0</v>
      </c>
    </row>
    <row r="1066" spans="1:5" ht="15" customHeight="1" x14ac:dyDescent="0.2">
      <c r="A1066" s="132">
        <v>350436</v>
      </c>
      <c r="B1066" s="128" t="s">
        <v>1364</v>
      </c>
      <c r="C1066" s="129">
        <v>85.1</v>
      </c>
      <c r="D1066" s="129">
        <f t="shared" si="18"/>
        <v>0</v>
      </c>
      <c r="E1066" s="136">
        <f>MULTIPLIER!$C$17</f>
        <v>0</v>
      </c>
    </row>
    <row r="1067" spans="1:5" ht="15" customHeight="1" x14ac:dyDescent="0.2">
      <c r="A1067" s="132">
        <v>350449</v>
      </c>
      <c r="B1067" s="128" t="s">
        <v>1365</v>
      </c>
      <c r="C1067" s="129">
        <v>17.59</v>
      </c>
      <c r="D1067" s="129">
        <f t="shared" si="18"/>
        <v>0</v>
      </c>
      <c r="E1067" s="136">
        <f>MULTIPLIER!$C$17</f>
        <v>0</v>
      </c>
    </row>
    <row r="1068" spans="1:5" ht="15" customHeight="1" x14ac:dyDescent="0.2">
      <c r="A1068" s="132">
        <v>350450</v>
      </c>
      <c r="B1068" s="128" t="s">
        <v>1366</v>
      </c>
      <c r="C1068" s="129">
        <v>20.37</v>
      </c>
      <c r="D1068" s="129">
        <f t="shared" si="18"/>
        <v>0</v>
      </c>
      <c r="E1068" s="136">
        <f>MULTIPLIER!$C$17</f>
        <v>0</v>
      </c>
    </row>
    <row r="1069" spans="1:5" ht="15" customHeight="1" x14ac:dyDescent="0.2">
      <c r="A1069" s="132">
        <v>350451</v>
      </c>
      <c r="B1069" s="128" t="s">
        <v>1367</v>
      </c>
      <c r="C1069" s="129">
        <v>23.19</v>
      </c>
      <c r="D1069" s="129">
        <f t="shared" si="18"/>
        <v>0</v>
      </c>
      <c r="E1069" s="136">
        <f>MULTIPLIER!$C$17</f>
        <v>0</v>
      </c>
    </row>
    <row r="1070" spans="1:5" ht="15" customHeight="1" x14ac:dyDescent="0.2">
      <c r="A1070" s="132">
        <v>350452</v>
      </c>
      <c r="B1070" s="128" t="s">
        <v>1368</v>
      </c>
      <c r="C1070" s="129">
        <v>28.45</v>
      </c>
      <c r="D1070" s="129">
        <f t="shared" si="18"/>
        <v>0</v>
      </c>
      <c r="E1070" s="136">
        <f>MULTIPLIER!$C$17</f>
        <v>0</v>
      </c>
    </row>
    <row r="1071" spans="1:5" ht="15" customHeight="1" x14ac:dyDescent="0.2">
      <c r="A1071" s="132">
        <v>350453</v>
      </c>
      <c r="B1071" s="128" t="s">
        <v>1369</v>
      </c>
      <c r="C1071" s="129">
        <v>33.4</v>
      </c>
      <c r="D1071" s="129">
        <f t="shared" si="18"/>
        <v>0</v>
      </c>
      <c r="E1071" s="136">
        <f>MULTIPLIER!$C$17</f>
        <v>0</v>
      </c>
    </row>
    <row r="1072" spans="1:5" ht="15" customHeight="1" x14ac:dyDescent="0.2">
      <c r="A1072" s="132">
        <v>350454</v>
      </c>
      <c r="B1072" s="128" t="s">
        <v>1370</v>
      </c>
      <c r="C1072" s="129">
        <v>38.119999999999997</v>
      </c>
      <c r="D1072" s="129">
        <f t="shared" si="18"/>
        <v>0</v>
      </c>
      <c r="E1072" s="136">
        <f>MULTIPLIER!$C$17</f>
        <v>0</v>
      </c>
    </row>
    <row r="1073" spans="1:5" ht="15" customHeight="1" x14ac:dyDescent="0.2">
      <c r="A1073" s="132">
        <v>350455</v>
      </c>
      <c r="B1073" s="128" t="s">
        <v>1371</v>
      </c>
      <c r="C1073" s="129">
        <v>43.68</v>
      </c>
      <c r="D1073" s="129">
        <f t="shared" si="18"/>
        <v>0</v>
      </c>
      <c r="E1073" s="136">
        <f>MULTIPLIER!$C$17</f>
        <v>0</v>
      </c>
    </row>
    <row r="1074" spans="1:5" ht="15" customHeight="1" x14ac:dyDescent="0.2">
      <c r="A1074" s="132">
        <v>350456</v>
      </c>
      <c r="B1074" s="128" t="s">
        <v>1372</v>
      </c>
      <c r="C1074" s="129">
        <v>47.4</v>
      </c>
      <c r="D1074" s="129">
        <f t="shared" si="18"/>
        <v>0</v>
      </c>
      <c r="E1074" s="136">
        <f>MULTIPLIER!$C$17</f>
        <v>0</v>
      </c>
    </row>
    <row r="1075" spans="1:5" ht="15" customHeight="1" x14ac:dyDescent="0.2">
      <c r="A1075" s="132">
        <v>350457</v>
      </c>
      <c r="B1075" s="128" t="s">
        <v>1373</v>
      </c>
      <c r="C1075" s="129">
        <v>52.23</v>
      </c>
      <c r="D1075" s="129">
        <f t="shared" si="18"/>
        <v>0</v>
      </c>
      <c r="E1075" s="136">
        <f>MULTIPLIER!$C$17</f>
        <v>0</v>
      </c>
    </row>
    <row r="1076" spans="1:5" ht="15" customHeight="1" x14ac:dyDescent="0.2">
      <c r="A1076" s="132">
        <v>350458</v>
      </c>
      <c r="B1076" s="128" t="s">
        <v>1374</v>
      </c>
      <c r="C1076" s="129">
        <v>57.36</v>
      </c>
      <c r="D1076" s="129">
        <f t="shared" si="18"/>
        <v>0</v>
      </c>
      <c r="E1076" s="136">
        <f>MULTIPLIER!$C$17</f>
        <v>0</v>
      </c>
    </row>
    <row r="1077" spans="1:5" ht="15" customHeight="1" x14ac:dyDescent="0.2">
      <c r="A1077" s="132">
        <v>350459</v>
      </c>
      <c r="B1077" s="128" t="s">
        <v>1375</v>
      </c>
      <c r="C1077" s="129">
        <v>63.6</v>
      </c>
      <c r="D1077" s="129">
        <f t="shared" si="18"/>
        <v>0</v>
      </c>
      <c r="E1077" s="136">
        <f>MULTIPLIER!$C$17</f>
        <v>0</v>
      </c>
    </row>
    <row r="1078" spans="1:5" ht="15" customHeight="1" x14ac:dyDescent="0.2">
      <c r="A1078" s="132">
        <v>350461</v>
      </c>
      <c r="B1078" s="128" t="s">
        <v>1376</v>
      </c>
      <c r="C1078" s="129">
        <v>73.69</v>
      </c>
      <c r="D1078" s="129">
        <f t="shared" si="18"/>
        <v>0</v>
      </c>
      <c r="E1078" s="136">
        <f>MULTIPLIER!$C$17</f>
        <v>0</v>
      </c>
    </row>
    <row r="1079" spans="1:5" ht="15" customHeight="1" x14ac:dyDescent="0.2">
      <c r="A1079" s="132">
        <v>350463</v>
      </c>
      <c r="B1079" s="128" t="s">
        <v>1377</v>
      </c>
      <c r="C1079" s="129">
        <v>82.55</v>
      </c>
      <c r="D1079" s="129">
        <f t="shared" si="18"/>
        <v>0</v>
      </c>
      <c r="E1079" s="136">
        <f>MULTIPLIER!$C$17</f>
        <v>0</v>
      </c>
    </row>
    <row r="1080" spans="1:5" ht="15" customHeight="1" x14ac:dyDescent="0.2">
      <c r="A1080" s="132">
        <v>350465</v>
      </c>
      <c r="B1080" s="128" t="s">
        <v>1378</v>
      </c>
      <c r="C1080" s="129">
        <v>91.6</v>
      </c>
      <c r="D1080" s="129">
        <f t="shared" ref="D1080:D1111" si="19">ROUND(C1080*E1080,4)</f>
        <v>0</v>
      </c>
      <c r="E1080" s="136">
        <f>MULTIPLIER!$C$17</f>
        <v>0</v>
      </c>
    </row>
    <row r="1081" spans="1:5" ht="15" customHeight="1" x14ac:dyDescent="0.2">
      <c r="A1081" s="132">
        <v>350467</v>
      </c>
      <c r="B1081" s="128" t="s">
        <v>1379</v>
      </c>
      <c r="C1081" s="129">
        <v>101.31</v>
      </c>
      <c r="D1081" s="129">
        <f t="shared" si="19"/>
        <v>0</v>
      </c>
      <c r="E1081" s="136">
        <f>MULTIPLIER!$C$17</f>
        <v>0</v>
      </c>
    </row>
    <row r="1082" spans="1:5" ht="15" customHeight="1" x14ac:dyDescent="0.2">
      <c r="A1082" s="132">
        <v>350469</v>
      </c>
      <c r="B1082" s="128" t="s">
        <v>1380</v>
      </c>
      <c r="C1082" s="129">
        <v>111</v>
      </c>
      <c r="D1082" s="129">
        <f t="shared" si="19"/>
        <v>0</v>
      </c>
      <c r="E1082" s="136">
        <f>MULTIPLIER!$C$17</f>
        <v>0</v>
      </c>
    </row>
    <row r="1083" spans="1:5" ht="15" customHeight="1" x14ac:dyDescent="0.2">
      <c r="A1083" s="132">
        <v>350471</v>
      </c>
      <c r="B1083" s="128" t="s">
        <v>1381</v>
      </c>
      <c r="C1083" s="129">
        <v>120.55</v>
      </c>
      <c r="D1083" s="129">
        <f t="shared" si="19"/>
        <v>0</v>
      </c>
      <c r="E1083" s="136">
        <f>MULTIPLIER!$C$17</f>
        <v>0</v>
      </c>
    </row>
    <row r="1084" spans="1:5" ht="15" customHeight="1" x14ac:dyDescent="0.2">
      <c r="A1084" s="132">
        <v>350484</v>
      </c>
      <c r="B1084" s="128" t="s">
        <v>1382</v>
      </c>
      <c r="C1084" s="129">
        <v>25.35</v>
      </c>
      <c r="D1084" s="129">
        <f t="shared" si="19"/>
        <v>0</v>
      </c>
      <c r="E1084" s="136">
        <f>MULTIPLIER!$C$17</f>
        <v>0</v>
      </c>
    </row>
    <row r="1085" spans="1:5" ht="15" customHeight="1" x14ac:dyDescent="0.2">
      <c r="A1085" s="132">
        <v>350485</v>
      </c>
      <c r="B1085" s="128" t="s">
        <v>1383</v>
      </c>
      <c r="C1085" s="129">
        <v>27.03</v>
      </c>
      <c r="D1085" s="129">
        <f t="shared" si="19"/>
        <v>0</v>
      </c>
      <c r="E1085" s="136">
        <f>MULTIPLIER!$C$17</f>
        <v>0</v>
      </c>
    </row>
    <row r="1086" spans="1:5" ht="15" customHeight="1" x14ac:dyDescent="0.2">
      <c r="A1086" s="132">
        <v>350486</v>
      </c>
      <c r="B1086" s="128" t="s">
        <v>1384</v>
      </c>
      <c r="C1086" s="129">
        <v>31.93</v>
      </c>
      <c r="D1086" s="129">
        <f t="shared" si="19"/>
        <v>0</v>
      </c>
      <c r="E1086" s="136">
        <f>MULTIPLIER!$C$17</f>
        <v>0</v>
      </c>
    </row>
    <row r="1087" spans="1:5" ht="15" customHeight="1" x14ac:dyDescent="0.2">
      <c r="A1087" s="132">
        <v>350487</v>
      </c>
      <c r="B1087" s="128" t="s">
        <v>1385</v>
      </c>
      <c r="C1087" s="129">
        <v>37.020000000000003</v>
      </c>
      <c r="D1087" s="129">
        <f t="shared" si="19"/>
        <v>0</v>
      </c>
      <c r="E1087" s="136">
        <f>MULTIPLIER!$C$17</f>
        <v>0</v>
      </c>
    </row>
    <row r="1088" spans="1:5" ht="15" customHeight="1" x14ac:dyDescent="0.2">
      <c r="A1088" s="132">
        <v>350488</v>
      </c>
      <c r="B1088" s="128" t="s">
        <v>1386</v>
      </c>
      <c r="C1088" s="129">
        <v>42.71</v>
      </c>
      <c r="D1088" s="129">
        <f t="shared" si="19"/>
        <v>0</v>
      </c>
      <c r="E1088" s="136">
        <f>MULTIPLIER!$C$17</f>
        <v>0</v>
      </c>
    </row>
    <row r="1089" spans="1:5" ht="15" customHeight="1" x14ac:dyDescent="0.2">
      <c r="A1089" s="132">
        <v>350489</v>
      </c>
      <c r="B1089" s="128" t="s">
        <v>1387</v>
      </c>
      <c r="C1089" s="129">
        <v>47.93</v>
      </c>
      <c r="D1089" s="129">
        <f t="shared" si="19"/>
        <v>0</v>
      </c>
      <c r="E1089" s="136">
        <f>MULTIPLIER!$C$17</f>
        <v>0</v>
      </c>
    </row>
    <row r="1090" spans="1:5" ht="15" customHeight="1" x14ac:dyDescent="0.2">
      <c r="A1090" s="132">
        <v>350490</v>
      </c>
      <c r="B1090" s="128" t="s">
        <v>1388</v>
      </c>
      <c r="C1090" s="129">
        <v>55.71</v>
      </c>
      <c r="D1090" s="129">
        <f t="shared" si="19"/>
        <v>0</v>
      </c>
      <c r="E1090" s="136">
        <f>MULTIPLIER!$C$17</f>
        <v>0</v>
      </c>
    </row>
    <row r="1091" spans="1:5" ht="15" customHeight="1" x14ac:dyDescent="0.2">
      <c r="A1091" s="132">
        <v>350491</v>
      </c>
      <c r="B1091" s="128" t="s">
        <v>1389</v>
      </c>
      <c r="C1091" s="129">
        <v>60.6</v>
      </c>
      <c r="D1091" s="129">
        <f t="shared" si="19"/>
        <v>0</v>
      </c>
      <c r="E1091" s="136">
        <f>MULTIPLIER!$C$17</f>
        <v>0</v>
      </c>
    </row>
    <row r="1092" spans="1:5" ht="15" customHeight="1" x14ac:dyDescent="0.2">
      <c r="A1092" s="132">
        <v>350492</v>
      </c>
      <c r="B1092" s="128" t="s">
        <v>1390</v>
      </c>
      <c r="C1092" s="129">
        <v>66.88</v>
      </c>
      <c r="D1092" s="129">
        <f t="shared" si="19"/>
        <v>0</v>
      </c>
      <c r="E1092" s="136">
        <f>MULTIPLIER!$C$17</f>
        <v>0</v>
      </c>
    </row>
    <row r="1093" spans="1:5" ht="15" customHeight="1" x14ac:dyDescent="0.2">
      <c r="A1093" s="132">
        <v>350493</v>
      </c>
      <c r="B1093" s="128" t="s">
        <v>1391</v>
      </c>
      <c r="C1093" s="129">
        <v>73.09</v>
      </c>
      <c r="D1093" s="129">
        <f t="shared" si="19"/>
        <v>0</v>
      </c>
      <c r="E1093" s="136">
        <f>MULTIPLIER!$C$17</f>
        <v>0</v>
      </c>
    </row>
    <row r="1094" spans="1:5" ht="15" customHeight="1" x14ac:dyDescent="0.2">
      <c r="A1094" s="132">
        <v>350494</v>
      </c>
      <c r="B1094" s="128" t="s">
        <v>1392</v>
      </c>
      <c r="C1094" s="129">
        <v>81.39</v>
      </c>
      <c r="D1094" s="129">
        <f t="shared" si="19"/>
        <v>0</v>
      </c>
      <c r="E1094" s="136">
        <f>MULTIPLIER!$C$17</f>
        <v>0</v>
      </c>
    </row>
    <row r="1095" spans="1:5" ht="15" customHeight="1" x14ac:dyDescent="0.2">
      <c r="A1095" s="132">
        <v>350496</v>
      </c>
      <c r="B1095" s="128" t="s">
        <v>1393</v>
      </c>
      <c r="C1095" s="129">
        <v>95.35</v>
      </c>
      <c r="D1095" s="129">
        <f t="shared" si="19"/>
        <v>0</v>
      </c>
      <c r="E1095" s="136">
        <f>MULTIPLIER!$C$17</f>
        <v>0</v>
      </c>
    </row>
    <row r="1096" spans="1:5" ht="15" customHeight="1" x14ac:dyDescent="0.2">
      <c r="A1096" s="132">
        <v>350498</v>
      </c>
      <c r="B1096" s="128" t="s">
        <v>1394</v>
      </c>
      <c r="C1096" s="129">
        <v>107.38</v>
      </c>
      <c r="D1096" s="129">
        <f t="shared" si="19"/>
        <v>0</v>
      </c>
      <c r="E1096" s="136">
        <f>MULTIPLIER!$C$17</f>
        <v>0</v>
      </c>
    </row>
    <row r="1097" spans="1:5" ht="15" customHeight="1" x14ac:dyDescent="0.2">
      <c r="A1097" s="132">
        <v>350500</v>
      </c>
      <c r="B1097" s="128" t="s">
        <v>1395</v>
      </c>
      <c r="C1097" s="129">
        <v>118.91</v>
      </c>
      <c r="D1097" s="129">
        <f t="shared" si="19"/>
        <v>0</v>
      </c>
      <c r="E1097" s="136">
        <f>MULTIPLIER!$C$17</f>
        <v>0</v>
      </c>
    </row>
    <row r="1098" spans="1:5" ht="15" customHeight="1" x14ac:dyDescent="0.2">
      <c r="A1098" s="132">
        <v>350502</v>
      </c>
      <c r="B1098" s="128" t="s">
        <v>1396</v>
      </c>
      <c r="C1098" s="129">
        <v>131.06</v>
      </c>
      <c r="D1098" s="129">
        <f t="shared" si="19"/>
        <v>0</v>
      </c>
      <c r="E1098" s="136">
        <f>MULTIPLIER!$C$17</f>
        <v>0</v>
      </c>
    </row>
    <row r="1099" spans="1:5" ht="15" customHeight="1" x14ac:dyDescent="0.2">
      <c r="A1099" s="132">
        <v>350504</v>
      </c>
      <c r="B1099" s="128" t="s">
        <v>1397</v>
      </c>
      <c r="C1099" s="129">
        <v>143.01</v>
      </c>
      <c r="D1099" s="129">
        <f t="shared" si="19"/>
        <v>0</v>
      </c>
      <c r="E1099" s="136">
        <f>MULTIPLIER!$C$17</f>
        <v>0</v>
      </c>
    </row>
    <row r="1100" spans="1:5" ht="15" customHeight="1" x14ac:dyDescent="0.2">
      <c r="A1100" s="132">
        <v>350506</v>
      </c>
      <c r="B1100" s="128" t="s">
        <v>1398</v>
      </c>
      <c r="C1100" s="129">
        <v>155.94999999999999</v>
      </c>
      <c r="D1100" s="129">
        <f t="shared" si="19"/>
        <v>0</v>
      </c>
      <c r="E1100" s="136">
        <f>MULTIPLIER!$C$17</f>
        <v>0</v>
      </c>
    </row>
    <row r="1101" spans="1:5" ht="15" customHeight="1" x14ac:dyDescent="0.2">
      <c r="A1101" s="132">
        <v>350519</v>
      </c>
      <c r="B1101" s="128" t="s">
        <v>1399</v>
      </c>
      <c r="C1101" s="129">
        <v>37.380000000000003</v>
      </c>
      <c r="D1101" s="129">
        <f t="shared" si="19"/>
        <v>0</v>
      </c>
      <c r="E1101" s="136">
        <f>MULTIPLIER!$C$17</f>
        <v>0</v>
      </c>
    </row>
    <row r="1102" spans="1:5" ht="15" customHeight="1" x14ac:dyDescent="0.2">
      <c r="A1102" s="132">
        <v>350520</v>
      </c>
      <c r="B1102" s="128" t="s">
        <v>1400</v>
      </c>
      <c r="C1102" s="129">
        <v>46.11</v>
      </c>
      <c r="D1102" s="129">
        <f t="shared" si="19"/>
        <v>0</v>
      </c>
      <c r="E1102" s="136">
        <f>MULTIPLIER!$C$17</f>
        <v>0</v>
      </c>
    </row>
    <row r="1103" spans="1:5" ht="15" customHeight="1" x14ac:dyDescent="0.2">
      <c r="A1103" s="132">
        <v>350521</v>
      </c>
      <c r="B1103" s="128" t="s">
        <v>1401</v>
      </c>
      <c r="C1103" s="129">
        <v>53.81</v>
      </c>
      <c r="D1103" s="129">
        <f t="shared" si="19"/>
        <v>0</v>
      </c>
      <c r="E1103" s="136">
        <f>MULTIPLIER!$C$17</f>
        <v>0</v>
      </c>
    </row>
    <row r="1104" spans="1:5" ht="15" customHeight="1" x14ac:dyDescent="0.2">
      <c r="A1104" s="132">
        <v>350522</v>
      </c>
      <c r="B1104" s="128" t="s">
        <v>1402</v>
      </c>
      <c r="C1104" s="129">
        <v>61.96</v>
      </c>
      <c r="D1104" s="129">
        <f t="shared" si="19"/>
        <v>0</v>
      </c>
      <c r="E1104" s="136">
        <f>MULTIPLIER!$C$17</f>
        <v>0</v>
      </c>
    </row>
    <row r="1105" spans="1:5" ht="15" customHeight="1" x14ac:dyDescent="0.2">
      <c r="A1105" s="132">
        <v>350523</v>
      </c>
      <c r="B1105" s="128" t="s">
        <v>1403</v>
      </c>
      <c r="C1105" s="129">
        <v>71.73</v>
      </c>
      <c r="D1105" s="129">
        <f t="shared" si="19"/>
        <v>0</v>
      </c>
      <c r="E1105" s="136">
        <f>MULTIPLIER!$C$17</f>
        <v>0</v>
      </c>
    </row>
    <row r="1106" spans="1:5" ht="15" customHeight="1" x14ac:dyDescent="0.2">
      <c r="A1106" s="132">
        <v>350524</v>
      </c>
      <c r="B1106" s="128" t="s">
        <v>1404</v>
      </c>
      <c r="C1106" s="129">
        <v>80.69</v>
      </c>
      <c r="D1106" s="129">
        <f t="shared" si="19"/>
        <v>0</v>
      </c>
      <c r="E1106" s="136">
        <f>MULTIPLIER!$C$17</f>
        <v>0</v>
      </c>
    </row>
    <row r="1107" spans="1:5" ht="15" customHeight="1" x14ac:dyDescent="0.2">
      <c r="A1107" s="132">
        <v>350525</v>
      </c>
      <c r="B1107" s="128" t="s">
        <v>1405</v>
      </c>
      <c r="C1107" s="129">
        <v>89.98</v>
      </c>
      <c r="D1107" s="129">
        <f t="shared" si="19"/>
        <v>0</v>
      </c>
      <c r="E1107" s="136">
        <f>MULTIPLIER!$C$17</f>
        <v>0</v>
      </c>
    </row>
    <row r="1108" spans="1:5" ht="15" customHeight="1" x14ac:dyDescent="0.2">
      <c r="A1108" s="132">
        <v>350526</v>
      </c>
      <c r="B1108" s="128" t="s">
        <v>1406</v>
      </c>
      <c r="C1108" s="129">
        <v>99.5</v>
      </c>
      <c r="D1108" s="129">
        <f t="shared" si="19"/>
        <v>0</v>
      </c>
      <c r="E1108" s="136">
        <f>MULTIPLIER!$C$17</f>
        <v>0</v>
      </c>
    </row>
    <row r="1109" spans="1:5" ht="15" customHeight="1" x14ac:dyDescent="0.2">
      <c r="A1109" s="132">
        <v>350527</v>
      </c>
      <c r="B1109" s="128" t="s">
        <v>1407</v>
      </c>
      <c r="C1109" s="129">
        <v>108.99</v>
      </c>
      <c r="D1109" s="129">
        <f t="shared" si="19"/>
        <v>0</v>
      </c>
      <c r="E1109" s="136">
        <f>MULTIPLIER!$C$17</f>
        <v>0</v>
      </c>
    </row>
    <row r="1110" spans="1:5" ht="15" customHeight="1" x14ac:dyDescent="0.2">
      <c r="A1110" s="132">
        <v>350528</v>
      </c>
      <c r="B1110" s="128" t="s">
        <v>1408</v>
      </c>
      <c r="C1110" s="129">
        <v>118.82</v>
      </c>
      <c r="D1110" s="129">
        <f t="shared" si="19"/>
        <v>0</v>
      </c>
      <c r="E1110" s="136">
        <f>MULTIPLIER!$C$17</f>
        <v>0</v>
      </c>
    </row>
    <row r="1111" spans="1:5" ht="15" customHeight="1" x14ac:dyDescent="0.2">
      <c r="A1111" s="132">
        <v>350530</v>
      </c>
      <c r="B1111" s="128" t="s">
        <v>1409</v>
      </c>
      <c r="C1111" s="129">
        <v>138.80000000000001</v>
      </c>
      <c r="D1111" s="129">
        <f t="shared" si="19"/>
        <v>0</v>
      </c>
      <c r="E1111" s="136">
        <f>MULTIPLIER!$C$17</f>
        <v>0</v>
      </c>
    </row>
    <row r="1112" spans="1:5" ht="15" customHeight="1" x14ac:dyDescent="0.2">
      <c r="A1112" s="132">
        <v>350532</v>
      </c>
      <c r="B1112" s="128" t="s">
        <v>1410</v>
      </c>
      <c r="C1112" s="129">
        <v>158.43</v>
      </c>
      <c r="D1112" s="129">
        <f t="shared" ref="D1112:D1143" si="20">ROUND(C1112*E1112,4)</f>
        <v>0</v>
      </c>
      <c r="E1112" s="136">
        <f>MULTIPLIER!$C$17</f>
        <v>0</v>
      </c>
    </row>
    <row r="1113" spans="1:5" ht="15" customHeight="1" x14ac:dyDescent="0.2">
      <c r="A1113" s="132">
        <v>350534</v>
      </c>
      <c r="B1113" s="128" t="s">
        <v>1411</v>
      </c>
      <c r="C1113" s="129">
        <v>176.78</v>
      </c>
      <c r="D1113" s="129">
        <f t="shared" si="20"/>
        <v>0</v>
      </c>
      <c r="E1113" s="136">
        <f>MULTIPLIER!$C$17</f>
        <v>0</v>
      </c>
    </row>
    <row r="1114" spans="1:5" ht="15" customHeight="1" x14ac:dyDescent="0.2">
      <c r="A1114" s="132">
        <v>350536</v>
      </c>
      <c r="B1114" s="128" t="s">
        <v>1412</v>
      </c>
      <c r="C1114" s="129">
        <v>196.09</v>
      </c>
      <c r="D1114" s="129">
        <f t="shared" si="20"/>
        <v>0</v>
      </c>
      <c r="E1114" s="136">
        <f>MULTIPLIER!$C$17</f>
        <v>0</v>
      </c>
    </row>
    <row r="1115" spans="1:5" ht="15" customHeight="1" x14ac:dyDescent="0.2">
      <c r="A1115" s="132">
        <v>350538</v>
      </c>
      <c r="B1115" s="128" t="s">
        <v>1413</v>
      </c>
      <c r="C1115" s="129">
        <v>211.57</v>
      </c>
      <c r="D1115" s="129">
        <f t="shared" si="20"/>
        <v>0</v>
      </c>
      <c r="E1115" s="136">
        <f>MULTIPLIER!$C$17</f>
        <v>0</v>
      </c>
    </row>
    <row r="1116" spans="1:5" ht="15" customHeight="1" x14ac:dyDescent="0.2">
      <c r="A1116" s="132">
        <v>350540</v>
      </c>
      <c r="B1116" s="128" t="s">
        <v>1414</v>
      </c>
      <c r="C1116" s="129">
        <v>233.85</v>
      </c>
      <c r="D1116" s="129">
        <f t="shared" si="20"/>
        <v>0</v>
      </c>
      <c r="E1116" s="136">
        <f>MULTIPLIER!$C$17</f>
        <v>0</v>
      </c>
    </row>
    <row r="1117" spans="1:5" ht="15" customHeight="1" x14ac:dyDescent="0.2">
      <c r="A1117" s="132">
        <v>350553</v>
      </c>
      <c r="B1117" s="128" t="s">
        <v>1415</v>
      </c>
      <c r="C1117" s="129">
        <v>56.41</v>
      </c>
      <c r="D1117" s="129">
        <f t="shared" si="20"/>
        <v>0</v>
      </c>
      <c r="E1117" s="136">
        <f>MULTIPLIER!$C$17</f>
        <v>0</v>
      </c>
    </row>
    <row r="1118" spans="1:5" ht="15" customHeight="1" x14ac:dyDescent="0.2">
      <c r="A1118" s="132">
        <v>350554</v>
      </c>
      <c r="B1118" s="128" t="s">
        <v>1416</v>
      </c>
      <c r="C1118" s="129">
        <v>64.42</v>
      </c>
      <c r="D1118" s="129">
        <f t="shared" si="20"/>
        <v>0</v>
      </c>
      <c r="E1118" s="136">
        <f>MULTIPLIER!$C$17</f>
        <v>0</v>
      </c>
    </row>
    <row r="1119" spans="1:5" ht="15" customHeight="1" x14ac:dyDescent="0.2">
      <c r="A1119" s="132">
        <v>350555</v>
      </c>
      <c r="B1119" s="128" t="s">
        <v>1417</v>
      </c>
      <c r="C1119" s="129">
        <v>72.849999999999994</v>
      </c>
      <c r="D1119" s="129">
        <f t="shared" si="20"/>
        <v>0</v>
      </c>
      <c r="E1119" s="136">
        <f>MULTIPLIER!$C$17</f>
        <v>0</v>
      </c>
    </row>
    <row r="1120" spans="1:5" ht="15" customHeight="1" x14ac:dyDescent="0.2">
      <c r="A1120" s="132">
        <v>350556</v>
      </c>
      <c r="B1120" s="128" t="s">
        <v>1418</v>
      </c>
      <c r="C1120" s="129">
        <v>86.21</v>
      </c>
      <c r="D1120" s="129">
        <f t="shared" si="20"/>
        <v>0</v>
      </c>
      <c r="E1120" s="136">
        <f>MULTIPLIER!$C$17</f>
        <v>0</v>
      </c>
    </row>
    <row r="1121" spans="1:5" ht="15" customHeight="1" x14ac:dyDescent="0.2">
      <c r="A1121" s="132">
        <v>350557</v>
      </c>
      <c r="B1121" s="128" t="s">
        <v>1419</v>
      </c>
      <c r="C1121" s="129">
        <v>100.89</v>
      </c>
      <c r="D1121" s="129">
        <f t="shared" si="20"/>
        <v>0</v>
      </c>
      <c r="E1121" s="136">
        <f>MULTIPLIER!$C$17</f>
        <v>0</v>
      </c>
    </row>
    <row r="1122" spans="1:5" ht="15" customHeight="1" x14ac:dyDescent="0.2">
      <c r="A1122" s="132">
        <v>350558</v>
      </c>
      <c r="B1122" s="128" t="s">
        <v>1420</v>
      </c>
      <c r="C1122" s="129">
        <v>113.57</v>
      </c>
      <c r="D1122" s="129">
        <f t="shared" si="20"/>
        <v>0</v>
      </c>
      <c r="E1122" s="136">
        <f>MULTIPLIER!$C$17</f>
        <v>0</v>
      </c>
    </row>
    <row r="1123" spans="1:5" ht="15" customHeight="1" x14ac:dyDescent="0.2">
      <c r="A1123" s="132">
        <v>350559</v>
      </c>
      <c r="B1123" s="128" t="s">
        <v>1421</v>
      </c>
      <c r="C1123" s="129">
        <v>125.74</v>
      </c>
      <c r="D1123" s="129">
        <f t="shared" si="20"/>
        <v>0</v>
      </c>
      <c r="E1123" s="136">
        <f>MULTIPLIER!$C$17</f>
        <v>0</v>
      </c>
    </row>
    <row r="1124" spans="1:5" ht="15" customHeight="1" x14ac:dyDescent="0.2">
      <c r="A1124" s="132">
        <v>350560</v>
      </c>
      <c r="B1124" s="128" t="s">
        <v>1422</v>
      </c>
      <c r="C1124" s="129">
        <v>138.66</v>
      </c>
      <c r="D1124" s="129">
        <f t="shared" si="20"/>
        <v>0</v>
      </c>
      <c r="E1124" s="136">
        <f>MULTIPLIER!$C$17</f>
        <v>0</v>
      </c>
    </row>
    <row r="1125" spans="1:5" ht="15" customHeight="1" x14ac:dyDescent="0.2">
      <c r="A1125" s="132">
        <v>350561</v>
      </c>
      <c r="B1125" s="128" t="s">
        <v>1423</v>
      </c>
      <c r="C1125" s="129">
        <v>151.69</v>
      </c>
      <c r="D1125" s="129">
        <f t="shared" si="20"/>
        <v>0</v>
      </c>
      <c r="E1125" s="136">
        <f>MULTIPLIER!$C$17</f>
        <v>0</v>
      </c>
    </row>
    <row r="1126" spans="1:5" ht="15" customHeight="1" x14ac:dyDescent="0.2">
      <c r="A1126" s="132">
        <v>350562</v>
      </c>
      <c r="B1126" s="128" t="s">
        <v>1424</v>
      </c>
      <c r="C1126" s="129">
        <v>165.65</v>
      </c>
      <c r="D1126" s="129">
        <f t="shared" si="20"/>
        <v>0</v>
      </c>
      <c r="E1126" s="136">
        <f>MULTIPLIER!$C$17</f>
        <v>0</v>
      </c>
    </row>
    <row r="1127" spans="1:5" ht="15" customHeight="1" x14ac:dyDescent="0.2">
      <c r="A1127" s="132">
        <v>350564</v>
      </c>
      <c r="B1127" s="128" t="s">
        <v>1425</v>
      </c>
      <c r="C1127" s="129">
        <v>194.35</v>
      </c>
      <c r="D1127" s="129">
        <f t="shared" si="20"/>
        <v>0</v>
      </c>
      <c r="E1127" s="136">
        <f>MULTIPLIER!$C$17</f>
        <v>0</v>
      </c>
    </row>
    <row r="1128" spans="1:5" ht="15" customHeight="1" x14ac:dyDescent="0.2">
      <c r="A1128" s="132">
        <v>350566</v>
      </c>
      <c r="B1128" s="128" t="s">
        <v>1426</v>
      </c>
      <c r="C1128" s="129">
        <v>221.39</v>
      </c>
      <c r="D1128" s="129">
        <f t="shared" si="20"/>
        <v>0</v>
      </c>
      <c r="E1128" s="136">
        <f>MULTIPLIER!$C$17</f>
        <v>0</v>
      </c>
    </row>
    <row r="1129" spans="1:5" ht="15" customHeight="1" x14ac:dyDescent="0.2">
      <c r="A1129" s="132">
        <v>350568</v>
      </c>
      <c r="B1129" s="128" t="s">
        <v>1427</v>
      </c>
      <c r="C1129" s="129">
        <v>245.54</v>
      </c>
      <c r="D1129" s="129">
        <f t="shared" si="20"/>
        <v>0</v>
      </c>
      <c r="E1129" s="136">
        <f>MULTIPLIER!$C$17</f>
        <v>0</v>
      </c>
    </row>
    <row r="1130" spans="1:5" ht="15" customHeight="1" x14ac:dyDescent="0.2">
      <c r="A1130" s="132">
        <v>350570</v>
      </c>
      <c r="B1130" s="128" t="s">
        <v>1428</v>
      </c>
      <c r="C1130" s="129">
        <v>273.77</v>
      </c>
      <c r="D1130" s="129">
        <f t="shared" si="20"/>
        <v>0</v>
      </c>
      <c r="E1130" s="136">
        <f>MULTIPLIER!$C$17</f>
        <v>0</v>
      </c>
    </row>
    <row r="1131" spans="1:5" ht="15" customHeight="1" x14ac:dyDescent="0.2">
      <c r="A1131" s="132">
        <v>350572</v>
      </c>
      <c r="B1131" s="128" t="s">
        <v>1429</v>
      </c>
      <c r="C1131" s="129">
        <v>300.25</v>
      </c>
      <c r="D1131" s="129">
        <f t="shared" si="20"/>
        <v>0</v>
      </c>
      <c r="E1131" s="136">
        <f>MULTIPLIER!$C$17</f>
        <v>0</v>
      </c>
    </row>
    <row r="1132" spans="1:5" ht="15" customHeight="1" x14ac:dyDescent="0.2">
      <c r="A1132" s="132">
        <v>350574</v>
      </c>
      <c r="B1132" s="128" t="s">
        <v>1430</v>
      </c>
      <c r="C1132" s="129">
        <v>327.45999999999998</v>
      </c>
      <c r="D1132" s="129">
        <f t="shared" si="20"/>
        <v>0</v>
      </c>
      <c r="E1132" s="136">
        <f>MULTIPLIER!$C$17</f>
        <v>0</v>
      </c>
    </row>
    <row r="1133" spans="1:5" ht="15" customHeight="1" x14ac:dyDescent="0.2">
      <c r="A1133" s="132">
        <v>350587</v>
      </c>
      <c r="B1133" s="128" t="s">
        <v>1431</v>
      </c>
      <c r="C1133" s="129">
        <v>73.34</v>
      </c>
      <c r="D1133" s="129">
        <f t="shared" si="20"/>
        <v>0</v>
      </c>
      <c r="E1133" s="136">
        <f>MULTIPLIER!$C$17</f>
        <v>0</v>
      </c>
    </row>
    <row r="1134" spans="1:5" ht="15" customHeight="1" x14ac:dyDescent="0.2">
      <c r="A1134" s="132">
        <v>350588</v>
      </c>
      <c r="B1134" s="128" t="s">
        <v>1432</v>
      </c>
      <c r="C1134" s="129">
        <v>78.92</v>
      </c>
      <c r="D1134" s="129">
        <f t="shared" si="20"/>
        <v>0</v>
      </c>
      <c r="E1134" s="136">
        <f>MULTIPLIER!$C$17</f>
        <v>0</v>
      </c>
    </row>
    <row r="1135" spans="1:5" ht="15" customHeight="1" x14ac:dyDescent="0.2">
      <c r="A1135" s="132">
        <v>350589</v>
      </c>
      <c r="B1135" s="128" t="s">
        <v>1433</v>
      </c>
      <c r="C1135" s="129">
        <v>94.55</v>
      </c>
      <c r="D1135" s="129">
        <f t="shared" si="20"/>
        <v>0</v>
      </c>
      <c r="E1135" s="136">
        <f>MULTIPLIER!$C$17</f>
        <v>0</v>
      </c>
    </row>
    <row r="1136" spans="1:5" ht="15" customHeight="1" x14ac:dyDescent="0.2">
      <c r="A1136" s="132">
        <v>350590</v>
      </c>
      <c r="B1136" s="128" t="s">
        <v>1434</v>
      </c>
      <c r="C1136" s="129">
        <v>108.65</v>
      </c>
      <c r="D1136" s="129">
        <f t="shared" si="20"/>
        <v>0</v>
      </c>
      <c r="E1136" s="136">
        <f>MULTIPLIER!$C$17</f>
        <v>0</v>
      </c>
    </row>
    <row r="1137" spans="1:5" ht="15" customHeight="1" x14ac:dyDescent="0.2">
      <c r="A1137" s="132">
        <v>350591</v>
      </c>
      <c r="B1137" s="128" t="s">
        <v>1435</v>
      </c>
      <c r="C1137" s="129">
        <v>124.76</v>
      </c>
      <c r="D1137" s="129">
        <f t="shared" si="20"/>
        <v>0</v>
      </c>
      <c r="E1137" s="136">
        <f>MULTIPLIER!$C$17</f>
        <v>0</v>
      </c>
    </row>
    <row r="1138" spans="1:5" ht="15" customHeight="1" x14ac:dyDescent="0.2">
      <c r="A1138" s="132">
        <v>350592</v>
      </c>
      <c r="B1138" s="128" t="s">
        <v>1436</v>
      </c>
      <c r="C1138" s="129">
        <v>141.53</v>
      </c>
      <c r="D1138" s="129">
        <f t="shared" si="20"/>
        <v>0</v>
      </c>
      <c r="E1138" s="136">
        <f>MULTIPLIER!$C$17</f>
        <v>0</v>
      </c>
    </row>
    <row r="1139" spans="1:5" ht="15" customHeight="1" x14ac:dyDescent="0.2">
      <c r="A1139" s="132">
        <v>350593</v>
      </c>
      <c r="B1139" s="128" t="s">
        <v>1437</v>
      </c>
      <c r="C1139" s="129">
        <v>159.03</v>
      </c>
      <c r="D1139" s="129">
        <f t="shared" si="20"/>
        <v>0</v>
      </c>
      <c r="E1139" s="136">
        <f>MULTIPLIER!$C$17</f>
        <v>0</v>
      </c>
    </row>
    <row r="1140" spans="1:5" ht="15" customHeight="1" x14ac:dyDescent="0.2">
      <c r="A1140" s="132">
        <v>350594</v>
      </c>
      <c r="B1140" s="128" t="s">
        <v>1438</v>
      </c>
      <c r="C1140" s="129">
        <v>175.95</v>
      </c>
      <c r="D1140" s="129">
        <f t="shared" si="20"/>
        <v>0</v>
      </c>
      <c r="E1140" s="136">
        <f>MULTIPLIER!$C$17</f>
        <v>0</v>
      </c>
    </row>
    <row r="1141" spans="1:5" ht="15" customHeight="1" x14ac:dyDescent="0.2">
      <c r="A1141" s="132">
        <v>350595</v>
      </c>
      <c r="B1141" s="128" t="s">
        <v>1439</v>
      </c>
      <c r="C1141" s="129">
        <v>192.51</v>
      </c>
      <c r="D1141" s="129">
        <f t="shared" si="20"/>
        <v>0</v>
      </c>
      <c r="E1141" s="136">
        <f>MULTIPLIER!$C$17</f>
        <v>0</v>
      </c>
    </row>
    <row r="1142" spans="1:5" ht="15" customHeight="1" x14ac:dyDescent="0.2">
      <c r="A1142" s="132">
        <v>350596</v>
      </c>
      <c r="B1142" s="128" t="s">
        <v>1440</v>
      </c>
      <c r="C1142" s="129">
        <v>209.1</v>
      </c>
      <c r="D1142" s="129">
        <f t="shared" si="20"/>
        <v>0</v>
      </c>
      <c r="E1142" s="136">
        <f>MULTIPLIER!$C$17</f>
        <v>0</v>
      </c>
    </row>
    <row r="1143" spans="1:5" ht="15" customHeight="1" x14ac:dyDescent="0.2">
      <c r="A1143" s="132">
        <v>350598</v>
      </c>
      <c r="B1143" s="128" t="s">
        <v>1441</v>
      </c>
      <c r="C1143" s="129">
        <v>237.03</v>
      </c>
      <c r="D1143" s="129">
        <f t="shared" si="20"/>
        <v>0</v>
      </c>
      <c r="E1143" s="136">
        <f>MULTIPLIER!$C$17</f>
        <v>0</v>
      </c>
    </row>
    <row r="1144" spans="1:5" ht="15" customHeight="1" x14ac:dyDescent="0.2">
      <c r="A1144" s="132">
        <v>350600</v>
      </c>
      <c r="B1144" s="128" t="s">
        <v>1442</v>
      </c>
      <c r="C1144" s="129">
        <v>277.61</v>
      </c>
      <c r="D1144" s="129">
        <f t="shared" ref="D1144:D1175" si="21">ROUND(C1144*E1144,4)</f>
        <v>0</v>
      </c>
      <c r="E1144" s="136">
        <f>MULTIPLIER!$C$17</f>
        <v>0</v>
      </c>
    </row>
    <row r="1145" spans="1:5" ht="15" customHeight="1" x14ac:dyDescent="0.2">
      <c r="A1145" s="132">
        <v>350602</v>
      </c>
      <c r="B1145" s="128" t="s">
        <v>1443</v>
      </c>
      <c r="C1145" s="129">
        <v>312.73</v>
      </c>
      <c r="D1145" s="129">
        <f t="shared" si="21"/>
        <v>0</v>
      </c>
      <c r="E1145" s="136">
        <f>MULTIPLIER!$C$17</f>
        <v>0</v>
      </c>
    </row>
    <row r="1146" spans="1:5" ht="15" customHeight="1" x14ac:dyDescent="0.2">
      <c r="A1146" s="132">
        <v>350604</v>
      </c>
      <c r="B1146" s="128" t="s">
        <v>1444</v>
      </c>
      <c r="C1146" s="129">
        <v>343.95</v>
      </c>
      <c r="D1146" s="129">
        <f t="shared" si="21"/>
        <v>0</v>
      </c>
      <c r="E1146" s="136">
        <f>MULTIPLIER!$C$17</f>
        <v>0</v>
      </c>
    </row>
    <row r="1147" spans="1:5" ht="15" customHeight="1" x14ac:dyDescent="0.2">
      <c r="A1147" s="132">
        <v>350606</v>
      </c>
      <c r="B1147" s="128" t="s">
        <v>1445</v>
      </c>
      <c r="C1147" s="129">
        <v>374.88</v>
      </c>
      <c r="D1147" s="129">
        <f t="shared" si="21"/>
        <v>0</v>
      </c>
      <c r="E1147" s="136">
        <f>MULTIPLIER!$C$17</f>
        <v>0</v>
      </c>
    </row>
    <row r="1148" spans="1:5" ht="15" customHeight="1" x14ac:dyDescent="0.2">
      <c r="A1148" s="132">
        <v>350608</v>
      </c>
      <c r="B1148" s="128" t="s">
        <v>1446</v>
      </c>
      <c r="C1148" s="129">
        <v>410.3</v>
      </c>
      <c r="D1148" s="129">
        <f t="shared" si="21"/>
        <v>0</v>
      </c>
      <c r="E1148" s="136">
        <f>MULTIPLIER!$C$17</f>
        <v>0</v>
      </c>
    </row>
    <row r="1149" spans="1:5" ht="15" customHeight="1" x14ac:dyDescent="0.2">
      <c r="A1149" s="132">
        <v>350621</v>
      </c>
      <c r="B1149" s="128" t="s">
        <v>1447</v>
      </c>
      <c r="C1149" s="129">
        <v>111.68</v>
      </c>
      <c r="D1149" s="129">
        <f t="shared" si="21"/>
        <v>0</v>
      </c>
      <c r="E1149" s="136">
        <f>MULTIPLIER!$C$17</f>
        <v>0</v>
      </c>
    </row>
    <row r="1150" spans="1:5" ht="15" customHeight="1" x14ac:dyDescent="0.2">
      <c r="A1150" s="132">
        <v>350622</v>
      </c>
      <c r="B1150" s="128" t="s">
        <v>1448</v>
      </c>
      <c r="C1150" s="129">
        <v>120.6</v>
      </c>
      <c r="D1150" s="129">
        <f t="shared" si="21"/>
        <v>0</v>
      </c>
      <c r="E1150" s="136">
        <f>MULTIPLIER!$C$17</f>
        <v>0</v>
      </c>
    </row>
    <row r="1151" spans="1:5" ht="15" customHeight="1" x14ac:dyDescent="0.2">
      <c r="A1151" s="132">
        <v>350623</v>
      </c>
      <c r="B1151" s="128" t="s">
        <v>1449</v>
      </c>
      <c r="C1151" s="129">
        <v>139.18</v>
      </c>
      <c r="D1151" s="129">
        <f t="shared" si="21"/>
        <v>0</v>
      </c>
      <c r="E1151" s="136">
        <f>MULTIPLIER!$C$17</f>
        <v>0</v>
      </c>
    </row>
    <row r="1152" spans="1:5" ht="15" customHeight="1" x14ac:dyDescent="0.2">
      <c r="A1152" s="132">
        <v>350624</v>
      </c>
      <c r="B1152" s="128" t="s">
        <v>1450</v>
      </c>
      <c r="C1152" s="129">
        <v>160.21</v>
      </c>
      <c r="D1152" s="129">
        <f t="shared" si="21"/>
        <v>0</v>
      </c>
      <c r="E1152" s="136">
        <f>MULTIPLIER!$C$17</f>
        <v>0</v>
      </c>
    </row>
    <row r="1153" spans="1:5" ht="15" customHeight="1" x14ac:dyDescent="0.2">
      <c r="A1153" s="132">
        <v>350625</v>
      </c>
      <c r="B1153" s="128" t="s">
        <v>1451</v>
      </c>
      <c r="C1153" s="129">
        <v>182.08</v>
      </c>
      <c r="D1153" s="129">
        <f t="shared" si="21"/>
        <v>0</v>
      </c>
      <c r="E1153" s="136">
        <f>MULTIPLIER!$C$17</f>
        <v>0</v>
      </c>
    </row>
    <row r="1154" spans="1:5" ht="15" customHeight="1" x14ac:dyDescent="0.2">
      <c r="A1154" s="132">
        <v>350626</v>
      </c>
      <c r="B1154" s="128" t="s">
        <v>1452</v>
      </c>
      <c r="C1154" s="129">
        <v>203</v>
      </c>
      <c r="D1154" s="129">
        <f t="shared" si="21"/>
        <v>0</v>
      </c>
      <c r="E1154" s="136">
        <f>MULTIPLIER!$C$17</f>
        <v>0</v>
      </c>
    </row>
    <row r="1155" spans="1:5" ht="15" customHeight="1" x14ac:dyDescent="0.2">
      <c r="A1155" s="132">
        <v>350627</v>
      </c>
      <c r="B1155" s="128" t="s">
        <v>1453</v>
      </c>
      <c r="C1155" s="129">
        <v>225.09</v>
      </c>
      <c r="D1155" s="129">
        <f t="shared" si="21"/>
        <v>0</v>
      </c>
      <c r="E1155" s="136">
        <f>MULTIPLIER!$C$17</f>
        <v>0</v>
      </c>
    </row>
    <row r="1156" spans="1:5" ht="15" customHeight="1" x14ac:dyDescent="0.2">
      <c r="A1156" s="132">
        <v>350628</v>
      </c>
      <c r="B1156" s="128" t="s">
        <v>1454</v>
      </c>
      <c r="C1156" s="129">
        <v>246.9</v>
      </c>
      <c r="D1156" s="129">
        <f t="shared" si="21"/>
        <v>0</v>
      </c>
      <c r="E1156" s="136">
        <f>MULTIPLIER!$C$17</f>
        <v>0</v>
      </c>
    </row>
    <row r="1157" spans="1:5" ht="15" customHeight="1" x14ac:dyDescent="0.2">
      <c r="A1157" s="132">
        <v>350629</v>
      </c>
      <c r="B1157" s="128" t="s">
        <v>1455</v>
      </c>
      <c r="C1157" s="129">
        <v>268.81</v>
      </c>
      <c r="D1157" s="129">
        <f t="shared" si="21"/>
        <v>0</v>
      </c>
      <c r="E1157" s="136">
        <f>MULTIPLIER!$C$17</f>
        <v>0</v>
      </c>
    </row>
    <row r="1158" spans="1:5" ht="15" customHeight="1" x14ac:dyDescent="0.2">
      <c r="A1158" s="132">
        <v>350631</v>
      </c>
      <c r="B1158" s="128" t="s">
        <v>1456</v>
      </c>
      <c r="C1158" s="129">
        <v>314.43</v>
      </c>
      <c r="D1158" s="129">
        <f t="shared" si="21"/>
        <v>0</v>
      </c>
      <c r="E1158" s="136">
        <f>MULTIPLIER!$C$17</f>
        <v>0</v>
      </c>
    </row>
    <row r="1159" spans="1:5" ht="15" customHeight="1" x14ac:dyDescent="0.2">
      <c r="A1159" s="132">
        <v>350633</v>
      </c>
      <c r="B1159" s="128" t="s">
        <v>1457</v>
      </c>
      <c r="C1159" s="129">
        <v>358.58</v>
      </c>
      <c r="D1159" s="129">
        <f t="shared" si="21"/>
        <v>0</v>
      </c>
      <c r="E1159" s="136">
        <f>MULTIPLIER!$C$17</f>
        <v>0</v>
      </c>
    </row>
    <row r="1160" spans="1:5" ht="15" customHeight="1" x14ac:dyDescent="0.2">
      <c r="A1160" s="132">
        <v>350635</v>
      </c>
      <c r="B1160" s="128" t="s">
        <v>1458</v>
      </c>
      <c r="C1160" s="129">
        <v>399.85</v>
      </c>
      <c r="D1160" s="129">
        <f t="shared" si="21"/>
        <v>0</v>
      </c>
      <c r="E1160" s="136">
        <f>MULTIPLIER!$C$17</f>
        <v>0</v>
      </c>
    </row>
    <row r="1161" spans="1:5" ht="15" customHeight="1" x14ac:dyDescent="0.2">
      <c r="A1161" s="132">
        <v>350637</v>
      </c>
      <c r="B1161" s="128" t="s">
        <v>1459</v>
      </c>
      <c r="C1161" s="129">
        <v>444.11</v>
      </c>
      <c r="D1161" s="129">
        <f t="shared" si="21"/>
        <v>0</v>
      </c>
      <c r="E1161" s="136">
        <f>MULTIPLIER!$C$17</f>
        <v>0</v>
      </c>
    </row>
    <row r="1162" spans="1:5" ht="15" customHeight="1" x14ac:dyDescent="0.2">
      <c r="A1162" s="132">
        <v>350639</v>
      </c>
      <c r="B1162" s="128" t="s">
        <v>1460</v>
      </c>
      <c r="C1162" s="129">
        <v>486.18</v>
      </c>
      <c r="D1162" s="129">
        <f t="shared" si="21"/>
        <v>0</v>
      </c>
      <c r="E1162" s="136">
        <f>MULTIPLIER!$C$17</f>
        <v>0</v>
      </c>
    </row>
    <row r="1163" spans="1:5" ht="15" customHeight="1" x14ac:dyDescent="0.2">
      <c r="A1163" s="132">
        <v>350641</v>
      </c>
      <c r="B1163" s="128" t="s">
        <v>1461</v>
      </c>
      <c r="C1163" s="129">
        <v>529.69000000000005</v>
      </c>
      <c r="D1163" s="129">
        <f t="shared" si="21"/>
        <v>0</v>
      </c>
      <c r="E1163" s="136">
        <f>MULTIPLIER!$C$17</f>
        <v>0</v>
      </c>
    </row>
    <row r="1164" spans="1:5" ht="15" customHeight="1" x14ac:dyDescent="0.2">
      <c r="A1164" s="132">
        <v>350654</v>
      </c>
      <c r="B1164" s="128" t="s">
        <v>1462</v>
      </c>
      <c r="C1164" s="129">
        <v>294.82</v>
      </c>
      <c r="D1164" s="129">
        <f t="shared" si="21"/>
        <v>0</v>
      </c>
      <c r="E1164" s="136">
        <f>MULTIPLIER!$C$17</f>
        <v>0</v>
      </c>
    </row>
    <row r="1165" spans="1:5" ht="15" customHeight="1" x14ac:dyDescent="0.2">
      <c r="A1165" s="132">
        <v>350655</v>
      </c>
      <c r="B1165" s="128" t="s">
        <v>1463</v>
      </c>
      <c r="C1165" s="129">
        <v>308.20999999999998</v>
      </c>
      <c r="D1165" s="129">
        <f t="shared" si="21"/>
        <v>0</v>
      </c>
      <c r="E1165" s="136">
        <f>MULTIPLIER!$C$17</f>
        <v>0</v>
      </c>
    </row>
    <row r="1166" spans="1:5" ht="15" customHeight="1" x14ac:dyDescent="0.2">
      <c r="A1166" s="132">
        <v>350656</v>
      </c>
      <c r="B1166" s="128" t="s">
        <v>1464</v>
      </c>
      <c r="C1166" s="129">
        <v>349.2</v>
      </c>
      <c r="D1166" s="129">
        <f t="shared" si="21"/>
        <v>0</v>
      </c>
      <c r="E1166" s="136">
        <f>MULTIPLIER!$C$17</f>
        <v>0</v>
      </c>
    </row>
    <row r="1167" spans="1:5" ht="15" customHeight="1" x14ac:dyDescent="0.2">
      <c r="A1167" s="132">
        <v>350657</v>
      </c>
      <c r="B1167" s="128" t="s">
        <v>1465</v>
      </c>
      <c r="C1167" s="129">
        <v>388.19</v>
      </c>
      <c r="D1167" s="129">
        <f t="shared" si="21"/>
        <v>0</v>
      </c>
      <c r="E1167" s="136">
        <f>MULTIPLIER!$C$17</f>
        <v>0</v>
      </c>
    </row>
    <row r="1168" spans="1:5" ht="15" customHeight="1" x14ac:dyDescent="0.2">
      <c r="A1168" s="132">
        <v>350658</v>
      </c>
      <c r="B1168" s="128" t="s">
        <v>1466</v>
      </c>
      <c r="C1168" s="129">
        <v>426.65</v>
      </c>
      <c r="D1168" s="129">
        <f t="shared" si="21"/>
        <v>0</v>
      </c>
      <c r="E1168" s="136">
        <f>MULTIPLIER!$C$17</f>
        <v>0</v>
      </c>
    </row>
    <row r="1169" spans="1:5" ht="15" customHeight="1" x14ac:dyDescent="0.2">
      <c r="A1169" s="132">
        <v>350659</v>
      </c>
      <c r="B1169" s="128" t="s">
        <v>1467</v>
      </c>
      <c r="C1169" s="129">
        <v>458.13</v>
      </c>
      <c r="D1169" s="129">
        <f t="shared" si="21"/>
        <v>0</v>
      </c>
      <c r="E1169" s="136">
        <f>MULTIPLIER!$C$17</f>
        <v>0</v>
      </c>
    </row>
    <row r="1170" spans="1:5" ht="15" customHeight="1" x14ac:dyDescent="0.2">
      <c r="A1170" s="132">
        <v>350660</v>
      </c>
      <c r="B1170" s="128" t="s">
        <v>1468</v>
      </c>
      <c r="C1170" s="129">
        <v>490.76</v>
      </c>
      <c r="D1170" s="129">
        <f t="shared" si="21"/>
        <v>0</v>
      </c>
      <c r="E1170" s="136">
        <f>MULTIPLIER!$C$17</f>
        <v>0</v>
      </c>
    </row>
    <row r="1171" spans="1:5" ht="15" customHeight="1" x14ac:dyDescent="0.2">
      <c r="A1171" s="132">
        <v>350661</v>
      </c>
      <c r="B1171" s="128" t="s">
        <v>1469</v>
      </c>
      <c r="C1171" s="129">
        <v>540.22</v>
      </c>
      <c r="D1171" s="129">
        <f t="shared" si="21"/>
        <v>0</v>
      </c>
      <c r="E1171" s="136">
        <f>MULTIPLIER!$C$17</f>
        <v>0</v>
      </c>
    </row>
    <row r="1172" spans="1:5" ht="15" customHeight="1" x14ac:dyDescent="0.2">
      <c r="A1172" s="132">
        <v>350665</v>
      </c>
      <c r="B1172" s="128" t="s">
        <v>1470</v>
      </c>
      <c r="C1172" s="129">
        <v>836.79</v>
      </c>
      <c r="D1172" s="129">
        <f t="shared" si="21"/>
        <v>0</v>
      </c>
      <c r="E1172" s="136">
        <f>MULTIPLIER!$C$17</f>
        <v>0</v>
      </c>
    </row>
    <row r="1173" spans="1:5" ht="15" customHeight="1" x14ac:dyDescent="0.2">
      <c r="A1173" s="132">
        <v>350667</v>
      </c>
      <c r="B1173" s="128" t="s">
        <v>1471</v>
      </c>
      <c r="C1173" s="129">
        <v>1008.33</v>
      </c>
      <c r="D1173" s="129">
        <f t="shared" si="21"/>
        <v>0</v>
      </c>
      <c r="E1173" s="136">
        <f>MULTIPLIER!$C$17</f>
        <v>0</v>
      </c>
    </row>
    <row r="1174" spans="1:5" ht="15" customHeight="1" x14ac:dyDescent="0.2">
      <c r="A1174" s="132">
        <v>350669</v>
      </c>
      <c r="B1174" s="128" t="s">
        <v>1472</v>
      </c>
      <c r="C1174" s="129">
        <v>1213.6199999999999</v>
      </c>
      <c r="D1174" s="129">
        <f t="shared" si="21"/>
        <v>0</v>
      </c>
      <c r="E1174" s="136">
        <f>MULTIPLIER!$C$17</f>
        <v>0</v>
      </c>
    </row>
    <row r="1175" spans="1:5" ht="15" customHeight="1" x14ac:dyDescent="0.2">
      <c r="A1175" s="132">
        <v>350673</v>
      </c>
      <c r="B1175" s="128" t="s">
        <v>1473</v>
      </c>
      <c r="C1175" s="129">
        <v>1434.71</v>
      </c>
      <c r="D1175" s="129">
        <f t="shared" si="21"/>
        <v>0</v>
      </c>
      <c r="E1175" s="136">
        <f>MULTIPLIER!$C$17</f>
        <v>0</v>
      </c>
    </row>
    <row r="1176" spans="1:5" ht="15" customHeight="1" x14ac:dyDescent="0.2">
      <c r="A1176" s="132">
        <v>350686</v>
      </c>
      <c r="B1176" s="128" t="s">
        <v>1474</v>
      </c>
      <c r="C1176" s="129">
        <v>400.89</v>
      </c>
      <c r="D1176" s="129">
        <f t="shared" ref="D1176:D1195" si="22">ROUND(C1176*E1176,4)</f>
        <v>0</v>
      </c>
      <c r="E1176" s="136">
        <f>MULTIPLIER!$C$17</f>
        <v>0</v>
      </c>
    </row>
    <row r="1177" spans="1:5" ht="15" customHeight="1" x14ac:dyDescent="0.2">
      <c r="A1177" s="132">
        <v>350687</v>
      </c>
      <c r="B1177" s="128" t="s">
        <v>1475</v>
      </c>
      <c r="C1177" s="129">
        <v>416.58</v>
      </c>
      <c r="D1177" s="129">
        <f t="shared" si="22"/>
        <v>0</v>
      </c>
      <c r="E1177" s="136">
        <f>MULTIPLIER!$C$17</f>
        <v>0</v>
      </c>
    </row>
    <row r="1178" spans="1:5" ht="15" customHeight="1" x14ac:dyDescent="0.2">
      <c r="A1178" s="132">
        <v>350688</v>
      </c>
      <c r="B1178" s="128" t="s">
        <v>1476</v>
      </c>
      <c r="C1178" s="129">
        <v>471.26</v>
      </c>
      <c r="D1178" s="129">
        <f t="shared" si="22"/>
        <v>0</v>
      </c>
      <c r="E1178" s="136">
        <f>MULTIPLIER!$C$17</f>
        <v>0</v>
      </c>
    </row>
    <row r="1179" spans="1:5" ht="15" customHeight="1" x14ac:dyDescent="0.2">
      <c r="A1179" s="132">
        <v>350689</v>
      </c>
      <c r="B1179" s="128" t="s">
        <v>1477</v>
      </c>
      <c r="C1179" s="129">
        <v>530.79</v>
      </c>
      <c r="D1179" s="129">
        <f t="shared" si="22"/>
        <v>0</v>
      </c>
      <c r="E1179" s="136">
        <f>MULTIPLIER!$C$17</f>
        <v>0</v>
      </c>
    </row>
    <row r="1180" spans="1:5" ht="15" customHeight="1" x14ac:dyDescent="0.2">
      <c r="A1180" s="132">
        <v>350690</v>
      </c>
      <c r="B1180" s="128" t="s">
        <v>1478</v>
      </c>
      <c r="C1180" s="129">
        <v>583.48</v>
      </c>
      <c r="D1180" s="129">
        <f t="shared" si="22"/>
        <v>0</v>
      </c>
      <c r="E1180" s="136">
        <f>MULTIPLIER!$C$17</f>
        <v>0</v>
      </c>
    </row>
    <row r="1181" spans="1:5" ht="15" customHeight="1" x14ac:dyDescent="0.2">
      <c r="A1181" s="132">
        <v>350691</v>
      </c>
      <c r="B1181" s="128" t="s">
        <v>1479</v>
      </c>
      <c r="C1181" s="129">
        <v>641.99</v>
      </c>
      <c r="D1181" s="129">
        <f t="shared" si="22"/>
        <v>0</v>
      </c>
      <c r="E1181" s="136">
        <f>MULTIPLIER!$C$17</f>
        <v>0</v>
      </c>
    </row>
    <row r="1182" spans="1:5" ht="15" customHeight="1" x14ac:dyDescent="0.2">
      <c r="A1182" s="132">
        <v>350692</v>
      </c>
      <c r="B1182" s="128" t="s">
        <v>1480</v>
      </c>
      <c r="C1182" s="129">
        <v>697.57</v>
      </c>
      <c r="D1182" s="129">
        <f t="shared" si="22"/>
        <v>0</v>
      </c>
      <c r="E1182" s="136">
        <f>MULTIPLIER!$C$17</f>
        <v>0</v>
      </c>
    </row>
    <row r="1183" spans="1:5" ht="15" customHeight="1" x14ac:dyDescent="0.2">
      <c r="A1183" s="132">
        <v>350693</v>
      </c>
      <c r="B1183" s="128" t="s">
        <v>1481</v>
      </c>
      <c r="C1183" s="129">
        <v>758.27</v>
      </c>
      <c r="D1183" s="129">
        <f t="shared" si="22"/>
        <v>0</v>
      </c>
      <c r="E1183" s="136">
        <f>MULTIPLIER!$C$17</f>
        <v>0</v>
      </c>
    </row>
    <row r="1184" spans="1:5" ht="15" customHeight="1" x14ac:dyDescent="0.2">
      <c r="A1184" s="132">
        <v>350697</v>
      </c>
      <c r="B1184" s="128" t="s">
        <v>1482</v>
      </c>
      <c r="C1184" s="129">
        <v>1411.2</v>
      </c>
      <c r="D1184" s="129">
        <f t="shared" si="22"/>
        <v>0</v>
      </c>
      <c r="E1184" s="136">
        <f>MULTIPLIER!$C$17</f>
        <v>0</v>
      </c>
    </row>
    <row r="1185" spans="1:5" ht="15" customHeight="1" x14ac:dyDescent="0.2">
      <c r="A1185" s="132">
        <v>350701</v>
      </c>
      <c r="B1185" s="128" t="s">
        <v>1483</v>
      </c>
      <c r="C1185" s="129">
        <v>1714.33</v>
      </c>
      <c r="D1185" s="129">
        <f t="shared" si="22"/>
        <v>0</v>
      </c>
      <c r="E1185" s="136">
        <f>MULTIPLIER!$C$17</f>
        <v>0</v>
      </c>
    </row>
    <row r="1186" spans="1:5" ht="15" customHeight="1" x14ac:dyDescent="0.2">
      <c r="A1186" s="132">
        <v>350705</v>
      </c>
      <c r="B1186" s="128" t="s">
        <v>1484</v>
      </c>
      <c r="C1186" s="129">
        <v>2053.41</v>
      </c>
      <c r="D1186" s="129">
        <f t="shared" si="22"/>
        <v>0</v>
      </c>
      <c r="E1186" s="136">
        <f>MULTIPLIER!$C$17</f>
        <v>0</v>
      </c>
    </row>
    <row r="1187" spans="1:5" ht="15" customHeight="1" x14ac:dyDescent="0.2">
      <c r="A1187" s="132">
        <v>350749</v>
      </c>
      <c r="B1187" s="128" t="s">
        <v>1485</v>
      </c>
      <c r="C1187" s="129">
        <v>603.15</v>
      </c>
      <c r="D1187" s="129">
        <f t="shared" si="22"/>
        <v>0</v>
      </c>
      <c r="E1187" s="136">
        <f>MULTIPLIER!$C$17</f>
        <v>0</v>
      </c>
    </row>
    <row r="1188" spans="1:5" ht="15" customHeight="1" x14ac:dyDescent="0.2">
      <c r="A1188" s="132">
        <v>350750</v>
      </c>
      <c r="B1188" s="128" t="s">
        <v>1486</v>
      </c>
      <c r="C1188" s="129">
        <v>682.99</v>
      </c>
      <c r="D1188" s="129">
        <f t="shared" si="22"/>
        <v>0</v>
      </c>
      <c r="E1188" s="136">
        <f>MULTIPLIER!$C$17</f>
        <v>0</v>
      </c>
    </row>
    <row r="1189" spans="1:5" ht="15" customHeight="1" x14ac:dyDescent="0.2">
      <c r="A1189" s="132">
        <v>350751</v>
      </c>
      <c r="B1189" s="128" t="s">
        <v>1487</v>
      </c>
      <c r="C1189" s="129">
        <v>784.46</v>
      </c>
      <c r="D1189" s="129">
        <f t="shared" si="22"/>
        <v>0</v>
      </c>
      <c r="E1189" s="136">
        <f>MULTIPLIER!$C$17</f>
        <v>0</v>
      </c>
    </row>
    <row r="1190" spans="1:5" ht="15" customHeight="1" x14ac:dyDescent="0.2">
      <c r="A1190" s="132">
        <v>350752</v>
      </c>
      <c r="B1190" s="128" t="s">
        <v>1488</v>
      </c>
      <c r="C1190" s="129">
        <v>856.26</v>
      </c>
      <c r="D1190" s="129">
        <f t="shared" si="22"/>
        <v>0</v>
      </c>
      <c r="E1190" s="136">
        <f>MULTIPLIER!$C$17</f>
        <v>0</v>
      </c>
    </row>
    <row r="1191" spans="1:5" ht="15" customHeight="1" x14ac:dyDescent="0.2">
      <c r="A1191" s="132">
        <v>350753</v>
      </c>
      <c r="B1191" s="128" t="s">
        <v>1489</v>
      </c>
      <c r="C1191" s="129">
        <v>935.87</v>
      </c>
      <c r="D1191" s="129">
        <f t="shared" si="22"/>
        <v>0</v>
      </c>
      <c r="E1191" s="136">
        <f>MULTIPLIER!$C$17</f>
        <v>0</v>
      </c>
    </row>
    <row r="1192" spans="1:5" ht="15" customHeight="1" x14ac:dyDescent="0.2">
      <c r="A1192" s="132">
        <v>350754</v>
      </c>
      <c r="B1192" s="128" t="s">
        <v>1490</v>
      </c>
      <c r="C1192" s="129">
        <v>997.96</v>
      </c>
      <c r="D1192" s="129">
        <f t="shared" si="22"/>
        <v>0</v>
      </c>
      <c r="E1192" s="136">
        <f>MULTIPLIER!$C$17</f>
        <v>0</v>
      </c>
    </row>
    <row r="1193" spans="1:5" ht="15" customHeight="1" x14ac:dyDescent="0.2">
      <c r="A1193" s="132">
        <v>350755</v>
      </c>
      <c r="B1193" s="128" t="s">
        <v>1491</v>
      </c>
      <c r="C1193" s="129">
        <v>1542.72</v>
      </c>
      <c r="D1193" s="129">
        <f t="shared" si="22"/>
        <v>0</v>
      </c>
      <c r="E1193" s="136">
        <f>MULTIPLIER!$C$17</f>
        <v>0</v>
      </c>
    </row>
    <row r="1194" spans="1:5" ht="15" customHeight="1" x14ac:dyDescent="0.2">
      <c r="A1194" s="132">
        <v>350759</v>
      </c>
      <c r="B1194" s="128" t="s">
        <v>1492</v>
      </c>
      <c r="C1194" s="129">
        <v>2008.96</v>
      </c>
      <c r="D1194" s="129">
        <f t="shared" si="22"/>
        <v>0</v>
      </c>
      <c r="E1194" s="136">
        <f>MULTIPLIER!$C$17</f>
        <v>0</v>
      </c>
    </row>
    <row r="1195" spans="1:5" ht="15" customHeight="1" thickBot="1" x14ac:dyDescent="0.25">
      <c r="A1195" s="133">
        <v>350767</v>
      </c>
      <c r="B1195" s="128" t="s">
        <v>1493</v>
      </c>
      <c r="C1195" s="129">
        <v>2931.46</v>
      </c>
      <c r="D1195" s="129">
        <f t="shared" si="22"/>
        <v>0</v>
      </c>
      <c r="E1195" s="137">
        <f>MULTIPLIER!$C$17</f>
        <v>0</v>
      </c>
    </row>
    <row r="1196" spans="1:5" ht="32.1" customHeight="1" x14ac:dyDescent="0.4">
      <c r="A1196" s="130"/>
      <c r="B1196" s="102" t="s">
        <v>2</v>
      </c>
      <c r="C1196" s="101"/>
      <c r="D1196" s="101"/>
      <c r="E1196" s="134"/>
    </row>
    <row r="1197" spans="1:5" ht="15" customHeight="1" x14ac:dyDescent="0.2">
      <c r="A1197" s="131">
        <v>362101</v>
      </c>
      <c r="B1197" s="128" t="s">
        <v>1494</v>
      </c>
      <c r="C1197" s="129">
        <v>1.18</v>
      </c>
      <c r="D1197" s="129">
        <f t="shared" ref="D1197:D1260" si="23">ROUND(C1197*E1197,4)</f>
        <v>0</v>
      </c>
      <c r="E1197" s="135">
        <f>MULTIPLIER!$C$21</f>
        <v>0</v>
      </c>
    </row>
    <row r="1198" spans="1:5" ht="15" customHeight="1" x14ac:dyDescent="0.2">
      <c r="A1198" s="132">
        <v>362102</v>
      </c>
      <c r="B1198" s="128" t="s">
        <v>1495</v>
      </c>
      <c r="C1198" s="129">
        <v>1.46</v>
      </c>
      <c r="D1198" s="129">
        <f t="shared" si="23"/>
        <v>0</v>
      </c>
      <c r="E1198" s="136">
        <f>MULTIPLIER!$C$21</f>
        <v>0</v>
      </c>
    </row>
    <row r="1199" spans="1:5" ht="15" customHeight="1" x14ac:dyDescent="0.2">
      <c r="A1199" s="132">
        <v>362103</v>
      </c>
      <c r="B1199" s="128" t="s">
        <v>1496</v>
      </c>
      <c r="C1199" s="129">
        <v>1.46</v>
      </c>
      <c r="D1199" s="129">
        <f t="shared" si="23"/>
        <v>0</v>
      </c>
      <c r="E1199" s="136">
        <f>MULTIPLIER!$C$21</f>
        <v>0</v>
      </c>
    </row>
    <row r="1200" spans="1:5" ht="15" customHeight="1" x14ac:dyDescent="0.2">
      <c r="A1200" s="132">
        <v>362104</v>
      </c>
      <c r="B1200" s="128" t="s">
        <v>1497</v>
      </c>
      <c r="C1200" s="129">
        <v>1.69</v>
      </c>
      <c r="D1200" s="129">
        <f t="shared" si="23"/>
        <v>0</v>
      </c>
      <c r="E1200" s="136">
        <f>MULTIPLIER!$C$21</f>
        <v>0</v>
      </c>
    </row>
    <row r="1201" spans="1:5" ht="15" customHeight="1" x14ac:dyDescent="0.2">
      <c r="A1201" s="132">
        <v>362105</v>
      </c>
      <c r="B1201" s="128" t="s">
        <v>1498</v>
      </c>
      <c r="C1201" s="129">
        <v>1.69</v>
      </c>
      <c r="D1201" s="129">
        <f t="shared" si="23"/>
        <v>0</v>
      </c>
      <c r="E1201" s="136">
        <f>MULTIPLIER!$C$21</f>
        <v>0</v>
      </c>
    </row>
    <row r="1202" spans="1:5" ht="15" customHeight="1" x14ac:dyDescent="0.2">
      <c r="A1202" s="132">
        <v>362106</v>
      </c>
      <c r="B1202" s="128" t="s">
        <v>1499</v>
      </c>
      <c r="C1202" s="129">
        <v>2.0499999999999998</v>
      </c>
      <c r="D1202" s="129">
        <f t="shared" si="23"/>
        <v>0</v>
      </c>
      <c r="E1202" s="136">
        <f>MULTIPLIER!$C$21</f>
        <v>0</v>
      </c>
    </row>
    <row r="1203" spans="1:5" ht="15" customHeight="1" x14ac:dyDescent="0.2">
      <c r="A1203" s="132">
        <v>362107</v>
      </c>
      <c r="B1203" s="128" t="s">
        <v>1500</v>
      </c>
      <c r="C1203" s="129">
        <v>2.0499999999999998</v>
      </c>
      <c r="D1203" s="129">
        <f t="shared" si="23"/>
        <v>0</v>
      </c>
      <c r="E1203" s="136">
        <f>MULTIPLIER!$C$21</f>
        <v>0</v>
      </c>
    </row>
    <row r="1204" spans="1:5" ht="15" customHeight="1" x14ac:dyDescent="0.2">
      <c r="A1204" s="132">
        <v>362108</v>
      </c>
      <c r="B1204" s="128" t="s">
        <v>1501</v>
      </c>
      <c r="C1204" s="129">
        <v>3.89</v>
      </c>
      <c r="D1204" s="129">
        <f t="shared" si="23"/>
        <v>0</v>
      </c>
      <c r="E1204" s="136">
        <f>MULTIPLIER!$C$21</f>
        <v>0</v>
      </c>
    </row>
    <row r="1205" spans="1:5" ht="15" customHeight="1" x14ac:dyDescent="0.2">
      <c r="A1205" s="132">
        <v>362109</v>
      </c>
      <c r="B1205" s="128" t="s">
        <v>1502</v>
      </c>
      <c r="C1205" s="129">
        <v>3.89</v>
      </c>
      <c r="D1205" s="129">
        <f t="shared" si="23"/>
        <v>0</v>
      </c>
      <c r="E1205" s="136">
        <f>MULTIPLIER!$C$21</f>
        <v>0</v>
      </c>
    </row>
    <row r="1206" spans="1:5" ht="15" customHeight="1" x14ac:dyDescent="0.2">
      <c r="A1206" s="132">
        <v>362110</v>
      </c>
      <c r="B1206" s="128" t="s">
        <v>1503</v>
      </c>
      <c r="C1206" s="129">
        <v>4.26</v>
      </c>
      <c r="D1206" s="129">
        <f t="shared" si="23"/>
        <v>0</v>
      </c>
      <c r="E1206" s="136">
        <f>MULTIPLIER!$C$21</f>
        <v>0</v>
      </c>
    </row>
    <row r="1207" spans="1:5" ht="15" customHeight="1" x14ac:dyDescent="0.2">
      <c r="A1207" s="132">
        <v>362111</v>
      </c>
      <c r="B1207" s="128" t="s">
        <v>1504</v>
      </c>
      <c r="C1207" s="129">
        <v>4.26</v>
      </c>
      <c r="D1207" s="129">
        <f t="shared" si="23"/>
        <v>0</v>
      </c>
      <c r="E1207" s="136">
        <f>MULTIPLIER!$C$21</f>
        <v>0</v>
      </c>
    </row>
    <row r="1208" spans="1:5" ht="15" customHeight="1" x14ac:dyDescent="0.2">
      <c r="A1208" s="132">
        <v>362113</v>
      </c>
      <c r="B1208" s="128" t="s">
        <v>1505</v>
      </c>
      <c r="C1208" s="129">
        <v>5.87</v>
      </c>
      <c r="D1208" s="129">
        <f t="shared" si="23"/>
        <v>0</v>
      </c>
      <c r="E1208" s="136">
        <f>MULTIPLIER!$C$21</f>
        <v>0</v>
      </c>
    </row>
    <row r="1209" spans="1:5" ht="15" customHeight="1" x14ac:dyDescent="0.2">
      <c r="A1209" s="132">
        <v>362115</v>
      </c>
      <c r="B1209" s="128" t="s">
        <v>1506</v>
      </c>
      <c r="C1209" s="129">
        <v>5.87</v>
      </c>
      <c r="D1209" s="129">
        <f t="shared" si="23"/>
        <v>0</v>
      </c>
      <c r="E1209" s="136">
        <f>MULTIPLIER!$C$21</f>
        <v>0</v>
      </c>
    </row>
    <row r="1210" spans="1:5" ht="15" customHeight="1" x14ac:dyDescent="0.2">
      <c r="A1210" s="132">
        <v>362117</v>
      </c>
      <c r="B1210" s="128" t="s">
        <v>1507</v>
      </c>
      <c r="C1210" s="129">
        <v>6.71</v>
      </c>
      <c r="D1210" s="129">
        <f t="shared" si="23"/>
        <v>0</v>
      </c>
      <c r="E1210" s="136">
        <f>MULTIPLIER!$C$21</f>
        <v>0</v>
      </c>
    </row>
    <row r="1211" spans="1:5" ht="15" customHeight="1" x14ac:dyDescent="0.2">
      <c r="A1211" s="132">
        <v>362119</v>
      </c>
      <c r="B1211" s="128" t="s">
        <v>1508</v>
      </c>
      <c r="C1211" s="129">
        <v>6.71</v>
      </c>
      <c r="D1211" s="129">
        <f t="shared" si="23"/>
        <v>0</v>
      </c>
      <c r="E1211" s="136">
        <f>MULTIPLIER!$C$21</f>
        <v>0</v>
      </c>
    </row>
    <row r="1212" spans="1:5" ht="15" customHeight="1" x14ac:dyDescent="0.2">
      <c r="A1212" s="132">
        <v>362121</v>
      </c>
      <c r="B1212" s="128" t="s">
        <v>1509</v>
      </c>
      <c r="C1212" s="129">
        <v>6.71</v>
      </c>
      <c r="D1212" s="129">
        <f t="shared" si="23"/>
        <v>0</v>
      </c>
      <c r="E1212" s="136">
        <f>MULTIPLIER!$C$21</f>
        <v>0</v>
      </c>
    </row>
    <row r="1213" spans="1:5" ht="15" customHeight="1" x14ac:dyDescent="0.2">
      <c r="A1213" s="132">
        <v>362123</v>
      </c>
      <c r="B1213" s="128" t="s">
        <v>1510</v>
      </c>
      <c r="C1213" s="129">
        <v>6.86</v>
      </c>
      <c r="D1213" s="129">
        <f t="shared" si="23"/>
        <v>0</v>
      </c>
      <c r="E1213" s="136">
        <f>MULTIPLIER!$C$21</f>
        <v>0</v>
      </c>
    </row>
    <row r="1214" spans="1:5" ht="15" customHeight="1" x14ac:dyDescent="0.2">
      <c r="A1214" s="132">
        <v>362136</v>
      </c>
      <c r="B1214" s="128" t="s">
        <v>1511</v>
      </c>
      <c r="C1214" s="129">
        <v>1.42</v>
      </c>
      <c r="D1214" s="129">
        <f t="shared" si="23"/>
        <v>0</v>
      </c>
      <c r="E1214" s="136">
        <f>MULTIPLIER!$C$21</f>
        <v>0</v>
      </c>
    </row>
    <row r="1215" spans="1:5" ht="15" customHeight="1" x14ac:dyDescent="0.2">
      <c r="A1215" s="132">
        <v>362137</v>
      </c>
      <c r="B1215" s="128" t="s">
        <v>1512</v>
      </c>
      <c r="C1215" s="129">
        <v>1.51</v>
      </c>
      <c r="D1215" s="129">
        <f t="shared" si="23"/>
        <v>0</v>
      </c>
      <c r="E1215" s="136">
        <f>MULTIPLIER!$C$21</f>
        <v>0</v>
      </c>
    </row>
    <row r="1216" spans="1:5" ht="15" customHeight="1" x14ac:dyDescent="0.2">
      <c r="A1216" s="132">
        <v>362138</v>
      </c>
      <c r="B1216" s="128" t="s">
        <v>1513</v>
      </c>
      <c r="C1216" s="129">
        <v>1.51</v>
      </c>
      <c r="D1216" s="129">
        <f t="shared" si="23"/>
        <v>0</v>
      </c>
      <c r="E1216" s="136">
        <f>MULTIPLIER!$C$21</f>
        <v>0</v>
      </c>
    </row>
    <row r="1217" spans="1:5" ht="15" customHeight="1" x14ac:dyDescent="0.2">
      <c r="A1217" s="132">
        <v>362139</v>
      </c>
      <c r="B1217" s="128" t="s">
        <v>1514</v>
      </c>
      <c r="C1217" s="129">
        <v>1.94</v>
      </c>
      <c r="D1217" s="129">
        <f t="shared" si="23"/>
        <v>0</v>
      </c>
      <c r="E1217" s="136">
        <f>MULTIPLIER!$C$21</f>
        <v>0</v>
      </c>
    </row>
    <row r="1218" spans="1:5" ht="15" customHeight="1" x14ac:dyDescent="0.2">
      <c r="A1218" s="132">
        <v>362140</v>
      </c>
      <c r="B1218" s="128" t="s">
        <v>1515</v>
      </c>
      <c r="C1218" s="129">
        <v>1.94</v>
      </c>
      <c r="D1218" s="129">
        <f t="shared" si="23"/>
        <v>0</v>
      </c>
      <c r="E1218" s="136">
        <f>MULTIPLIER!$C$21</f>
        <v>0</v>
      </c>
    </row>
    <row r="1219" spans="1:5" ht="15" customHeight="1" x14ac:dyDescent="0.2">
      <c r="A1219" s="132">
        <v>362141</v>
      </c>
      <c r="B1219" s="128" t="s">
        <v>1516</v>
      </c>
      <c r="C1219" s="129">
        <v>2.25</v>
      </c>
      <c r="D1219" s="129">
        <f t="shared" si="23"/>
        <v>0</v>
      </c>
      <c r="E1219" s="136">
        <f>MULTIPLIER!$C$21</f>
        <v>0</v>
      </c>
    </row>
    <row r="1220" spans="1:5" ht="15" customHeight="1" x14ac:dyDescent="0.2">
      <c r="A1220" s="132">
        <v>362142</v>
      </c>
      <c r="B1220" s="128" t="s">
        <v>1517</v>
      </c>
      <c r="C1220" s="129">
        <v>2.25</v>
      </c>
      <c r="D1220" s="129">
        <f t="shared" si="23"/>
        <v>0</v>
      </c>
      <c r="E1220" s="136">
        <f>MULTIPLIER!$C$21</f>
        <v>0</v>
      </c>
    </row>
    <row r="1221" spans="1:5" ht="15" customHeight="1" x14ac:dyDescent="0.2">
      <c r="A1221" s="132">
        <v>362143</v>
      </c>
      <c r="B1221" s="128" t="s">
        <v>1518</v>
      </c>
      <c r="C1221" s="129">
        <v>3.43</v>
      </c>
      <c r="D1221" s="129">
        <f t="shared" si="23"/>
        <v>0</v>
      </c>
      <c r="E1221" s="136">
        <f>MULTIPLIER!$C$21</f>
        <v>0</v>
      </c>
    </row>
    <row r="1222" spans="1:5" ht="15" customHeight="1" x14ac:dyDescent="0.2">
      <c r="A1222" s="132">
        <v>362144</v>
      </c>
      <c r="B1222" s="128" t="s">
        <v>1519</v>
      </c>
      <c r="C1222" s="129">
        <v>3.43</v>
      </c>
      <c r="D1222" s="129">
        <f t="shared" si="23"/>
        <v>0</v>
      </c>
      <c r="E1222" s="136">
        <f>MULTIPLIER!$C$21</f>
        <v>0</v>
      </c>
    </row>
    <row r="1223" spans="1:5" ht="15" customHeight="1" x14ac:dyDescent="0.2">
      <c r="A1223" s="132">
        <v>362145</v>
      </c>
      <c r="B1223" s="128" t="s">
        <v>1520</v>
      </c>
      <c r="C1223" s="129">
        <v>4.04</v>
      </c>
      <c r="D1223" s="129">
        <f t="shared" si="23"/>
        <v>0</v>
      </c>
      <c r="E1223" s="136">
        <f>MULTIPLIER!$C$21</f>
        <v>0</v>
      </c>
    </row>
    <row r="1224" spans="1:5" ht="15" customHeight="1" x14ac:dyDescent="0.2">
      <c r="A1224" s="132">
        <v>362146</v>
      </c>
      <c r="B1224" s="128" t="s">
        <v>1521</v>
      </c>
      <c r="C1224" s="129">
        <v>4.04</v>
      </c>
      <c r="D1224" s="129">
        <f t="shared" si="23"/>
        <v>0</v>
      </c>
      <c r="E1224" s="136">
        <f>MULTIPLIER!$C$21</f>
        <v>0</v>
      </c>
    </row>
    <row r="1225" spans="1:5" ht="15" customHeight="1" x14ac:dyDescent="0.2">
      <c r="A1225" s="132">
        <v>362148</v>
      </c>
      <c r="B1225" s="128" t="s">
        <v>1522</v>
      </c>
      <c r="C1225" s="129">
        <v>6.21</v>
      </c>
      <c r="D1225" s="129">
        <f t="shared" si="23"/>
        <v>0</v>
      </c>
      <c r="E1225" s="136">
        <f>MULTIPLIER!$C$21</f>
        <v>0</v>
      </c>
    </row>
    <row r="1226" spans="1:5" ht="15" customHeight="1" x14ac:dyDescent="0.2">
      <c r="A1226" s="132">
        <v>362150</v>
      </c>
      <c r="B1226" s="128" t="s">
        <v>1523</v>
      </c>
      <c r="C1226" s="129">
        <v>6.21</v>
      </c>
      <c r="D1226" s="129">
        <f t="shared" si="23"/>
        <v>0</v>
      </c>
      <c r="E1226" s="136">
        <f>MULTIPLIER!$C$21</f>
        <v>0</v>
      </c>
    </row>
    <row r="1227" spans="1:5" ht="15" customHeight="1" x14ac:dyDescent="0.2">
      <c r="A1227" s="132">
        <v>362152</v>
      </c>
      <c r="B1227" s="128" t="s">
        <v>1524</v>
      </c>
      <c r="C1227" s="129">
        <v>7.3</v>
      </c>
      <c r="D1227" s="129">
        <f t="shared" si="23"/>
        <v>0</v>
      </c>
      <c r="E1227" s="136">
        <f>MULTIPLIER!$C$21</f>
        <v>0</v>
      </c>
    </row>
    <row r="1228" spans="1:5" ht="15" customHeight="1" x14ac:dyDescent="0.2">
      <c r="A1228" s="132">
        <v>362154</v>
      </c>
      <c r="B1228" s="128" t="s">
        <v>1525</v>
      </c>
      <c r="C1228" s="129">
        <v>7.3</v>
      </c>
      <c r="D1228" s="129">
        <f t="shared" si="23"/>
        <v>0</v>
      </c>
      <c r="E1228" s="136">
        <f>MULTIPLIER!$C$21</f>
        <v>0</v>
      </c>
    </row>
    <row r="1229" spans="1:5" ht="15" customHeight="1" x14ac:dyDescent="0.2">
      <c r="A1229" s="132">
        <v>362156</v>
      </c>
      <c r="B1229" s="128" t="s">
        <v>1526</v>
      </c>
      <c r="C1229" s="129">
        <v>8.0500000000000007</v>
      </c>
      <c r="D1229" s="129">
        <f t="shared" si="23"/>
        <v>0</v>
      </c>
      <c r="E1229" s="136">
        <f>MULTIPLIER!$C$21</f>
        <v>0</v>
      </c>
    </row>
    <row r="1230" spans="1:5" ht="15" customHeight="1" x14ac:dyDescent="0.2">
      <c r="A1230" s="132">
        <v>362158</v>
      </c>
      <c r="B1230" s="128" t="s">
        <v>1527</v>
      </c>
      <c r="C1230" s="129">
        <v>8.0500000000000007</v>
      </c>
      <c r="D1230" s="129">
        <f t="shared" si="23"/>
        <v>0</v>
      </c>
      <c r="E1230" s="136">
        <f>MULTIPLIER!$C$21</f>
        <v>0</v>
      </c>
    </row>
    <row r="1231" spans="1:5" ht="15" customHeight="1" x14ac:dyDescent="0.2">
      <c r="A1231" s="132">
        <v>362171</v>
      </c>
      <c r="B1231" s="128" t="s">
        <v>1528</v>
      </c>
      <c r="C1231" s="129">
        <v>1.46</v>
      </c>
      <c r="D1231" s="129">
        <f t="shared" si="23"/>
        <v>0</v>
      </c>
      <c r="E1231" s="136">
        <f>MULTIPLIER!$C$21</f>
        <v>0</v>
      </c>
    </row>
    <row r="1232" spans="1:5" ht="15" customHeight="1" x14ac:dyDescent="0.2">
      <c r="A1232" s="132">
        <v>362172</v>
      </c>
      <c r="B1232" s="128" t="s">
        <v>1529</v>
      </c>
      <c r="C1232" s="129">
        <v>1.66</v>
      </c>
      <c r="D1232" s="129">
        <f t="shared" si="23"/>
        <v>0</v>
      </c>
      <c r="E1232" s="136">
        <f>MULTIPLIER!$C$21</f>
        <v>0</v>
      </c>
    </row>
    <row r="1233" spans="1:5" ht="15" customHeight="1" x14ac:dyDescent="0.2">
      <c r="A1233" s="132">
        <v>362173</v>
      </c>
      <c r="B1233" s="128" t="s">
        <v>1530</v>
      </c>
      <c r="C1233" s="129">
        <v>1.66</v>
      </c>
      <c r="D1233" s="129">
        <f t="shared" si="23"/>
        <v>0</v>
      </c>
      <c r="E1233" s="136">
        <f>MULTIPLIER!$C$21</f>
        <v>0</v>
      </c>
    </row>
    <row r="1234" spans="1:5" ht="15" customHeight="1" x14ac:dyDescent="0.2">
      <c r="A1234" s="132">
        <v>362174</v>
      </c>
      <c r="B1234" s="128" t="s">
        <v>1531</v>
      </c>
      <c r="C1234" s="129">
        <v>2.12</v>
      </c>
      <c r="D1234" s="129">
        <f t="shared" si="23"/>
        <v>0</v>
      </c>
      <c r="E1234" s="136">
        <f>MULTIPLIER!$C$21</f>
        <v>0</v>
      </c>
    </row>
    <row r="1235" spans="1:5" ht="15" customHeight="1" x14ac:dyDescent="0.2">
      <c r="A1235" s="132">
        <v>362175</v>
      </c>
      <c r="B1235" s="128" t="s">
        <v>1532</v>
      </c>
      <c r="C1235" s="129">
        <v>2.12</v>
      </c>
      <c r="D1235" s="129">
        <f t="shared" si="23"/>
        <v>0</v>
      </c>
      <c r="E1235" s="136">
        <f>MULTIPLIER!$C$21</f>
        <v>0</v>
      </c>
    </row>
    <row r="1236" spans="1:5" ht="15" customHeight="1" x14ac:dyDescent="0.2">
      <c r="A1236" s="132">
        <v>362176</v>
      </c>
      <c r="B1236" s="128" t="s">
        <v>1533</v>
      </c>
      <c r="C1236" s="129">
        <v>2.4900000000000002</v>
      </c>
      <c r="D1236" s="129">
        <f t="shared" si="23"/>
        <v>0</v>
      </c>
      <c r="E1236" s="136">
        <f>MULTIPLIER!$C$21</f>
        <v>0</v>
      </c>
    </row>
    <row r="1237" spans="1:5" ht="15" customHeight="1" x14ac:dyDescent="0.2">
      <c r="A1237" s="132">
        <v>362177</v>
      </c>
      <c r="B1237" s="128" t="s">
        <v>1534</v>
      </c>
      <c r="C1237" s="129">
        <v>2.4900000000000002</v>
      </c>
      <c r="D1237" s="129">
        <f t="shared" si="23"/>
        <v>0</v>
      </c>
      <c r="E1237" s="136">
        <f>MULTIPLIER!$C$21</f>
        <v>0</v>
      </c>
    </row>
    <row r="1238" spans="1:5" ht="15" customHeight="1" x14ac:dyDescent="0.2">
      <c r="A1238" s="132">
        <v>362178</v>
      </c>
      <c r="B1238" s="128" t="s">
        <v>1535</v>
      </c>
      <c r="C1238" s="129">
        <v>3.6</v>
      </c>
      <c r="D1238" s="129">
        <f t="shared" si="23"/>
        <v>0</v>
      </c>
      <c r="E1238" s="136">
        <f>MULTIPLIER!$C$21</f>
        <v>0</v>
      </c>
    </row>
    <row r="1239" spans="1:5" ht="15" customHeight="1" x14ac:dyDescent="0.2">
      <c r="A1239" s="132">
        <v>362179</v>
      </c>
      <c r="B1239" s="128" t="s">
        <v>1536</v>
      </c>
      <c r="C1239" s="129">
        <v>3.6</v>
      </c>
      <c r="D1239" s="129">
        <f t="shared" si="23"/>
        <v>0</v>
      </c>
      <c r="E1239" s="136">
        <f>MULTIPLIER!$C$21</f>
        <v>0</v>
      </c>
    </row>
    <row r="1240" spans="1:5" ht="15" customHeight="1" x14ac:dyDescent="0.2">
      <c r="A1240" s="132">
        <v>362180</v>
      </c>
      <c r="B1240" s="128" t="s">
        <v>1537</v>
      </c>
      <c r="C1240" s="129">
        <v>4</v>
      </c>
      <c r="D1240" s="129">
        <f t="shared" si="23"/>
        <v>0</v>
      </c>
      <c r="E1240" s="136">
        <f>MULTIPLIER!$C$21</f>
        <v>0</v>
      </c>
    </row>
    <row r="1241" spans="1:5" ht="15" customHeight="1" x14ac:dyDescent="0.2">
      <c r="A1241" s="132">
        <v>362181</v>
      </c>
      <c r="B1241" s="128" t="s">
        <v>1538</v>
      </c>
      <c r="C1241" s="129">
        <v>4</v>
      </c>
      <c r="D1241" s="129">
        <f t="shared" si="23"/>
        <v>0</v>
      </c>
      <c r="E1241" s="136">
        <f>MULTIPLIER!$C$21</f>
        <v>0</v>
      </c>
    </row>
    <row r="1242" spans="1:5" ht="15" customHeight="1" x14ac:dyDescent="0.2">
      <c r="A1242" s="132">
        <v>362183</v>
      </c>
      <c r="B1242" s="128" t="s">
        <v>1539</v>
      </c>
      <c r="C1242" s="129">
        <v>7.05</v>
      </c>
      <c r="D1242" s="129">
        <f t="shared" si="23"/>
        <v>0</v>
      </c>
      <c r="E1242" s="136">
        <f>MULTIPLIER!$C$21</f>
        <v>0</v>
      </c>
    </row>
    <row r="1243" spans="1:5" ht="15" customHeight="1" x14ac:dyDescent="0.2">
      <c r="A1243" s="132">
        <v>362185</v>
      </c>
      <c r="B1243" s="128" t="s">
        <v>1540</v>
      </c>
      <c r="C1243" s="129">
        <v>7.05</v>
      </c>
      <c r="D1243" s="129">
        <f t="shared" si="23"/>
        <v>0</v>
      </c>
      <c r="E1243" s="136">
        <f>MULTIPLIER!$C$21</f>
        <v>0</v>
      </c>
    </row>
    <row r="1244" spans="1:5" ht="15" customHeight="1" x14ac:dyDescent="0.2">
      <c r="A1244" s="132">
        <v>362187</v>
      </c>
      <c r="B1244" s="128" t="s">
        <v>1541</v>
      </c>
      <c r="C1244" s="129">
        <v>7.92</v>
      </c>
      <c r="D1244" s="129">
        <f t="shared" si="23"/>
        <v>0</v>
      </c>
      <c r="E1244" s="136">
        <f>MULTIPLIER!$C$21</f>
        <v>0</v>
      </c>
    </row>
    <row r="1245" spans="1:5" ht="15" customHeight="1" x14ac:dyDescent="0.2">
      <c r="A1245" s="132">
        <v>362189</v>
      </c>
      <c r="B1245" s="128" t="s">
        <v>1542</v>
      </c>
      <c r="C1245" s="129">
        <v>7.92</v>
      </c>
      <c r="D1245" s="129">
        <f t="shared" si="23"/>
        <v>0</v>
      </c>
      <c r="E1245" s="136">
        <f>MULTIPLIER!$C$21</f>
        <v>0</v>
      </c>
    </row>
    <row r="1246" spans="1:5" ht="15" customHeight="1" x14ac:dyDescent="0.2">
      <c r="A1246" s="132">
        <v>362191</v>
      </c>
      <c r="B1246" s="128" t="s">
        <v>1543</v>
      </c>
      <c r="C1246" s="129">
        <v>8.99</v>
      </c>
      <c r="D1246" s="129">
        <f t="shared" si="23"/>
        <v>0</v>
      </c>
      <c r="E1246" s="136">
        <f>MULTIPLIER!$C$21</f>
        <v>0</v>
      </c>
    </row>
    <row r="1247" spans="1:5" ht="15" customHeight="1" x14ac:dyDescent="0.2">
      <c r="A1247" s="132">
        <v>362193</v>
      </c>
      <c r="B1247" s="128" t="s">
        <v>1544</v>
      </c>
      <c r="C1247" s="129">
        <v>8.99</v>
      </c>
      <c r="D1247" s="129">
        <f t="shared" si="23"/>
        <v>0</v>
      </c>
      <c r="E1247" s="136">
        <f>MULTIPLIER!$C$21</f>
        <v>0</v>
      </c>
    </row>
    <row r="1248" spans="1:5" ht="15" customHeight="1" x14ac:dyDescent="0.2">
      <c r="A1248" s="132">
        <v>362206</v>
      </c>
      <c r="B1248" s="128" t="s">
        <v>1545</v>
      </c>
      <c r="C1248" s="129">
        <v>1.23</v>
      </c>
      <c r="D1248" s="129">
        <f t="shared" si="23"/>
        <v>0</v>
      </c>
      <c r="E1248" s="136">
        <f>MULTIPLIER!$C$21</f>
        <v>0</v>
      </c>
    </row>
    <row r="1249" spans="1:5" ht="15" customHeight="1" x14ac:dyDescent="0.2">
      <c r="A1249" s="132">
        <v>362207</v>
      </c>
      <c r="B1249" s="128" t="s">
        <v>1546</v>
      </c>
      <c r="C1249" s="129">
        <v>1.23</v>
      </c>
      <c r="D1249" s="129">
        <f t="shared" si="23"/>
        <v>0</v>
      </c>
      <c r="E1249" s="136">
        <f>MULTIPLIER!$C$21</f>
        <v>0</v>
      </c>
    </row>
    <row r="1250" spans="1:5" ht="15" customHeight="1" x14ac:dyDescent="0.2">
      <c r="A1250" s="132">
        <v>362208</v>
      </c>
      <c r="B1250" s="128" t="s">
        <v>1547</v>
      </c>
      <c r="C1250" s="129">
        <v>1.23</v>
      </c>
      <c r="D1250" s="129">
        <f t="shared" si="23"/>
        <v>0</v>
      </c>
      <c r="E1250" s="136">
        <f>MULTIPLIER!$C$21</f>
        <v>0</v>
      </c>
    </row>
    <row r="1251" spans="1:5" ht="15" customHeight="1" x14ac:dyDescent="0.2">
      <c r="A1251" s="132">
        <v>362209</v>
      </c>
      <c r="B1251" s="128" t="s">
        <v>1548</v>
      </c>
      <c r="C1251" s="129">
        <v>1.46</v>
      </c>
      <c r="D1251" s="129">
        <f t="shared" si="23"/>
        <v>0</v>
      </c>
      <c r="E1251" s="136">
        <f>MULTIPLIER!$C$21</f>
        <v>0</v>
      </c>
    </row>
    <row r="1252" spans="1:5" ht="15" customHeight="1" x14ac:dyDescent="0.2">
      <c r="A1252" s="132">
        <v>362210</v>
      </c>
      <c r="B1252" s="128" t="s">
        <v>1549</v>
      </c>
      <c r="C1252" s="129">
        <v>1.46</v>
      </c>
      <c r="D1252" s="129">
        <f t="shared" si="23"/>
        <v>0</v>
      </c>
      <c r="E1252" s="136">
        <f>MULTIPLIER!$C$21</f>
        <v>0</v>
      </c>
    </row>
    <row r="1253" spans="1:5" ht="15" customHeight="1" x14ac:dyDescent="0.2">
      <c r="A1253" s="132">
        <v>362211</v>
      </c>
      <c r="B1253" s="128" t="s">
        <v>1550</v>
      </c>
      <c r="C1253" s="129">
        <v>1.75</v>
      </c>
      <c r="D1253" s="129">
        <f t="shared" si="23"/>
        <v>0</v>
      </c>
      <c r="E1253" s="136">
        <f>MULTIPLIER!$C$21</f>
        <v>0</v>
      </c>
    </row>
    <row r="1254" spans="1:5" ht="15" customHeight="1" x14ac:dyDescent="0.2">
      <c r="A1254" s="132">
        <v>362212</v>
      </c>
      <c r="B1254" s="128" t="s">
        <v>1551</v>
      </c>
      <c r="C1254" s="129">
        <v>1.75</v>
      </c>
      <c r="D1254" s="129">
        <f t="shared" si="23"/>
        <v>0</v>
      </c>
      <c r="E1254" s="136">
        <f>MULTIPLIER!$C$21</f>
        <v>0</v>
      </c>
    </row>
    <row r="1255" spans="1:5" ht="15" customHeight="1" x14ac:dyDescent="0.2">
      <c r="A1255" s="132">
        <v>362213</v>
      </c>
      <c r="B1255" s="128" t="s">
        <v>1552</v>
      </c>
      <c r="C1255" s="129">
        <v>2.0499999999999998</v>
      </c>
      <c r="D1255" s="129">
        <f t="shared" si="23"/>
        <v>0</v>
      </c>
      <c r="E1255" s="136">
        <f>MULTIPLIER!$C$21</f>
        <v>0</v>
      </c>
    </row>
    <row r="1256" spans="1:5" ht="15" customHeight="1" x14ac:dyDescent="0.2">
      <c r="A1256" s="132">
        <v>362214</v>
      </c>
      <c r="B1256" s="128" t="s">
        <v>1553</v>
      </c>
      <c r="C1256" s="129">
        <v>2.0499999999999998</v>
      </c>
      <c r="D1256" s="129">
        <f t="shared" si="23"/>
        <v>0</v>
      </c>
      <c r="E1256" s="136">
        <f>MULTIPLIER!$C$21</f>
        <v>0</v>
      </c>
    </row>
    <row r="1257" spans="1:5" ht="15" customHeight="1" x14ac:dyDescent="0.2">
      <c r="A1257" s="132">
        <v>362215</v>
      </c>
      <c r="B1257" s="128" t="s">
        <v>1554</v>
      </c>
      <c r="C1257" s="129">
        <v>2.29</v>
      </c>
      <c r="D1257" s="129">
        <f t="shared" si="23"/>
        <v>0</v>
      </c>
      <c r="E1257" s="136">
        <f>MULTIPLIER!$C$21</f>
        <v>0</v>
      </c>
    </row>
    <row r="1258" spans="1:5" ht="15" customHeight="1" x14ac:dyDescent="0.2">
      <c r="A1258" s="132">
        <v>362216</v>
      </c>
      <c r="B1258" s="128" t="s">
        <v>1555</v>
      </c>
      <c r="C1258" s="129">
        <v>2.29</v>
      </c>
      <c r="D1258" s="129">
        <f t="shared" si="23"/>
        <v>0</v>
      </c>
      <c r="E1258" s="136">
        <f>MULTIPLIER!$C$21</f>
        <v>0</v>
      </c>
    </row>
    <row r="1259" spans="1:5" ht="15" customHeight="1" x14ac:dyDescent="0.2">
      <c r="A1259" s="132">
        <v>362218</v>
      </c>
      <c r="B1259" s="128" t="s">
        <v>1556</v>
      </c>
      <c r="C1259" s="129">
        <v>4.1100000000000003</v>
      </c>
      <c r="D1259" s="129">
        <f t="shared" si="23"/>
        <v>0</v>
      </c>
      <c r="E1259" s="136">
        <f>MULTIPLIER!$C$21</f>
        <v>0</v>
      </c>
    </row>
    <row r="1260" spans="1:5" ht="15" customHeight="1" x14ac:dyDescent="0.2">
      <c r="A1260" s="132">
        <v>362220</v>
      </c>
      <c r="B1260" s="128" t="s">
        <v>1557</v>
      </c>
      <c r="C1260" s="129">
        <v>4.1100000000000003</v>
      </c>
      <c r="D1260" s="129">
        <f t="shared" si="23"/>
        <v>0</v>
      </c>
      <c r="E1260" s="136">
        <f>MULTIPLIER!$C$21</f>
        <v>0</v>
      </c>
    </row>
    <row r="1261" spans="1:5" ht="15" customHeight="1" x14ac:dyDescent="0.2">
      <c r="A1261" s="132">
        <v>362222</v>
      </c>
      <c r="B1261" s="128" t="s">
        <v>1558</v>
      </c>
      <c r="C1261" s="129">
        <v>4.95</v>
      </c>
      <c r="D1261" s="129">
        <f t="shared" ref="D1261:D1324" si="24">ROUND(C1261*E1261,4)</f>
        <v>0</v>
      </c>
      <c r="E1261" s="136">
        <f>MULTIPLIER!$C$21</f>
        <v>0</v>
      </c>
    </row>
    <row r="1262" spans="1:5" ht="15" customHeight="1" x14ac:dyDescent="0.2">
      <c r="A1262" s="132">
        <v>362224</v>
      </c>
      <c r="B1262" s="128" t="s">
        <v>1559</v>
      </c>
      <c r="C1262" s="129">
        <v>4.95</v>
      </c>
      <c r="D1262" s="129">
        <f t="shared" si="24"/>
        <v>0</v>
      </c>
      <c r="E1262" s="136">
        <f>MULTIPLIER!$C$21</f>
        <v>0</v>
      </c>
    </row>
    <row r="1263" spans="1:5" ht="15" customHeight="1" x14ac:dyDescent="0.2">
      <c r="A1263" s="132">
        <v>362226</v>
      </c>
      <c r="B1263" s="128" t="s">
        <v>1560</v>
      </c>
      <c r="C1263" s="129">
        <v>5.88</v>
      </c>
      <c r="D1263" s="129">
        <f t="shared" si="24"/>
        <v>0</v>
      </c>
      <c r="E1263" s="136">
        <f>MULTIPLIER!$C$21</f>
        <v>0</v>
      </c>
    </row>
    <row r="1264" spans="1:5" ht="15" customHeight="1" x14ac:dyDescent="0.2">
      <c r="A1264" s="132">
        <v>362228</v>
      </c>
      <c r="B1264" s="128" t="s">
        <v>1561</v>
      </c>
      <c r="C1264" s="129">
        <v>5.88</v>
      </c>
      <c r="D1264" s="129">
        <f t="shared" si="24"/>
        <v>0</v>
      </c>
      <c r="E1264" s="136">
        <f>MULTIPLIER!$C$21</f>
        <v>0</v>
      </c>
    </row>
    <row r="1265" spans="1:5" ht="15" customHeight="1" x14ac:dyDescent="0.2">
      <c r="A1265" s="132">
        <v>362241</v>
      </c>
      <c r="B1265" s="128" t="s">
        <v>1562</v>
      </c>
      <c r="C1265" s="129">
        <v>1.4</v>
      </c>
      <c r="D1265" s="129">
        <f t="shared" si="24"/>
        <v>0</v>
      </c>
      <c r="E1265" s="136">
        <f>MULTIPLIER!$C$21</f>
        <v>0</v>
      </c>
    </row>
    <row r="1266" spans="1:5" ht="15" customHeight="1" x14ac:dyDescent="0.2">
      <c r="A1266" s="132">
        <v>362242</v>
      </c>
      <c r="B1266" s="128" t="s">
        <v>1563</v>
      </c>
      <c r="C1266" s="129">
        <v>1.51</v>
      </c>
      <c r="D1266" s="129">
        <f t="shared" si="24"/>
        <v>0</v>
      </c>
      <c r="E1266" s="136">
        <f>MULTIPLIER!$C$21</f>
        <v>0</v>
      </c>
    </row>
    <row r="1267" spans="1:5" ht="15" customHeight="1" x14ac:dyDescent="0.2">
      <c r="A1267" s="132">
        <v>362243</v>
      </c>
      <c r="B1267" s="128" t="s">
        <v>1564</v>
      </c>
      <c r="C1267" s="129">
        <v>1.51</v>
      </c>
      <c r="D1267" s="129">
        <f t="shared" si="24"/>
        <v>0</v>
      </c>
      <c r="E1267" s="136">
        <f>MULTIPLIER!$C$21</f>
        <v>0</v>
      </c>
    </row>
    <row r="1268" spans="1:5" ht="15" customHeight="1" x14ac:dyDescent="0.2">
      <c r="A1268" s="132">
        <v>362244</v>
      </c>
      <c r="B1268" s="128" t="s">
        <v>1565</v>
      </c>
      <c r="C1268" s="129">
        <v>1.71</v>
      </c>
      <c r="D1268" s="129">
        <f t="shared" si="24"/>
        <v>0</v>
      </c>
      <c r="E1268" s="136">
        <f>MULTIPLIER!$C$21</f>
        <v>0</v>
      </c>
    </row>
    <row r="1269" spans="1:5" ht="15" customHeight="1" x14ac:dyDescent="0.2">
      <c r="A1269" s="132">
        <v>362245</v>
      </c>
      <c r="B1269" s="128" t="s">
        <v>1566</v>
      </c>
      <c r="C1269" s="129">
        <v>1.71</v>
      </c>
      <c r="D1269" s="129">
        <f t="shared" si="24"/>
        <v>0</v>
      </c>
      <c r="E1269" s="136">
        <f>MULTIPLIER!$C$21</f>
        <v>0</v>
      </c>
    </row>
    <row r="1270" spans="1:5" ht="15" customHeight="1" x14ac:dyDescent="0.2">
      <c r="A1270" s="132">
        <v>362246</v>
      </c>
      <c r="B1270" s="128" t="s">
        <v>1567</v>
      </c>
      <c r="C1270" s="129">
        <v>2.12</v>
      </c>
      <c r="D1270" s="129">
        <f t="shared" si="24"/>
        <v>0</v>
      </c>
      <c r="E1270" s="136">
        <f>MULTIPLIER!$C$21</f>
        <v>0</v>
      </c>
    </row>
    <row r="1271" spans="1:5" ht="15" customHeight="1" x14ac:dyDescent="0.2">
      <c r="A1271" s="132">
        <v>362247</v>
      </c>
      <c r="B1271" s="128" t="s">
        <v>1568</v>
      </c>
      <c r="C1271" s="129">
        <v>2.12</v>
      </c>
      <c r="D1271" s="129">
        <f t="shared" si="24"/>
        <v>0</v>
      </c>
      <c r="E1271" s="136">
        <f>MULTIPLIER!$C$21</f>
        <v>0</v>
      </c>
    </row>
    <row r="1272" spans="1:5" ht="15" customHeight="1" x14ac:dyDescent="0.2">
      <c r="A1272" s="132">
        <v>362248</v>
      </c>
      <c r="B1272" s="128" t="s">
        <v>1569</v>
      </c>
      <c r="C1272" s="129">
        <v>2.66</v>
      </c>
      <c r="D1272" s="129">
        <f t="shared" si="24"/>
        <v>0</v>
      </c>
      <c r="E1272" s="136">
        <f>MULTIPLIER!$C$21</f>
        <v>0</v>
      </c>
    </row>
    <row r="1273" spans="1:5" ht="15" customHeight="1" x14ac:dyDescent="0.2">
      <c r="A1273" s="132">
        <v>362249</v>
      </c>
      <c r="B1273" s="128" t="s">
        <v>1570</v>
      </c>
      <c r="C1273" s="129">
        <v>2.66</v>
      </c>
      <c r="D1273" s="129">
        <f t="shared" si="24"/>
        <v>0</v>
      </c>
      <c r="E1273" s="136">
        <f>MULTIPLIER!$C$21</f>
        <v>0</v>
      </c>
    </row>
    <row r="1274" spans="1:5" ht="15" customHeight="1" x14ac:dyDescent="0.2">
      <c r="A1274" s="132">
        <v>362250</v>
      </c>
      <c r="B1274" s="128" t="s">
        <v>1571</v>
      </c>
      <c r="C1274" s="129">
        <v>3.01</v>
      </c>
      <c r="D1274" s="129">
        <f t="shared" si="24"/>
        <v>0</v>
      </c>
      <c r="E1274" s="136">
        <f>MULTIPLIER!$C$21</f>
        <v>0</v>
      </c>
    </row>
    <row r="1275" spans="1:5" ht="15" customHeight="1" x14ac:dyDescent="0.2">
      <c r="A1275" s="132">
        <v>362251</v>
      </c>
      <c r="B1275" s="128" t="s">
        <v>1572</v>
      </c>
      <c r="C1275" s="129">
        <v>3.01</v>
      </c>
      <c r="D1275" s="129">
        <f t="shared" si="24"/>
        <v>0</v>
      </c>
      <c r="E1275" s="136">
        <f>MULTIPLIER!$C$21</f>
        <v>0</v>
      </c>
    </row>
    <row r="1276" spans="1:5" ht="15" customHeight="1" x14ac:dyDescent="0.2">
      <c r="A1276" s="132">
        <v>362253</v>
      </c>
      <c r="B1276" s="128" t="s">
        <v>1573</v>
      </c>
      <c r="C1276" s="129">
        <v>5.05</v>
      </c>
      <c r="D1276" s="129">
        <f t="shared" si="24"/>
        <v>0</v>
      </c>
      <c r="E1276" s="136">
        <f>MULTIPLIER!$C$21</f>
        <v>0</v>
      </c>
    </row>
    <row r="1277" spans="1:5" ht="15" customHeight="1" x14ac:dyDescent="0.2">
      <c r="A1277" s="132">
        <v>362255</v>
      </c>
      <c r="B1277" s="128" t="s">
        <v>1574</v>
      </c>
      <c r="C1277" s="129">
        <v>5.05</v>
      </c>
      <c r="D1277" s="129">
        <f t="shared" si="24"/>
        <v>0</v>
      </c>
      <c r="E1277" s="136">
        <f>MULTIPLIER!$C$21</f>
        <v>0</v>
      </c>
    </row>
    <row r="1278" spans="1:5" ht="15" customHeight="1" x14ac:dyDescent="0.2">
      <c r="A1278" s="132">
        <v>362257</v>
      </c>
      <c r="B1278" s="128" t="s">
        <v>1575</v>
      </c>
      <c r="C1278" s="129">
        <v>5.86</v>
      </c>
      <c r="D1278" s="129">
        <f t="shared" si="24"/>
        <v>0</v>
      </c>
      <c r="E1278" s="136">
        <f>MULTIPLIER!$C$21</f>
        <v>0</v>
      </c>
    </row>
    <row r="1279" spans="1:5" ht="15" customHeight="1" x14ac:dyDescent="0.2">
      <c r="A1279" s="132">
        <v>362259</v>
      </c>
      <c r="B1279" s="128" t="s">
        <v>1576</v>
      </c>
      <c r="C1279" s="129">
        <v>5.86</v>
      </c>
      <c r="D1279" s="129">
        <f t="shared" si="24"/>
        <v>0</v>
      </c>
      <c r="E1279" s="136">
        <f>MULTIPLIER!$C$21</f>
        <v>0</v>
      </c>
    </row>
    <row r="1280" spans="1:5" ht="15" customHeight="1" x14ac:dyDescent="0.2">
      <c r="A1280" s="132">
        <v>362261</v>
      </c>
      <c r="B1280" s="128" t="s">
        <v>1577</v>
      </c>
      <c r="C1280" s="129">
        <v>6.51</v>
      </c>
      <c r="D1280" s="129">
        <f t="shared" si="24"/>
        <v>0</v>
      </c>
      <c r="E1280" s="136">
        <f>MULTIPLIER!$C$21</f>
        <v>0</v>
      </c>
    </row>
    <row r="1281" spans="1:5" ht="15" customHeight="1" x14ac:dyDescent="0.2">
      <c r="A1281" s="132">
        <v>362263</v>
      </c>
      <c r="B1281" s="128" t="s">
        <v>1578</v>
      </c>
      <c r="C1281" s="129">
        <v>6.51</v>
      </c>
      <c r="D1281" s="129">
        <f t="shared" si="24"/>
        <v>0</v>
      </c>
      <c r="E1281" s="136">
        <f>MULTIPLIER!$C$21</f>
        <v>0</v>
      </c>
    </row>
    <row r="1282" spans="1:5" ht="15" customHeight="1" x14ac:dyDescent="0.2">
      <c r="A1282" s="132">
        <v>362276</v>
      </c>
      <c r="B1282" s="128" t="s">
        <v>1579</v>
      </c>
      <c r="C1282" s="129">
        <v>2.0499999999999998</v>
      </c>
      <c r="D1282" s="129">
        <f t="shared" si="24"/>
        <v>0</v>
      </c>
      <c r="E1282" s="136">
        <f>MULTIPLIER!$C$21</f>
        <v>0</v>
      </c>
    </row>
    <row r="1283" spans="1:5" ht="15" customHeight="1" x14ac:dyDescent="0.2">
      <c r="A1283" s="132">
        <v>362277</v>
      </c>
      <c r="B1283" s="128" t="s">
        <v>1580</v>
      </c>
      <c r="C1283" s="129">
        <v>2.2400000000000002</v>
      </c>
      <c r="D1283" s="129">
        <f t="shared" si="24"/>
        <v>0</v>
      </c>
      <c r="E1283" s="136">
        <f>MULTIPLIER!$C$21</f>
        <v>0</v>
      </c>
    </row>
    <row r="1284" spans="1:5" ht="15" customHeight="1" x14ac:dyDescent="0.2">
      <c r="A1284" s="132">
        <v>362278</v>
      </c>
      <c r="B1284" s="128" t="s">
        <v>1581</v>
      </c>
      <c r="C1284" s="129">
        <v>2.36</v>
      </c>
      <c r="D1284" s="129">
        <f t="shared" si="24"/>
        <v>0</v>
      </c>
      <c r="E1284" s="136">
        <f>MULTIPLIER!$C$21</f>
        <v>0</v>
      </c>
    </row>
    <row r="1285" spans="1:5" ht="15" customHeight="1" x14ac:dyDescent="0.2">
      <c r="A1285" s="132">
        <v>362279</v>
      </c>
      <c r="B1285" s="128" t="s">
        <v>1582</v>
      </c>
      <c r="C1285" s="129">
        <v>2.36</v>
      </c>
      <c r="D1285" s="129">
        <f t="shared" si="24"/>
        <v>0</v>
      </c>
      <c r="E1285" s="136">
        <f>MULTIPLIER!$C$21</f>
        <v>0</v>
      </c>
    </row>
    <row r="1286" spans="1:5" ht="15" customHeight="1" x14ac:dyDescent="0.2">
      <c r="A1286" s="132">
        <v>362280</v>
      </c>
      <c r="B1286" s="128" t="s">
        <v>1583</v>
      </c>
      <c r="C1286" s="129">
        <v>2.94</v>
      </c>
      <c r="D1286" s="129">
        <f t="shared" si="24"/>
        <v>0</v>
      </c>
      <c r="E1286" s="136">
        <f>MULTIPLIER!$C$21</f>
        <v>0</v>
      </c>
    </row>
    <row r="1287" spans="1:5" ht="15" customHeight="1" x14ac:dyDescent="0.2">
      <c r="A1287" s="132">
        <v>362281</v>
      </c>
      <c r="B1287" s="128" t="s">
        <v>1584</v>
      </c>
      <c r="C1287" s="129">
        <v>2.94</v>
      </c>
      <c r="D1287" s="129">
        <f t="shared" si="24"/>
        <v>0</v>
      </c>
      <c r="E1287" s="136">
        <f>MULTIPLIER!$C$21</f>
        <v>0</v>
      </c>
    </row>
    <row r="1288" spans="1:5" ht="15" customHeight="1" x14ac:dyDescent="0.2">
      <c r="A1288" s="132">
        <v>362282</v>
      </c>
      <c r="B1288" s="128" t="s">
        <v>1585</v>
      </c>
      <c r="C1288" s="129">
        <v>3.49</v>
      </c>
      <c r="D1288" s="129">
        <f t="shared" si="24"/>
        <v>0</v>
      </c>
      <c r="E1288" s="136">
        <f>MULTIPLIER!$C$21</f>
        <v>0</v>
      </c>
    </row>
    <row r="1289" spans="1:5" ht="15" customHeight="1" x14ac:dyDescent="0.2">
      <c r="A1289" s="132">
        <v>362283</v>
      </c>
      <c r="B1289" s="128" t="s">
        <v>1586</v>
      </c>
      <c r="C1289" s="129">
        <v>3.49</v>
      </c>
      <c r="D1289" s="129">
        <f t="shared" si="24"/>
        <v>0</v>
      </c>
      <c r="E1289" s="136">
        <f>MULTIPLIER!$C$21</f>
        <v>0</v>
      </c>
    </row>
    <row r="1290" spans="1:5" ht="15" customHeight="1" x14ac:dyDescent="0.2">
      <c r="A1290" s="132">
        <v>362284</v>
      </c>
      <c r="B1290" s="128" t="s">
        <v>1587</v>
      </c>
      <c r="C1290" s="129">
        <v>4.12</v>
      </c>
      <c r="D1290" s="129">
        <f t="shared" si="24"/>
        <v>0</v>
      </c>
      <c r="E1290" s="136">
        <f>MULTIPLIER!$C$21</f>
        <v>0</v>
      </c>
    </row>
    <row r="1291" spans="1:5" ht="15" customHeight="1" x14ac:dyDescent="0.2">
      <c r="A1291" s="132">
        <v>362285</v>
      </c>
      <c r="B1291" s="128" t="s">
        <v>1588</v>
      </c>
      <c r="C1291" s="129">
        <v>4.12</v>
      </c>
      <c r="D1291" s="129">
        <f t="shared" si="24"/>
        <v>0</v>
      </c>
      <c r="E1291" s="136">
        <f>MULTIPLIER!$C$21</f>
        <v>0</v>
      </c>
    </row>
    <row r="1292" spans="1:5" ht="15" customHeight="1" x14ac:dyDescent="0.2">
      <c r="A1292" s="132">
        <v>362287</v>
      </c>
      <c r="B1292" s="128" t="s">
        <v>1589</v>
      </c>
      <c r="C1292" s="129">
        <v>6.74</v>
      </c>
      <c r="D1292" s="129">
        <f t="shared" si="24"/>
        <v>0</v>
      </c>
      <c r="E1292" s="136">
        <f>MULTIPLIER!$C$21</f>
        <v>0</v>
      </c>
    </row>
    <row r="1293" spans="1:5" ht="15" customHeight="1" x14ac:dyDescent="0.2">
      <c r="A1293" s="132">
        <v>362289</v>
      </c>
      <c r="B1293" s="128" t="s">
        <v>1590</v>
      </c>
      <c r="C1293" s="129">
        <v>6.74</v>
      </c>
      <c r="D1293" s="129">
        <f t="shared" si="24"/>
        <v>0</v>
      </c>
      <c r="E1293" s="136">
        <f>MULTIPLIER!$C$21</f>
        <v>0</v>
      </c>
    </row>
    <row r="1294" spans="1:5" ht="15" customHeight="1" x14ac:dyDescent="0.2">
      <c r="A1294" s="132">
        <v>362291</v>
      </c>
      <c r="B1294" s="128" t="s">
        <v>1591</v>
      </c>
      <c r="C1294" s="129">
        <v>7.88</v>
      </c>
      <c r="D1294" s="129">
        <f t="shared" si="24"/>
        <v>0</v>
      </c>
      <c r="E1294" s="136">
        <f>MULTIPLIER!$C$21</f>
        <v>0</v>
      </c>
    </row>
    <row r="1295" spans="1:5" ht="15" customHeight="1" x14ac:dyDescent="0.2">
      <c r="A1295" s="132">
        <v>362293</v>
      </c>
      <c r="B1295" s="128" t="s">
        <v>1592</v>
      </c>
      <c r="C1295" s="129">
        <v>7.88</v>
      </c>
      <c r="D1295" s="129">
        <f t="shared" si="24"/>
        <v>0</v>
      </c>
      <c r="E1295" s="136">
        <f>MULTIPLIER!$C$21</f>
        <v>0</v>
      </c>
    </row>
    <row r="1296" spans="1:5" ht="15" customHeight="1" x14ac:dyDescent="0.2">
      <c r="A1296" s="132">
        <v>362295</v>
      </c>
      <c r="B1296" s="128" t="s">
        <v>1593</v>
      </c>
      <c r="C1296" s="129">
        <v>9.0399999999999991</v>
      </c>
      <c r="D1296" s="129">
        <f t="shared" si="24"/>
        <v>0</v>
      </c>
      <c r="E1296" s="136">
        <f>MULTIPLIER!$C$21</f>
        <v>0</v>
      </c>
    </row>
    <row r="1297" spans="1:5" ht="15" customHeight="1" x14ac:dyDescent="0.2">
      <c r="A1297" s="132">
        <v>362297</v>
      </c>
      <c r="B1297" s="128" t="s">
        <v>1594</v>
      </c>
      <c r="C1297" s="129">
        <v>9.0399999999999991</v>
      </c>
      <c r="D1297" s="129">
        <f t="shared" si="24"/>
        <v>0</v>
      </c>
      <c r="E1297" s="136">
        <f>MULTIPLIER!$C$21</f>
        <v>0</v>
      </c>
    </row>
    <row r="1298" spans="1:5" ht="15" customHeight="1" x14ac:dyDescent="0.2">
      <c r="A1298" s="132">
        <v>362310</v>
      </c>
      <c r="B1298" s="128" t="s">
        <v>1595</v>
      </c>
      <c r="C1298" s="129">
        <v>2.59</v>
      </c>
      <c r="D1298" s="129">
        <f t="shared" si="24"/>
        <v>0</v>
      </c>
      <c r="E1298" s="136">
        <f>MULTIPLIER!$C$21</f>
        <v>0</v>
      </c>
    </row>
    <row r="1299" spans="1:5" ht="15" customHeight="1" x14ac:dyDescent="0.2">
      <c r="A1299" s="132">
        <v>362311</v>
      </c>
      <c r="B1299" s="128" t="s">
        <v>1596</v>
      </c>
      <c r="C1299" s="129">
        <v>2.93</v>
      </c>
      <c r="D1299" s="129">
        <f t="shared" si="24"/>
        <v>0</v>
      </c>
      <c r="E1299" s="136">
        <f>MULTIPLIER!$C$21</f>
        <v>0</v>
      </c>
    </row>
    <row r="1300" spans="1:5" ht="15" customHeight="1" x14ac:dyDescent="0.2">
      <c r="A1300" s="132">
        <v>362312</v>
      </c>
      <c r="B1300" s="128" t="s">
        <v>1597</v>
      </c>
      <c r="C1300" s="129">
        <v>3.12</v>
      </c>
      <c r="D1300" s="129">
        <f t="shared" si="24"/>
        <v>0</v>
      </c>
      <c r="E1300" s="136">
        <f>MULTIPLIER!$C$21</f>
        <v>0</v>
      </c>
    </row>
    <row r="1301" spans="1:5" ht="15" customHeight="1" x14ac:dyDescent="0.2">
      <c r="A1301" s="132">
        <v>362313</v>
      </c>
      <c r="B1301" s="128" t="s">
        <v>1598</v>
      </c>
      <c r="C1301" s="129">
        <v>3.12</v>
      </c>
      <c r="D1301" s="129">
        <f t="shared" si="24"/>
        <v>0</v>
      </c>
      <c r="E1301" s="136">
        <f>MULTIPLIER!$C$21</f>
        <v>0</v>
      </c>
    </row>
    <row r="1302" spans="1:5" ht="15" customHeight="1" x14ac:dyDescent="0.2">
      <c r="A1302" s="132">
        <v>362314</v>
      </c>
      <c r="B1302" s="128" t="s">
        <v>1599</v>
      </c>
      <c r="C1302" s="129">
        <v>3.69</v>
      </c>
      <c r="D1302" s="129">
        <f t="shared" si="24"/>
        <v>0</v>
      </c>
      <c r="E1302" s="136">
        <f>MULTIPLIER!$C$21</f>
        <v>0</v>
      </c>
    </row>
    <row r="1303" spans="1:5" ht="15" customHeight="1" x14ac:dyDescent="0.2">
      <c r="A1303" s="132">
        <v>362315</v>
      </c>
      <c r="B1303" s="128" t="s">
        <v>1600</v>
      </c>
      <c r="C1303" s="129">
        <v>3.69</v>
      </c>
      <c r="D1303" s="129">
        <f t="shared" si="24"/>
        <v>0</v>
      </c>
      <c r="E1303" s="136">
        <f>MULTIPLIER!$C$21</f>
        <v>0</v>
      </c>
    </row>
    <row r="1304" spans="1:5" ht="15" customHeight="1" x14ac:dyDescent="0.2">
      <c r="A1304" s="132">
        <v>362316</v>
      </c>
      <c r="B1304" s="128" t="s">
        <v>1601</v>
      </c>
      <c r="C1304" s="129">
        <v>4.42</v>
      </c>
      <c r="D1304" s="129">
        <f t="shared" si="24"/>
        <v>0</v>
      </c>
      <c r="E1304" s="136">
        <f>MULTIPLIER!$C$21</f>
        <v>0</v>
      </c>
    </row>
    <row r="1305" spans="1:5" ht="15" customHeight="1" x14ac:dyDescent="0.2">
      <c r="A1305" s="132">
        <v>362317</v>
      </c>
      <c r="B1305" s="128" t="s">
        <v>1602</v>
      </c>
      <c r="C1305" s="129">
        <v>4.42</v>
      </c>
      <c r="D1305" s="129">
        <f t="shared" si="24"/>
        <v>0</v>
      </c>
      <c r="E1305" s="136">
        <f>MULTIPLIER!$C$21</f>
        <v>0</v>
      </c>
    </row>
    <row r="1306" spans="1:5" ht="15" customHeight="1" x14ac:dyDescent="0.2">
      <c r="A1306" s="132">
        <v>362318</v>
      </c>
      <c r="B1306" s="128" t="s">
        <v>1603</v>
      </c>
      <c r="C1306" s="129">
        <v>5.25</v>
      </c>
      <c r="D1306" s="129">
        <f t="shared" si="24"/>
        <v>0</v>
      </c>
      <c r="E1306" s="136">
        <f>MULTIPLIER!$C$21</f>
        <v>0</v>
      </c>
    </row>
    <row r="1307" spans="1:5" ht="15" customHeight="1" x14ac:dyDescent="0.2">
      <c r="A1307" s="132">
        <v>362319</v>
      </c>
      <c r="B1307" s="128" t="s">
        <v>1604</v>
      </c>
      <c r="C1307" s="129">
        <v>5.25</v>
      </c>
      <c r="D1307" s="129">
        <f t="shared" si="24"/>
        <v>0</v>
      </c>
      <c r="E1307" s="136">
        <f>MULTIPLIER!$C$21</f>
        <v>0</v>
      </c>
    </row>
    <row r="1308" spans="1:5" ht="15" customHeight="1" x14ac:dyDescent="0.2">
      <c r="A1308" s="132">
        <v>362321</v>
      </c>
      <c r="B1308" s="128" t="s">
        <v>1605</v>
      </c>
      <c r="C1308" s="129">
        <v>8.4700000000000006</v>
      </c>
      <c r="D1308" s="129">
        <f t="shared" si="24"/>
        <v>0</v>
      </c>
      <c r="E1308" s="136">
        <f>MULTIPLIER!$C$21</f>
        <v>0</v>
      </c>
    </row>
    <row r="1309" spans="1:5" ht="15" customHeight="1" x14ac:dyDescent="0.2">
      <c r="A1309" s="132">
        <v>362323</v>
      </c>
      <c r="B1309" s="128" t="s">
        <v>1606</v>
      </c>
      <c r="C1309" s="129">
        <v>8.4700000000000006</v>
      </c>
      <c r="D1309" s="129">
        <f t="shared" si="24"/>
        <v>0</v>
      </c>
      <c r="E1309" s="136">
        <f>MULTIPLIER!$C$21</f>
        <v>0</v>
      </c>
    </row>
    <row r="1310" spans="1:5" ht="15" customHeight="1" x14ac:dyDescent="0.2">
      <c r="A1310" s="132">
        <v>362325</v>
      </c>
      <c r="B1310" s="128" t="s">
        <v>1607</v>
      </c>
      <c r="C1310" s="129">
        <v>10.15</v>
      </c>
      <c r="D1310" s="129">
        <f t="shared" si="24"/>
        <v>0</v>
      </c>
      <c r="E1310" s="136">
        <f>MULTIPLIER!$C$21</f>
        <v>0</v>
      </c>
    </row>
    <row r="1311" spans="1:5" ht="15" customHeight="1" x14ac:dyDescent="0.2">
      <c r="A1311" s="132">
        <v>362327</v>
      </c>
      <c r="B1311" s="128" t="s">
        <v>1608</v>
      </c>
      <c r="C1311" s="129">
        <v>10.15</v>
      </c>
      <c r="D1311" s="129">
        <f t="shared" si="24"/>
        <v>0</v>
      </c>
      <c r="E1311" s="136">
        <f>MULTIPLIER!$C$21</f>
        <v>0</v>
      </c>
    </row>
    <row r="1312" spans="1:5" ht="15" customHeight="1" x14ac:dyDescent="0.2">
      <c r="A1312" s="132">
        <v>362329</v>
      </c>
      <c r="B1312" s="128" t="s">
        <v>1609</v>
      </c>
      <c r="C1312" s="129">
        <v>11.51</v>
      </c>
      <c r="D1312" s="129">
        <f t="shared" si="24"/>
        <v>0</v>
      </c>
      <c r="E1312" s="136">
        <f>MULTIPLIER!$C$21</f>
        <v>0</v>
      </c>
    </row>
    <row r="1313" spans="1:5" ht="15" customHeight="1" x14ac:dyDescent="0.2">
      <c r="A1313" s="132">
        <v>362331</v>
      </c>
      <c r="B1313" s="128" t="s">
        <v>1610</v>
      </c>
      <c r="C1313" s="129">
        <v>11.51</v>
      </c>
      <c r="D1313" s="129">
        <f t="shared" si="24"/>
        <v>0</v>
      </c>
      <c r="E1313" s="136">
        <f>MULTIPLIER!$C$21</f>
        <v>0</v>
      </c>
    </row>
    <row r="1314" spans="1:5" ht="15" customHeight="1" x14ac:dyDescent="0.2">
      <c r="A1314" s="132">
        <v>362344</v>
      </c>
      <c r="B1314" s="128" t="s">
        <v>1611</v>
      </c>
      <c r="C1314" s="129">
        <v>3.22</v>
      </c>
      <c r="D1314" s="129">
        <f t="shared" si="24"/>
        <v>0</v>
      </c>
      <c r="E1314" s="136">
        <f>MULTIPLIER!$C$21</f>
        <v>0</v>
      </c>
    </row>
    <row r="1315" spans="1:5" ht="15" customHeight="1" x14ac:dyDescent="0.2">
      <c r="A1315" s="132">
        <v>362345</v>
      </c>
      <c r="B1315" s="128" t="s">
        <v>1612</v>
      </c>
      <c r="C1315" s="129">
        <v>3.48</v>
      </c>
      <c r="D1315" s="129">
        <f t="shared" si="24"/>
        <v>0</v>
      </c>
      <c r="E1315" s="136">
        <f>MULTIPLIER!$C$21</f>
        <v>0</v>
      </c>
    </row>
    <row r="1316" spans="1:5" ht="15" customHeight="1" x14ac:dyDescent="0.2">
      <c r="A1316" s="132">
        <v>362346</v>
      </c>
      <c r="B1316" s="128" t="s">
        <v>1613</v>
      </c>
      <c r="C1316" s="129">
        <v>3.89</v>
      </c>
      <c r="D1316" s="129">
        <f t="shared" si="24"/>
        <v>0</v>
      </c>
      <c r="E1316" s="136">
        <f>MULTIPLIER!$C$21</f>
        <v>0</v>
      </c>
    </row>
    <row r="1317" spans="1:5" ht="15" customHeight="1" x14ac:dyDescent="0.2">
      <c r="A1317" s="132">
        <v>362347</v>
      </c>
      <c r="B1317" s="128" t="s">
        <v>1614</v>
      </c>
      <c r="C1317" s="129">
        <v>3.89</v>
      </c>
      <c r="D1317" s="129">
        <f t="shared" si="24"/>
        <v>0</v>
      </c>
      <c r="E1317" s="136">
        <f>MULTIPLIER!$C$21</f>
        <v>0</v>
      </c>
    </row>
    <row r="1318" spans="1:5" ht="15" customHeight="1" x14ac:dyDescent="0.2">
      <c r="A1318" s="132">
        <v>362348</v>
      </c>
      <c r="B1318" s="128" t="s">
        <v>1615</v>
      </c>
      <c r="C1318" s="129">
        <v>4.3600000000000003</v>
      </c>
      <c r="D1318" s="129">
        <f t="shared" si="24"/>
        <v>0</v>
      </c>
      <c r="E1318" s="136">
        <f>MULTIPLIER!$C$21</f>
        <v>0</v>
      </c>
    </row>
    <row r="1319" spans="1:5" ht="15" customHeight="1" x14ac:dyDescent="0.2">
      <c r="A1319" s="132">
        <v>362349</v>
      </c>
      <c r="B1319" s="128" t="s">
        <v>1616</v>
      </c>
      <c r="C1319" s="129">
        <v>4.3600000000000003</v>
      </c>
      <c r="D1319" s="129">
        <f t="shared" si="24"/>
        <v>0</v>
      </c>
      <c r="E1319" s="136">
        <f>MULTIPLIER!$C$21</f>
        <v>0</v>
      </c>
    </row>
    <row r="1320" spans="1:5" ht="15" customHeight="1" x14ac:dyDescent="0.2">
      <c r="A1320" s="132">
        <v>362350</v>
      </c>
      <c r="B1320" s="128" t="s">
        <v>1617</v>
      </c>
      <c r="C1320" s="129">
        <v>5.33</v>
      </c>
      <c r="D1320" s="129">
        <f t="shared" si="24"/>
        <v>0</v>
      </c>
      <c r="E1320" s="136">
        <f>MULTIPLIER!$C$21</f>
        <v>0</v>
      </c>
    </row>
    <row r="1321" spans="1:5" ht="15" customHeight="1" x14ac:dyDescent="0.2">
      <c r="A1321" s="132">
        <v>362351</v>
      </c>
      <c r="B1321" s="128" t="s">
        <v>1618</v>
      </c>
      <c r="C1321" s="129">
        <v>5.33</v>
      </c>
      <c r="D1321" s="129">
        <f t="shared" si="24"/>
        <v>0</v>
      </c>
      <c r="E1321" s="136">
        <f>MULTIPLIER!$C$21</f>
        <v>0</v>
      </c>
    </row>
    <row r="1322" spans="1:5" ht="15" customHeight="1" x14ac:dyDescent="0.2">
      <c r="A1322" s="132">
        <v>362352</v>
      </c>
      <c r="B1322" s="128" t="s">
        <v>1619</v>
      </c>
      <c r="C1322" s="129">
        <v>6.11</v>
      </c>
      <c r="D1322" s="129">
        <f t="shared" si="24"/>
        <v>0</v>
      </c>
      <c r="E1322" s="136">
        <f>MULTIPLIER!$C$21</f>
        <v>0</v>
      </c>
    </row>
    <row r="1323" spans="1:5" ht="15" customHeight="1" x14ac:dyDescent="0.2">
      <c r="A1323" s="132">
        <v>362353</v>
      </c>
      <c r="B1323" s="128" t="s">
        <v>1620</v>
      </c>
      <c r="C1323" s="129">
        <v>6.11</v>
      </c>
      <c r="D1323" s="129">
        <f t="shared" si="24"/>
        <v>0</v>
      </c>
      <c r="E1323" s="136">
        <f>MULTIPLIER!$C$21</f>
        <v>0</v>
      </c>
    </row>
    <row r="1324" spans="1:5" ht="15" customHeight="1" x14ac:dyDescent="0.2">
      <c r="A1324" s="132">
        <v>362355</v>
      </c>
      <c r="B1324" s="128" t="s">
        <v>1621</v>
      </c>
      <c r="C1324" s="129">
        <v>9.7100000000000009</v>
      </c>
      <c r="D1324" s="129">
        <f t="shared" si="24"/>
        <v>0</v>
      </c>
      <c r="E1324" s="136">
        <f>MULTIPLIER!$C$21</f>
        <v>0</v>
      </c>
    </row>
    <row r="1325" spans="1:5" ht="15" customHeight="1" x14ac:dyDescent="0.2">
      <c r="A1325" s="132">
        <v>362357</v>
      </c>
      <c r="B1325" s="128" t="s">
        <v>1622</v>
      </c>
      <c r="C1325" s="129">
        <v>9.7100000000000009</v>
      </c>
      <c r="D1325" s="129">
        <f t="shared" ref="D1325:D1388" si="25">ROUND(C1325*E1325,4)</f>
        <v>0</v>
      </c>
      <c r="E1325" s="136">
        <f>MULTIPLIER!$C$21</f>
        <v>0</v>
      </c>
    </row>
    <row r="1326" spans="1:5" ht="15" customHeight="1" x14ac:dyDescent="0.2">
      <c r="A1326" s="132">
        <v>362359</v>
      </c>
      <c r="B1326" s="128" t="s">
        <v>1623</v>
      </c>
      <c r="C1326" s="129">
        <v>11.36</v>
      </c>
      <c r="D1326" s="129">
        <f t="shared" si="25"/>
        <v>0</v>
      </c>
      <c r="E1326" s="136">
        <f>MULTIPLIER!$C$21</f>
        <v>0</v>
      </c>
    </row>
    <row r="1327" spans="1:5" ht="15" customHeight="1" x14ac:dyDescent="0.2">
      <c r="A1327" s="132">
        <v>362361</v>
      </c>
      <c r="B1327" s="128" t="s">
        <v>1624</v>
      </c>
      <c r="C1327" s="129">
        <v>11.36</v>
      </c>
      <c r="D1327" s="129">
        <f t="shared" si="25"/>
        <v>0</v>
      </c>
      <c r="E1327" s="136">
        <f>MULTIPLIER!$C$21</f>
        <v>0</v>
      </c>
    </row>
    <row r="1328" spans="1:5" ht="15" customHeight="1" x14ac:dyDescent="0.2">
      <c r="A1328" s="132">
        <v>362363</v>
      </c>
      <c r="B1328" s="128" t="s">
        <v>1625</v>
      </c>
      <c r="C1328" s="129">
        <v>13.08</v>
      </c>
      <c r="D1328" s="129">
        <f t="shared" si="25"/>
        <v>0</v>
      </c>
      <c r="E1328" s="136">
        <f>MULTIPLIER!$C$21</f>
        <v>0</v>
      </c>
    </row>
    <row r="1329" spans="1:5" ht="15" customHeight="1" x14ac:dyDescent="0.2">
      <c r="A1329" s="132">
        <v>362365</v>
      </c>
      <c r="B1329" s="128" t="s">
        <v>1626</v>
      </c>
      <c r="C1329" s="129">
        <v>13.08</v>
      </c>
      <c r="D1329" s="129">
        <f t="shared" si="25"/>
        <v>0</v>
      </c>
      <c r="E1329" s="136">
        <f>MULTIPLIER!$C$21</f>
        <v>0</v>
      </c>
    </row>
    <row r="1330" spans="1:5" ht="15" customHeight="1" x14ac:dyDescent="0.2">
      <c r="A1330" s="132">
        <v>362378</v>
      </c>
      <c r="B1330" s="128" t="s">
        <v>1627</v>
      </c>
      <c r="C1330" s="129">
        <v>4.4000000000000004</v>
      </c>
      <c r="D1330" s="129">
        <f t="shared" si="25"/>
        <v>0</v>
      </c>
      <c r="E1330" s="136">
        <f>MULTIPLIER!$C$21</f>
        <v>0</v>
      </c>
    </row>
    <row r="1331" spans="1:5" ht="15" customHeight="1" x14ac:dyDescent="0.2">
      <c r="A1331" s="132">
        <v>362379</v>
      </c>
      <c r="B1331" s="128" t="s">
        <v>1628</v>
      </c>
      <c r="C1331" s="129">
        <v>5.05</v>
      </c>
      <c r="D1331" s="129">
        <f t="shared" si="25"/>
        <v>0</v>
      </c>
      <c r="E1331" s="136">
        <f>MULTIPLIER!$C$21</f>
        <v>0</v>
      </c>
    </row>
    <row r="1332" spans="1:5" ht="15" customHeight="1" x14ac:dyDescent="0.2">
      <c r="A1332" s="132">
        <v>362380</v>
      </c>
      <c r="B1332" s="128" t="s">
        <v>1629</v>
      </c>
      <c r="C1332" s="129">
        <v>5.05</v>
      </c>
      <c r="D1332" s="129">
        <f t="shared" si="25"/>
        <v>0</v>
      </c>
      <c r="E1332" s="136">
        <f>MULTIPLIER!$C$21</f>
        <v>0</v>
      </c>
    </row>
    <row r="1333" spans="1:5" ht="15" customHeight="1" x14ac:dyDescent="0.2">
      <c r="A1333" s="132">
        <v>362381</v>
      </c>
      <c r="B1333" s="128" t="s">
        <v>1630</v>
      </c>
      <c r="C1333" s="129">
        <v>6.09</v>
      </c>
      <c r="D1333" s="129">
        <f t="shared" si="25"/>
        <v>0</v>
      </c>
      <c r="E1333" s="136">
        <f>MULTIPLIER!$C$21</f>
        <v>0</v>
      </c>
    </row>
    <row r="1334" spans="1:5" ht="15" customHeight="1" x14ac:dyDescent="0.2">
      <c r="A1334" s="132">
        <v>362382</v>
      </c>
      <c r="B1334" s="128" t="s">
        <v>1631</v>
      </c>
      <c r="C1334" s="129">
        <v>6.09</v>
      </c>
      <c r="D1334" s="129">
        <f t="shared" si="25"/>
        <v>0</v>
      </c>
      <c r="E1334" s="136">
        <f>MULTIPLIER!$C$21</f>
        <v>0</v>
      </c>
    </row>
    <row r="1335" spans="1:5" ht="15" customHeight="1" x14ac:dyDescent="0.2">
      <c r="A1335" s="132">
        <v>362383</v>
      </c>
      <c r="B1335" s="128" t="s">
        <v>1632</v>
      </c>
      <c r="C1335" s="129">
        <v>7.04</v>
      </c>
      <c r="D1335" s="129">
        <f t="shared" si="25"/>
        <v>0</v>
      </c>
      <c r="E1335" s="136">
        <f>MULTIPLIER!$C$21</f>
        <v>0</v>
      </c>
    </row>
    <row r="1336" spans="1:5" ht="15" customHeight="1" x14ac:dyDescent="0.2">
      <c r="A1336" s="132">
        <v>362384</v>
      </c>
      <c r="B1336" s="128" t="s">
        <v>1633</v>
      </c>
      <c r="C1336" s="129">
        <v>7.04</v>
      </c>
      <c r="D1336" s="129">
        <f t="shared" si="25"/>
        <v>0</v>
      </c>
      <c r="E1336" s="136">
        <f>MULTIPLIER!$C$21</f>
        <v>0</v>
      </c>
    </row>
    <row r="1337" spans="1:5" ht="15" customHeight="1" x14ac:dyDescent="0.2">
      <c r="A1337" s="132">
        <v>362385</v>
      </c>
      <c r="B1337" s="128" t="s">
        <v>1634</v>
      </c>
      <c r="C1337" s="129">
        <v>8.2200000000000006</v>
      </c>
      <c r="D1337" s="129">
        <f t="shared" si="25"/>
        <v>0</v>
      </c>
      <c r="E1337" s="136">
        <f>MULTIPLIER!$C$21</f>
        <v>0</v>
      </c>
    </row>
    <row r="1338" spans="1:5" ht="15" customHeight="1" x14ac:dyDescent="0.2">
      <c r="A1338" s="132">
        <v>362386</v>
      </c>
      <c r="B1338" s="128" t="s">
        <v>1635</v>
      </c>
      <c r="C1338" s="129">
        <v>8.2200000000000006</v>
      </c>
      <c r="D1338" s="129">
        <f t="shared" si="25"/>
        <v>0</v>
      </c>
      <c r="E1338" s="136">
        <f>MULTIPLIER!$C$21</f>
        <v>0</v>
      </c>
    </row>
    <row r="1339" spans="1:5" ht="15" customHeight="1" x14ac:dyDescent="0.2">
      <c r="A1339" s="132">
        <v>362388</v>
      </c>
      <c r="B1339" s="128" t="s">
        <v>1636</v>
      </c>
      <c r="C1339" s="129">
        <v>13.8</v>
      </c>
      <c r="D1339" s="129">
        <f t="shared" si="25"/>
        <v>0</v>
      </c>
      <c r="E1339" s="136">
        <f>MULTIPLIER!$C$21</f>
        <v>0</v>
      </c>
    </row>
    <row r="1340" spans="1:5" ht="15" customHeight="1" x14ac:dyDescent="0.2">
      <c r="A1340" s="132">
        <v>362390</v>
      </c>
      <c r="B1340" s="128" t="s">
        <v>1637</v>
      </c>
      <c r="C1340" s="129">
        <v>13.8</v>
      </c>
      <c r="D1340" s="129">
        <f t="shared" si="25"/>
        <v>0</v>
      </c>
      <c r="E1340" s="136">
        <f>MULTIPLIER!$C$21</f>
        <v>0</v>
      </c>
    </row>
    <row r="1341" spans="1:5" ht="15" customHeight="1" x14ac:dyDescent="0.2">
      <c r="A1341" s="132">
        <v>362392</v>
      </c>
      <c r="B1341" s="128" t="s">
        <v>1638</v>
      </c>
      <c r="C1341" s="129">
        <v>16.22</v>
      </c>
      <c r="D1341" s="129">
        <f t="shared" si="25"/>
        <v>0</v>
      </c>
      <c r="E1341" s="136">
        <f>MULTIPLIER!$C$21</f>
        <v>0</v>
      </c>
    </row>
    <row r="1342" spans="1:5" ht="15" customHeight="1" x14ac:dyDescent="0.2">
      <c r="A1342" s="132">
        <v>362394</v>
      </c>
      <c r="B1342" s="128" t="s">
        <v>1639</v>
      </c>
      <c r="C1342" s="129">
        <v>16.22</v>
      </c>
      <c r="D1342" s="129">
        <f t="shared" si="25"/>
        <v>0</v>
      </c>
      <c r="E1342" s="136">
        <f>MULTIPLIER!$C$21</f>
        <v>0</v>
      </c>
    </row>
    <row r="1343" spans="1:5" ht="15" customHeight="1" x14ac:dyDescent="0.2">
      <c r="A1343" s="132">
        <v>362396</v>
      </c>
      <c r="B1343" s="128" t="s">
        <v>1640</v>
      </c>
      <c r="C1343" s="129">
        <v>18.68</v>
      </c>
      <c r="D1343" s="129">
        <f t="shared" si="25"/>
        <v>0</v>
      </c>
      <c r="E1343" s="136">
        <f>MULTIPLIER!$C$21</f>
        <v>0</v>
      </c>
    </row>
    <row r="1344" spans="1:5" ht="15" customHeight="1" x14ac:dyDescent="0.2">
      <c r="A1344" s="132">
        <v>362398</v>
      </c>
      <c r="B1344" s="128" t="s">
        <v>1641</v>
      </c>
      <c r="C1344" s="129">
        <v>18.68</v>
      </c>
      <c r="D1344" s="129">
        <f t="shared" si="25"/>
        <v>0</v>
      </c>
      <c r="E1344" s="136">
        <f>MULTIPLIER!$C$21</f>
        <v>0</v>
      </c>
    </row>
    <row r="1345" spans="1:5" ht="15" customHeight="1" x14ac:dyDescent="0.2">
      <c r="A1345" s="132">
        <v>362411</v>
      </c>
      <c r="B1345" s="128" t="s">
        <v>1642</v>
      </c>
      <c r="C1345" s="129">
        <v>13.76</v>
      </c>
      <c r="D1345" s="129" t="e">
        <f t="shared" si="25"/>
        <v>#VALUE!</v>
      </c>
      <c r="E1345" s="136" t="str">
        <f>MULTIPLIER!$C$22</f>
        <v>Multiplier</v>
      </c>
    </row>
    <row r="1346" spans="1:5" ht="15" customHeight="1" x14ac:dyDescent="0.2">
      <c r="A1346" s="132">
        <v>362412</v>
      </c>
      <c r="B1346" s="128" t="s">
        <v>1643</v>
      </c>
      <c r="C1346" s="129">
        <v>14.11</v>
      </c>
      <c r="D1346" s="129" t="e">
        <f t="shared" si="25"/>
        <v>#VALUE!</v>
      </c>
      <c r="E1346" s="136" t="str">
        <f>MULTIPLIER!$C$22</f>
        <v>Multiplier</v>
      </c>
    </row>
    <row r="1347" spans="1:5" ht="15" customHeight="1" x14ac:dyDescent="0.2">
      <c r="A1347" s="132">
        <v>362413</v>
      </c>
      <c r="B1347" s="128" t="s">
        <v>1644</v>
      </c>
      <c r="C1347" s="129">
        <v>16.61</v>
      </c>
      <c r="D1347" s="129" t="e">
        <f t="shared" si="25"/>
        <v>#VALUE!</v>
      </c>
      <c r="E1347" s="136" t="str">
        <f>MULTIPLIER!$C$22</f>
        <v>Multiplier</v>
      </c>
    </row>
    <row r="1348" spans="1:5" ht="15" customHeight="1" x14ac:dyDescent="0.2">
      <c r="A1348" s="132">
        <v>362414</v>
      </c>
      <c r="B1348" s="128" t="s">
        <v>1645</v>
      </c>
      <c r="C1348" s="129">
        <v>16.61</v>
      </c>
      <c r="D1348" s="129" t="e">
        <f t="shared" si="25"/>
        <v>#VALUE!</v>
      </c>
      <c r="E1348" s="136" t="str">
        <f>MULTIPLIER!$C$22</f>
        <v>Multiplier</v>
      </c>
    </row>
    <row r="1349" spans="1:5" ht="15" customHeight="1" x14ac:dyDescent="0.2">
      <c r="A1349" s="132">
        <v>362415</v>
      </c>
      <c r="B1349" s="128" t="s">
        <v>1646</v>
      </c>
      <c r="C1349" s="129">
        <v>18.22</v>
      </c>
      <c r="D1349" s="129" t="e">
        <f t="shared" si="25"/>
        <v>#VALUE!</v>
      </c>
      <c r="E1349" s="136" t="str">
        <f>MULTIPLIER!$C$22</f>
        <v>Multiplier</v>
      </c>
    </row>
    <row r="1350" spans="1:5" ht="15" customHeight="1" x14ac:dyDescent="0.2">
      <c r="A1350" s="132">
        <v>362416</v>
      </c>
      <c r="B1350" s="128" t="s">
        <v>1647</v>
      </c>
      <c r="C1350" s="129">
        <v>18.22</v>
      </c>
      <c r="D1350" s="129" t="e">
        <f t="shared" si="25"/>
        <v>#VALUE!</v>
      </c>
      <c r="E1350" s="136" t="str">
        <f>MULTIPLIER!$C$22</f>
        <v>Multiplier</v>
      </c>
    </row>
    <row r="1351" spans="1:5" ht="15" customHeight="1" x14ac:dyDescent="0.2">
      <c r="A1351" s="132">
        <v>362417</v>
      </c>
      <c r="B1351" s="128" t="s">
        <v>1648</v>
      </c>
      <c r="C1351" s="129">
        <v>19.02</v>
      </c>
      <c r="D1351" s="129" t="e">
        <f t="shared" si="25"/>
        <v>#VALUE!</v>
      </c>
      <c r="E1351" s="136" t="str">
        <f>MULTIPLIER!$C$22</f>
        <v>Multiplier</v>
      </c>
    </row>
    <row r="1352" spans="1:5" ht="15" customHeight="1" x14ac:dyDescent="0.2">
      <c r="A1352" s="132">
        <v>362418</v>
      </c>
      <c r="B1352" s="128" t="s">
        <v>1649</v>
      </c>
      <c r="C1352" s="129">
        <v>19.02</v>
      </c>
      <c r="D1352" s="129" t="e">
        <f t="shared" si="25"/>
        <v>#VALUE!</v>
      </c>
      <c r="E1352" s="136" t="str">
        <f>MULTIPLIER!$C$22</f>
        <v>Multiplier</v>
      </c>
    </row>
    <row r="1353" spans="1:5" ht="15" customHeight="1" x14ac:dyDescent="0.2">
      <c r="A1353" s="132">
        <v>362420</v>
      </c>
      <c r="B1353" s="128" t="s">
        <v>1650</v>
      </c>
      <c r="C1353" s="129">
        <v>24.19</v>
      </c>
      <c r="D1353" s="129" t="e">
        <f t="shared" si="25"/>
        <v>#VALUE!</v>
      </c>
      <c r="E1353" s="136" t="str">
        <f>MULTIPLIER!$C$22</f>
        <v>Multiplier</v>
      </c>
    </row>
    <row r="1354" spans="1:5" ht="15" customHeight="1" x14ac:dyDescent="0.2">
      <c r="A1354" s="132">
        <v>362422</v>
      </c>
      <c r="B1354" s="128" t="s">
        <v>1651</v>
      </c>
      <c r="C1354" s="129">
        <v>24.19</v>
      </c>
      <c r="D1354" s="129" t="e">
        <f t="shared" si="25"/>
        <v>#VALUE!</v>
      </c>
      <c r="E1354" s="136" t="str">
        <f>MULTIPLIER!$C$22</f>
        <v>Multiplier</v>
      </c>
    </row>
    <row r="1355" spans="1:5" ht="15" customHeight="1" x14ac:dyDescent="0.2">
      <c r="A1355" s="132">
        <v>362424</v>
      </c>
      <c r="B1355" s="128" t="s">
        <v>1652</v>
      </c>
      <c r="C1355" s="129">
        <v>27.18</v>
      </c>
      <c r="D1355" s="129" t="e">
        <f t="shared" si="25"/>
        <v>#VALUE!</v>
      </c>
      <c r="E1355" s="136" t="str">
        <f>MULTIPLIER!$C$22</f>
        <v>Multiplier</v>
      </c>
    </row>
    <row r="1356" spans="1:5" ht="15" customHeight="1" x14ac:dyDescent="0.2">
      <c r="A1356" s="132">
        <v>362426</v>
      </c>
      <c r="B1356" s="128" t="s">
        <v>1653</v>
      </c>
      <c r="C1356" s="129">
        <v>27.18</v>
      </c>
      <c r="D1356" s="129" t="e">
        <f t="shared" si="25"/>
        <v>#VALUE!</v>
      </c>
      <c r="E1356" s="136" t="str">
        <f>MULTIPLIER!$C$22</f>
        <v>Multiplier</v>
      </c>
    </row>
    <row r="1357" spans="1:5" ht="15" customHeight="1" x14ac:dyDescent="0.2">
      <c r="A1357" s="132">
        <v>362428</v>
      </c>
      <c r="B1357" s="128" t="s">
        <v>1654</v>
      </c>
      <c r="C1357" s="129">
        <v>30.23</v>
      </c>
      <c r="D1357" s="129" t="e">
        <f t="shared" si="25"/>
        <v>#VALUE!</v>
      </c>
      <c r="E1357" s="136" t="str">
        <f>MULTIPLIER!$C$22</f>
        <v>Multiplier</v>
      </c>
    </row>
    <row r="1358" spans="1:5" ht="15" customHeight="1" x14ac:dyDescent="0.2">
      <c r="A1358" s="132">
        <v>362430</v>
      </c>
      <c r="B1358" s="128" t="s">
        <v>1655</v>
      </c>
      <c r="C1358" s="129">
        <v>30.23</v>
      </c>
      <c r="D1358" s="129" t="e">
        <f t="shared" si="25"/>
        <v>#VALUE!</v>
      </c>
      <c r="E1358" s="136" t="str">
        <f>MULTIPLIER!$C$22</f>
        <v>Multiplier</v>
      </c>
    </row>
    <row r="1359" spans="1:5" ht="15" customHeight="1" x14ac:dyDescent="0.2">
      <c r="A1359" s="132">
        <v>362443</v>
      </c>
      <c r="B1359" s="128" t="s">
        <v>1656</v>
      </c>
      <c r="C1359" s="129">
        <v>16.329999999999998</v>
      </c>
      <c r="D1359" s="129" t="e">
        <f t="shared" si="25"/>
        <v>#VALUE!</v>
      </c>
      <c r="E1359" s="136" t="str">
        <f>MULTIPLIER!$C$22</f>
        <v>Multiplier</v>
      </c>
    </row>
    <row r="1360" spans="1:5" ht="15" customHeight="1" x14ac:dyDescent="0.2">
      <c r="A1360" s="132">
        <v>362444</v>
      </c>
      <c r="B1360" s="128" t="s">
        <v>1657</v>
      </c>
      <c r="C1360" s="129">
        <v>17.760000000000002</v>
      </c>
      <c r="D1360" s="129" t="e">
        <f t="shared" si="25"/>
        <v>#VALUE!</v>
      </c>
      <c r="E1360" s="136" t="str">
        <f>MULTIPLIER!$C$22</f>
        <v>Multiplier</v>
      </c>
    </row>
    <row r="1361" spans="1:5" ht="15" customHeight="1" x14ac:dyDescent="0.2">
      <c r="A1361" s="132">
        <v>362445</v>
      </c>
      <c r="B1361" s="128" t="s">
        <v>1658</v>
      </c>
      <c r="C1361" s="129">
        <v>21.04</v>
      </c>
      <c r="D1361" s="129" t="e">
        <f t="shared" si="25"/>
        <v>#VALUE!</v>
      </c>
      <c r="E1361" s="136" t="str">
        <f>MULTIPLIER!$C$22</f>
        <v>Multiplier</v>
      </c>
    </row>
    <row r="1362" spans="1:5" ht="15" customHeight="1" x14ac:dyDescent="0.2">
      <c r="A1362" s="132">
        <v>362446</v>
      </c>
      <c r="B1362" s="128" t="s">
        <v>1659</v>
      </c>
      <c r="C1362" s="129">
        <v>21.04</v>
      </c>
      <c r="D1362" s="129" t="e">
        <f t="shared" si="25"/>
        <v>#VALUE!</v>
      </c>
      <c r="E1362" s="136" t="str">
        <f>MULTIPLIER!$C$22</f>
        <v>Multiplier</v>
      </c>
    </row>
    <row r="1363" spans="1:5" ht="15" customHeight="1" x14ac:dyDescent="0.2">
      <c r="A1363" s="132">
        <v>362447</v>
      </c>
      <c r="B1363" s="128" t="s">
        <v>1660</v>
      </c>
      <c r="C1363" s="129">
        <v>23.21</v>
      </c>
      <c r="D1363" s="129" t="e">
        <f t="shared" si="25"/>
        <v>#VALUE!</v>
      </c>
      <c r="E1363" s="136" t="str">
        <f>MULTIPLIER!$C$22</f>
        <v>Multiplier</v>
      </c>
    </row>
    <row r="1364" spans="1:5" ht="15" customHeight="1" x14ac:dyDescent="0.2">
      <c r="A1364" s="132">
        <v>362448</v>
      </c>
      <c r="B1364" s="128" t="s">
        <v>1661</v>
      </c>
      <c r="C1364" s="129">
        <v>23.21</v>
      </c>
      <c r="D1364" s="129" t="e">
        <f t="shared" si="25"/>
        <v>#VALUE!</v>
      </c>
      <c r="E1364" s="136" t="str">
        <f>MULTIPLIER!$C$22</f>
        <v>Multiplier</v>
      </c>
    </row>
    <row r="1365" spans="1:5" ht="15" customHeight="1" x14ac:dyDescent="0.2">
      <c r="A1365" s="132">
        <v>362449</v>
      </c>
      <c r="B1365" s="128" t="s">
        <v>1662</v>
      </c>
      <c r="C1365" s="129">
        <v>25.21</v>
      </c>
      <c r="D1365" s="129" t="e">
        <f t="shared" si="25"/>
        <v>#VALUE!</v>
      </c>
      <c r="E1365" s="136" t="str">
        <f>MULTIPLIER!$C$22</f>
        <v>Multiplier</v>
      </c>
    </row>
    <row r="1366" spans="1:5" ht="15" customHeight="1" x14ac:dyDescent="0.2">
      <c r="A1366" s="132">
        <v>362450</v>
      </c>
      <c r="B1366" s="128" t="s">
        <v>1663</v>
      </c>
      <c r="C1366" s="129">
        <v>25.21</v>
      </c>
      <c r="D1366" s="129" t="e">
        <f t="shared" si="25"/>
        <v>#VALUE!</v>
      </c>
      <c r="E1366" s="136" t="str">
        <f>MULTIPLIER!$C$22</f>
        <v>Multiplier</v>
      </c>
    </row>
    <row r="1367" spans="1:5" ht="15" customHeight="1" x14ac:dyDescent="0.2">
      <c r="A1367" s="132">
        <v>362452</v>
      </c>
      <c r="B1367" s="128" t="s">
        <v>1664</v>
      </c>
      <c r="C1367" s="129">
        <v>34.020000000000003</v>
      </c>
      <c r="D1367" s="129" t="e">
        <f t="shared" si="25"/>
        <v>#VALUE!</v>
      </c>
      <c r="E1367" s="136" t="str">
        <f>MULTIPLIER!$C$22</f>
        <v>Multiplier</v>
      </c>
    </row>
    <row r="1368" spans="1:5" ht="15" customHeight="1" x14ac:dyDescent="0.2">
      <c r="A1368" s="132">
        <v>362454</v>
      </c>
      <c r="B1368" s="128" t="s">
        <v>1665</v>
      </c>
      <c r="C1368" s="129">
        <v>34.020000000000003</v>
      </c>
      <c r="D1368" s="129" t="e">
        <f t="shared" si="25"/>
        <v>#VALUE!</v>
      </c>
      <c r="E1368" s="136" t="str">
        <f>MULTIPLIER!$C$22</f>
        <v>Multiplier</v>
      </c>
    </row>
    <row r="1369" spans="1:5" ht="15" customHeight="1" x14ac:dyDescent="0.2">
      <c r="A1369" s="132">
        <v>362456</v>
      </c>
      <c r="B1369" s="128" t="s">
        <v>1666</v>
      </c>
      <c r="C1369" s="129">
        <v>38.22</v>
      </c>
      <c r="D1369" s="129" t="e">
        <f t="shared" si="25"/>
        <v>#VALUE!</v>
      </c>
      <c r="E1369" s="136" t="str">
        <f>MULTIPLIER!$C$22</f>
        <v>Multiplier</v>
      </c>
    </row>
    <row r="1370" spans="1:5" ht="15" customHeight="1" x14ac:dyDescent="0.2">
      <c r="A1370" s="132">
        <v>362458</v>
      </c>
      <c r="B1370" s="128" t="s">
        <v>1667</v>
      </c>
      <c r="C1370" s="129">
        <v>38.22</v>
      </c>
      <c r="D1370" s="129" t="e">
        <f t="shared" si="25"/>
        <v>#VALUE!</v>
      </c>
      <c r="E1370" s="136" t="str">
        <f>MULTIPLIER!$C$22</f>
        <v>Multiplier</v>
      </c>
    </row>
    <row r="1371" spans="1:5" ht="15" customHeight="1" x14ac:dyDescent="0.2">
      <c r="A1371" s="132">
        <v>362460</v>
      </c>
      <c r="B1371" s="128" t="s">
        <v>1668</v>
      </c>
      <c r="C1371" s="129">
        <v>42.4</v>
      </c>
      <c r="D1371" s="129" t="e">
        <f t="shared" si="25"/>
        <v>#VALUE!</v>
      </c>
      <c r="E1371" s="136" t="str">
        <f>MULTIPLIER!$C$22</f>
        <v>Multiplier</v>
      </c>
    </row>
    <row r="1372" spans="1:5" ht="15" customHeight="1" x14ac:dyDescent="0.2">
      <c r="A1372" s="132">
        <v>362462</v>
      </c>
      <c r="B1372" s="128" t="s">
        <v>1669</v>
      </c>
      <c r="C1372" s="129">
        <v>42.4</v>
      </c>
      <c r="D1372" s="129" t="e">
        <f t="shared" si="25"/>
        <v>#VALUE!</v>
      </c>
      <c r="E1372" s="136" t="str">
        <f>MULTIPLIER!$C$22</f>
        <v>Multiplier</v>
      </c>
    </row>
    <row r="1373" spans="1:5" ht="15" customHeight="1" x14ac:dyDescent="0.2">
      <c r="A1373" s="132">
        <v>362506</v>
      </c>
      <c r="B1373" s="128" t="s">
        <v>1670</v>
      </c>
      <c r="C1373" s="129">
        <v>24.62</v>
      </c>
      <c r="D1373" s="129" t="e">
        <f t="shared" si="25"/>
        <v>#VALUE!</v>
      </c>
      <c r="E1373" s="136" t="str">
        <f>MULTIPLIER!$C$22</f>
        <v>Multiplier</v>
      </c>
    </row>
    <row r="1374" spans="1:5" ht="15" customHeight="1" x14ac:dyDescent="0.2">
      <c r="A1374" s="132">
        <v>362507</v>
      </c>
      <c r="B1374" s="128" t="s">
        <v>1671</v>
      </c>
      <c r="C1374" s="129">
        <v>28.48</v>
      </c>
      <c r="D1374" s="129" t="e">
        <f t="shared" si="25"/>
        <v>#VALUE!</v>
      </c>
      <c r="E1374" s="136" t="str">
        <f>MULTIPLIER!$C$22</f>
        <v>Multiplier</v>
      </c>
    </row>
    <row r="1375" spans="1:5" ht="15" customHeight="1" x14ac:dyDescent="0.2">
      <c r="A1375" s="132">
        <v>362508</v>
      </c>
      <c r="B1375" s="128" t="s">
        <v>1672</v>
      </c>
      <c r="C1375" s="129">
        <v>28.48</v>
      </c>
      <c r="D1375" s="129" t="e">
        <f t="shared" si="25"/>
        <v>#VALUE!</v>
      </c>
      <c r="E1375" s="136" t="str">
        <f>MULTIPLIER!$C$22</f>
        <v>Multiplier</v>
      </c>
    </row>
    <row r="1376" spans="1:5" ht="15" customHeight="1" x14ac:dyDescent="0.2">
      <c r="A1376" s="132">
        <v>362509</v>
      </c>
      <c r="B1376" s="128" t="s">
        <v>1673</v>
      </c>
      <c r="C1376" s="129">
        <v>32.51</v>
      </c>
      <c r="D1376" s="129" t="e">
        <f t="shared" si="25"/>
        <v>#VALUE!</v>
      </c>
      <c r="E1376" s="136" t="str">
        <f>MULTIPLIER!$C$22</f>
        <v>Multiplier</v>
      </c>
    </row>
    <row r="1377" spans="1:5" ht="15" customHeight="1" x14ac:dyDescent="0.2">
      <c r="A1377" s="132">
        <v>362510</v>
      </c>
      <c r="B1377" s="128" t="s">
        <v>1674</v>
      </c>
      <c r="C1377" s="129">
        <v>32.51</v>
      </c>
      <c r="D1377" s="129" t="e">
        <f t="shared" si="25"/>
        <v>#VALUE!</v>
      </c>
      <c r="E1377" s="136" t="str">
        <f>MULTIPLIER!$C$22</f>
        <v>Multiplier</v>
      </c>
    </row>
    <row r="1378" spans="1:5" ht="15" customHeight="1" x14ac:dyDescent="0.2">
      <c r="A1378" s="132">
        <v>362511</v>
      </c>
      <c r="B1378" s="128" t="s">
        <v>1675</v>
      </c>
      <c r="C1378" s="129">
        <v>34.78</v>
      </c>
      <c r="D1378" s="129" t="e">
        <f t="shared" si="25"/>
        <v>#VALUE!</v>
      </c>
      <c r="E1378" s="136" t="str">
        <f>MULTIPLIER!$C$22</f>
        <v>Multiplier</v>
      </c>
    </row>
    <row r="1379" spans="1:5" ht="15" customHeight="1" x14ac:dyDescent="0.2">
      <c r="A1379" s="132">
        <v>362512</v>
      </c>
      <c r="B1379" s="128" t="s">
        <v>1676</v>
      </c>
      <c r="C1379" s="129">
        <v>34.78</v>
      </c>
      <c r="D1379" s="129" t="e">
        <f t="shared" si="25"/>
        <v>#VALUE!</v>
      </c>
      <c r="E1379" s="136" t="str">
        <f>MULTIPLIER!$C$22</f>
        <v>Multiplier</v>
      </c>
    </row>
    <row r="1380" spans="1:5" ht="15" customHeight="1" x14ac:dyDescent="0.2">
      <c r="A1380" s="132">
        <v>362514</v>
      </c>
      <c r="B1380" s="128" t="s">
        <v>1677</v>
      </c>
      <c r="C1380" s="129">
        <v>40.130000000000003</v>
      </c>
      <c r="D1380" s="129" t="e">
        <f t="shared" si="25"/>
        <v>#VALUE!</v>
      </c>
      <c r="E1380" s="136" t="str">
        <f>MULTIPLIER!$C$22</f>
        <v>Multiplier</v>
      </c>
    </row>
    <row r="1381" spans="1:5" ht="15" customHeight="1" x14ac:dyDescent="0.2">
      <c r="A1381" s="132">
        <v>362516</v>
      </c>
      <c r="B1381" s="128" t="s">
        <v>1678</v>
      </c>
      <c r="C1381" s="129">
        <v>40.130000000000003</v>
      </c>
      <c r="D1381" s="129" t="e">
        <f t="shared" si="25"/>
        <v>#VALUE!</v>
      </c>
      <c r="E1381" s="136" t="str">
        <f>MULTIPLIER!$C$22</f>
        <v>Multiplier</v>
      </c>
    </row>
    <row r="1382" spans="1:5" ht="15" customHeight="1" x14ac:dyDescent="0.2">
      <c r="A1382" s="132">
        <v>362518</v>
      </c>
      <c r="B1382" s="128" t="s">
        <v>1679</v>
      </c>
      <c r="C1382" s="129">
        <v>45.71</v>
      </c>
      <c r="D1382" s="129" t="e">
        <f t="shared" si="25"/>
        <v>#VALUE!</v>
      </c>
      <c r="E1382" s="136" t="str">
        <f>MULTIPLIER!$C$22</f>
        <v>Multiplier</v>
      </c>
    </row>
    <row r="1383" spans="1:5" ht="15" customHeight="1" x14ac:dyDescent="0.2">
      <c r="A1383" s="132">
        <v>362520</v>
      </c>
      <c r="B1383" s="128" t="s">
        <v>1680</v>
      </c>
      <c r="C1383" s="129">
        <v>45.71</v>
      </c>
      <c r="D1383" s="129" t="e">
        <f t="shared" si="25"/>
        <v>#VALUE!</v>
      </c>
      <c r="E1383" s="136" t="str">
        <f>MULTIPLIER!$C$22</f>
        <v>Multiplier</v>
      </c>
    </row>
    <row r="1384" spans="1:5" ht="15" customHeight="1" x14ac:dyDescent="0.2">
      <c r="A1384" s="132">
        <v>362522</v>
      </c>
      <c r="B1384" s="128" t="s">
        <v>1681</v>
      </c>
      <c r="C1384" s="129">
        <v>53.58</v>
      </c>
      <c r="D1384" s="129" t="e">
        <f t="shared" si="25"/>
        <v>#VALUE!</v>
      </c>
      <c r="E1384" s="136" t="str">
        <f>MULTIPLIER!$C$22</f>
        <v>Multiplier</v>
      </c>
    </row>
    <row r="1385" spans="1:5" ht="15" customHeight="1" x14ac:dyDescent="0.2">
      <c r="A1385" s="132">
        <v>362524</v>
      </c>
      <c r="B1385" s="128" t="s">
        <v>1682</v>
      </c>
      <c r="C1385" s="129">
        <v>53.58</v>
      </c>
      <c r="D1385" s="129" t="e">
        <f t="shared" si="25"/>
        <v>#VALUE!</v>
      </c>
      <c r="E1385" s="136" t="str">
        <f>MULTIPLIER!$C$22</f>
        <v>Multiplier</v>
      </c>
    </row>
    <row r="1386" spans="1:5" ht="15" customHeight="1" x14ac:dyDescent="0.2">
      <c r="A1386" s="132">
        <v>362129</v>
      </c>
      <c r="B1386" s="128" t="s">
        <v>1683</v>
      </c>
      <c r="C1386" s="129">
        <v>12.175000000000001</v>
      </c>
      <c r="D1386" s="129">
        <f t="shared" si="25"/>
        <v>0</v>
      </c>
      <c r="E1386" s="136">
        <f>MULTIPLIER!$C$23</f>
        <v>0</v>
      </c>
    </row>
    <row r="1387" spans="1:5" ht="15" customHeight="1" x14ac:dyDescent="0.2">
      <c r="A1387" s="132">
        <v>362159</v>
      </c>
      <c r="B1387" s="128" t="s">
        <v>1684</v>
      </c>
      <c r="C1387" s="129">
        <v>8.66</v>
      </c>
      <c r="D1387" s="129">
        <f t="shared" si="25"/>
        <v>0</v>
      </c>
      <c r="E1387" s="136">
        <f>MULTIPLIER!$C$23</f>
        <v>0</v>
      </c>
    </row>
    <row r="1388" spans="1:5" ht="15" customHeight="1" x14ac:dyDescent="0.2">
      <c r="A1388" s="132">
        <v>362160</v>
      </c>
      <c r="B1388" s="128" t="s">
        <v>1685</v>
      </c>
      <c r="C1388" s="129">
        <v>9.27</v>
      </c>
      <c r="D1388" s="129">
        <f t="shared" si="25"/>
        <v>0</v>
      </c>
      <c r="E1388" s="136">
        <f>MULTIPLIER!$C$23</f>
        <v>0</v>
      </c>
    </row>
    <row r="1389" spans="1:5" ht="15" customHeight="1" x14ac:dyDescent="0.2">
      <c r="A1389" s="132">
        <v>362162</v>
      </c>
      <c r="B1389" s="128" t="s">
        <v>1686</v>
      </c>
      <c r="C1389" s="129">
        <v>10.49</v>
      </c>
      <c r="D1389" s="129">
        <f t="shared" ref="D1389:D1452" si="26">ROUND(C1389*E1389,4)</f>
        <v>0</v>
      </c>
      <c r="E1389" s="136">
        <f>MULTIPLIER!$C$23</f>
        <v>0</v>
      </c>
    </row>
    <row r="1390" spans="1:5" ht="15" customHeight="1" x14ac:dyDescent="0.2">
      <c r="A1390" s="132">
        <v>362163</v>
      </c>
      <c r="B1390" s="128" t="s">
        <v>1687</v>
      </c>
      <c r="C1390" s="129">
        <v>11.1</v>
      </c>
      <c r="D1390" s="129">
        <f t="shared" si="26"/>
        <v>0</v>
      </c>
      <c r="E1390" s="136">
        <f>MULTIPLIER!$C$23</f>
        <v>0</v>
      </c>
    </row>
    <row r="1391" spans="1:5" ht="15" customHeight="1" x14ac:dyDescent="0.2">
      <c r="A1391" s="132">
        <v>362164</v>
      </c>
      <c r="B1391" s="128" t="s">
        <v>1688</v>
      </c>
      <c r="C1391" s="129">
        <v>11.7</v>
      </c>
      <c r="D1391" s="129">
        <f t="shared" si="26"/>
        <v>0</v>
      </c>
      <c r="E1391" s="136">
        <f>MULTIPLIER!$C$23</f>
        <v>0</v>
      </c>
    </row>
    <row r="1392" spans="1:5" ht="15" customHeight="1" x14ac:dyDescent="0.2">
      <c r="A1392" s="132">
        <v>362165</v>
      </c>
      <c r="B1392" s="128" t="s">
        <v>1689</v>
      </c>
      <c r="C1392" s="129">
        <v>12.16</v>
      </c>
      <c r="D1392" s="129">
        <f t="shared" si="26"/>
        <v>0</v>
      </c>
      <c r="E1392" s="136">
        <f>MULTIPLIER!$C$23</f>
        <v>0</v>
      </c>
    </row>
    <row r="1393" spans="1:5" ht="15" customHeight="1" x14ac:dyDescent="0.2">
      <c r="A1393" s="132">
        <v>362166</v>
      </c>
      <c r="B1393" s="128" t="s">
        <v>1690</v>
      </c>
      <c r="C1393" s="129">
        <v>12.62</v>
      </c>
      <c r="D1393" s="129">
        <f t="shared" si="26"/>
        <v>0</v>
      </c>
      <c r="E1393" s="136">
        <f>MULTIPLIER!$C$23</f>
        <v>0</v>
      </c>
    </row>
    <row r="1394" spans="1:5" ht="15" customHeight="1" x14ac:dyDescent="0.2">
      <c r="A1394" s="132">
        <v>362167</v>
      </c>
      <c r="B1394" s="128" t="s">
        <v>1691</v>
      </c>
      <c r="C1394" s="129">
        <v>13.08</v>
      </c>
      <c r="D1394" s="129">
        <f t="shared" si="26"/>
        <v>0</v>
      </c>
      <c r="E1394" s="136">
        <f>MULTIPLIER!$C$23</f>
        <v>0</v>
      </c>
    </row>
    <row r="1395" spans="1:5" ht="15" customHeight="1" x14ac:dyDescent="0.2">
      <c r="A1395" s="132">
        <v>362168</v>
      </c>
      <c r="B1395" s="128" t="s">
        <v>1692</v>
      </c>
      <c r="C1395" s="129">
        <v>13.54</v>
      </c>
      <c r="D1395" s="129">
        <f t="shared" si="26"/>
        <v>0</v>
      </c>
      <c r="E1395" s="136">
        <f>MULTIPLIER!$C$23</f>
        <v>0</v>
      </c>
    </row>
    <row r="1396" spans="1:5" ht="15" customHeight="1" x14ac:dyDescent="0.2">
      <c r="A1396" s="132">
        <v>362169</v>
      </c>
      <c r="B1396" s="128" t="s">
        <v>1693</v>
      </c>
      <c r="C1396" s="129">
        <v>14</v>
      </c>
      <c r="D1396" s="129">
        <f t="shared" si="26"/>
        <v>0</v>
      </c>
      <c r="E1396" s="136">
        <f>MULTIPLIER!$C$23</f>
        <v>0</v>
      </c>
    </row>
    <row r="1397" spans="1:5" ht="15" customHeight="1" x14ac:dyDescent="0.2">
      <c r="A1397" s="132">
        <v>362170</v>
      </c>
      <c r="B1397" s="128" t="s">
        <v>1694</v>
      </c>
      <c r="C1397" s="129">
        <v>14.47</v>
      </c>
      <c r="D1397" s="129">
        <f t="shared" si="26"/>
        <v>0</v>
      </c>
      <c r="E1397" s="136">
        <f>MULTIPLIER!$C$23</f>
        <v>0</v>
      </c>
    </row>
    <row r="1398" spans="1:5" ht="15" customHeight="1" x14ac:dyDescent="0.2">
      <c r="A1398" s="132">
        <v>362194</v>
      </c>
      <c r="B1398" s="128" t="s">
        <v>1695</v>
      </c>
      <c r="C1398" s="129">
        <v>9.61</v>
      </c>
      <c r="D1398" s="129">
        <f t="shared" si="26"/>
        <v>0</v>
      </c>
      <c r="E1398" s="136">
        <f>MULTIPLIER!$C$23</f>
        <v>0</v>
      </c>
    </row>
    <row r="1399" spans="1:5" ht="15" customHeight="1" x14ac:dyDescent="0.2">
      <c r="A1399" s="132">
        <v>362195</v>
      </c>
      <c r="B1399" s="128" t="s">
        <v>1696</v>
      </c>
      <c r="C1399" s="129">
        <v>10.23</v>
      </c>
      <c r="D1399" s="129">
        <f t="shared" si="26"/>
        <v>0</v>
      </c>
      <c r="E1399" s="136">
        <f>MULTIPLIER!$C$23</f>
        <v>0</v>
      </c>
    </row>
    <row r="1400" spans="1:5" ht="15" customHeight="1" x14ac:dyDescent="0.2">
      <c r="A1400" s="132">
        <v>362196</v>
      </c>
      <c r="B1400" s="128" t="s">
        <v>1697</v>
      </c>
      <c r="C1400" s="129">
        <v>10.85</v>
      </c>
      <c r="D1400" s="129">
        <f t="shared" si="26"/>
        <v>0</v>
      </c>
      <c r="E1400" s="136">
        <f>MULTIPLIER!$C$23</f>
        <v>0</v>
      </c>
    </row>
    <row r="1401" spans="1:5" ht="15" customHeight="1" x14ac:dyDescent="0.2">
      <c r="A1401" s="132">
        <v>362198</v>
      </c>
      <c r="B1401" s="128" t="s">
        <v>1698</v>
      </c>
      <c r="C1401" s="129">
        <v>12.09</v>
      </c>
      <c r="D1401" s="129">
        <f t="shared" si="26"/>
        <v>0</v>
      </c>
      <c r="E1401" s="136">
        <f>MULTIPLIER!$C$23</f>
        <v>0</v>
      </c>
    </row>
    <row r="1402" spans="1:5" ht="15" customHeight="1" x14ac:dyDescent="0.2">
      <c r="A1402" s="132">
        <v>362199</v>
      </c>
      <c r="B1402" s="128" t="s">
        <v>1699</v>
      </c>
      <c r="C1402" s="129">
        <v>12.73</v>
      </c>
      <c r="D1402" s="129">
        <f t="shared" si="26"/>
        <v>0</v>
      </c>
      <c r="E1402" s="136">
        <f>MULTIPLIER!$C$23</f>
        <v>0</v>
      </c>
    </row>
    <row r="1403" spans="1:5" ht="15" customHeight="1" x14ac:dyDescent="0.2">
      <c r="A1403" s="132">
        <v>362200</v>
      </c>
      <c r="B1403" s="128" t="s">
        <v>1700</v>
      </c>
      <c r="C1403" s="129">
        <v>13.25</v>
      </c>
      <c r="D1403" s="129">
        <f t="shared" si="26"/>
        <v>0</v>
      </c>
      <c r="E1403" s="136">
        <f>MULTIPLIER!$C$23</f>
        <v>0</v>
      </c>
    </row>
    <row r="1404" spans="1:5" ht="15" customHeight="1" x14ac:dyDescent="0.2">
      <c r="A1404" s="132">
        <v>362201</v>
      </c>
      <c r="B1404" s="128" t="s">
        <v>1701</v>
      </c>
      <c r="C1404" s="129">
        <v>13.77</v>
      </c>
      <c r="D1404" s="129">
        <f t="shared" si="26"/>
        <v>0</v>
      </c>
      <c r="E1404" s="136">
        <f>MULTIPLIER!$C$23</f>
        <v>0</v>
      </c>
    </row>
    <row r="1405" spans="1:5" ht="15" customHeight="1" x14ac:dyDescent="0.2">
      <c r="A1405" s="132">
        <v>362202</v>
      </c>
      <c r="B1405" s="128" t="s">
        <v>1702</v>
      </c>
      <c r="C1405" s="129">
        <v>14.29</v>
      </c>
      <c r="D1405" s="129">
        <f t="shared" si="26"/>
        <v>0</v>
      </c>
      <c r="E1405" s="136">
        <f>MULTIPLIER!$C$23</f>
        <v>0</v>
      </c>
    </row>
    <row r="1406" spans="1:5" ht="15" customHeight="1" x14ac:dyDescent="0.2">
      <c r="A1406" s="132">
        <v>362203</v>
      </c>
      <c r="B1406" s="128" t="s">
        <v>1703</v>
      </c>
      <c r="C1406" s="129">
        <v>14.81</v>
      </c>
      <c r="D1406" s="129">
        <f t="shared" si="26"/>
        <v>0</v>
      </c>
      <c r="E1406" s="136">
        <f>MULTIPLIER!$C$23</f>
        <v>0</v>
      </c>
    </row>
    <row r="1407" spans="1:5" ht="15" customHeight="1" x14ac:dyDescent="0.2">
      <c r="A1407" s="132">
        <v>362204</v>
      </c>
      <c r="B1407" s="128" t="s">
        <v>1704</v>
      </c>
      <c r="C1407" s="129">
        <v>15.33</v>
      </c>
      <c r="D1407" s="129">
        <f t="shared" si="26"/>
        <v>0</v>
      </c>
      <c r="E1407" s="136">
        <f>MULTIPLIER!$C$23</f>
        <v>0</v>
      </c>
    </row>
    <row r="1408" spans="1:5" ht="15" customHeight="1" x14ac:dyDescent="0.2">
      <c r="A1408" s="132">
        <v>362205</v>
      </c>
      <c r="B1408" s="128" t="s">
        <v>1705</v>
      </c>
      <c r="C1408" s="129">
        <v>15.88</v>
      </c>
      <c r="D1408" s="129">
        <f t="shared" si="26"/>
        <v>0</v>
      </c>
      <c r="E1408" s="136">
        <f>MULTIPLIER!$C$23</f>
        <v>0</v>
      </c>
    </row>
    <row r="1409" spans="1:5" ht="15" customHeight="1" x14ac:dyDescent="0.2">
      <c r="A1409" s="132" t="s">
        <v>1706</v>
      </c>
      <c r="B1409" s="128" t="s">
        <v>1707</v>
      </c>
      <c r="C1409" s="129">
        <v>17.75</v>
      </c>
      <c r="D1409" s="129">
        <f t="shared" si="26"/>
        <v>0</v>
      </c>
      <c r="E1409" s="136">
        <f>MULTIPLIER!$C$23</f>
        <v>0</v>
      </c>
    </row>
    <row r="1410" spans="1:5" ht="15" customHeight="1" x14ac:dyDescent="0.2">
      <c r="A1410" s="132" t="s">
        <v>1708</v>
      </c>
      <c r="B1410" s="128" t="s">
        <v>1709</v>
      </c>
      <c r="C1410" s="129">
        <v>21.02</v>
      </c>
      <c r="D1410" s="129">
        <f t="shared" si="26"/>
        <v>0</v>
      </c>
      <c r="E1410" s="136">
        <f>MULTIPLIER!$C$23</f>
        <v>0</v>
      </c>
    </row>
    <row r="1411" spans="1:5" ht="15" customHeight="1" x14ac:dyDescent="0.2">
      <c r="A1411" s="132" t="s">
        <v>1710</v>
      </c>
      <c r="B1411" s="128" t="s">
        <v>1711</v>
      </c>
      <c r="C1411" s="129">
        <v>26.55</v>
      </c>
      <c r="D1411" s="129">
        <f t="shared" si="26"/>
        <v>0</v>
      </c>
      <c r="E1411" s="136">
        <f>MULTIPLIER!$C$23</f>
        <v>0</v>
      </c>
    </row>
    <row r="1412" spans="1:5" ht="15" customHeight="1" x14ac:dyDescent="0.2">
      <c r="A1412" s="132" t="s">
        <v>1712</v>
      </c>
      <c r="B1412" s="128" t="s">
        <v>1713</v>
      </c>
      <c r="C1412" s="129">
        <v>31.58</v>
      </c>
      <c r="D1412" s="129">
        <f t="shared" si="26"/>
        <v>0</v>
      </c>
      <c r="E1412" s="136">
        <f>MULTIPLIER!$C$23</f>
        <v>0</v>
      </c>
    </row>
    <row r="1413" spans="1:5" ht="15" customHeight="1" x14ac:dyDescent="0.2">
      <c r="A1413" s="132" t="s">
        <v>1714</v>
      </c>
      <c r="B1413" s="128" t="s">
        <v>1715</v>
      </c>
      <c r="C1413" s="129">
        <v>36.61</v>
      </c>
      <c r="D1413" s="129">
        <f t="shared" si="26"/>
        <v>0</v>
      </c>
      <c r="E1413" s="136">
        <f>MULTIPLIER!$C$23</f>
        <v>0</v>
      </c>
    </row>
    <row r="1414" spans="1:5" ht="15" customHeight="1" x14ac:dyDescent="0.2">
      <c r="A1414" s="132">
        <v>362229</v>
      </c>
      <c r="B1414" s="128" t="s">
        <v>1716</v>
      </c>
      <c r="C1414" s="129">
        <v>6.431</v>
      </c>
      <c r="D1414" s="129">
        <f t="shared" si="26"/>
        <v>0</v>
      </c>
      <c r="E1414" s="136">
        <f>MULTIPLIER!$C$23</f>
        <v>0</v>
      </c>
    </row>
    <row r="1415" spans="1:5" ht="15" customHeight="1" x14ac:dyDescent="0.2">
      <c r="A1415" s="132">
        <v>362230</v>
      </c>
      <c r="B1415" s="128" t="s">
        <v>1717</v>
      </c>
      <c r="C1415" s="129">
        <v>6.9820000000000002</v>
      </c>
      <c r="D1415" s="129">
        <f t="shared" si="26"/>
        <v>0</v>
      </c>
      <c r="E1415" s="136">
        <f>MULTIPLIER!$C$23</f>
        <v>0</v>
      </c>
    </row>
    <row r="1416" spans="1:5" ht="15" customHeight="1" x14ac:dyDescent="0.2">
      <c r="A1416" s="132">
        <v>362231</v>
      </c>
      <c r="B1416" s="128" t="s">
        <v>1718</v>
      </c>
      <c r="C1416" s="129">
        <v>7.5330000000000004</v>
      </c>
      <c r="D1416" s="129">
        <f t="shared" si="26"/>
        <v>0</v>
      </c>
      <c r="E1416" s="136">
        <f>MULTIPLIER!$C$23</f>
        <v>0</v>
      </c>
    </row>
    <row r="1417" spans="1:5" ht="15" customHeight="1" x14ac:dyDescent="0.2">
      <c r="A1417" s="132">
        <v>362232</v>
      </c>
      <c r="B1417" s="128" t="s">
        <v>1719</v>
      </c>
      <c r="C1417" s="129">
        <v>8.0839999999999996</v>
      </c>
      <c r="D1417" s="129">
        <f t="shared" si="26"/>
        <v>0</v>
      </c>
      <c r="E1417" s="136">
        <f>MULTIPLIER!$C$23</f>
        <v>0</v>
      </c>
    </row>
    <row r="1418" spans="1:5" ht="15" customHeight="1" x14ac:dyDescent="0.2">
      <c r="A1418" s="132">
        <v>362234</v>
      </c>
      <c r="B1418" s="128" t="s">
        <v>1720</v>
      </c>
      <c r="C1418" s="129">
        <v>9.19</v>
      </c>
      <c r="D1418" s="129">
        <f t="shared" si="26"/>
        <v>0</v>
      </c>
      <c r="E1418" s="136">
        <f>MULTIPLIER!$C$23</f>
        <v>0</v>
      </c>
    </row>
    <row r="1419" spans="1:5" ht="15" customHeight="1" x14ac:dyDescent="0.2">
      <c r="A1419" s="132">
        <v>362236</v>
      </c>
      <c r="B1419" s="128" t="s">
        <v>1721</v>
      </c>
      <c r="C1419" s="129">
        <v>10.119999999999999</v>
      </c>
      <c r="D1419" s="129">
        <f t="shared" si="26"/>
        <v>0</v>
      </c>
      <c r="E1419" s="136">
        <f>MULTIPLIER!$C$23</f>
        <v>0</v>
      </c>
    </row>
    <row r="1420" spans="1:5" ht="15" customHeight="1" x14ac:dyDescent="0.2">
      <c r="A1420" s="132">
        <v>362240</v>
      </c>
      <c r="B1420" s="128" t="s">
        <v>1722</v>
      </c>
      <c r="C1420" s="129">
        <v>11.98</v>
      </c>
      <c r="D1420" s="129">
        <f t="shared" si="26"/>
        <v>0</v>
      </c>
      <c r="E1420" s="136">
        <f>MULTIPLIER!$C$23</f>
        <v>0</v>
      </c>
    </row>
    <row r="1421" spans="1:5" ht="15" customHeight="1" x14ac:dyDescent="0.2">
      <c r="A1421" s="132" t="s">
        <v>1723</v>
      </c>
      <c r="B1421" s="128" t="s">
        <v>1724</v>
      </c>
      <c r="C1421" s="129">
        <v>14.06</v>
      </c>
      <c r="D1421" s="129">
        <f t="shared" si="26"/>
        <v>0</v>
      </c>
      <c r="E1421" s="136">
        <f>MULTIPLIER!$C$23</f>
        <v>0</v>
      </c>
    </row>
    <row r="1422" spans="1:5" ht="15" customHeight="1" x14ac:dyDescent="0.2">
      <c r="A1422" s="132" t="s">
        <v>1725</v>
      </c>
      <c r="B1422" s="128" t="s">
        <v>1726</v>
      </c>
      <c r="C1422" s="129">
        <v>16.579999999999998</v>
      </c>
      <c r="D1422" s="129">
        <f t="shared" si="26"/>
        <v>0</v>
      </c>
      <c r="E1422" s="136">
        <f>MULTIPLIER!$C$23</f>
        <v>0</v>
      </c>
    </row>
    <row r="1423" spans="1:5" ht="15" customHeight="1" x14ac:dyDescent="0.2">
      <c r="A1423" s="132" t="s">
        <v>1727</v>
      </c>
      <c r="B1423" s="128" t="s">
        <v>1728</v>
      </c>
      <c r="C1423" s="129">
        <v>20.96</v>
      </c>
      <c r="D1423" s="129">
        <f t="shared" si="26"/>
        <v>0</v>
      </c>
      <c r="E1423" s="136">
        <f>MULTIPLIER!$C$23</f>
        <v>0</v>
      </c>
    </row>
    <row r="1424" spans="1:5" ht="15" customHeight="1" x14ac:dyDescent="0.2">
      <c r="A1424" s="132" t="s">
        <v>1729</v>
      </c>
      <c r="B1424" s="128" t="s">
        <v>1730</v>
      </c>
      <c r="C1424" s="129">
        <v>25.14</v>
      </c>
      <c r="D1424" s="129">
        <f t="shared" si="26"/>
        <v>0</v>
      </c>
      <c r="E1424" s="136">
        <f>MULTIPLIER!$C$23</f>
        <v>0</v>
      </c>
    </row>
    <row r="1425" spans="1:5" ht="15" customHeight="1" x14ac:dyDescent="0.2">
      <c r="A1425" s="132" t="s">
        <v>1731</v>
      </c>
      <c r="B1425" s="128" t="s">
        <v>1732</v>
      </c>
      <c r="C1425" s="129">
        <v>30.91</v>
      </c>
      <c r="D1425" s="129">
        <f t="shared" si="26"/>
        <v>0</v>
      </c>
      <c r="E1425" s="136">
        <f>MULTIPLIER!$C$23</f>
        <v>0</v>
      </c>
    </row>
    <row r="1426" spans="1:5" ht="15" customHeight="1" x14ac:dyDescent="0.2">
      <c r="A1426" s="132">
        <v>362265</v>
      </c>
      <c r="B1426" s="128" t="s">
        <v>1733</v>
      </c>
      <c r="C1426" s="129">
        <v>8.1199999999999992</v>
      </c>
      <c r="D1426" s="129">
        <f t="shared" si="26"/>
        <v>0</v>
      </c>
      <c r="E1426" s="136">
        <f>MULTIPLIER!$C$23</f>
        <v>0</v>
      </c>
    </row>
    <row r="1427" spans="1:5" ht="15" customHeight="1" x14ac:dyDescent="0.2">
      <c r="A1427" s="132">
        <v>362266</v>
      </c>
      <c r="B1427" s="128" t="s">
        <v>1734</v>
      </c>
      <c r="C1427" s="129">
        <v>8.9250000000000007</v>
      </c>
      <c r="D1427" s="129">
        <f t="shared" si="26"/>
        <v>0</v>
      </c>
      <c r="E1427" s="136">
        <f>MULTIPLIER!$C$23</f>
        <v>0</v>
      </c>
    </row>
    <row r="1428" spans="1:5" ht="15" customHeight="1" x14ac:dyDescent="0.2">
      <c r="A1428" s="132">
        <v>362267</v>
      </c>
      <c r="B1428" s="128" t="s">
        <v>1735</v>
      </c>
      <c r="C1428" s="129">
        <v>9.73</v>
      </c>
      <c r="D1428" s="129">
        <f t="shared" si="26"/>
        <v>0</v>
      </c>
      <c r="E1428" s="136">
        <f>MULTIPLIER!$C$23</f>
        <v>0</v>
      </c>
    </row>
    <row r="1429" spans="1:5" ht="15" customHeight="1" x14ac:dyDescent="0.2">
      <c r="A1429" s="132">
        <v>362269</v>
      </c>
      <c r="B1429" s="128" t="s">
        <v>1736</v>
      </c>
      <c r="C1429" s="129">
        <v>11.34</v>
      </c>
      <c r="D1429" s="129">
        <f t="shared" si="26"/>
        <v>0</v>
      </c>
      <c r="E1429" s="136">
        <f>MULTIPLIER!$C$23</f>
        <v>0</v>
      </c>
    </row>
    <row r="1430" spans="1:5" ht="15" customHeight="1" x14ac:dyDescent="0.2">
      <c r="A1430" s="132">
        <v>362275</v>
      </c>
      <c r="B1430" s="128" t="s">
        <v>1737</v>
      </c>
      <c r="C1430" s="129">
        <v>14.51</v>
      </c>
      <c r="D1430" s="129">
        <f t="shared" si="26"/>
        <v>0</v>
      </c>
      <c r="E1430" s="136">
        <f>MULTIPLIER!$C$23</f>
        <v>0</v>
      </c>
    </row>
    <row r="1431" spans="1:5" ht="15" customHeight="1" x14ac:dyDescent="0.2">
      <c r="A1431" s="132" t="s">
        <v>1738</v>
      </c>
      <c r="B1431" s="128" t="s">
        <v>1739</v>
      </c>
      <c r="C1431" s="129">
        <v>16.98</v>
      </c>
      <c r="D1431" s="129">
        <f t="shared" si="26"/>
        <v>0</v>
      </c>
      <c r="E1431" s="136">
        <f>MULTIPLIER!$C$23</f>
        <v>0</v>
      </c>
    </row>
    <row r="1432" spans="1:5" ht="15" customHeight="1" x14ac:dyDescent="0.2">
      <c r="A1432" s="132" t="s">
        <v>1740</v>
      </c>
      <c r="B1432" s="128" t="s">
        <v>1741</v>
      </c>
      <c r="C1432" s="129">
        <v>20.11</v>
      </c>
      <c r="D1432" s="129">
        <f t="shared" si="26"/>
        <v>0</v>
      </c>
      <c r="E1432" s="136">
        <f>MULTIPLIER!$C$23</f>
        <v>0</v>
      </c>
    </row>
    <row r="1433" spans="1:5" ht="15" customHeight="1" x14ac:dyDescent="0.2">
      <c r="A1433" s="132" t="s">
        <v>1742</v>
      </c>
      <c r="B1433" s="128" t="s">
        <v>1743</v>
      </c>
      <c r="C1433" s="129">
        <v>26.78</v>
      </c>
      <c r="D1433" s="129">
        <f t="shared" si="26"/>
        <v>0</v>
      </c>
      <c r="E1433" s="136">
        <f>MULTIPLIER!$C$23</f>
        <v>0</v>
      </c>
    </row>
    <row r="1434" spans="1:5" ht="15" customHeight="1" x14ac:dyDescent="0.2">
      <c r="A1434" s="132" t="s">
        <v>1744</v>
      </c>
      <c r="B1434" s="128" t="s">
        <v>1745</v>
      </c>
      <c r="C1434" s="129">
        <v>32.79</v>
      </c>
      <c r="D1434" s="129">
        <f t="shared" si="26"/>
        <v>0</v>
      </c>
      <c r="E1434" s="136">
        <f>MULTIPLIER!$C$23</f>
        <v>0</v>
      </c>
    </row>
    <row r="1435" spans="1:5" ht="15" customHeight="1" x14ac:dyDescent="0.2">
      <c r="A1435" s="132" t="s">
        <v>1746</v>
      </c>
      <c r="B1435" s="128" t="s">
        <v>1747</v>
      </c>
      <c r="C1435" s="129">
        <v>37.72</v>
      </c>
      <c r="D1435" s="129">
        <f t="shared" si="26"/>
        <v>0</v>
      </c>
      <c r="E1435" s="136">
        <f>MULTIPLIER!$C$23</f>
        <v>0</v>
      </c>
    </row>
    <row r="1436" spans="1:5" ht="15" customHeight="1" x14ac:dyDescent="0.2">
      <c r="A1436" s="132">
        <v>362303</v>
      </c>
      <c r="B1436" s="128" t="s">
        <v>1748</v>
      </c>
      <c r="C1436" s="129">
        <v>14.58</v>
      </c>
      <c r="D1436" s="129">
        <f t="shared" si="26"/>
        <v>0</v>
      </c>
      <c r="E1436" s="136">
        <f>MULTIPLIER!$C$23</f>
        <v>0</v>
      </c>
    </row>
    <row r="1437" spans="1:5" ht="15" customHeight="1" x14ac:dyDescent="0.2">
      <c r="A1437" s="132">
        <v>362309</v>
      </c>
      <c r="B1437" s="128" t="s">
        <v>1749</v>
      </c>
      <c r="C1437" s="129">
        <v>19.09</v>
      </c>
      <c r="D1437" s="129">
        <f t="shared" si="26"/>
        <v>0</v>
      </c>
      <c r="E1437" s="136">
        <f>MULTIPLIER!$C$23</f>
        <v>0</v>
      </c>
    </row>
    <row r="1438" spans="1:5" ht="15" customHeight="1" x14ac:dyDescent="0.2">
      <c r="A1438" s="132" t="s">
        <v>1750</v>
      </c>
      <c r="B1438" s="128" t="s">
        <v>1751</v>
      </c>
      <c r="C1438" s="129">
        <v>21.99</v>
      </c>
      <c r="D1438" s="129">
        <f t="shared" si="26"/>
        <v>0</v>
      </c>
      <c r="E1438" s="136">
        <f>MULTIPLIER!$C$23</f>
        <v>0</v>
      </c>
    </row>
    <row r="1439" spans="1:5" ht="15" customHeight="1" x14ac:dyDescent="0.2">
      <c r="A1439" s="132" t="s">
        <v>1752</v>
      </c>
      <c r="B1439" s="128" t="s">
        <v>1753</v>
      </c>
      <c r="C1439" s="129">
        <v>26.54</v>
      </c>
      <c r="D1439" s="129">
        <f t="shared" si="26"/>
        <v>0</v>
      </c>
      <c r="E1439" s="136">
        <f>MULTIPLIER!$C$23</f>
        <v>0</v>
      </c>
    </row>
    <row r="1440" spans="1:5" ht="15" customHeight="1" x14ac:dyDescent="0.2">
      <c r="A1440" s="132" t="s">
        <v>1754</v>
      </c>
      <c r="B1440" s="128" t="s">
        <v>1755</v>
      </c>
      <c r="C1440" s="129">
        <v>34.659999999999997</v>
      </c>
      <c r="D1440" s="129">
        <f t="shared" si="26"/>
        <v>0</v>
      </c>
      <c r="E1440" s="136">
        <f>MULTIPLIER!$C$23</f>
        <v>0</v>
      </c>
    </row>
    <row r="1441" spans="1:5" ht="15" customHeight="1" x14ac:dyDescent="0.2">
      <c r="A1441" s="132" t="s">
        <v>1756</v>
      </c>
      <c r="B1441" s="128" t="s">
        <v>1757</v>
      </c>
      <c r="C1441" s="129">
        <v>43.65</v>
      </c>
      <c r="D1441" s="129">
        <f t="shared" si="26"/>
        <v>0</v>
      </c>
      <c r="E1441" s="136">
        <f>MULTIPLIER!$C$23</f>
        <v>0</v>
      </c>
    </row>
    <row r="1442" spans="1:5" ht="15" customHeight="1" x14ac:dyDescent="0.2">
      <c r="A1442" s="132" t="s">
        <v>1758</v>
      </c>
      <c r="B1442" s="128" t="s">
        <v>1759</v>
      </c>
      <c r="C1442" s="129">
        <v>51.56</v>
      </c>
      <c r="D1442" s="129">
        <f t="shared" si="26"/>
        <v>0</v>
      </c>
      <c r="E1442" s="136">
        <f>MULTIPLIER!$C$23</f>
        <v>0</v>
      </c>
    </row>
    <row r="1443" spans="1:5" ht="15" customHeight="1" x14ac:dyDescent="0.2">
      <c r="A1443" s="132">
        <v>362337</v>
      </c>
      <c r="B1443" s="128" t="s">
        <v>1760</v>
      </c>
      <c r="C1443" s="129">
        <v>18.559999999999999</v>
      </c>
      <c r="D1443" s="129">
        <f t="shared" si="26"/>
        <v>0</v>
      </c>
      <c r="E1443" s="136">
        <f>MULTIPLIER!$C$23</f>
        <v>0</v>
      </c>
    </row>
    <row r="1444" spans="1:5" ht="15" customHeight="1" x14ac:dyDescent="0.2">
      <c r="A1444" s="132">
        <v>362343</v>
      </c>
      <c r="B1444" s="128" t="s">
        <v>1761</v>
      </c>
      <c r="C1444" s="129">
        <v>25.03</v>
      </c>
      <c r="D1444" s="129">
        <f t="shared" si="26"/>
        <v>0</v>
      </c>
      <c r="E1444" s="136">
        <f>MULTIPLIER!$C$23</f>
        <v>0</v>
      </c>
    </row>
    <row r="1445" spans="1:5" ht="15" customHeight="1" x14ac:dyDescent="0.2">
      <c r="A1445" s="132" t="s">
        <v>1762</v>
      </c>
      <c r="B1445" s="128" t="s">
        <v>1763</v>
      </c>
      <c r="C1445" s="129">
        <v>29.54</v>
      </c>
      <c r="D1445" s="129">
        <f t="shared" si="26"/>
        <v>0</v>
      </c>
      <c r="E1445" s="136">
        <f>MULTIPLIER!$C$23</f>
        <v>0</v>
      </c>
    </row>
    <row r="1446" spans="1:5" ht="15" customHeight="1" x14ac:dyDescent="0.2">
      <c r="A1446" s="132" t="s">
        <v>1764</v>
      </c>
      <c r="B1446" s="128" t="s">
        <v>1765</v>
      </c>
      <c r="C1446" s="129">
        <v>34.82</v>
      </c>
      <c r="D1446" s="129">
        <f t="shared" si="26"/>
        <v>0</v>
      </c>
      <c r="E1446" s="136">
        <f>MULTIPLIER!$C$23</f>
        <v>0</v>
      </c>
    </row>
    <row r="1447" spans="1:5" ht="15" customHeight="1" x14ac:dyDescent="0.2">
      <c r="A1447" s="132" t="s">
        <v>1766</v>
      </c>
      <c r="B1447" s="128" t="s">
        <v>1767</v>
      </c>
      <c r="C1447" s="129">
        <v>46.13</v>
      </c>
      <c r="D1447" s="129">
        <f t="shared" si="26"/>
        <v>0</v>
      </c>
      <c r="E1447" s="136">
        <f>MULTIPLIER!$C$23</f>
        <v>0</v>
      </c>
    </row>
    <row r="1448" spans="1:5" ht="15" customHeight="1" x14ac:dyDescent="0.2">
      <c r="A1448" s="132" t="s">
        <v>1768</v>
      </c>
      <c r="B1448" s="128" t="s">
        <v>1769</v>
      </c>
      <c r="C1448" s="129">
        <v>57.38</v>
      </c>
      <c r="D1448" s="129">
        <f t="shared" si="26"/>
        <v>0</v>
      </c>
      <c r="E1448" s="136">
        <f>MULTIPLIER!$C$23</f>
        <v>0</v>
      </c>
    </row>
    <row r="1449" spans="1:5" ht="15" customHeight="1" x14ac:dyDescent="0.2">
      <c r="A1449" s="132" t="s">
        <v>1770</v>
      </c>
      <c r="B1449" s="128" t="s">
        <v>1771</v>
      </c>
      <c r="C1449" s="129">
        <v>68.510000000000005</v>
      </c>
      <c r="D1449" s="129">
        <f t="shared" si="26"/>
        <v>0</v>
      </c>
      <c r="E1449" s="136">
        <f>MULTIPLIER!$C$23</f>
        <v>0</v>
      </c>
    </row>
    <row r="1450" spans="1:5" ht="15" customHeight="1" x14ac:dyDescent="0.2">
      <c r="A1450" s="132">
        <v>362371</v>
      </c>
      <c r="B1450" s="128" t="s">
        <v>1772</v>
      </c>
      <c r="C1450" s="129">
        <v>21.21</v>
      </c>
      <c r="D1450" s="129">
        <f t="shared" si="26"/>
        <v>0</v>
      </c>
      <c r="E1450" s="136">
        <f>MULTIPLIER!$C$23</f>
        <v>0</v>
      </c>
    </row>
    <row r="1451" spans="1:5" ht="15" customHeight="1" x14ac:dyDescent="0.2">
      <c r="A1451" s="132">
        <v>362377</v>
      </c>
      <c r="B1451" s="128" t="s">
        <v>1773</v>
      </c>
      <c r="C1451" s="129">
        <v>28.6</v>
      </c>
      <c r="D1451" s="129">
        <f t="shared" si="26"/>
        <v>0</v>
      </c>
      <c r="E1451" s="136">
        <f>MULTIPLIER!$C$23</f>
        <v>0</v>
      </c>
    </row>
    <row r="1452" spans="1:5" ht="15" customHeight="1" x14ac:dyDescent="0.2">
      <c r="A1452" s="132" t="s">
        <v>1774</v>
      </c>
      <c r="B1452" s="128" t="s">
        <v>1775</v>
      </c>
      <c r="C1452" s="129">
        <v>34.07</v>
      </c>
      <c r="D1452" s="129">
        <f t="shared" si="26"/>
        <v>0</v>
      </c>
      <c r="E1452" s="136">
        <f>MULTIPLIER!$C$23</f>
        <v>0</v>
      </c>
    </row>
    <row r="1453" spans="1:5" ht="15" customHeight="1" x14ac:dyDescent="0.2">
      <c r="A1453" s="132" t="s">
        <v>1776</v>
      </c>
      <c r="B1453" s="128" t="s">
        <v>1777</v>
      </c>
      <c r="C1453" s="129">
        <v>40.700000000000003</v>
      </c>
      <c r="D1453" s="129">
        <f t="shared" ref="D1453:D1463" si="27">ROUND(C1453*E1453,4)</f>
        <v>0</v>
      </c>
      <c r="E1453" s="136">
        <f>MULTIPLIER!$C$23</f>
        <v>0</v>
      </c>
    </row>
    <row r="1454" spans="1:5" ht="15" customHeight="1" x14ac:dyDescent="0.2">
      <c r="A1454" s="132" t="s">
        <v>1778</v>
      </c>
      <c r="B1454" s="128" t="s">
        <v>1779</v>
      </c>
      <c r="C1454" s="129">
        <v>50.51</v>
      </c>
      <c r="D1454" s="129">
        <f t="shared" si="27"/>
        <v>0</v>
      </c>
      <c r="E1454" s="136">
        <f>MULTIPLIER!$C$23</f>
        <v>0</v>
      </c>
    </row>
    <row r="1455" spans="1:5" ht="15" customHeight="1" x14ac:dyDescent="0.2">
      <c r="A1455" s="132" t="s">
        <v>1780</v>
      </c>
      <c r="B1455" s="128" t="s">
        <v>1781</v>
      </c>
      <c r="C1455" s="129">
        <v>68.650000000000006</v>
      </c>
      <c r="D1455" s="129">
        <f t="shared" si="27"/>
        <v>0</v>
      </c>
      <c r="E1455" s="136">
        <f>MULTIPLIER!$C$23</f>
        <v>0</v>
      </c>
    </row>
    <row r="1456" spans="1:5" ht="15" customHeight="1" x14ac:dyDescent="0.2">
      <c r="A1456" s="132" t="s">
        <v>1782</v>
      </c>
      <c r="B1456" s="128" t="s">
        <v>1783</v>
      </c>
      <c r="C1456" s="129">
        <v>80.89</v>
      </c>
      <c r="D1456" s="129">
        <f t="shared" si="27"/>
        <v>0</v>
      </c>
      <c r="E1456" s="136">
        <f>MULTIPLIER!$C$23</f>
        <v>0</v>
      </c>
    </row>
    <row r="1457" spans="1:5" ht="15" customHeight="1" x14ac:dyDescent="0.2">
      <c r="A1457" s="132">
        <v>362404</v>
      </c>
      <c r="B1457" s="128" t="s">
        <v>1784</v>
      </c>
      <c r="C1457" s="129">
        <v>29.54</v>
      </c>
      <c r="D1457" s="129">
        <f t="shared" si="27"/>
        <v>0</v>
      </c>
      <c r="E1457" s="136">
        <f>MULTIPLIER!$C$23</f>
        <v>0</v>
      </c>
    </row>
    <row r="1458" spans="1:5" ht="15" customHeight="1" x14ac:dyDescent="0.2">
      <c r="A1458" s="132">
        <v>362410</v>
      </c>
      <c r="B1458" s="128" t="s">
        <v>1785</v>
      </c>
      <c r="C1458" s="129">
        <v>39.14</v>
      </c>
      <c r="D1458" s="129">
        <f t="shared" si="27"/>
        <v>0</v>
      </c>
      <c r="E1458" s="136">
        <f>MULTIPLIER!$C$23</f>
        <v>0</v>
      </c>
    </row>
    <row r="1459" spans="1:5" ht="15" customHeight="1" x14ac:dyDescent="0.2">
      <c r="A1459" s="132" t="s">
        <v>1786</v>
      </c>
      <c r="B1459" s="128" t="s">
        <v>1787</v>
      </c>
      <c r="C1459" s="129">
        <v>44.98</v>
      </c>
      <c r="D1459" s="129">
        <f t="shared" si="27"/>
        <v>0</v>
      </c>
      <c r="E1459" s="136">
        <f>MULTIPLIER!$C$23</f>
        <v>0</v>
      </c>
    </row>
    <row r="1460" spans="1:5" ht="15" customHeight="1" x14ac:dyDescent="0.2">
      <c r="A1460" s="132" t="s">
        <v>1788</v>
      </c>
      <c r="B1460" s="128" t="s">
        <v>1789</v>
      </c>
      <c r="C1460" s="129">
        <v>52.99</v>
      </c>
      <c r="D1460" s="129">
        <f t="shared" si="27"/>
        <v>0</v>
      </c>
      <c r="E1460" s="136">
        <f>MULTIPLIER!$C$23</f>
        <v>0</v>
      </c>
    </row>
    <row r="1461" spans="1:5" ht="15" customHeight="1" x14ac:dyDescent="0.2">
      <c r="A1461" s="132" t="s">
        <v>1790</v>
      </c>
      <c r="B1461" s="128" t="s">
        <v>1791</v>
      </c>
      <c r="C1461" s="129">
        <v>69.239999999999995</v>
      </c>
      <c r="D1461" s="129">
        <f t="shared" si="27"/>
        <v>0</v>
      </c>
      <c r="E1461" s="136">
        <f>MULTIPLIER!$C$23</f>
        <v>0</v>
      </c>
    </row>
    <row r="1462" spans="1:5" ht="15" customHeight="1" x14ac:dyDescent="0.2">
      <c r="A1462" s="132" t="s">
        <v>1792</v>
      </c>
      <c r="B1462" s="128" t="s">
        <v>1793</v>
      </c>
      <c r="C1462" s="129">
        <v>89.07</v>
      </c>
      <c r="D1462" s="129">
        <f t="shared" si="27"/>
        <v>0</v>
      </c>
      <c r="E1462" s="136">
        <f>MULTIPLIER!$C$23</f>
        <v>0</v>
      </c>
    </row>
    <row r="1463" spans="1:5" ht="15" customHeight="1" thickBot="1" x14ac:dyDescent="0.25">
      <c r="A1463" s="133" t="s">
        <v>1794</v>
      </c>
      <c r="B1463" s="128" t="s">
        <v>1795</v>
      </c>
      <c r="C1463" s="129">
        <v>104.39</v>
      </c>
      <c r="D1463" s="129">
        <f t="shared" si="27"/>
        <v>0</v>
      </c>
      <c r="E1463" s="137">
        <f>MULTIPLIER!$C$23</f>
        <v>0</v>
      </c>
    </row>
    <row r="1464" spans="1:5" ht="32.1" customHeight="1" x14ac:dyDescent="0.4">
      <c r="A1464" s="130"/>
      <c r="B1464" s="102" t="s">
        <v>3</v>
      </c>
      <c r="C1464" s="101"/>
      <c r="D1464" s="101"/>
      <c r="E1464" s="134"/>
    </row>
    <row r="1465" spans="1:5" ht="15" customHeight="1" x14ac:dyDescent="0.2">
      <c r="A1465" s="131">
        <v>361101</v>
      </c>
      <c r="B1465" s="128" t="s">
        <v>1796</v>
      </c>
      <c r="C1465" s="129">
        <v>1.49</v>
      </c>
      <c r="D1465" s="129">
        <f t="shared" ref="D1465:D1528" si="28">ROUND(C1465*E1465,4)</f>
        <v>0</v>
      </c>
      <c r="E1465" s="135">
        <f>MULTIPLIER!$C$27</f>
        <v>0</v>
      </c>
    </row>
    <row r="1466" spans="1:5" ht="15" customHeight="1" x14ac:dyDescent="0.2">
      <c r="A1466" s="132">
        <v>361102</v>
      </c>
      <c r="B1466" s="128" t="s">
        <v>1797</v>
      </c>
      <c r="C1466" s="129">
        <v>2.0699999999999998</v>
      </c>
      <c r="D1466" s="129">
        <f t="shared" si="28"/>
        <v>0</v>
      </c>
      <c r="E1466" s="136">
        <f>MULTIPLIER!$C$27</f>
        <v>0</v>
      </c>
    </row>
    <row r="1467" spans="1:5" ht="15" customHeight="1" x14ac:dyDescent="0.2">
      <c r="A1467" s="132">
        <v>361103</v>
      </c>
      <c r="B1467" s="128" t="s">
        <v>1798</v>
      </c>
      <c r="C1467" s="129">
        <v>2.0699999999999998</v>
      </c>
      <c r="D1467" s="129">
        <f t="shared" si="28"/>
        <v>0</v>
      </c>
      <c r="E1467" s="136">
        <f>MULTIPLIER!$C$27</f>
        <v>0</v>
      </c>
    </row>
    <row r="1468" spans="1:5" ht="15" customHeight="1" x14ac:dyDescent="0.2">
      <c r="A1468" s="132">
        <v>361104</v>
      </c>
      <c r="B1468" s="128" t="s">
        <v>1799</v>
      </c>
      <c r="C1468" s="129">
        <v>2.73</v>
      </c>
      <c r="D1468" s="129">
        <f t="shared" si="28"/>
        <v>0</v>
      </c>
      <c r="E1468" s="136">
        <f>MULTIPLIER!$C$27</f>
        <v>0</v>
      </c>
    </row>
    <row r="1469" spans="1:5" ht="15" customHeight="1" x14ac:dyDescent="0.2">
      <c r="A1469" s="132">
        <v>361105</v>
      </c>
      <c r="B1469" s="128" t="s">
        <v>1800</v>
      </c>
      <c r="C1469" s="129">
        <v>2.73</v>
      </c>
      <c r="D1469" s="129">
        <f t="shared" si="28"/>
        <v>0</v>
      </c>
      <c r="E1469" s="136">
        <f>MULTIPLIER!$C$27</f>
        <v>0</v>
      </c>
    </row>
    <row r="1470" spans="1:5" ht="15" customHeight="1" x14ac:dyDescent="0.2">
      <c r="A1470" s="132">
        <v>361106</v>
      </c>
      <c r="B1470" s="128" t="s">
        <v>1801</v>
      </c>
      <c r="C1470" s="129">
        <v>3.22</v>
      </c>
      <c r="D1470" s="129">
        <f t="shared" si="28"/>
        <v>0</v>
      </c>
      <c r="E1470" s="136">
        <f>MULTIPLIER!$C$27</f>
        <v>0</v>
      </c>
    </row>
    <row r="1471" spans="1:5" ht="15" customHeight="1" x14ac:dyDescent="0.2">
      <c r="A1471" s="132">
        <v>361107</v>
      </c>
      <c r="B1471" s="128" t="s">
        <v>1802</v>
      </c>
      <c r="C1471" s="129">
        <v>3.22</v>
      </c>
      <c r="D1471" s="129">
        <f t="shared" si="28"/>
        <v>0</v>
      </c>
      <c r="E1471" s="136">
        <f>MULTIPLIER!$C$27</f>
        <v>0</v>
      </c>
    </row>
    <row r="1472" spans="1:5" ht="15" customHeight="1" x14ac:dyDescent="0.2">
      <c r="A1472" s="132">
        <v>361108</v>
      </c>
      <c r="B1472" s="128" t="s">
        <v>1803</v>
      </c>
      <c r="C1472" s="129">
        <v>5.44</v>
      </c>
      <c r="D1472" s="129">
        <f t="shared" si="28"/>
        <v>0</v>
      </c>
      <c r="E1472" s="136">
        <f>MULTIPLIER!$C$27</f>
        <v>0</v>
      </c>
    </row>
    <row r="1473" spans="1:5" ht="15" customHeight="1" x14ac:dyDescent="0.2">
      <c r="A1473" s="132">
        <v>361109</v>
      </c>
      <c r="B1473" s="128" t="s">
        <v>1804</v>
      </c>
      <c r="C1473" s="129">
        <v>5.44</v>
      </c>
      <c r="D1473" s="129">
        <f t="shared" si="28"/>
        <v>0</v>
      </c>
      <c r="E1473" s="136">
        <f>MULTIPLIER!$C$27</f>
        <v>0</v>
      </c>
    </row>
    <row r="1474" spans="1:5" ht="15" customHeight="1" x14ac:dyDescent="0.2">
      <c r="A1474" s="132">
        <v>361110</v>
      </c>
      <c r="B1474" s="128" t="s">
        <v>1805</v>
      </c>
      <c r="C1474" s="129">
        <v>6.1</v>
      </c>
      <c r="D1474" s="129">
        <f t="shared" si="28"/>
        <v>0</v>
      </c>
      <c r="E1474" s="136">
        <f>MULTIPLIER!$C$27</f>
        <v>0</v>
      </c>
    </row>
    <row r="1475" spans="1:5" ht="15" customHeight="1" x14ac:dyDescent="0.2">
      <c r="A1475" s="132">
        <v>361111</v>
      </c>
      <c r="B1475" s="128" t="s">
        <v>1806</v>
      </c>
      <c r="C1475" s="129">
        <v>6.1</v>
      </c>
      <c r="D1475" s="129">
        <f t="shared" si="28"/>
        <v>0</v>
      </c>
      <c r="E1475" s="136">
        <f>MULTIPLIER!$C$27</f>
        <v>0</v>
      </c>
    </row>
    <row r="1476" spans="1:5" ht="15" customHeight="1" x14ac:dyDescent="0.2">
      <c r="A1476" s="132">
        <v>361113</v>
      </c>
      <c r="B1476" s="128" t="s">
        <v>1807</v>
      </c>
      <c r="C1476" s="129">
        <v>8.0500000000000007</v>
      </c>
      <c r="D1476" s="129">
        <f t="shared" si="28"/>
        <v>0</v>
      </c>
      <c r="E1476" s="136">
        <f>MULTIPLIER!$C$27</f>
        <v>0</v>
      </c>
    </row>
    <row r="1477" spans="1:5" ht="15" customHeight="1" x14ac:dyDescent="0.2">
      <c r="A1477" s="132">
        <v>361115</v>
      </c>
      <c r="B1477" s="128" t="s">
        <v>1808</v>
      </c>
      <c r="C1477" s="129">
        <v>8.0500000000000007</v>
      </c>
      <c r="D1477" s="129">
        <f t="shared" si="28"/>
        <v>0</v>
      </c>
      <c r="E1477" s="136">
        <f>MULTIPLIER!$C$27</f>
        <v>0</v>
      </c>
    </row>
    <row r="1478" spans="1:5" ht="15" customHeight="1" x14ac:dyDescent="0.2">
      <c r="A1478" s="132">
        <v>361117</v>
      </c>
      <c r="B1478" s="128" t="s">
        <v>1809</v>
      </c>
      <c r="C1478" s="129">
        <v>9.4600000000000009</v>
      </c>
      <c r="D1478" s="129">
        <f t="shared" si="28"/>
        <v>0</v>
      </c>
      <c r="E1478" s="136">
        <f>MULTIPLIER!$C$27</f>
        <v>0</v>
      </c>
    </row>
    <row r="1479" spans="1:5" ht="15" customHeight="1" x14ac:dyDescent="0.2">
      <c r="A1479" s="132">
        <v>361119</v>
      </c>
      <c r="B1479" s="128" t="s">
        <v>1810</v>
      </c>
      <c r="C1479" s="129">
        <v>9.4600000000000009</v>
      </c>
      <c r="D1479" s="129">
        <f t="shared" si="28"/>
        <v>0</v>
      </c>
      <c r="E1479" s="136">
        <f>MULTIPLIER!$C$27</f>
        <v>0</v>
      </c>
    </row>
    <row r="1480" spans="1:5" ht="15" customHeight="1" x14ac:dyDescent="0.2">
      <c r="A1480" s="132">
        <v>361121</v>
      </c>
      <c r="B1480" s="128" t="s">
        <v>1811</v>
      </c>
      <c r="C1480" s="129">
        <v>10.48</v>
      </c>
      <c r="D1480" s="129">
        <f t="shared" si="28"/>
        <v>0</v>
      </c>
      <c r="E1480" s="136">
        <f>MULTIPLIER!$C$27</f>
        <v>0</v>
      </c>
    </row>
    <row r="1481" spans="1:5" ht="15" customHeight="1" x14ac:dyDescent="0.2">
      <c r="A1481" s="132">
        <v>361123</v>
      </c>
      <c r="B1481" s="128" t="s">
        <v>1812</v>
      </c>
      <c r="C1481" s="129">
        <v>10.48</v>
      </c>
      <c r="D1481" s="129">
        <f t="shared" si="28"/>
        <v>0</v>
      </c>
      <c r="E1481" s="136">
        <f>MULTIPLIER!$C$27</f>
        <v>0</v>
      </c>
    </row>
    <row r="1482" spans="1:5" ht="15" customHeight="1" x14ac:dyDescent="0.2">
      <c r="A1482" s="132">
        <v>361136</v>
      </c>
      <c r="B1482" s="128" t="s">
        <v>1813</v>
      </c>
      <c r="C1482" s="129">
        <v>1.59</v>
      </c>
      <c r="D1482" s="129">
        <f t="shared" si="28"/>
        <v>0</v>
      </c>
      <c r="E1482" s="136">
        <f>MULTIPLIER!$C$27</f>
        <v>0</v>
      </c>
    </row>
    <row r="1483" spans="1:5" ht="15" customHeight="1" x14ac:dyDescent="0.2">
      <c r="A1483" s="132">
        <v>361137</v>
      </c>
      <c r="B1483" s="128" t="s">
        <v>1814</v>
      </c>
      <c r="C1483" s="129">
        <v>1.86</v>
      </c>
      <c r="D1483" s="129">
        <f t="shared" si="28"/>
        <v>0</v>
      </c>
      <c r="E1483" s="136">
        <f>MULTIPLIER!$C$27</f>
        <v>0</v>
      </c>
    </row>
    <row r="1484" spans="1:5" ht="15" customHeight="1" x14ac:dyDescent="0.2">
      <c r="A1484" s="132">
        <v>361138</v>
      </c>
      <c r="B1484" s="128" t="s">
        <v>1815</v>
      </c>
      <c r="C1484" s="129">
        <v>1.86</v>
      </c>
      <c r="D1484" s="129">
        <f t="shared" si="28"/>
        <v>0</v>
      </c>
      <c r="E1484" s="136">
        <f>MULTIPLIER!$C$27</f>
        <v>0</v>
      </c>
    </row>
    <row r="1485" spans="1:5" ht="15" customHeight="1" x14ac:dyDescent="0.2">
      <c r="A1485" s="132">
        <v>361139</v>
      </c>
      <c r="B1485" s="128" t="s">
        <v>1816</v>
      </c>
      <c r="C1485" s="129">
        <v>2.4500000000000002</v>
      </c>
      <c r="D1485" s="129">
        <f t="shared" si="28"/>
        <v>0</v>
      </c>
      <c r="E1485" s="136">
        <f>MULTIPLIER!$C$27</f>
        <v>0</v>
      </c>
    </row>
    <row r="1486" spans="1:5" ht="15" customHeight="1" x14ac:dyDescent="0.2">
      <c r="A1486" s="132">
        <v>361140</v>
      </c>
      <c r="B1486" s="128" t="s">
        <v>1817</v>
      </c>
      <c r="C1486" s="129">
        <v>2.4500000000000002</v>
      </c>
      <c r="D1486" s="129">
        <f t="shared" si="28"/>
        <v>0</v>
      </c>
      <c r="E1486" s="136">
        <f>MULTIPLIER!$C$27</f>
        <v>0</v>
      </c>
    </row>
    <row r="1487" spans="1:5" ht="15" customHeight="1" x14ac:dyDescent="0.2">
      <c r="A1487" s="132">
        <v>361141</v>
      </c>
      <c r="B1487" s="128" t="s">
        <v>1818</v>
      </c>
      <c r="C1487" s="129">
        <v>2.93</v>
      </c>
      <c r="D1487" s="129">
        <f t="shared" si="28"/>
        <v>0</v>
      </c>
      <c r="E1487" s="136">
        <f>MULTIPLIER!$C$27</f>
        <v>0</v>
      </c>
    </row>
    <row r="1488" spans="1:5" ht="15" customHeight="1" x14ac:dyDescent="0.2">
      <c r="A1488" s="132">
        <v>361142</v>
      </c>
      <c r="B1488" s="128" t="s">
        <v>1819</v>
      </c>
      <c r="C1488" s="129">
        <v>2.93</v>
      </c>
      <c r="D1488" s="129">
        <f t="shared" si="28"/>
        <v>0</v>
      </c>
      <c r="E1488" s="136">
        <f>MULTIPLIER!$C$27</f>
        <v>0</v>
      </c>
    </row>
    <row r="1489" spans="1:5" ht="15" customHeight="1" x14ac:dyDescent="0.2">
      <c r="A1489" s="132">
        <v>361143</v>
      </c>
      <c r="B1489" s="128" t="s">
        <v>1820</v>
      </c>
      <c r="C1489" s="129">
        <v>4.01</v>
      </c>
      <c r="D1489" s="129">
        <f t="shared" si="28"/>
        <v>0</v>
      </c>
      <c r="E1489" s="136">
        <f>MULTIPLIER!$C$27</f>
        <v>0</v>
      </c>
    </row>
    <row r="1490" spans="1:5" ht="15" customHeight="1" x14ac:dyDescent="0.2">
      <c r="A1490" s="132">
        <v>361144</v>
      </c>
      <c r="B1490" s="128" t="s">
        <v>1821</v>
      </c>
      <c r="C1490" s="129">
        <v>4.01</v>
      </c>
      <c r="D1490" s="129">
        <f t="shared" si="28"/>
        <v>0</v>
      </c>
      <c r="E1490" s="136">
        <f>MULTIPLIER!$C$27</f>
        <v>0</v>
      </c>
    </row>
    <row r="1491" spans="1:5" ht="15" customHeight="1" x14ac:dyDescent="0.2">
      <c r="A1491" s="132">
        <v>361145</v>
      </c>
      <c r="B1491" s="128" t="s">
        <v>1822</v>
      </c>
      <c r="C1491" s="129">
        <v>4.47</v>
      </c>
      <c r="D1491" s="129">
        <f t="shared" si="28"/>
        <v>0</v>
      </c>
      <c r="E1491" s="136">
        <f>MULTIPLIER!$C$27</f>
        <v>0</v>
      </c>
    </row>
    <row r="1492" spans="1:5" ht="15" customHeight="1" x14ac:dyDescent="0.2">
      <c r="A1492" s="132">
        <v>361146</v>
      </c>
      <c r="B1492" s="128" t="s">
        <v>1823</v>
      </c>
      <c r="C1492" s="129">
        <v>4.47</v>
      </c>
      <c r="D1492" s="129">
        <f t="shared" si="28"/>
        <v>0</v>
      </c>
      <c r="E1492" s="136">
        <f>MULTIPLIER!$C$27</f>
        <v>0</v>
      </c>
    </row>
    <row r="1493" spans="1:5" ht="15" customHeight="1" x14ac:dyDescent="0.2">
      <c r="A1493" s="132">
        <v>361148</v>
      </c>
      <c r="B1493" s="128" t="s">
        <v>1824</v>
      </c>
      <c r="C1493" s="129">
        <v>7.64</v>
      </c>
      <c r="D1493" s="129">
        <f t="shared" si="28"/>
        <v>0</v>
      </c>
      <c r="E1493" s="136">
        <f>MULTIPLIER!$C$27</f>
        <v>0</v>
      </c>
    </row>
    <row r="1494" spans="1:5" ht="15" customHeight="1" x14ac:dyDescent="0.2">
      <c r="A1494" s="132">
        <v>361150</v>
      </c>
      <c r="B1494" s="128" t="s">
        <v>1825</v>
      </c>
      <c r="C1494" s="129">
        <v>7.64</v>
      </c>
      <c r="D1494" s="129">
        <f t="shared" si="28"/>
        <v>0</v>
      </c>
      <c r="E1494" s="136">
        <f>MULTIPLIER!$C$27</f>
        <v>0</v>
      </c>
    </row>
    <row r="1495" spans="1:5" ht="15" customHeight="1" x14ac:dyDescent="0.2">
      <c r="A1495" s="132">
        <v>361152</v>
      </c>
      <c r="B1495" s="128" t="s">
        <v>1826</v>
      </c>
      <c r="C1495" s="129">
        <v>8.89</v>
      </c>
      <c r="D1495" s="129">
        <f t="shared" si="28"/>
        <v>0</v>
      </c>
      <c r="E1495" s="136">
        <f>MULTIPLIER!$C$27</f>
        <v>0</v>
      </c>
    </row>
    <row r="1496" spans="1:5" ht="15" customHeight="1" x14ac:dyDescent="0.2">
      <c r="A1496" s="132">
        <v>361154</v>
      </c>
      <c r="B1496" s="128" t="s">
        <v>1827</v>
      </c>
      <c r="C1496" s="129">
        <v>8.89</v>
      </c>
      <c r="D1496" s="129">
        <f t="shared" si="28"/>
        <v>0</v>
      </c>
      <c r="E1496" s="136">
        <f>MULTIPLIER!$C$27</f>
        <v>0</v>
      </c>
    </row>
    <row r="1497" spans="1:5" ht="15" customHeight="1" x14ac:dyDescent="0.2">
      <c r="A1497" s="132">
        <v>361156</v>
      </c>
      <c r="B1497" s="128" t="s">
        <v>1828</v>
      </c>
      <c r="C1497" s="129">
        <v>9.9</v>
      </c>
      <c r="D1497" s="129">
        <f t="shared" si="28"/>
        <v>0</v>
      </c>
      <c r="E1497" s="136">
        <f>MULTIPLIER!$C$27</f>
        <v>0</v>
      </c>
    </row>
    <row r="1498" spans="1:5" ht="15" customHeight="1" x14ac:dyDescent="0.2">
      <c r="A1498" s="132">
        <v>361158</v>
      </c>
      <c r="B1498" s="128" t="s">
        <v>1829</v>
      </c>
      <c r="C1498" s="129">
        <v>9.9</v>
      </c>
      <c r="D1498" s="129">
        <f t="shared" si="28"/>
        <v>0</v>
      </c>
      <c r="E1498" s="136">
        <f>MULTIPLIER!$C$27</f>
        <v>0</v>
      </c>
    </row>
    <row r="1499" spans="1:5" ht="15" customHeight="1" x14ac:dyDescent="0.2">
      <c r="A1499" s="132">
        <v>361171</v>
      </c>
      <c r="B1499" s="128" t="s">
        <v>1830</v>
      </c>
      <c r="C1499" s="129">
        <v>1.74</v>
      </c>
      <c r="D1499" s="129">
        <f t="shared" si="28"/>
        <v>0</v>
      </c>
      <c r="E1499" s="136">
        <f>MULTIPLIER!$C$27</f>
        <v>0</v>
      </c>
    </row>
    <row r="1500" spans="1:5" ht="15" customHeight="1" x14ac:dyDescent="0.2">
      <c r="A1500" s="132">
        <v>361172</v>
      </c>
      <c r="B1500" s="128" t="s">
        <v>1831</v>
      </c>
      <c r="C1500" s="129">
        <v>2</v>
      </c>
      <c r="D1500" s="129">
        <f t="shared" si="28"/>
        <v>0</v>
      </c>
      <c r="E1500" s="136">
        <f>MULTIPLIER!$C$27</f>
        <v>0</v>
      </c>
    </row>
    <row r="1501" spans="1:5" ht="15" customHeight="1" x14ac:dyDescent="0.2">
      <c r="A1501" s="132">
        <v>361173</v>
      </c>
      <c r="B1501" s="128" t="s">
        <v>1832</v>
      </c>
      <c r="C1501" s="129">
        <v>2</v>
      </c>
      <c r="D1501" s="129">
        <f t="shared" si="28"/>
        <v>0</v>
      </c>
      <c r="E1501" s="136">
        <f>MULTIPLIER!$C$27</f>
        <v>0</v>
      </c>
    </row>
    <row r="1502" spans="1:5" ht="15" customHeight="1" x14ac:dyDescent="0.2">
      <c r="A1502" s="132">
        <v>361174</v>
      </c>
      <c r="B1502" s="128" t="s">
        <v>1833</v>
      </c>
      <c r="C1502" s="129">
        <v>2.67</v>
      </c>
      <c r="D1502" s="129">
        <f t="shared" si="28"/>
        <v>0</v>
      </c>
      <c r="E1502" s="136">
        <f>MULTIPLIER!$C$27</f>
        <v>0</v>
      </c>
    </row>
    <row r="1503" spans="1:5" ht="15" customHeight="1" x14ac:dyDescent="0.2">
      <c r="A1503" s="132">
        <v>361175</v>
      </c>
      <c r="B1503" s="128" t="s">
        <v>1834</v>
      </c>
      <c r="C1503" s="129">
        <v>2.67</v>
      </c>
      <c r="D1503" s="129">
        <f t="shared" si="28"/>
        <v>0</v>
      </c>
      <c r="E1503" s="136">
        <f>MULTIPLIER!$C$27</f>
        <v>0</v>
      </c>
    </row>
    <row r="1504" spans="1:5" ht="15" customHeight="1" x14ac:dyDescent="0.2">
      <c r="A1504" s="132">
        <v>361176</v>
      </c>
      <c r="B1504" s="128" t="s">
        <v>1835</v>
      </c>
      <c r="C1504" s="129">
        <v>3.17</v>
      </c>
      <c r="D1504" s="129">
        <f t="shared" si="28"/>
        <v>0</v>
      </c>
      <c r="E1504" s="136">
        <f>MULTIPLIER!$C$27</f>
        <v>0</v>
      </c>
    </row>
    <row r="1505" spans="1:5" ht="15" customHeight="1" x14ac:dyDescent="0.2">
      <c r="A1505" s="132">
        <v>361177</v>
      </c>
      <c r="B1505" s="128" t="s">
        <v>1836</v>
      </c>
      <c r="C1505" s="129">
        <v>3.17</v>
      </c>
      <c r="D1505" s="129">
        <f t="shared" si="28"/>
        <v>0</v>
      </c>
      <c r="E1505" s="136">
        <f>MULTIPLIER!$C$27</f>
        <v>0</v>
      </c>
    </row>
    <row r="1506" spans="1:5" ht="15" customHeight="1" x14ac:dyDescent="0.2">
      <c r="A1506" s="132">
        <v>361178</v>
      </c>
      <c r="B1506" s="128" t="s">
        <v>1837</v>
      </c>
      <c r="C1506" s="129">
        <v>4.3600000000000003</v>
      </c>
      <c r="D1506" s="129">
        <f t="shared" si="28"/>
        <v>0</v>
      </c>
      <c r="E1506" s="136">
        <f>MULTIPLIER!$C$27</f>
        <v>0</v>
      </c>
    </row>
    <row r="1507" spans="1:5" ht="15" customHeight="1" x14ac:dyDescent="0.2">
      <c r="A1507" s="132">
        <v>361179</v>
      </c>
      <c r="B1507" s="128" t="s">
        <v>1838</v>
      </c>
      <c r="C1507" s="129">
        <v>4.3600000000000003</v>
      </c>
      <c r="D1507" s="129">
        <f t="shared" si="28"/>
        <v>0</v>
      </c>
      <c r="E1507" s="136">
        <f>MULTIPLIER!$C$27</f>
        <v>0</v>
      </c>
    </row>
    <row r="1508" spans="1:5" ht="15" customHeight="1" x14ac:dyDescent="0.2">
      <c r="A1508" s="132">
        <v>361180</v>
      </c>
      <c r="B1508" s="128" t="s">
        <v>1839</v>
      </c>
      <c r="C1508" s="129">
        <v>4.8600000000000003</v>
      </c>
      <c r="D1508" s="129">
        <f t="shared" si="28"/>
        <v>0</v>
      </c>
      <c r="E1508" s="136">
        <f>MULTIPLIER!$C$27</f>
        <v>0</v>
      </c>
    </row>
    <row r="1509" spans="1:5" ht="15" customHeight="1" x14ac:dyDescent="0.2">
      <c r="A1509" s="132">
        <v>361181</v>
      </c>
      <c r="B1509" s="128" t="s">
        <v>1840</v>
      </c>
      <c r="C1509" s="129">
        <v>4.8600000000000003</v>
      </c>
      <c r="D1509" s="129">
        <f t="shared" si="28"/>
        <v>0</v>
      </c>
      <c r="E1509" s="136">
        <f>MULTIPLIER!$C$27</f>
        <v>0</v>
      </c>
    </row>
    <row r="1510" spans="1:5" ht="15" customHeight="1" x14ac:dyDescent="0.2">
      <c r="A1510" s="132">
        <v>361183</v>
      </c>
      <c r="B1510" s="128" t="s">
        <v>1841</v>
      </c>
      <c r="C1510" s="129">
        <v>7.75</v>
      </c>
      <c r="D1510" s="129">
        <f t="shared" si="28"/>
        <v>0</v>
      </c>
      <c r="E1510" s="136">
        <f>MULTIPLIER!$C$27</f>
        <v>0</v>
      </c>
    </row>
    <row r="1511" spans="1:5" ht="15" customHeight="1" x14ac:dyDescent="0.2">
      <c r="A1511" s="132">
        <v>361185</v>
      </c>
      <c r="B1511" s="128" t="s">
        <v>1842</v>
      </c>
      <c r="C1511" s="129">
        <v>7.75</v>
      </c>
      <c r="D1511" s="129">
        <f t="shared" si="28"/>
        <v>0</v>
      </c>
      <c r="E1511" s="136">
        <f>MULTIPLIER!$C$27</f>
        <v>0</v>
      </c>
    </row>
    <row r="1512" spans="1:5" ht="15" customHeight="1" x14ac:dyDescent="0.2">
      <c r="A1512" s="132">
        <v>361187</v>
      </c>
      <c r="B1512" s="128" t="s">
        <v>1843</v>
      </c>
      <c r="C1512" s="129">
        <v>9.23</v>
      </c>
      <c r="D1512" s="129">
        <f t="shared" si="28"/>
        <v>0</v>
      </c>
      <c r="E1512" s="136">
        <f>MULTIPLIER!$C$27</f>
        <v>0</v>
      </c>
    </row>
    <row r="1513" spans="1:5" ht="15" customHeight="1" x14ac:dyDescent="0.2">
      <c r="A1513" s="132">
        <v>361189</v>
      </c>
      <c r="B1513" s="128" t="s">
        <v>1844</v>
      </c>
      <c r="C1513" s="129">
        <v>9.23</v>
      </c>
      <c r="D1513" s="129">
        <f t="shared" si="28"/>
        <v>0</v>
      </c>
      <c r="E1513" s="136">
        <f>MULTIPLIER!$C$27</f>
        <v>0</v>
      </c>
    </row>
    <row r="1514" spans="1:5" ht="15" customHeight="1" x14ac:dyDescent="0.2">
      <c r="A1514" s="132">
        <v>361191</v>
      </c>
      <c r="B1514" s="128" t="s">
        <v>1845</v>
      </c>
      <c r="C1514" s="129">
        <v>10.24</v>
      </c>
      <c r="D1514" s="129">
        <f t="shared" si="28"/>
        <v>0</v>
      </c>
      <c r="E1514" s="136">
        <f>MULTIPLIER!$C$27</f>
        <v>0</v>
      </c>
    </row>
    <row r="1515" spans="1:5" ht="15" customHeight="1" x14ac:dyDescent="0.2">
      <c r="A1515" s="132">
        <v>361193</v>
      </c>
      <c r="B1515" s="128" t="s">
        <v>1846</v>
      </c>
      <c r="C1515" s="129">
        <v>10.24</v>
      </c>
      <c r="D1515" s="129">
        <f t="shared" si="28"/>
        <v>0</v>
      </c>
      <c r="E1515" s="136">
        <f>MULTIPLIER!$C$27</f>
        <v>0</v>
      </c>
    </row>
    <row r="1516" spans="1:5" ht="15" customHeight="1" x14ac:dyDescent="0.2">
      <c r="A1516" s="132">
        <v>361206</v>
      </c>
      <c r="B1516" s="128" t="s">
        <v>1847</v>
      </c>
      <c r="C1516" s="129">
        <v>1.4</v>
      </c>
      <c r="D1516" s="129">
        <f t="shared" si="28"/>
        <v>0</v>
      </c>
      <c r="E1516" s="136">
        <f>MULTIPLIER!$C$27</f>
        <v>0</v>
      </c>
    </row>
    <row r="1517" spans="1:5" ht="15" customHeight="1" x14ac:dyDescent="0.2">
      <c r="A1517" s="132">
        <v>361207</v>
      </c>
      <c r="B1517" s="128" t="s">
        <v>1848</v>
      </c>
      <c r="C1517" s="129">
        <v>1.49</v>
      </c>
      <c r="D1517" s="129">
        <f t="shared" si="28"/>
        <v>0</v>
      </c>
      <c r="E1517" s="136">
        <f>MULTIPLIER!$C$27</f>
        <v>0</v>
      </c>
    </row>
    <row r="1518" spans="1:5" ht="15" customHeight="1" x14ac:dyDescent="0.2">
      <c r="A1518" s="132">
        <v>361208</v>
      </c>
      <c r="B1518" s="128" t="s">
        <v>1849</v>
      </c>
      <c r="C1518" s="129">
        <v>1.49</v>
      </c>
      <c r="D1518" s="129">
        <f t="shared" si="28"/>
        <v>0</v>
      </c>
      <c r="E1518" s="136">
        <f>MULTIPLIER!$C$27</f>
        <v>0</v>
      </c>
    </row>
    <row r="1519" spans="1:5" ht="15" customHeight="1" x14ac:dyDescent="0.2">
      <c r="A1519" s="132">
        <v>361209</v>
      </c>
      <c r="B1519" s="128" t="s">
        <v>1850</v>
      </c>
      <c r="C1519" s="129">
        <v>1.75</v>
      </c>
      <c r="D1519" s="129">
        <f t="shared" si="28"/>
        <v>0</v>
      </c>
      <c r="E1519" s="136">
        <f>MULTIPLIER!$C$27</f>
        <v>0</v>
      </c>
    </row>
    <row r="1520" spans="1:5" ht="15" customHeight="1" x14ac:dyDescent="0.2">
      <c r="A1520" s="132">
        <v>361210</v>
      </c>
      <c r="B1520" s="128" t="s">
        <v>1851</v>
      </c>
      <c r="C1520" s="129">
        <v>1.75</v>
      </c>
      <c r="D1520" s="129">
        <f t="shared" si="28"/>
        <v>0</v>
      </c>
      <c r="E1520" s="136">
        <f>MULTIPLIER!$C$27</f>
        <v>0</v>
      </c>
    </row>
    <row r="1521" spans="1:5" ht="15" customHeight="1" x14ac:dyDescent="0.2">
      <c r="A1521" s="132">
        <v>361211</v>
      </c>
      <c r="B1521" s="128" t="s">
        <v>1852</v>
      </c>
      <c r="C1521" s="129">
        <v>2.16</v>
      </c>
      <c r="D1521" s="129">
        <f t="shared" si="28"/>
        <v>0</v>
      </c>
      <c r="E1521" s="136">
        <f>MULTIPLIER!$C$27</f>
        <v>0</v>
      </c>
    </row>
    <row r="1522" spans="1:5" ht="15" customHeight="1" x14ac:dyDescent="0.2">
      <c r="A1522" s="132">
        <v>361212</v>
      </c>
      <c r="B1522" s="128" t="s">
        <v>1853</v>
      </c>
      <c r="C1522" s="129">
        <v>2.16</v>
      </c>
      <c r="D1522" s="129">
        <f t="shared" si="28"/>
        <v>0</v>
      </c>
      <c r="E1522" s="136">
        <f>MULTIPLIER!$C$27</f>
        <v>0</v>
      </c>
    </row>
    <row r="1523" spans="1:5" ht="15" customHeight="1" x14ac:dyDescent="0.2">
      <c r="A1523" s="132">
        <v>361213</v>
      </c>
      <c r="B1523" s="128" t="s">
        <v>1854</v>
      </c>
      <c r="C1523" s="129">
        <v>2.59</v>
      </c>
      <c r="D1523" s="129">
        <f t="shared" si="28"/>
        <v>0</v>
      </c>
      <c r="E1523" s="136">
        <f>MULTIPLIER!$C$27</f>
        <v>0</v>
      </c>
    </row>
    <row r="1524" spans="1:5" ht="15" customHeight="1" x14ac:dyDescent="0.2">
      <c r="A1524" s="132">
        <v>361214</v>
      </c>
      <c r="B1524" s="128" t="s">
        <v>1855</v>
      </c>
      <c r="C1524" s="129">
        <v>2.59</v>
      </c>
      <c r="D1524" s="129">
        <f t="shared" si="28"/>
        <v>0</v>
      </c>
      <c r="E1524" s="136">
        <f>MULTIPLIER!$C$27</f>
        <v>0</v>
      </c>
    </row>
    <row r="1525" spans="1:5" ht="15" customHeight="1" x14ac:dyDescent="0.2">
      <c r="A1525" s="132">
        <v>361215</v>
      </c>
      <c r="B1525" s="128" t="s">
        <v>1856</v>
      </c>
      <c r="C1525" s="129">
        <v>2.94</v>
      </c>
      <c r="D1525" s="129">
        <f t="shared" si="28"/>
        <v>0</v>
      </c>
      <c r="E1525" s="136">
        <f>MULTIPLIER!$C$27</f>
        <v>0</v>
      </c>
    </row>
    <row r="1526" spans="1:5" ht="15" customHeight="1" x14ac:dyDescent="0.2">
      <c r="A1526" s="132">
        <v>361216</v>
      </c>
      <c r="B1526" s="128" t="s">
        <v>1857</v>
      </c>
      <c r="C1526" s="129">
        <v>2.94</v>
      </c>
      <c r="D1526" s="129">
        <f t="shared" si="28"/>
        <v>0</v>
      </c>
      <c r="E1526" s="136">
        <f>MULTIPLIER!$C$27</f>
        <v>0</v>
      </c>
    </row>
    <row r="1527" spans="1:5" ht="15" customHeight="1" x14ac:dyDescent="0.2">
      <c r="A1527" s="132">
        <v>361218</v>
      </c>
      <c r="B1527" s="128" t="s">
        <v>1858</v>
      </c>
      <c r="C1527" s="129">
        <v>5.17</v>
      </c>
      <c r="D1527" s="129">
        <f t="shared" si="28"/>
        <v>0</v>
      </c>
      <c r="E1527" s="136">
        <f>MULTIPLIER!$C$27</f>
        <v>0</v>
      </c>
    </row>
    <row r="1528" spans="1:5" ht="15" customHeight="1" x14ac:dyDescent="0.2">
      <c r="A1528" s="132">
        <v>361220</v>
      </c>
      <c r="B1528" s="128" t="s">
        <v>1859</v>
      </c>
      <c r="C1528" s="129">
        <v>5.17</v>
      </c>
      <c r="D1528" s="129">
        <f t="shared" si="28"/>
        <v>0</v>
      </c>
      <c r="E1528" s="136">
        <f>MULTIPLIER!$C$27</f>
        <v>0</v>
      </c>
    </row>
    <row r="1529" spans="1:5" ht="15" customHeight="1" x14ac:dyDescent="0.2">
      <c r="A1529" s="132">
        <v>361222</v>
      </c>
      <c r="B1529" s="128" t="s">
        <v>1860</v>
      </c>
      <c r="C1529" s="129">
        <v>6.16</v>
      </c>
      <c r="D1529" s="129">
        <f t="shared" ref="D1529:D1592" si="29">ROUND(C1529*E1529,4)</f>
        <v>0</v>
      </c>
      <c r="E1529" s="136">
        <f>MULTIPLIER!$C$27</f>
        <v>0</v>
      </c>
    </row>
    <row r="1530" spans="1:5" ht="15" customHeight="1" x14ac:dyDescent="0.2">
      <c r="A1530" s="132">
        <v>361224</v>
      </c>
      <c r="B1530" s="128" t="s">
        <v>1861</v>
      </c>
      <c r="C1530" s="129">
        <v>6.16</v>
      </c>
      <c r="D1530" s="129">
        <f t="shared" si="29"/>
        <v>0</v>
      </c>
      <c r="E1530" s="136">
        <f>MULTIPLIER!$C$27</f>
        <v>0</v>
      </c>
    </row>
    <row r="1531" spans="1:5" ht="15" customHeight="1" x14ac:dyDescent="0.2">
      <c r="A1531" s="132">
        <v>361226</v>
      </c>
      <c r="B1531" s="128" t="s">
        <v>1862</v>
      </c>
      <c r="C1531" s="129">
        <v>7</v>
      </c>
      <c r="D1531" s="129">
        <f t="shared" si="29"/>
        <v>0</v>
      </c>
      <c r="E1531" s="136">
        <f>MULTIPLIER!$C$27</f>
        <v>0</v>
      </c>
    </row>
    <row r="1532" spans="1:5" ht="15" customHeight="1" x14ac:dyDescent="0.2">
      <c r="A1532" s="132">
        <v>361228</v>
      </c>
      <c r="B1532" s="128" t="s">
        <v>1863</v>
      </c>
      <c r="C1532" s="129">
        <v>7</v>
      </c>
      <c r="D1532" s="129">
        <f t="shared" si="29"/>
        <v>0</v>
      </c>
      <c r="E1532" s="136">
        <f>MULTIPLIER!$C$27</f>
        <v>0</v>
      </c>
    </row>
    <row r="1533" spans="1:5" ht="15" customHeight="1" x14ac:dyDescent="0.2">
      <c r="A1533" s="132">
        <v>361241</v>
      </c>
      <c r="B1533" s="128" t="s">
        <v>1864</v>
      </c>
      <c r="C1533" s="129">
        <v>1.71</v>
      </c>
      <c r="D1533" s="129">
        <f t="shared" si="29"/>
        <v>0</v>
      </c>
      <c r="E1533" s="136">
        <f>MULTIPLIER!$C$27</f>
        <v>0</v>
      </c>
    </row>
    <row r="1534" spans="1:5" ht="15" customHeight="1" x14ac:dyDescent="0.2">
      <c r="A1534" s="132">
        <v>361242</v>
      </c>
      <c r="B1534" s="128" t="s">
        <v>1865</v>
      </c>
      <c r="C1534" s="129">
        <v>1.85</v>
      </c>
      <c r="D1534" s="129">
        <f t="shared" si="29"/>
        <v>0</v>
      </c>
      <c r="E1534" s="136">
        <f>MULTIPLIER!$C$27</f>
        <v>0</v>
      </c>
    </row>
    <row r="1535" spans="1:5" ht="15" customHeight="1" x14ac:dyDescent="0.2">
      <c r="A1535" s="132">
        <v>361243</v>
      </c>
      <c r="B1535" s="128" t="s">
        <v>1866</v>
      </c>
      <c r="C1535" s="129">
        <v>1.85</v>
      </c>
      <c r="D1535" s="129">
        <f t="shared" si="29"/>
        <v>0</v>
      </c>
      <c r="E1535" s="136">
        <f>MULTIPLIER!$C$27</f>
        <v>0</v>
      </c>
    </row>
    <row r="1536" spans="1:5" ht="15" customHeight="1" x14ac:dyDescent="0.2">
      <c r="A1536" s="132">
        <v>361244</v>
      </c>
      <c r="B1536" s="128" t="s">
        <v>1867</v>
      </c>
      <c r="C1536" s="129">
        <v>2.06</v>
      </c>
      <c r="D1536" s="129">
        <f t="shared" si="29"/>
        <v>0</v>
      </c>
      <c r="E1536" s="136">
        <f>MULTIPLIER!$C$27</f>
        <v>0</v>
      </c>
    </row>
    <row r="1537" spans="1:5" ht="15" customHeight="1" x14ac:dyDescent="0.2">
      <c r="A1537" s="132">
        <v>361245</v>
      </c>
      <c r="B1537" s="128" t="s">
        <v>1868</v>
      </c>
      <c r="C1537" s="129">
        <v>2.06</v>
      </c>
      <c r="D1537" s="129">
        <f t="shared" si="29"/>
        <v>0</v>
      </c>
      <c r="E1537" s="136">
        <f>MULTIPLIER!$C$27</f>
        <v>0</v>
      </c>
    </row>
    <row r="1538" spans="1:5" ht="15" customHeight="1" x14ac:dyDescent="0.2">
      <c r="A1538" s="132">
        <v>361246</v>
      </c>
      <c r="B1538" s="128" t="s">
        <v>1869</v>
      </c>
      <c r="C1538" s="129">
        <v>2.66</v>
      </c>
      <c r="D1538" s="129">
        <f t="shared" si="29"/>
        <v>0</v>
      </c>
      <c r="E1538" s="136">
        <f>MULTIPLIER!$C$27</f>
        <v>0</v>
      </c>
    </row>
    <row r="1539" spans="1:5" ht="15" customHeight="1" x14ac:dyDescent="0.2">
      <c r="A1539" s="132">
        <v>361247</v>
      </c>
      <c r="B1539" s="128" t="s">
        <v>1870</v>
      </c>
      <c r="C1539" s="129">
        <v>2.66</v>
      </c>
      <c r="D1539" s="129">
        <f t="shared" si="29"/>
        <v>0</v>
      </c>
      <c r="E1539" s="136">
        <f>MULTIPLIER!$C$27</f>
        <v>0</v>
      </c>
    </row>
    <row r="1540" spans="1:5" ht="15" customHeight="1" x14ac:dyDescent="0.2">
      <c r="A1540" s="132">
        <v>361248</v>
      </c>
      <c r="B1540" s="128" t="s">
        <v>1871</v>
      </c>
      <c r="C1540" s="129">
        <v>3.18</v>
      </c>
      <c r="D1540" s="129">
        <f t="shared" si="29"/>
        <v>0</v>
      </c>
      <c r="E1540" s="136">
        <f>MULTIPLIER!$C$27</f>
        <v>0</v>
      </c>
    </row>
    <row r="1541" spans="1:5" ht="15" customHeight="1" x14ac:dyDescent="0.2">
      <c r="A1541" s="132">
        <v>361249</v>
      </c>
      <c r="B1541" s="128" t="s">
        <v>1872</v>
      </c>
      <c r="C1541" s="129">
        <v>3.18</v>
      </c>
      <c r="D1541" s="129">
        <f t="shared" si="29"/>
        <v>0</v>
      </c>
      <c r="E1541" s="136">
        <f>MULTIPLIER!$C$27</f>
        <v>0</v>
      </c>
    </row>
    <row r="1542" spans="1:5" ht="15" customHeight="1" x14ac:dyDescent="0.2">
      <c r="A1542" s="132">
        <v>361250</v>
      </c>
      <c r="B1542" s="128" t="s">
        <v>1873</v>
      </c>
      <c r="C1542" s="129">
        <v>3.81</v>
      </c>
      <c r="D1542" s="129">
        <f t="shared" si="29"/>
        <v>0</v>
      </c>
      <c r="E1542" s="136">
        <f>MULTIPLIER!$C$27</f>
        <v>0</v>
      </c>
    </row>
    <row r="1543" spans="1:5" ht="15" customHeight="1" x14ac:dyDescent="0.2">
      <c r="A1543" s="132">
        <v>361251</v>
      </c>
      <c r="B1543" s="128" t="s">
        <v>1874</v>
      </c>
      <c r="C1543" s="129">
        <v>3.81</v>
      </c>
      <c r="D1543" s="129">
        <f t="shared" si="29"/>
        <v>0</v>
      </c>
      <c r="E1543" s="136">
        <f>MULTIPLIER!$C$27</f>
        <v>0</v>
      </c>
    </row>
    <row r="1544" spans="1:5" ht="15" customHeight="1" x14ac:dyDescent="0.2">
      <c r="A1544" s="132">
        <v>361253</v>
      </c>
      <c r="B1544" s="128" t="s">
        <v>1875</v>
      </c>
      <c r="C1544" s="129">
        <v>6.62</v>
      </c>
      <c r="D1544" s="129">
        <f t="shared" si="29"/>
        <v>0</v>
      </c>
      <c r="E1544" s="136">
        <f>MULTIPLIER!$C$27</f>
        <v>0</v>
      </c>
    </row>
    <row r="1545" spans="1:5" ht="15" customHeight="1" x14ac:dyDescent="0.2">
      <c r="A1545" s="132">
        <v>361255</v>
      </c>
      <c r="B1545" s="128" t="s">
        <v>1876</v>
      </c>
      <c r="C1545" s="129">
        <v>6.62</v>
      </c>
      <c r="D1545" s="129">
        <f t="shared" si="29"/>
        <v>0</v>
      </c>
      <c r="E1545" s="136">
        <f>MULTIPLIER!$C$27</f>
        <v>0</v>
      </c>
    </row>
    <row r="1546" spans="1:5" ht="15" customHeight="1" x14ac:dyDescent="0.2">
      <c r="A1546" s="132">
        <v>361257</v>
      </c>
      <c r="B1546" s="128" t="s">
        <v>1877</v>
      </c>
      <c r="C1546" s="129">
        <v>7.35</v>
      </c>
      <c r="D1546" s="129">
        <f t="shared" si="29"/>
        <v>0</v>
      </c>
      <c r="E1546" s="136">
        <f>MULTIPLIER!$C$27</f>
        <v>0</v>
      </c>
    </row>
    <row r="1547" spans="1:5" ht="15" customHeight="1" x14ac:dyDescent="0.2">
      <c r="A1547" s="132">
        <v>361259</v>
      </c>
      <c r="B1547" s="128" t="s">
        <v>1878</v>
      </c>
      <c r="C1547" s="129">
        <v>7.35</v>
      </c>
      <c r="D1547" s="129">
        <f t="shared" si="29"/>
        <v>0</v>
      </c>
      <c r="E1547" s="136">
        <f>MULTIPLIER!$C$27</f>
        <v>0</v>
      </c>
    </row>
    <row r="1548" spans="1:5" ht="15" customHeight="1" x14ac:dyDescent="0.2">
      <c r="A1548" s="132">
        <v>361261</v>
      </c>
      <c r="B1548" s="128" t="s">
        <v>1879</v>
      </c>
      <c r="C1548" s="129">
        <v>8.2200000000000006</v>
      </c>
      <c r="D1548" s="129">
        <f t="shared" si="29"/>
        <v>0</v>
      </c>
      <c r="E1548" s="136">
        <f>MULTIPLIER!$C$27</f>
        <v>0</v>
      </c>
    </row>
    <row r="1549" spans="1:5" ht="15" customHeight="1" x14ac:dyDescent="0.2">
      <c r="A1549" s="132">
        <v>361263</v>
      </c>
      <c r="B1549" s="128" t="s">
        <v>1880</v>
      </c>
      <c r="C1549" s="129">
        <v>8.2200000000000006</v>
      </c>
      <c r="D1549" s="129">
        <f t="shared" si="29"/>
        <v>0</v>
      </c>
      <c r="E1549" s="136">
        <f>MULTIPLIER!$C$27</f>
        <v>0</v>
      </c>
    </row>
    <row r="1550" spans="1:5" ht="15" customHeight="1" x14ac:dyDescent="0.2">
      <c r="A1550" s="132">
        <v>361276</v>
      </c>
      <c r="B1550" s="128" t="s">
        <v>1881</v>
      </c>
      <c r="C1550" s="129">
        <v>2.35</v>
      </c>
      <c r="D1550" s="129">
        <f t="shared" si="29"/>
        <v>0</v>
      </c>
      <c r="E1550" s="136">
        <f>MULTIPLIER!$C$27</f>
        <v>0</v>
      </c>
    </row>
    <row r="1551" spans="1:5" ht="15" customHeight="1" x14ac:dyDescent="0.2">
      <c r="A1551" s="132">
        <v>361277</v>
      </c>
      <c r="B1551" s="128" t="s">
        <v>1882</v>
      </c>
      <c r="C1551" s="129">
        <v>2.78</v>
      </c>
      <c r="D1551" s="129">
        <f t="shared" si="29"/>
        <v>0</v>
      </c>
      <c r="E1551" s="136">
        <f>MULTIPLIER!$C$27</f>
        <v>0</v>
      </c>
    </row>
    <row r="1552" spans="1:5" ht="15" customHeight="1" x14ac:dyDescent="0.2">
      <c r="A1552" s="132">
        <v>361278</v>
      </c>
      <c r="B1552" s="128" t="s">
        <v>1883</v>
      </c>
      <c r="C1552" s="129">
        <v>3</v>
      </c>
      <c r="D1552" s="129">
        <f t="shared" si="29"/>
        <v>0</v>
      </c>
      <c r="E1552" s="136">
        <f>MULTIPLIER!$C$27</f>
        <v>0</v>
      </c>
    </row>
    <row r="1553" spans="1:5" ht="15" customHeight="1" x14ac:dyDescent="0.2">
      <c r="A1553" s="132">
        <v>361279</v>
      </c>
      <c r="B1553" s="128" t="s">
        <v>1884</v>
      </c>
      <c r="C1553" s="129">
        <v>3</v>
      </c>
      <c r="D1553" s="129">
        <f t="shared" si="29"/>
        <v>0</v>
      </c>
      <c r="E1553" s="136">
        <f>MULTIPLIER!$C$27</f>
        <v>0</v>
      </c>
    </row>
    <row r="1554" spans="1:5" ht="15" customHeight="1" x14ac:dyDescent="0.2">
      <c r="A1554" s="132">
        <v>361280</v>
      </c>
      <c r="B1554" s="128" t="s">
        <v>1885</v>
      </c>
      <c r="C1554" s="129">
        <v>3.6</v>
      </c>
      <c r="D1554" s="129">
        <f t="shared" si="29"/>
        <v>0</v>
      </c>
      <c r="E1554" s="136">
        <f>MULTIPLIER!$C$27</f>
        <v>0</v>
      </c>
    </row>
    <row r="1555" spans="1:5" ht="15" customHeight="1" x14ac:dyDescent="0.2">
      <c r="A1555" s="132">
        <v>361281</v>
      </c>
      <c r="B1555" s="128" t="s">
        <v>1886</v>
      </c>
      <c r="C1555" s="129">
        <v>3.6</v>
      </c>
      <c r="D1555" s="129">
        <f t="shared" si="29"/>
        <v>0</v>
      </c>
      <c r="E1555" s="136">
        <f>MULTIPLIER!$C$27</f>
        <v>0</v>
      </c>
    </row>
    <row r="1556" spans="1:5" ht="15" customHeight="1" x14ac:dyDescent="0.2">
      <c r="A1556" s="132">
        <v>361282</v>
      </c>
      <c r="B1556" s="128" t="s">
        <v>1887</v>
      </c>
      <c r="C1556" s="129">
        <v>4.42</v>
      </c>
      <c r="D1556" s="129">
        <f t="shared" si="29"/>
        <v>0</v>
      </c>
      <c r="E1556" s="136">
        <f>MULTIPLIER!$C$27</f>
        <v>0</v>
      </c>
    </row>
    <row r="1557" spans="1:5" ht="15" customHeight="1" x14ac:dyDescent="0.2">
      <c r="A1557" s="132">
        <v>361283</v>
      </c>
      <c r="B1557" s="128" t="s">
        <v>1888</v>
      </c>
      <c r="C1557" s="129">
        <v>4.42</v>
      </c>
      <c r="D1557" s="129">
        <f t="shared" si="29"/>
        <v>0</v>
      </c>
      <c r="E1557" s="136">
        <f>MULTIPLIER!$C$27</f>
        <v>0</v>
      </c>
    </row>
    <row r="1558" spans="1:5" ht="15" customHeight="1" x14ac:dyDescent="0.2">
      <c r="A1558" s="132">
        <v>361284</v>
      </c>
      <c r="B1558" s="128" t="s">
        <v>1889</v>
      </c>
      <c r="C1558" s="129">
        <v>5.0199999999999996</v>
      </c>
      <c r="D1558" s="129">
        <f t="shared" si="29"/>
        <v>0</v>
      </c>
      <c r="E1558" s="136">
        <f>MULTIPLIER!$C$27</f>
        <v>0</v>
      </c>
    </row>
    <row r="1559" spans="1:5" ht="15" customHeight="1" x14ac:dyDescent="0.2">
      <c r="A1559" s="132">
        <v>361285</v>
      </c>
      <c r="B1559" s="128" t="s">
        <v>1890</v>
      </c>
      <c r="C1559" s="129">
        <v>5.0199999999999996</v>
      </c>
      <c r="D1559" s="129">
        <f t="shared" si="29"/>
        <v>0</v>
      </c>
      <c r="E1559" s="136">
        <f>MULTIPLIER!$C$27</f>
        <v>0</v>
      </c>
    </row>
    <row r="1560" spans="1:5" ht="15" customHeight="1" x14ac:dyDescent="0.2">
      <c r="A1560" s="132">
        <v>361287</v>
      </c>
      <c r="B1560" s="128" t="s">
        <v>1891</v>
      </c>
      <c r="C1560" s="129">
        <v>8.3800000000000008</v>
      </c>
      <c r="D1560" s="129">
        <f t="shared" si="29"/>
        <v>0</v>
      </c>
      <c r="E1560" s="136">
        <f>MULTIPLIER!$C$27</f>
        <v>0</v>
      </c>
    </row>
    <row r="1561" spans="1:5" ht="15" customHeight="1" x14ac:dyDescent="0.2">
      <c r="A1561" s="132">
        <v>361289</v>
      </c>
      <c r="B1561" s="128" t="s">
        <v>1892</v>
      </c>
      <c r="C1561" s="129">
        <v>8.3800000000000008</v>
      </c>
      <c r="D1561" s="129">
        <f t="shared" si="29"/>
        <v>0</v>
      </c>
      <c r="E1561" s="136">
        <f>MULTIPLIER!$C$27</f>
        <v>0</v>
      </c>
    </row>
    <row r="1562" spans="1:5" ht="15" customHeight="1" x14ac:dyDescent="0.2">
      <c r="A1562" s="132">
        <v>361291</v>
      </c>
      <c r="B1562" s="128" t="s">
        <v>1893</v>
      </c>
      <c r="C1562" s="129">
        <v>9.58</v>
      </c>
      <c r="D1562" s="129">
        <f t="shared" si="29"/>
        <v>0</v>
      </c>
      <c r="E1562" s="136">
        <f>MULTIPLIER!$C$27</f>
        <v>0</v>
      </c>
    </row>
    <row r="1563" spans="1:5" ht="15" customHeight="1" x14ac:dyDescent="0.2">
      <c r="A1563" s="132">
        <v>361293</v>
      </c>
      <c r="B1563" s="128" t="s">
        <v>1894</v>
      </c>
      <c r="C1563" s="129">
        <v>9.58</v>
      </c>
      <c r="D1563" s="129">
        <f t="shared" si="29"/>
        <v>0</v>
      </c>
      <c r="E1563" s="136">
        <f>MULTIPLIER!$C$27</f>
        <v>0</v>
      </c>
    </row>
    <row r="1564" spans="1:5" ht="15" customHeight="1" x14ac:dyDescent="0.2">
      <c r="A1564" s="132">
        <v>361295</v>
      </c>
      <c r="B1564" s="128" t="s">
        <v>1895</v>
      </c>
      <c r="C1564" s="129">
        <v>11.16</v>
      </c>
      <c r="D1564" s="129">
        <f t="shared" si="29"/>
        <v>0</v>
      </c>
      <c r="E1564" s="136">
        <f>MULTIPLIER!$C$27</f>
        <v>0</v>
      </c>
    </row>
    <row r="1565" spans="1:5" ht="15" customHeight="1" x14ac:dyDescent="0.2">
      <c r="A1565" s="132">
        <v>361297</v>
      </c>
      <c r="B1565" s="128" t="s">
        <v>1896</v>
      </c>
      <c r="C1565" s="129">
        <v>11.16</v>
      </c>
      <c r="D1565" s="129">
        <f t="shared" si="29"/>
        <v>0</v>
      </c>
      <c r="E1565" s="136">
        <f>MULTIPLIER!$C$27</f>
        <v>0</v>
      </c>
    </row>
    <row r="1566" spans="1:5" ht="15" customHeight="1" x14ac:dyDescent="0.2">
      <c r="A1566" s="132">
        <v>361310</v>
      </c>
      <c r="B1566" s="128" t="s">
        <v>1897</v>
      </c>
      <c r="C1566" s="129">
        <v>3.15</v>
      </c>
      <c r="D1566" s="129">
        <f t="shared" si="29"/>
        <v>0</v>
      </c>
      <c r="E1566" s="136">
        <f>MULTIPLIER!$C$27</f>
        <v>0</v>
      </c>
    </row>
    <row r="1567" spans="1:5" ht="15" customHeight="1" x14ac:dyDescent="0.2">
      <c r="A1567" s="132">
        <v>361311</v>
      </c>
      <c r="B1567" s="128" t="s">
        <v>1898</v>
      </c>
      <c r="C1567" s="129">
        <v>3.42</v>
      </c>
      <c r="D1567" s="129">
        <f t="shared" si="29"/>
        <v>0</v>
      </c>
      <c r="E1567" s="136">
        <f>MULTIPLIER!$C$27</f>
        <v>0</v>
      </c>
    </row>
    <row r="1568" spans="1:5" ht="15" customHeight="1" x14ac:dyDescent="0.2">
      <c r="A1568" s="132">
        <v>361312</v>
      </c>
      <c r="B1568" s="128" t="s">
        <v>1899</v>
      </c>
      <c r="C1568" s="129">
        <v>3.72</v>
      </c>
      <c r="D1568" s="129">
        <f t="shared" si="29"/>
        <v>0</v>
      </c>
      <c r="E1568" s="136">
        <f>MULTIPLIER!$C$27</f>
        <v>0</v>
      </c>
    </row>
    <row r="1569" spans="1:5" ht="15" customHeight="1" x14ac:dyDescent="0.2">
      <c r="A1569" s="132">
        <v>361313</v>
      </c>
      <c r="B1569" s="128" t="s">
        <v>1900</v>
      </c>
      <c r="C1569" s="129">
        <v>3.72</v>
      </c>
      <c r="D1569" s="129">
        <f t="shared" si="29"/>
        <v>0</v>
      </c>
      <c r="E1569" s="136">
        <f>MULTIPLIER!$C$27</f>
        <v>0</v>
      </c>
    </row>
    <row r="1570" spans="1:5" ht="15" customHeight="1" x14ac:dyDescent="0.2">
      <c r="A1570" s="132">
        <v>361314</v>
      </c>
      <c r="B1570" s="128" t="s">
        <v>1901</v>
      </c>
      <c r="C1570" s="129">
        <v>4.42</v>
      </c>
      <c r="D1570" s="129">
        <f t="shared" si="29"/>
        <v>0</v>
      </c>
      <c r="E1570" s="136">
        <f>MULTIPLIER!$C$27</f>
        <v>0</v>
      </c>
    </row>
    <row r="1571" spans="1:5" ht="15" customHeight="1" x14ac:dyDescent="0.2">
      <c r="A1571" s="132">
        <v>361315</v>
      </c>
      <c r="B1571" s="128" t="s">
        <v>1902</v>
      </c>
      <c r="C1571" s="129">
        <v>4.42</v>
      </c>
      <c r="D1571" s="129">
        <f t="shared" si="29"/>
        <v>0</v>
      </c>
      <c r="E1571" s="136">
        <f>MULTIPLIER!$C$27</f>
        <v>0</v>
      </c>
    </row>
    <row r="1572" spans="1:5" ht="15" customHeight="1" x14ac:dyDescent="0.2">
      <c r="A1572" s="132">
        <v>361316</v>
      </c>
      <c r="B1572" s="128" t="s">
        <v>1903</v>
      </c>
      <c r="C1572" s="129">
        <v>5.47</v>
      </c>
      <c r="D1572" s="129">
        <f t="shared" si="29"/>
        <v>0</v>
      </c>
      <c r="E1572" s="136">
        <f>MULTIPLIER!$C$27</f>
        <v>0</v>
      </c>
    </row>
    <row r="1573" spans="1:5" ht="15" customHeight="1" x14ac:dyDescent="0.2">
      <c r="A1573" s="132">
        <v>361317</v>
      </c>
      <c r="B1573" s="128" t="s">
        <v>1904</v>
      </c>
      <c r="C1573" s="129">
        <v>5.47</v>
      </c>
      <c r="D1573" s="129">
        <f t="shared" si="29"/>
        <v>0</v>
      </c>
      <c r="E1573" s="136">
        <f>MULTIPLIER!$C$27</f>
        <v>0</v>
      </c>
    </row>
    <row r="1574" spans="1:5" ht="15" customHeight="1" x14ac:dyDescent="0.2">
      <c r="A1574" s="132">
        <v>361318</v>
      </c>
      <c r="B1574" s="128" t="s">
        <v>1905</v>
      </c>
      <c r="C1574" s="129">
        <v>6.35</v>
      </c>
      <c r="D1574" s="129">
        <f t="shared" si="29"/>
        <v>0</v>
      </c>
      <c r="E1574" s="136">
        <f>MULTIPLIER!$C$27</f>
        <v>0</v>
      </c>
    </row>
    <row r="1575" spans="1:5" ht="15" customHeight="1" x14ac:dyDescent="0.2">
      <c r="A1575" s="132">
        <v>361319</v>
      </c>
      <c r="B1575" s="128" t="s">
        <v>1906</v>
      </c>
      <c r="C1575" s="129">
        <v>6.35</v>
      </c>
      <c r="D1575" s="129">
        <f t="shared" si="29"/>
        <v>0</v>
      </c>
      <c r="E1575" s="136">
        <f>MULTIPLIER!$C$27</f>
        <v>0</v>
      </c>
    </row>
    <row r="1576" spans="1:5" ht="15" customHeight="1" x14ac:dyDescent="0.2">
      <c r="A1576" s="132">
        <v>361321</v>
      </c>
      <c r="B1576" s="128" t="s">
        <v>1907</v>
      </c>
      <c r="C1576" s="129">
        <v>10.29</v>
      </c>
      <c r="D1576" s="129">
        <f t="shared" si="29"/>
        <v>0</v>
      </c>
      <c r="E1576" s="136">
        <f>MULTIPLIER!$C$27</f>
        <v>0</v>
      </c>
    </row>
    <row r="1577" spans="1:5" ht="15" customHeight="1" x14ac:dyDescent="0.2">
      <c r="A1577" s="132">
        <v>361323</v>
      </c>
      <c r="B1577" s="128" t="s">
        <v>1908</v>
      </c>
      <c r="C1577" s="129">
        <v>10.29</v>
      </c>
      <c r="D1577" s="129">
        <f t="shared" si="29"/>
        <v>0</v>
      </c>
      <c r="E1577" s="136">
        <f>MULTIPLIER!$C$27</f>
        <v>0</v>
      </c>
    </row>
    <row r="1578" spans="1:5" ht="15" customHeight="1" x14ac:dyDescent="0.2">
      <c r="A1578" s="132">
        <v>361325</v>
      </c>
      <c r="B1578" s="128" t="s">
        <v>1909</v>
      </c>
      <c r="C1578" s="129">
        <v>12.3</v>
      </c>
      <c r="D1578" s="129">
        <f t="shared" si="29"/>
        <v>0</v>
      </c>
      <c r="E1578" s="136">
        <f>MULTIPLIER!$C$27</f>
        <v>0</v>
      </c>
    </row>
    <row r="1579" spans="1:5" ht="15" customHeight="1" x14ac:dyDescent="0.2">
      <c r="A1579" s="132">
        <v>361327</v>
      </c>
      <c r="B1579" s="128" t="s">
        <v>1910</v>
      </c>
      <c r="C1579" s="129">
        <v>12.3</v>
      </c>
      <c r="D1579" s="129">
        <f t="shared" si="29"/>
        <v>0</v>
      </c>
      <c r="E1579" s="136">
        <f>MULTIPLIER!$C$27</f>
        <v>0</v>
      </c>
    </row>
    <row r="1580" spans="1:5" ht="15" customHeight="1" x14ac:dyDescent="0.2">
      <c r="A1580" s="132">
        <v>361329</v>
      </c>
      <c r="B1580" s="128" t="s">
        <v>1911</v>
      </c>
      <c r="C1580" s="129">
        <v>14.78</v>
      </c>
      <c r="D1580" s="129">
        <f t="shared" si="29"/>
        <v>0</v>
      </c>
      <c r="E1580" s="136">
        <f>MULTIPLIER!$C$27</f>
        <v>0</v>
      </c>
    </row>
    <row r="1581" spans="1:5" ht="15" customHeight="1" x14ac:dyDescent="0.2">
      <c r="A1581" s="132">
        <v>361331</v>
      </c>
      <c r="B1581" s="128" t="s">
        <v>1912</v>
      </c>
      <c r="C1581" s="129">
        <v>14.78</v>
      </c>
      <c r="D1581" s="129">
        <f t="shared" si="29"/>
        <v>0</v>
      </c>
      <c r="E1581" s="136">
        <f>MULTIPLIER!$C$27</f>
        <v>0</v>
      </c>
    </row>
    <row r="1582" spans="1:5" ht="15" customHeight="1" x14ac:dyDescent="0.2">
      <c r="A1582" s="132">
        <v>361344</v>
      </c>
      <c r="B1582" s="128" t="s">
        <v>1913</v>
      </c>
      <c r="C1582" s="129">
        <v>3.7</v>
      </c>
      <c r="D1582" s="129">
        <f t="shared" si="29"/>
        <v>0</v>
      </c>
      <c r="E1582" s="136">
        <f>MULTIPLIER!$C$27</f>
        <v>0</v>
      </c>
    </row>
    <row r="1583" spans="1:5" ht="15" customHeight="1" x14ac:dyDescent="0.2">
      <c r="A1583" s="132">
        <v>361345</v>
      </c>
      <c r="B1583" s="128" t="s">
        <v>1914</v>
      </c>
      <c r="C1583" s="129">
        <v>3.98</v>
      </c>
      <c r="D1583" s="129">
        <f t="shared" si="29"/>
        <v>0</v>
      </c>
      <c r="E1583" s="136">
        <f>MULTIPLIER!$C$27</f>
        <v>0</v>
      </c>
    </row>
    <row r="1584" spans="1:5" ht="15" customHeight="1" x14ac:dyDescent="0.2">
      <c r="A1584" s="132">
        <v>361346</v>
      </c>
      <c r="B1584" s="128" t="s">
        <v>1915</v>
      </c>
      <c r="C1584" s="129">
        <v>4.42</v>
      </c>
      <c r="D1584" s="129">
        <f t="shared" si="29"/>
        <v>0</v>
      </c>
      <c r="E1584" s="136">
        <f>MULTIPLIER!$C$27</f>
        <v>0</v>
      </c>
    </row>
    <row r="1585" spans="1:5" ht="15" customHeight="1" x14ac:dyDescent="0.2">
      <c r="A1585" s="132">
        <v>361347</v>
      </c>
      <c r="B1585" s="128" t="s">
        <v>1916</v>
      </c>
      <c r="C1585" s="129">
        <v>4.42</v>
      </c>
      <c r="D1585" s="129">
        <f t="shared" si="29"/>
        <v>0</v>
      </c>
      <c r="E1585" s="136">
        <f>MULTIPLIER!$C$27</f>
        <v>0</v>
      </c>
    </row>
    <row r="1586" spans="1:5" ht="15" customHeight="1" x14ac:dyDescent="0.2">
      <c r="A1586" s="132">
        <v>361348</v>
      </c>
      <c r="B1586" s="128" t="s">
        <v>1917</v>
      </c>
      <c r="C1586" s="129">
        <v>5.6</v>
      </c>
      <c r="D1586" s="129">
        <f t="shared" si="29"/>
        <v>0</v>
      </c>
      <c r="E1586" s="136">
        <f>MULTIPLIER!$C$27</f>
        <v>0</v>
      </c>
    </row>
    <row r="1587" spans="1:5" ht="15" customHeight="1" x14ac:dyDescent="0.2">
      <c r="A1587" s="132">
        <v>361349</v>
      </c>
      <c r="B1587" s="128" t="s">
        <v>1918</v>
      </c>
      <c r="C1587" s="129">
        <v>5.6</v>
      </c>
      <c r="D1587" s="129">
        <f t="shared" si="29"/>
        <v>0</v>
      </c>
      <c r="E1587" s="136">
        <f>MULTIPLIER!$C$27</f>
        <v>0</v>
      </c>
    </row>
    <row r="1588" spans="1:5" ht="15" customHeight="1" x14ac:dyDescent="0.2">
      <c r="A1588" s="132">
        <v>361350</v>
      </c>
      <c r="B1588" s="128" t="s">
        <v>1919</v>
      </c>
      <c r="C1588" s="129">
        <v>6.75</v>
      </c>
      <c r="D1588" s="129">
        <f t="shared" si="29"/>
        <v>0</v>
      </c>
      <c r="E1588" s="136">
        <f>MULTIPLIER!$C$27</f>
        <v>0</v>
      </c>
    </row>
    <row r="1589" spans="1:5" ht="15" customHeight="1" x14ac:dyDescent="0.2">
      <c r="A1589" s="132">
        <v>361351</v>
      </c>
      <c r="B1589" s="128" t="s">
        <v>1920</v>
      </c>
      <c r="C1589" s="129">
        <v>6.75</v>
      </c>
      <c r="D1589" s="129">
        <f t="shared" si="29"/>
        <v>0</v>
      </c>
      <c r="E1589" s="136">
        <f>MULTIPLIER!$C$27</f>
        <v>0</v>
      </c>
    </row>
    <row r="1590" spans="1:5" ht="15" customHeight="1" x14ac:dyDescent="0.2">
      <c r="A1590" s="132">
        <v>361352</v>
      </c>
      <c r="B1590" s="128" t="s">
        <v>1921</v>
      </c>
      <c r="C1590" s="129">
        <v>7.59</v>
      </c>
      <c r="D1590" s="129">
        <f t="shared" si="29"/>
        <v>0</v>
      </c>
      <c r="E1590" s="136">
        <f>MULTIPLIER!$C$27</f>
        <v>0</v>
      </c>
    </row>
    <row r="1591" spans="1:5" ht="15" customHeight="1" x14ac:dyDescent="0.2">
      <c r="A1591" s="132">
        <v>361353</v>
      </c>
      <c r="B1591" s="128" t="s">
        <v>1922</v>
      </c>
      <c r="C1591" s="129">
        <v>7.59</v>
      </c>
      <c r="D1591" s="129">
        <f t="shared" si="29"/>
        <v>0</v>
      </c>
      <c r="E1591" s="136">
        <f>MULTIPLIER!$C$27</f>
        <v>0</v>
      </c>
    </row>
    <row r="1592" spans="1:5" ht="15" customHeight="1" x14ac:dyDescent="0.2">
      <c r="A1592" s="132">
        <v>361355</v>
      </c>
      <c r="B1592" s="128" t="s">
        <v>1923</v>
      </c>
      <c r="C1592" s="129">
        <v>11.81</v>
      </c>
      <c r="D1592" s="129">
        <f t="shared" si="29"/>
        <v>0</v>
      </c>
      <c r="E1592" s="136">
        <f>MULTIPLIER!$C$27</f>
        <v>0</v>
      </c>
    </row>
    <row r="1593" spans="1:5" ht="15" customHeight="1" x14ac:dyDescent="0.2">
      <c r="A1593" s="132">
        <v>361357</v>
      </c>
      <c r="B1593" s="128" t="s">
        <v>1924</v>
      </c>
      <c r="C1593" s="129">
        <v>11.81</v>
      </c>
      <c r="D1593" s="129">
        <f t="shared" ref="D1593:D1656" si="30">ROUND(C1593*E1593,4)</f>
        <v>0</v>
      </c>
      <c r="E1593" s="136">
        <f>MULTIPLIER!$C$27</f>
        <v>0</v>
      </c>
    </row>
    <row r="1594" spans="1:5" ht="15" customHeight="1" x14ac:dyDescent="0.2">
      <c r="A1594" s="132">
        <v>361359</v>
      </c>
      <c r="B1594" s="128" t="s">
        <v>1925</v>
      </c>
      <c r="C1594" s="129">
        <v>13.76</v>
      </c>
      <c r="D1594" s="129">
        <f t="shared" si="30"/>
        <v>0</v>
      </c>
      <c r="E1594" s="136">
        <f>MULTIPLIER!$C$27</f>
        <v>0</v>
      </c>
    </row>
    <row r="1595" spans="1:5" ht="15" customHeight="1" x14ac:dyDescent="0.2">
      <c r="A1595" s="132">
        <v>361361</v>
      </c>
      <c r="B1595" s="128" t="s">
        <v>1926</v>
      </c>
      <c r="C1595" s="129">
        <v>13.76</v>
      </c>
      <c r="D1595" s="129">
        <f t="shared" si="30"/>
        <v>0</v>
      </c>
      <c r="E1595" s="136">
        <f>MULTIPLIER!$C$27</f>
        <v>0</v>
      </c>
    </row>
    <row r="1596" spans="1:5" ht="15" customHeight="1" x14ac:dyDescent="0.2">
      <c r="A1596" s="132">
        <v>361363</v>
      </c>
      <c r="B1596" s="128" t="s">
        <v>1927</v>
      </c>
      <c r="C1596" s="129">
        <v>15.73</v>
      </c>
      <c r="D1596" s="129">
        <f t="shared" si="30"/>
        <v>0</v>
      </c>
      <c r="E1596" s="136">
        <f>MULTIPLIER!$C$27</f>
        <v>0</v>
      </c>
    </row>
    <row r="1597" spans="1:5" ht="15" customHeight="1" x14ac:dyDescent="0.2">
      <c r="A1597" s="132">
        <v>361365</v>
      </c>
      <c r="B1597" s="128" t="s">
        <v>1928</v>
      </c>
      <c r="C1597" s="129">
        <v>15.73</v>
      </c>
      <c r="D1597" s="129">
        <f t="shared" si="30"/>
        <v>0</v>
      </c>
      <c r="E1597" s="136">
        <f>MULTIPLIER!$C$27</f>
        <v>0</v>
      </c>
    </row>
    <row r="1598" spans="1:5" ht="15" customHeight="1" x14ac:dyDescent="0.2">
      <c r="A1598" s="132">
        <v>361378</v>
      </c>
      <c r="B1598" s="128" t="s">
        <v>1929</v>
      </c>
      <c r="C1598" s="129">
        <v>5.2</v>
      </c>
      <c r="D1598" s="129">
        <f t="shared" si="30"/>
        <v>0</v>
      </c>
      <c r="E1598" s="136">
        <f>MULTIPLIER!$C$27</f>
        <v>0</v>
      </c>
    </row>
    <row r="1599" spans="1:5" ht="15" customHeight="1" x14ac:dyDescent="0.2">
      <c r="A1599" s="132">
        <v>361379</v>
      </c>
      <c r="B1599" s="128" t="s">
        <v>1930</v>
      </c>
      <c r="C1599" s="129">
        <v>5.86</v>
      </c>
      <c r="D1599" s="129">
        <f t="shared" si="30"/>
        <v>0</v>
      </c>
      <c r="E1599" s="136">
        <f>MULTIPLIER!$C$27</f>
        <v>0</v>
      </c>
    </row>
    <row r="1600" spans="1:5" ht="15" customHeight="1" x14ac:dyDescent="0.2">
      <c r="A1600" s="132">
        <v>361380</v>
      </c>
      <c r="B1600" s="128" t="s">
        <v>1931</v>
      </c>
      <c r="C1600" s="129">
        <v>5.86</v>
      </c>
      <c r="D1600" s="129">
        <f t="shared" si="30"/>
        <v>0</v>
      </c>
      <c r="E1600" s="136">
        <f>MULTIPLIER!$C$27</f>
        <v>0</v>
      </c>
    </row>
    <row r="1601" spans="1:5" ht="15" customHeight="1" x14ac:dyDescent="0.2">
      <c r="A1601" s="132">
        <v>361381</v>
      </c>
      <c r="B1601" s="128" t="s">
        <v>1932</v>
      </c>
      <c r="C1601" s="129">
        <v>7.12</v>
      </c>
      <c r="D1601" s="129">
        <f t="shared" si="30"/>
        <v>0</v>
      </c>
      <c r="E1601" s="136">
        <f>MULTIPLIER!$C$27</f>
        <v>0</v>
      </c>
    </row>
    <row r="1602" spans="1:5" ht="15" customHeight="1" x14ac:dyDescent="0.2">
      <c r="A1602" s="132">
        <v>361382</v>
      </c>
      <c r="B1602" s="128" t="s">
        <v>1933</v>
      </c>
      <c r="C1602" s="129">
        <v>7.12</v>
      </c>
      <c r="D1602" s="129">
        <f t="shared" si="30"/>
        <v>0</v>
      </c>
      <c r="E1602" s="136">
        <f>MULTIPLIER!$C$27</f>
        <v>0</v>
      </c>
    </row>
    <row r="1603" spans="1:5" ht="15" customHeight="1" x14ac:dyDescent="0.2">
      <c r="A1603" s="132">
        <v>361383</v>
      </c>
      <c r="B1603" s="128" t="s">
        <v>1934</v>
      </c>
      <c r="C1603" s="129">
        <v>9.09</v>
      </c>
      <c r="D1603" s="129">
        <f t="shared" si="30"/>
        <v>0</v>
      </c>
      <c r="E1603" s="136">
        <f>MULTIPLIER!$C$27</f>
        <v>0</v>
      </c>
    </row>
    <row r="1604" spans="1:5" ht="15" customHeight="1" x14ac:dyDescent="0.2">
      <c r="A1604" s="132">
        <v>361384</v>
      </c>
      <c r="B1604" s="128" t="s">
        <v>1935</v>
      </c>
      <c r="C1604" s="129">
        <v>9.09</v>
      </c>
      <c r="D1604" s="129">
        <f t="shared" si="30"/>
        <v>0</v>
      </c>
      <c r="E1604" s="136">
        <f>MULTIPLIER!$C$27</f>
        <v>0</v>
      </c>
    </row>
    <row r="1605" spans="1:5" ht="15" customHeight="1" x14ac:dyDescent="0.2">
      <c r="A1605" s="132">
        <v>361385</v>
      </c>
      <c r="B1605" s="128" t="s">
        <v>1936</v>
      </c>
      <c r="C1605" s="129">
        <v>10.55</v>
      </c>
      <c r="D1605" s="129">
        <f t="shared" si="30"/>
        <v>0</v>
      </c>
      <c r="E1605" s="136">
        <f>MULTIPLIER!$C$27</f>
        <v>0</v>
      </c>
    </row>
    <row r="1606" spans="1:5" ht="15" customHeight="1" x14ac:dyDescent="0.2">
      <c r="A1606" s="132">
        <v>361386</v>
      </c>
      <c r="B1606" s="128" t="s">
        <v>1937</v>
      </c>
      <c r="C1606" s="129">
        <v>10.55</v>
      </c>
      <c r="D1606" s="129">
        <f t="shared" si="30"/>
        <v>0</v>
      </c>
      <c r="E1606" s="136">
        <f>MULTIPLIER!$C$27</f>
        <v>0</v>
      </c>
    </row>
    <row r="1607" spans="1:5" ht="15" customHeight="1" x14ac:dyDescent="0.2">
      <c r="A1607" s="132">
        <v>361388</v>
      </c>
      <c r="B1607" s="128" t="s">
        <v>1938</v>
      </c>
      <c r="C1607" s="129">
        <v>17.21</v>
      </c>
      <c r="D1607" s="129">
        <f t="shared" si="30"/>
        <v>0</v>
      </c>
      <c r="E1607" s="136">
        <f>MULTIPLIER!$C$27</f>
        <v>0</v>
      </c>
    </row>
    <row r="1608" spans="1:5" ht="15" customHeight="1" x14ac:dyDescent="0.2">
      <c r="A1608" s="132">
        <v>361390</v>
      </c>
      <c r="B1608" s="128" t="s">
        <v>1939</v>
      </c>
      <c r="C1608" s="129">
        <v>17.21</v>
      </c>
      <c r="D1608" s="129">
        <f t="shared" si="30"/>
        <v>0</v>
      </c>
      <c r="E1608" s="136">
        <f>MULTIPLIER!$C$27</f>
        <v>0</v>
      </c>
    </row>
    <row r="1609" spans="1:5" ht="15" customHeight="1" x14ac:dyDescent="0.2">
      <c r="A1609" s="132">
        <v>361392</v>
      </c>
      <c r="B1609" s="128" t="s">
        <v>1940</v>
      </c>
      <c r="C1609" s="129">
        <v>20.14</v>
      </c>
      <c r="D1609" s="129">
        <f t="shared" si="30"/>
        <v>0</v>
      </c>
      <c r="E1609" s="136">
        <f>MULTIPLIER!$C$27</f>
        <v>0</v>
      </c>
    </row>
    <row r="1610" spans="1:5" ht="15" customHeight="1" x14ac:dyDescent="0.2">
      <c r="A1610" s="132">
        <v>361394</v>
      </c>
      <c r="B1610" s="128" t="s">
        <v>1941</v>
      </c>
      <c r="C1610" s="129">
        <v>20.14</v>
      </c>
      <c r="D1610" s="129">
        <f t="shared" si="30"/>
        <v>0</v>
      </c>
      <c r="E1610" s="136">
        <f>MULTIPLIER!$C$27</f>
        <v>0</v>
      </c>
    </row>
    <row r="1611" spans="1:5" ht="15" customHeight="1" x14ac:dyDescent="0.2">
      <c r="A1611" s="132">
        <v>361396</v>
      </c>
      <c r="B1611" s="128" t="s">
        <v>1942</v>
      </c>
      <c r="C1611" s="129">
        <v>23.09</v>
      </c>
      <c r="D1611" s="129">
        <f t="shared" si="30"/>
        <v>0</v>
      </c>
      <c r="E1611" s="136">
        <f>MULTIPLIER!$C$27</f>
        <v>0</v>
      </c>
    </row>
    <row r="1612" spans="1:5" ht="15" customHeight="1" x14ac:dyDescent="0.2">
      <c r="A1612" s="132">
        <v>361398</v>
      </c>
      <c r="B1612" s="128" t="s">
        <v>1943</v>
      </c>
      <c r="C1612" s="129">
        <v>23.09</v>
      </c>
      <c r="D1612" s="129">
        <f t="shared" si="30"/>
        <v>0</v>
      </c>
      <c r="E1612" s="136">
        <f>MULTIPLIER!$C$27</f>
        <v>0</v>
      </c>
    </row>
    <row r="1613" spans="1:5" ht="15" customHeight="1" x14ac:dyDescent="0.2">
      <c r="A1613" s="132">
        <v>361411</v>
      </c>
      <c r="B1613" s="128" t="s">
        <v>1944</v>
      </c>
      <c r="C1613" s="129">
        <v>15.5</v>
      </c>
      <c r="D1613" s="129">
        <f t="shared" si="30"/>
        <v>0</v>
      </c>
      <c r="E1613" s="136">
        <f>MULTIPLIER!$C$28</f>
        <v>0</v>
      </c>
    </row>
    <row r="1614" spans="1:5" ht="15" customHeight="1" x14ac:dyDescent="0.2">
      <c r="A1614" s="132">
        <v>361412</v>
      </c>
      <c r="B1614" s="128" t="s">
        <v>1945</v>
      </c>
      <c r="C1614" s="129">
        <v>16.09</v>
      </c>
      <c r="D1614" s="129">
        <f t="shared" si="30"/>
        <v>0</v>
      </c>
      <c r="E1614" s="136">
        <f>MULTIPLIER!$C$28</f>
        <v>0</v>
      </c>
    </row>
    <row r="1615" spans="1:5" ht="15" customHeight="1" x14ac:dyDescent="0.2">
      <c r="A1615" s="132">
        <v>361413</v>
      </c>
      <c r="B1615" s="128" t="s">
        <v>1946</v>
      </c>
      <c r="C1615" s="129">
        <v>18.690000000000001</v>
      </c>
      <c r="D1615" s="129">
        <f t="shared" si="30"/>
        <v>0</v>
      </c>
      <c r="E1615" s="136">
        <f>MULTIPLIER!$C$28</f>
        <v>0</v>
      </c>
    </row>
    <row r="1616" spans="1:5" ht="15" customHeight="1" x14ac:dyDescent="0.2">
      <c r="A1616" s="132">
        <v>361414</v>
      </c>
      <c r="B1616" s="128" t="s">
        <v>1947</v>
      </c>
      <c r="C1616" s="129">
        <v>18.690000000000001</v>
      </c>
      <c r="D1616" s="129">
        <f t="shared" si="30"/>
        <v>0</v>
      </c>
      <c r="E1616" s="136">
        <f>MULTIPLIER!$C$28</f>
        <v>0</v>
      </c>
    </row>
    <row r="1617" spans="1:5" ht="15" customHeight="1" x14ac:dyDescent="0.2">
      <c r="A1617" s="132">
        <v>361415</v>
      </c>
      <c r="B1617" s="128" t="s">
        <v>1948</v>
      </c>
      <c r="C1617" s="129">
        <v>20.84</v>
      </c>
      <c r="D1617" s="129">
        <f t="shared" si="30"/>
        <v>0</v>
      </c>
      <c r="E1617" s="136">
        <f>MULTIPLIER!$C$28</f>
        <v>0</v>
      </c>
    </row>
    <row r="1618" spans="1:5" ht="15" customHeight="1" x14ac:dyDescent="0.2">
      <c r="A1618" s="132">
        <v>361416</v>
      </c>
      <c r="B1618" s="128" t="s">
        <v>1949</v>
      </c>
      <c r="C1618" s="129">
        <v>20.84</v>
      </c>
      <c r="D1618" s="129">
        <f t="shared" si="30"/>
        <v>0</v>
      </c>
      <c r="E1618" s="136">
        <f>MULTIPLIER!$C$28</f>
        <v>0</v>
      </c>
    </row>
    <row r="1619" spans="1:5" ht="15" customHeight="1" x14ac:dyDescent="0.2">
      <c r="A1619" s="132">
        <v>361417</v>
      </c>
      <c r="B1619" s="128" t="s">
        <v>1950</v>
      </c>
      <c r="C1619" s="129">
        <v>22.89</v>
      </c>
      <c r="D1619" s="129">
        <f t="shared" si="30"/>
        <v>0</v>
      </c>
      <c r="E1619" s="136">
        <f>MULTIPLIER!$C$28</f>
        <v>0</v>
      </c>
    </row>
    <row r="1620" spans="1:5" ht="15" customHeight="1" x14ac:dyDescent="0.2">
      <c r="A1620" s="132">
        <v>361418</v>
      </c>
      <c r="B1620" s="128" t="s">
        <v>1951</v>
      </c>
      <c r="C1620" s="129">
        <v>22.89</v>
      </c>
      <c r="D1620" s="129">
        <f t="shared" si="30"/>
        <v>0</v>
      </c>
      <c r="E1620" s="136">
        <f>MULTIPLIER!$C$28</f>
        <v>0</v>
      </c>
    </row>
    <row r="1621" spans="1:5" ht="15" customHeight="1" x14ac:dyDescent="0.2">
      <c r="A1621" s="132">
        <v>361420</v>
      </c>
      <c r="B1621" s="128" t="s">
        <v>1952</v>
      </c>
      <c r="C1621" s="129">
        <v>29.47</v>
      </c>
      <c r="D1621" s="129">
        <f t="shared" si="30"/>
        <v>0</v>
      </c>
      <c r="E1621" s="136">
        <f>MULTIPLIER!$C$28</f>
        <v>0</v>
      </c>
    </row>
    <row r="1622" spans="1:5" ht="15" customHeight="1" x14ac:dyDescent="0.2">
      <c r="A1622" s="132">
        <v>361422</v>
      </c>
      <c r="B1622" s="128" t="s">
        <v>1953</v>
      </c>
      <c r="C1622" s="129">
        <v>29.47</v>
      </c>
      <c r="D1622" s="129">
        <f t="shared" si="30"/>
        <v>0</v>
      </c>
      <c r="E1622" s="136">
        <f>MULTIPLIER!$C$28</f>
        <v>0</v>
      </c>
    </row>
    <row r="1623" spans="1:5" ht="15" customHeight="1" x14ac:dyDescent="0.2">
      <c r="A1623" s="132">
        <v>361424</v>
      </c>
      <c r="B1623" s="128" t="s">
        <v>1954</v>
      </c>
      <c r="C1623" s="129">
        <v>33.6</v>
      </c>
      <c r="D1623" s="129">
        <f t="shared" si="30"/>
        <v>0</v>
      </c>
      <c r="E1623" s="136">
        <f>MULTIPLIER!$C$28</f>
        <v>0</v>
      </c>
    </row>
    <row r="1624" spans="1:5" ht="15" customHeight="1" x14ac:dyDescent="0.2">
      <c r="A1624" s="132">
        <v>361426</v>
      </c>
      <c r="B1624" s="128" t="s">
        <v>1955</v>
      </c>
      <c r="C1624" s="129">
        <v>33.6</v>
      </c>
      <c r="D1624" s="129">
        <f t="shared" si="30"/>
        <v>0</v>
      </c>
      <c r="E1624" s="136">
        <f>MULTIPLIER!$C$28</f>
        <v>0</v>
      </c>
    </row>
    <row r="1625" spans="1:5" ht="15" customHeight="1" x14ac:dyDescent="0.2">
      <c r="A1625" s="132">
        <v>361428</v>
      </c>
      <c r="B1625" s="128" t="s">
        <v>1956</v>
      </c>
      <c r="C1625" s="129">
        <v>37.6</v>
      </c>
      <c r="D1625" s="129">
        <f t="shared" si="30"/>
        <v>0</v>
      </c>
      <c r="E1625" s="136">
        <f>MULTIPLIER!$C$28</f>
        <v>0</v>
      </c>
    </row>
    <row r="1626" spans="1:5" ht="15" customHeight="1" x14ac:dyDescent="0.2">
      <c r="A1626" s="132">
        <v>361430</v>
      </c>
      <c r="B1626" s="128" t="s">
        <v>1957</v>
      </c>
      <c r="C1626" s="129">
        <v>37.6</v>
      </c>
      <c r="D1626" s="129">
        <f t="shared" si="30"/>
        <v>0</v>
      </c>
      <c r="E1626" s="136">
        <f>MULTIPLIER!$C$28</f>
        <v>0</v>
      </c>
    </row>
    <row r="1627" spans="1:5" ht="15" customHeight="1" x14ac:dyDescent="0.2">
      <c r="A1627" s="132">
        <v>361443</v>
      </c>
      <c r="B1627" s="128" t="s">
        <v>1958</v>
      </c>
      <c r="C1627" s="129">
        <v>18.600000000000001</v>
      </c>
      <c r="D1627" s="129">
        <f t="shared" si="30"/>
        <v>0</v>
      </c>
      <c r="E1627" s="136">
        <f>MULTIPLIER!$C$28</f>
        <v>0</v>
      </c>
    </row>
    <row r="1628" spans="1:5" ht="15" customHeight="1" x14ac:dyDescent="0.2">
      <c r="A1628" s="132">
        <v>361444</v>
      </c>
      <c r="B1628" s="128" t="s">
        <v>1959</v>
      </c>
      <c r="C1628" s="129">
        <v>21.16</v>
      </c>
      <c r="D1628" s="129">
        <f t="shared" si="30"/>
        <v>0</v>
      </c>
      <c r="E1628" s="136">
        <f>MULTIPLIER!$C$28</f>
        <v>0</v>
      </c>
    </row>
    <row r="1629" spans="1:5" ht="15" customHeight="1" x14ac:dyDescent="0.2">
      <c r="A1629" s="132">
        <v>361445</v>
      </c>
      <c r="B1629" s="128" t="s">
        <v>1960</v>
      </c>
      <c r="C1629" s="129">
        <v>24.81</v>
      </c>
      <c r="D1629" s="129">
        <f t="shared" si="30"/>
        <v>0</v>
      </c>
      <c r="E1629" s="136">
        <f>MULTIPLIER!$C$28</f>
        <v>0</v>
      </c>
    </row>
    <row r="1630" spans="1:5" ht="15" customHeight="1" x14ac:dyDescent="0.2">
      <c r="A1630" s="132">
        <v>361446</v>
      </c>
      <c r="B1630" s="128" t="s">
        <v>1961</v>
      </c>
      <c r="C1630" s="129">
        <v>24.81</v>
      </c>
      <c r="D1630" s="129">
        <f t="shared" si="30"/>
        <v>0</v>
      </c>
      <c r="E1630" s="136">
        <f>MULTIPLIER!$C$28</f>
        <v>0</v>
      </c>
    </row>
    <row r="1631" spans="1:5" ht="15" customHeight="1" x14ac:dyDescent="0.2">
      <c r="A1631" s="132">
        <v>361447</v>
      </c>
      <c r="B1631" s="128" t="s">
        <v>1962</v>
      </c>
      <c r="C1631" s="129">
        <v>28.91</v>
      </c>
      <c r="D1631" s="129">
        <f t="shared" si="30"/>
        <v>0</v>
      </c>
      <c r="E1631" s="136">
        <f>MULTIPLIER!$C$28</f>
        <v>0</v>
      </c>
    </row>
    <row r="1632" spans="1:5" ht="15" customHeight="1" x14ac:dyDescent="0.2">
      <c r="A1632" s="132">
        <v>361448</v>
      </c>
      <c r="B1632" s="128" t="s">
        <v>1963</v>
      </c>
      <c r="C1632" s="129">
        <v>28.91</v>
      </c>
      <c r="D1632" s="129">
        <f t="shared" si="30"/>
        <v>0</v>
      </c>
      <c r="E1632" s="136">
        <f>MULTIPLIER!$C$28</f>
        <v>0</v>
      </c>
    </row>
    <row r="1633" spans="1:5" ht="15" customHeight="1" x14ac:dyDescent="0.2">
      <c r="A1633" s="132">
        <v>361449</v>
      </c>
      <c r="B1633" s="128" t="s">
        <v>1964</v>
      </c>
      <c r="C1633" s="129">
        <v>30.59</v>
      </c>
      <c r="D1633" s="129">
        <f t="shared" si="30"/>
        <v>0</v>
      </c>
      <c r="E1633" s="136">
        <f>MULTIPLIER!$C$28</f>
        <v>0</v>
      </c>
    </row>
    <row r="1634" spans="1:5" ht="15" customHeight="1" x14ac:dyDescent="0.2">
      <c r="A1634" s="132">
        <v>361450</v>
      </c>
      <c r="B1634" s="128" t="s">
        <v>1965</v>
      </c>
      <c r="C1634" s="129">
        <v>30.59</v>
      </c>
      <c r="D1634" s="129">
        <f t="shared" si="30"/>
        <v>0</v>
      </c>
      <c r="E1634" s="136">
        <f>MULTIPLIER!$C$28</f>
        <v>0</v>
      </c>
    </row>
    <row r="1635" spans="1:5" ht="15" customHeight="1" x14ac:dyDescent="0.2">
      <c r="A1635" s="132">
        <v>361452</v>
      </c>
      <c r="B1635" s="128" t="s">
        <v>1966</v>
      </c>
      <c r="C1635" s="129">
        <v>41.2</v>
      </c>
      <c r="D1635" s="129">
        <f t="shared" si="30"/>
        <v>0</v>
      </c>
      <c r="E1635" s="136">
        <f>MULTIPLIER!$C$28</f>
        <v>0</v>
      </c>
    </row>
    <row r="1636" spans="1:5" ht="15" customHeight="1" x14ac:dyDescent="0.2">
      <c r="A1636" s="132">
        <v>361454</v>
      </c>
      <c r="B1636" s="128" t="s">
        <v>1967</v>
      </c>
      <c r="C1636" s="129">
        <v>41.2</v>
      </c>
      <c r="D1636" s="129">
        <f t="shared" si="30"/>
        <v>0</v>
      </c>
      <c r="E1636" s="136">
        <f>MULTIPLIER!$C$28</f>
        <v>0</v>
      </c>
    </row>
    <row r="1637" spans="1:5" ht="15" customHeight="1" x14ac:dyDescent="0.2">
      <c r="A1637" s="132">
        <v>361456</v>
      </c>
      <c r="B1637" s="128" t="s">
        <v>1968</v>
      </c>
      <c r="C1637" s="129">
        <v>47</v>
      </c>
      <c r="D1637" s="129">
        <f t="shared" si="30"/>
        <v>0</v>
      </c>
      <c r="E1637" s="136">
        <f>MULTIPLIER!$C$28</f>
        <v>0</v>
      </c>
    </row>
    <row r="1638" spans="1:5" ht="15" customHeight="1" x14ac:dyDescent="0.2">
      <c r="A1638" s="132">
        <v>361458</v>
      </c>
      <c r="B1638" s="128" t="s">
        <v>1969</v>
      </c>
      <c r="C1638" s="129">
        <v>47</v>
      </c>
      <c r="D1638" s="129">
        <f t="shared" si="30"/>
        <v>0</v>
      </c>
      <c r="E1638" s="136">
        <f>MULTIPLIER!$C$28</f>
        <v>0</v>
      </c>
    </row>
    <row r="1639" spans="1:5" ht="15" customHeight="1" x14ac:dyDescent="0.2">
      <c r="A1639" s="132">
        <v>361460</v>
      </c>
      <c r="B1639" s="128" t="s">
        <v>1970</v>
      </c>
      <c r="C1639" s="129">
        <v>52.84</v>
      </c>
      <c r="D1639" s="129">
        <f t="shared" si="30"/>
        <v>0</v>
      </c>
      <c r="E1639" s="136">
        <f>MULTIPLIER!$C$28</f>
        <v>0</v>
      </c>
    </row>
    <row r="1640" spans="1:5" ht="15" customHeight="1" x14ac:dyDescent="0.2">
      <c r="A1640" s="132">
        <v>361462</v>
      </c>
      <c r="B1640" s="128" t="s">
        <v>1971</v>
      </c>
      <c r="C1640" s="129">
        <v>52.84</v>
      </c>
      <c r="D1640" s="129">
        <f t="shared" si="30"/>
        <v>0</v>
      </c>
      <c r="E1640" s="136">
        <f>MULTIPLIER!$C$28</f>
        <v>0</v>
      </c>
    </row>
    <row r="1641" spans="1:5" ht="15" customHeight="1" x14ac:dyDescent="0.2">
      <c r="A1641" s="132">
        <v>361506</v>
      </c>
      <c r="B1641" s="128" t="s">
        <v>1972</v>
      </c>
      <c r="C1641" s="129">
        <v>27.86</v>
      </c>
      <c r="D1641" s="129">
        <f t="shared" si="30"/>
        <v>0</v>
      </c>
      <c r="E1641" s="136">
        <f>MULTIPLIER!$C$28</f>
        <v>0</v>
      </c>
    </row>
    <row r="1642" spans="1:5" ht="15" customHeight="1" x14ac:dyDescent="0.2">
      <c r="A1642" s="132">
        <v>361507</v>
      </c>
      <c r="B1642" s="128" t="s">
        <v>1973</v>
      </c>
      <c r="C1642" s="129">
        <v>161.82</v>
      </c>
      <c r="D1642" s="129">
        <f t="shared" si="30"/>
        <v>0</v>
      </c>
      <c r="E1642" s="136">
        <f>MULTIPLIER!$C$28</f>
        <v>0</v>
      </c>
    </row>
    <row r="1643" spans="1:5" ht="15" customHeight="1" x14ac:dyDescent="0.2">
      <c r="A1643" s="132">
        <v>361508</v>
      </c>
      <c r="B1643" s="128" t="s">
        <v>1974</v>
      </c>
      <c r="C1643" s="129">
        <v>33.299999999999997</v>
      </c>
      <c r="D1643" s="129">
        <f t="shared" si="30"/>
        <v>0</v>
      </c>
      <c r="E1643" s="136">
        <f>MULTIPLIER!$C$28</f>
        <v>0</v>
      </c>
    </row>
    <row r="1644" spans="1:5" ht="15" customHeight="1" x14ac:dyDescent="0.2">
      <c r="A1644" s="132">
        <v>361509</v>
      </c>
      <c r="B1644" s="128" t="s">
        <v>1975</v>
      </c>
      <c r="C1644" s="129">
        <v>37.340000000000003</v>
      </c>
      <c r="D1644" s="129">
        <f t="shared" si="30"/>
        <v>0</v>
      </c>
      <c r="E1644" s="136">
        <f>MULTIPLIER!$C$28</f>
        <v>0</v>
      </c>
    </row>
    <row r="1645" spans="1:5" ht="15" customHeight="1" x14ac:dyDescent="0.2">
      <c r="A1645" s="132">
        <v>361510</v>
      </c>
      <c r="B1645" s="128" t="s">
        <v>1976</v>
      </c>
      <c r="C1645" s="129">
        <v>37.340000000000003</v>
      </c>
      <c r="D1645" s="129">
        <f t="shared" si="30"/>
        <v>0</v>
      </c>
      <c r="E1645" s="136">
        <f>MULTIPLIER!$C$28</f>
        <v>0</v>
      </c>
    </row>
    <row r="1646" spans="1:5" ht="15" customHeight="1" x14ac:dyDescent="0.2">
      <c r="A1646" s="132">
        <v>361511</v>
      </c>
      <c r="B1646" s="128" t="s">
        <v>1977</v>
      </c>
      <c r="C1646" s="129">
        <v>41.29</v>
      </c>
      <c r="D1646" s="129">
        <f t="shared" si="30"/>
        <v>0</v>
      </c>
      <c r="E1646" s="136">
        <f>MULTIPLIER!$C$28</f>
        <v>0</v>
      </c>
    </row>
    <row r="1647" spans="1:5" ht="15" customHeight="1" x14ac:dyDescent="0.2">
      <c r="A1647" s="132">
        <v>361512</v>
      </c>
      <c r="B1647" s="128" t="s">
        <v>1978</v>
      </c>
      <c r="C1647" s="129">
        <v>41.29</v>
      </c>
      <c r="D1647" s="129">
        <f t="shared" si="30"/>
        <v>0</v>
      </c>
      <c r="E1647" s="136">
        <f>MULTIPLIER!$C$28</f>
        <v>0</v>
      </c>
    </row>
    <row r="1648" spans="1:5" ht="15" customHeight="1" x14ac:dyDescent="0.2">
      <c r="A1648" s="132">
        <v>361514</v>
      </c>
      <c r="B1648" s="128" t="s">
        <v>1979</v>
      </c>
      <c r="C1648" s="129">
        <v>49.27</v>
      </c>
      <c r="D1648" s="129">
        <f t="shared" si="30"/>
        <v>0</v>
      </c>
      <c r="E1648" s="136">
        <f>MULTIPLIER!$C$28</f>
        <v>0</v>
      </c>
    </row>
    <row r="1649" spans="1:5" ht="15" customHeight="1" x14ac:dyDescent="0.2">
      <c r="A1649" s="132">
        <v>361516</v>
      </c>
      <c r="B1649" s="128" t="s">
        <v>1980</v>
      </c>
      <c r="C1649" s="129">
        <v>49.27</v>
      </c>
      <c r="D1649" s="129">
        <f t="shared" si="30"/>
        <v>0</v>
      </c>
      <c r="E1649" s="136">
        <f>MULTIPLIER!$C$28</f>
        <v>0</v>
      </c>
    </row>
    <row r="1650" spans="1:5" ht="15" customHeight="1" x14ac:dyDescent="0.2">
      <c r="A1650" s="132">
        <v>361518</v>
      </c>
      <c r="B1650" s="128" t="s">
        <v>1981</v>
      </c>
      <c r="C1650" s="129">
        <v>57.09</v>
      </c>
      <c r="D1650" s="129">
        <f t="shared" si="30"/>
        <v>0</v>
      </c>
      <c r="E1650" s="136">
        <f>MULTIPLIER!$C$28</f>
        <v>0</v>
      </c>
    </row>
    <row r="1651" spans="1:5" ht="15" customHeight="1" x14ac:dyDescent="0.2">
      <c r="A1651" s="132">
        <v>361520</v>
      </c>
      <c r="B1651" s="128" t="s">
        <v>1982</v>
      </c>
      <c r="C1651" s="129">
        <v>57.09</v>
      </c>
      <c r="D1651" s="129">
        <f t="shared" si="30"/>
        <v>0</v>
      </c>
      <c r="E1651" s="136">
        <f>MULTIPLIER!$C$28</f>
        <v>0</v>
      </c>
    </row>
    <row r="1652" spans="1:5" ht="15" customHeight="1" x14ac:dyDescent="0.2">
      <c r="A1652" s="132">
        <v>361522</v>
      </c>
      <c r="B1652" s="128" t="s">
        <v>1983</v>
      </c>
      <c r="C1652" s="129">
        <v>65</v>
      </c>
      <c r="D1652" s="129">
        <f t="shared" si="30"/>
        <v>0</v>
      </c>
      <c r="E1652" s="136">
        <f>MULTIPLIER!$C$28</f>
        <v>0</v>
      </c>
    </row>
    <row r="1653" spans="1:5" ht="15" customHeight="1" x14ac:dyDescent="0.2">
      <c r="A1653" s="132">
        <v>361524</v>
      </c>
      <c r="B1653" s="128" t="s">
        <v>1984</v>
      </c>
      <c r="C1653" s="129">
        <v>65</v>
      </c>
      <c r="D1653" s="129">
        <f t="shared" si="30"/>
        <v>0</v>
      </c>
      <c r="E1653" s="136">
        <f>MULTIPLIER!$C$28</f>
        <v>0</v>
      </c>
    </row>
    <row r="1654" spans="1:5" ht="15" customHeight="1" x14ac:dyDescent="0.2">
      <c r="A1654" s="132">
        <v>361124</v>
      </c>
      <c r="B1654" s="128" t="s">
        <v>1985</v>
      </c>
      <c r="C1654" s="129">
        <v>11.09</v>
      </c>
      <c r="D1654" s="129">
        <f t="shared" si="30"/>
        <v>0</v>
      </c>
      <c r="E1654" s="136">
        <f>MULTIPLIER!$C$29</f>
        <v>0</v>
      </c>
    </row>
    <row r="1655" spans="1:5" ht="15" customHeight="1" x14ac:dyDescent="0.2">
      <c r="A1655" s="132">
        <v>361125</v>
      </c>
      <c r="B1655" s="128" t="s">
        <v>1986</v>
      </c>
      <c r="C1655" s="129">
        <v>11.678000000000001</v>
      </c>
      <c r="D1655" s="129">
        <f t="shared" si="30"/>
        <v>0</v>
      </c>
      <c r="E1655" s="136">
        <f>MULTIPLIER!$C$29</f>
        <v>0</v>
      </c>
    </row>
    <row r="1656" spans="1:5" ht="15" customHeight="1" x14ac:dyDescent="0.2">
      <c r="A1656" s="132">
        <v>361126</v>
      </c>
      <c r="B1656" s="128" t="s">
        <v>1987</v>
      </c>
      <c r="C1656" s="129">
        <v>12.266</v>
      </c>
      <c r="D1656" s="129">
        <f t="shared" si="30"/>
        <v>0</v>
      </c>
      <c r="E1656" s="136">
        <f>MULTIPLIER!$C$29</f>
        <v>0</v>
      </c>
    </row>
    <row r="1657" spans="1:5" ht="15" customHeight="1" x14ac:dyDescent="0.2">
      <c r="A1657" s="132">
        <v>361129</v>
      </c>
      <c r="B1657" s="128" t="s">
        <v>1988</v>
      </c>
      <c r="C1657" s="129">
        <v>14.03</v>
      </c>
      <c r="D1657" s="129">
        <f t="shared" ref="D1657:D1720" si="31">ROUND(C1657*E1657,4)</f>
        <v>0</v>
      </c>
      <c r="E1657" s="136">
        <f>MULTIPLIER!$C$29</f>
        <v>0</v>
      </c>
    </row>
    <row r="1658" spans="1:5" ht="15" customHeight="1" x14ac:dyDescent="0.2">
      <c r="A1658" s="132">
        <v>361135</v>
      </c>
      <c r="B1658" s="128" t="s">
        <v>1989</v>
      </c>
      <c r="C1658" s="129">
        <v>17.558</v>
      </c>
      <c r="D1658" s="129">
        <f t="shared" si="31"/>
        <v>0</v>
      </c>
      <c r="E1658" s="136">
        <f>MULTIPLIER!$C$29</f>
        <v>0</v>
      </c>
    </row>
    <row r="1659" spans="1:5" ht="15" customHeight="1" x14ac:dyDescent="0.2">
      <c r="A1659" s="132" t="s">
        <v>1990</v>
      </c>
      <c r="B1659" s="128" t="s">
        <v>1991</v>
      </c>
      <c r="C1659" s="129">
        <v>25.202000000000002</v>
      </c>
      <c r="D1659" s="129">
        <f t="shared" si="31"/>
        <v>0</v>
      </c>
      <c r="E1659" s="136">
        <f>MULTIPLIER!$C$29</f>
        <v>0</v>
      </c>
    </row>
    <row r="1660" spans="1:5" ht="15" customHeight="1" x14ac:dyDescent="0.2">
      <c r="A1660" s="132">
        <v>361159</v>
      </c>
      <c r="B1660" s="128" t="s">
        <v>1992</v>
      </c>
      <c r="C1660" s="129">
        <v>10.63</v>
      </c>
      <c r="D1660" s="129">
        <f t="shared" si="31"/>
        <v>0</v>
      </c>
      <c r="E1660" s="136">
        <f>MULTIPLIER!$C$29</f>
        <v>0</v>
      </c>
    </row>
    <row r="1661" spans="1:5" ht="15" customHeight="1" x14ac:dyDescent="0.2">
      <c r="A1661" s="132">
        <v>361160</v>
      </c>
      <c r="B1661" s="128" t="s">
        <v>1993</v>
      </c>
      <c r="C1661" s="129">
        <v>11.36</v>
      </c>
      <c r="D1661" s="129">
        <f t="shared" si="31"/>
        <v>0</v>
      </c>
      <c r="E1661" s="136">
        <f>MULTIPLIER!$C$29</f>
        <v>0</v>
      </c>
    </row>
    <row r="1662" spans="1:5" ht="15" customHeight="1" x14ac:dyDescent="0.2">
      <c r="A1662" s="132">
        <v>361161</v>
      </c>
      <c r="B1662" s="128" t="s">
        <v>1994</v>
      </c>
      <c r="C1662" s="129">
        <v>12.08</v>
      </c>
      <c r="D1662" s="129">
        <f t="shared" si="31"/>
        <v>0</v>
      </c>
      <c r="E1662" s="136">
        <f>MULTIPLIER!$C$29</f>
        <v>0</v>
      </c>
    </row>
    <row r="1663" spans="1:5" ht="15" customHeight="1" x14ac:dyDescent="0.2">
      <c r="A1663" s="132">
        <v>361162</v>
      </c>
      <c r="B1663" s="128" t="s">
        <v>1995</v>
      </c>
      <c r="C1663" s="129">
        <v>12.81</v>
      </c>
      <c r="D1663" s="129">
        <f t="shared" si="31"/>
        <v>0</v>
      </c>
      <c r="E1663" s="136">
        <f>MULTIPLIER!$C$29</f>
        <v>0</v>
      </c>
    </row>
    <row r="1664" spans="1:5" ht="15" customHeight="1" x14ac:dyDescent="0.2">
      <c r="A1664" s="132">
        <v>361163</v>
      </c>
      <c r="B1664" s="128" t="s">
        <v>1996</v>
      </c>
      <c r="C1664" s="129">
        <v>13.54</v>
      </c>
      <c r="D1664" s="129">
        <f t="shared" si="31"/>
        <v>0</v>
      </c>
      <c r="E1664" s="136">
        <f>MULTIPLIER!$C$29</f>
        <v>0</v>
      </c>
    </row>
    <row r="1665" spans="1:5" ht="15" customHeight="1" x14ac:dyDescent="0.2">
      <c r="A1665" s="132">
        <v>361164</v>
      </c>
      <c r="B1665" s="128" t="s">
        <v>1997</v>
      </c>
      <c r="C1665" s="129">
        <v>14.27</v>
      </c>
      <c r="D1665" s="129">
        <f t="shared" si="31"/>
        <v>0</v>
      </c>
      <c r="E1665" s="136">
        <f>MULTIPLIER!$C$29</f>
        <v>0</v>
      </c>
    </row>
    <row r="1666" spans="1:5" ht="15" customHeight="1" x14ac:dyDescent="0.2">
      <c r="A1666" s="132">
        <v>361165</v>
      </c>
      <c r="B1666" s="128" t="s">
        <v>1998</v>
      </c>
      <c r="C1666" s="129">
        <v>14.898</v>
      </c>
      <c r="D1666" s="129">
        <f t="shared" si="31"/>
        <v>0</v>
      </c>
      <c r="E1666" s="136">
        <f>MULTIPLIER!$C$29</f>
        <v>0</v>
      </c>
    </row>
    <row r="1667" spans="1:5" ht="15" customHeight="1" x14ac:dyDescent="0.2">
      <c r="A1667" s="132">
        <v>361166</v>
      </c>
      <c r="B1667" s="128" t="s">
        <v>1999</v>
      </c>
      <c r="C1667" s="129">
        <v>15.526</v>
      </c>
      <c r="D1667" s="129">
        <f t="shared" si="31"/>
        <v>0</v>
      </c>
      <c r="E1667" s="136">
        <f>MULTIPLIER!$C$29</f>
        <v>0</v>
      </c>
    </row>
    <row r="1668" spans="1:5" ht="15" customHeight="1" x14ac:dyDescent="0.2">
      <c r="A1668" s="132">
        <v>361167</v>
      </c>
      <c r="B1668" s="128" t="s">
        <v>2000</v>
      </c>
      <c r="C1668" s="129">
        <v>16.154</v>
      </c>
      <c r="D1668" s="129">
        <f t="shared" si="31"/>
        <v>0</v>
      </c>
      <c r="E1668" s="136">
        <f>MULTIPLIER!$C$29</f>
        <v>0</v>
      </c>
    </row>
    <row r="1669" spans="1:5" ht="15" customHeight="1" x14ac:dyDescent="0.2">
      <c r="A1669" s="132">
        <v>361168</v>
      </c>
      <c r="B1669" s="128" t="s">
        <v>2001</v>
      </c>
      <c r="C1669" s="129">
        <v>16.782</v>
      </c>
      <c r="D1669" s="129">
        <f t="shared" si="31"/>
        <v>0</v>
      </c>
      <c r="E1669" s="136">
        <f>MULTIPLIER!$C$29</f>
        <v>0</v>
      </c>
    </row>
    <row r="1670" spans="1:5" ht="15" customHeight="1" x14ac:dyDescent="0.2">
      <c r="A1670" s="132">
        <v>361169</v>
      </c>
      <c r="B1670" s="128" t="s">
        <v>2002</v>
      </c>
      <c r="C1670" s="129">
        <v>17.41</v>
      </c>
      <c r="D1670" s="129">
        <f t="shared" si="31"/>
        <v>0</v>
      </c>
      <c r="E1670" s="136">
        <f>MULTIPLIER!$C$29</f>
        <v>0</v>
      </c>
    </row>
    <row r="1671" spans="1:5" ht="15" customHeight="1" x14ac:dyDescent="0.2">
      <c r="A1671" s="132">
        <v>361170</v>
      </c>
      <c r="B1671" s="128" t="s">
        <v>2003</v>
      </c>
      <c r="C1671" s="129">
        <v>18.04</v>
      </c>
      <c r="D1671" s="129">
        <f t="shared" si="31"/>
        <v>0</v>
      </c>
      <c r="E1671" s="136">
        <f>MULTIPLIER!$C$29</f>
        <v>0</v>
      </c>
    </row>
    <row r="1672" spans="1:5" ht="15" customHeight="1" x14ac:dyDescent="0.2">
      <c r="A1672" s="132">
        <v>361194</v>
      </c>
      <c r="B1672" s="128" t="s">
        <v>2004</v>
      </c>
      <c r="C1672" s="129">
        <v>11.18</v>
      </c>
      <c r="D1672" s="129">
        <f t="shared" si="31"/>
        <v>0</v>
      </c>
      <c r="E1672" s="136">
        <f>MULTIPLIER!$C$29</f>
        <v>0</v>
      </c>
    </row>
    <row r="1673" spans="1:5" ht="15" customHeight="1" x14ac:dyDescent="0.2">
      <c r="A1673" s="132">
        <v>361195</v>
      </c>
      <c r="B1673" s="128" t="s">
        <v>2005</v>
      </c>
      <c r="C1673" s="129">
        <v>12.11</v>
      </c>
      <c r="D1673" s="129">
        <f t="shared" si="31"/>
        <v>0</v>
      </c>
      <c r="E1673" s="136">
        <f>MULTIPLIER!$C$29</f>
        <v>0</v>
      </c>
    </row>
    <row r="1674" spans="1:5" ht="15" customHeight="1" x14ac:dyDescent="0.2">
      <c r="A1674" s="132">
        <v>361196</v>
      </c>
      <c r="B1674" s="128" t="s">
        <v>2006</v>
      </c>
      <c r="C1674" s="129">
        <v>13.05</v>
      </c>
      <c r="D1674" s="129">
        <f t="shared" si="31"/>
        <v>0</v>
      </c>
      <c r="E1674" s="136">
        <f>MULTIPLIER!$C$29</f>
        <v>0</v>
      </c>
    </row>
    <row r="1675" spans="1:5" ht="15" customHeight="1" x14ac:dyDescent="0.2">
      <c r="A1675" s="132">
        <v>361197</v>
      </c>
      <c r="B1675" s="128" t="s">
        <v>2007</v>
      </c>
      <c r="C1675" s="129">
        <v>13.99</v>
      </c>
      <c r="D1675" s="129">
        <f t="shared" si="31"/>
        <v>0</v>
      </c>
      <c r="E1675" s="136">
        <f>MULTIPLIER!$C$29</f>
        <v>0</v>
      </c>
    </row>
    <row r="1676" spans="1:5" ht="15" customHeight="1" x14ac:dyDescent="0.2">
      <c r="A1676" s="132">
        <v>361198</v>
      </c>
      <c r="B1676" s="128" t="s">
        <v>2008</v>
      </c>
      <c r="C1676" s="129">
        <v>14.93</v>
      </c>
      <c r="D1676" s="129">
        <f t="shared" si="31"/>
        <v>0</v>
      </c>
      <c r="E1676" s="136">
        <f>MULTIPLIER!$C$29</f>
        <v>0</v>
      </c>
    </row>
    <row r="1677" spans="1:5" ht="15" customHeight="1" x14ac:dyDescent="0.2">
      <c r="A1677" s="132">
        <v>361199</v>
      </c>
      <c r="B1677" s="128" t="s">
        <v>2009</v>
      </c>
      <c r="C1677" s="129">
        <v>15.86</v>
      </c>
      <c r="D1677" s="129">
        <f t="shared" si="31"/>
        <v>0</v>
      </c>
      <c r="E1677" s="136">
        <f>MULTIPLIER!$C$29</f>
        <v>0</v>
      </c>
    </row>
    <row r="1678" spans="1:5" ht="15" customHeight="1" x14ac:dyDescent="0.2">
      <c r="A1678" s="132">
        <v>361200</v>
      </c>
      <c r="B1678" s="128" t="s">
        <v>2010</v>
      </c>
      <c r="C1678" s="129">
        <v>16.457999999999998</v>
      </c>
      <c r="D1678" s="129">
        <f t="shared" si="31"/>
        <v>0</v>
      </c>
      <c r="E1678" s="136">
        <f>MULTIPLIER!$C$29</f>
        <v>0</v>
      </c>
    </row>
    <row r="1679" spans="1:5" ht="15" customHeight="1" x14ac:dyDescent="0.2">
      <c r="A1679" s="132">
        <v>361201</v>
      </c>
      <c r="B1679" s="128" t="s">
        <v>2011</v>
      </c>
      <c r="C1679" s="129">
        <v>17.056000000000001</v>
      </c>
      <c r="D1679" s="129">
        <f t="shared" si="31"/>
        <v>0</v>
      </c>
      <c r="E1679" s="136">
        <f>MULTIPLIER!$C$29</f>
        <v>0</v>
      </c>
    </row>
    <row r="1680" spans="1:5" ht="15" customHeight="1" x14ac:dyDescent="0.2">
      <c r="A1680" s="132">
        <v>361202</v>
      </c>
      <c r="B1680" s="128" t="s">
        <v>2012</v>
      </c>
      <c r="C1680" s="129">
        <v>17.654</v>
      </c>
      <c r="D1680" s="129">
        <f t="shared" si="31"/>
        <v>0</v>
      </c>
      <c r="E1680" s="136">
        <f>MULTIPLIER!$C$29</f>
        <v>0</v>
      </c>
    </row>
    <row r="1681" spans="1:5" ht="15" customHeight="1" x14ac:dyDescent="0.2">
      <c r="A1681" s="132">
        <v>361203</v>
      </c>
      <c r="B1681" s="128" t="s">
        <v>2013</v>
      </c>
      <c r="C1681" s="129">
        <v>18.251999999999999</v>
      </c>
      <c r="D1681" s="129">
        <f t="shared" si="31"/>
        <v>0</v>
      </c>
      <c r="E1681" s="136">
        <f>MULTIPLIER!$C$29</f>
        <v>0</v>
      </c>
    </row>
    <row r="1682" spans="1:5" ht="15" customHeight="1" x14ac:dyDescent="0.2">
      <c r="A1682" s="132">
        <v>361204</v>
      </c>
      <c r="B1682" s="128" t="s">
        <v>2014</v>
      </c>
      <c r="C1682" s="129">
        <v>18.850000000000001</v>
      </c>
      <c r="D1682" s="129">
        <f t="shared" si="31"/>
        <v>0</v>
      </c>
      <c r="E1682" s="136">
        <f>MULTIPLIER!$C$29</f>
        <v>0</v>
      </c>
    </row>
    <row r="1683" spans="1:5" ht="15" customHeight="1" x14ac:dyDescent="0.2">
      <c r="A1683" s="132">
        <v>361205</v>
      </c>
      <c r="B1683" s="128" t="s">
        <v>2015</v>
      </c>
      <c r="C1683" s="129">
        <v>19.45</v>
      </c>
      <c r="D1683" s="129">
        <f t="shared" si="31"/>
        <v>0</v>
      </c>
      <c r="E1683" s="136">
        <f>MULTIPLIER!$C$29</f>
        <v>0</v>
      </c>
    </row>
    <row r="1684" spans="1:5" ht="15" customHeight="1" x14ac:dyDescent="0.2">
      <c r="A1684" s="132">
        <v>361230</v>
      </c>
      <c r="B1684" s="128" t="s">
        <v>2016</v>
      </c>
      <c r="C1684" s="129">
        <v>8.43</v>
      </c>
      <c r="D1684" s="129">
        <f t="shared" si="31"/>
        <v>0</v>
      </c>
      <c r="E1684" s="136">
        <f>MULTIPLIER!$C$29</f>
        <v>0</v>
      </c>
    </row>
    <row r="1685" spans="1:5" ht="15" customHeight="1" x14ac:dyDescent="0.2">
      <c r="A1685" s="132">
        <v>361231</v>
      </c>
      <c r="B1685" s="128" t="s">
        <v>2017</v>
      </c>
      <c r="C1685" s="129">
        <v>9.14</v>
      </c>
      <c r="D1685" s="129">
        <f t="shared" si="31"/>
        <v>0</v>
      </c>
      <c r="E1685" s="136">
        <f>MULTIPLIER!$C$29</f>
        <v>0</v>
      </c>
    </row>
    <row r="1686" spans="1:5" ht="15" customHeight="1" x14ac:dyDescent="0.2">
      <c r="A1686" s="132">
        <v>361232</v>
      </c>
      <c r="B1686" s="128" t="s">
        <v>2018</v>
      </c>
      <c r="C1686" s="129">
        <v>9.85</v>
      </c>
      <c r="D1686" s="129">
        <f t="shared" si="31"/>
        <v>0</v>
      </c>
      <c r="E1686" s="136">
        <f>MULTIPLIER!$C$29</f>
        <v>0</v>
      </c>
    </row>
    <row r="1687" spans="1:5" ht="15" customHeight="1" x14ac:dyDescent="0.2">
      <c r="A1687" s="132">
        <v>361234</v>
      </c>
      <c r="B1687" s="128" t="s">
        <v>2019</v>
      </c>
      <c r="C1687" s="129">
        <v>11.28</v>
      </c>
      <c r="D1687" s="129">
        <f t="shared" si="31"/>
        <v>0</v>
      </c>
      <c r="E1687" s="136">
        <f>MULTIPLIER!$C$29</f>
        <v>0</v>
      </c>
    </row>
    <row r="1688" spans="1:5" ht="15" customHeight="1" x14ac:dyDescent="0.2">
      <c r="A1688" s="132">
        <v>361236</v>
      </c>
      <c r="B1688" s="128" t="s">
        <v>2020</v>
      </c>
      <c r="C1688" s="129">
        <v>12.295999999999999</v>
      </c>
      <c r="D1688" s="129">
        <f t="shared" si="31"/>
        <v>0</v>
      </c>
      <c r="E1688" s="136">
        <f>MULTIPLIER!$C$29</f>
        <v>0</v>
      </c>
    </row>
    <row r="1689" spans="1:5" ht="15" customHeight="1" x14ac:dyDescent="0.2">
      <c r="A1689" s="132">
        <v>361240</v>
      </c>
      <c r="B1689" s="128" t="s">
        <v>2021</v>
      </c>
      <c r="C1689" s="129">
        <v>14.51</v>
      </c>
      <c r="D1689" s="129">
        <f t="shared" si="31"/>
        <v>0</v>
      </c>
      <c r="E1689" s="136">
        <f>MULTIPLIER!$C$29</f>
        <v>0</v>
      </c>
    </row>
    <row r="1690" spans="1:5" ht="15" customHeight="1" x14ac:dyDescent="0.2">
      <c r="A1690" s="132" t="s">
        <v>2022</v>
      </c>
      <c r="B1690" s="128" t="s">
        <v>2023</v>
      </c>
      <c r="C1690" s="129">
        <v>16.282</v>
      </c>
      <c r="D1690" s="129">
        <f t="shared" si="31"/>
        <v>0</v>
      </c>
      <c r="E1690" s="136">
        <f>MULTIPLIER!$C$29</f>
        <v>0</v>
      </c>
    </row>
    <row r="1691" spans="1:5" ht="15" customHeight="1" x14ac:dyDescent="0.2">
      <c r="A1691" s="132" t="s">
        <v>2024</v>
      </c>
      <c r="B1691" s="128" t="s">
        <v>2025</v>
      </c>
      <c r="C1691" s="129">
        <v>17.170000000000002</v>
      </c>
      <c r="D1691" s="129">
        <f t="shared" si="31"/>
        <v>0</v>
      </c>
      <c r="E1691" s="136">
        <f>MULTIPLIER!$C$29</f>
        <v>0</v>
      </c>
    </row>
    <row r="1692" spans="1:5" ht="15" customHeight="1" x14ac:dyDescent="0.2">
      <c r="A1692" s="132" t="s">
        <v>2026</v>
      </c>
      <c r="B1692" s="128" t="s">
        <v>2027</v>
      </c>
      <c r="C1692" s="129">
        <v>19.809999999999999</v>
      </c>
      <c r="D1692" s="129">
        <f t="shared" si="31"/>
        <v>0</v>
      </c>
      <c r="E1692" s="136">
        <f>MULTIPLIER!$C$29</f>
        <v>0</v>
      </c>
    </row>
    <row r="1693" spans="1:5" ht="15" customHeight="1" x14ac:dyDescent="0.2">
      <c r="A1693" s="132" t="s">
        <v>2028</v>
      </c>
      <c r="B1693" s="128" t="s">
        <v>2029</v>
      </c>
      <c r="C1693" s="129">
        <v>25.44</v>
      </c>
      <c r="D1693" s="129">
        <f t="shared" si="31"/>
        <v>0</v>
      </c>
      <c r="E1693" s="136">
        <f>MULTIPLIER!$C$29</f>
        <v>0</v>
      </c>
    </row>
    <row r="1694" spans="1:5" ht="15" customHeight="1" x14ac:dyDescent="0.2">
      <c r="A1694" s="132" t="s">
        <v>2030</v>
      </c>
      <c r="B1694" s="128" t="s">
        <v>2031</v>
      </c>
      <c r="C1694" s="129">
        <v>31.35</v>
      </c>
      <c r="D1694" s="129">
        <f t="shared" si="31"/>
        <v>0</v>
      </c>
      <c r="E1694" s="136">
        <f>MULTIPLIER!$C$29</f>
        <v>0</v>
      </c>
    </row>
    <row r="1695" spans="1:5" ht="15" customHeight="1" x14ac:dyDescent="0.2">
      <c r="A1695" s="132" t="s">
        <v>2032</v>
      </c>
      <c r="B1695" s="128" t="s">
        <v>2033</v>
      </c>
      <c r="C1695" s="129">
        <v>37.01</v>
      </c>
      <c r="D1695" s="129">
        <f t="shared" si="31"/>
        <v>0</v>
      </c>
      <c r="E1695" s="136">
        <f>MULTIPLIER!$C$29</f>
        <v>0</v>
      </c>
    </row>
    <row r="1696" spans="1:5" ht="15" customHeight="1" x14ac:dyDescent="0.2">
      <c r="A1696" s="132">
        <v>361265</v>
      </c>
      <c r="B1696" s="128" t="s">
        <v>2034</v>
      </c>
      <c r="C1696" s="129">
        <v>9.9499999999999993</v>
      </c>
      <c r="D1696" s="129">
        <f t="shared" si="31"/>
        <v>0</v>
      </c>
      <c r="E1696" s="136">
        <f>MULTIPLIER!$C$29</f>
        <v>0</v>
      </c>
    </row>
    <row r="1697" spans="1:5" ht="15" customHeight="1" x14ac:dyDescent="0.2">
      <c r="A1697" s="132">
        <v>361266</v>
      </c>
      <c r="B1697" s="128" t="s">
        <v>2035</v>
      </c>
      <c r="C1697" s="129">
        <v>10.82</v>
      </c>
      <c r="D1697" s="129">
        <f t="shared" si="31"/>
        <v>0</v>
      </c>
      <c r="E1697" s="136">
        <f>MULTIPLIER!$C$29</f>
        <v>0</v>
      </c>
    </row>
    <row r="1698" spans="1:5" ht="15" customHeight="1" x14ac:dyDescent="0.2">
      <c r="A1698" s="132">
        <v>361267</v>
      </c>
      <c r="B1698" s="128" t="s">
        <v>2036</v>
      </c>
      <c r="C1698" s="129">
        <v>11.68</v>
      </c>
      <c r="D1698" s="129">
        <f t="shared" si="31"/>
        <v>0</v>
      </c>
      <c r="E1698" s="136">
        <f>MULTIPLIER!$C$29</f>
        <v>0</v>
      </c>
    </row>
    <row r="1699" spans="1:5" ht="15" customHeight="1" x14ac:dyDescent="0.2">
      <c r="A1699" s="132">
        <v>361269</v>
      </c>
      <c r="B1699" s="128" t="s">
        <v>2037</v>
      </c>
      <c r="C1699" s="129">
        <v>13.41</v>
      </c>
      <c r="D1699" s="129">
        <f t="shared" si="31"/>
        <v>0</v>
      </c>
      <c r="E1699" s="136">
        <f>MULTIPLIER!$C$29</f>
        <v>0</v>
      </c>
    </row>
    <row r="1700" spans="1:5" ht="15" customHeight="1" x14ac:dyDescent="0.2">
      <c r="A1700" s="132">
        <v>361271</v>
      </c>
      <c r="B1700" s="128" t="s">
        <v>2038</v>
      </c>
      <c r="C1700" s="129">
        <v>14.676600000000001</v>
      </c>
      <c r="D1700" s="129">
        <f t="shared" si="31"/>
        <v>0</v>
      </c>
      <c r="E1700" s="136">
        <f>MULTIPLIER!$C$29</f>
        <v>0</v>
      </c>
    </row>
    <row r="1701" spans="1:5" ht="15" customHeight="1" x14ac:dyDescent="0.2">
      <c r="A1701" s="132">
        <v>361275</v>
      </c>
      <c r="B1701" s="128" t="s">
        <v>2039</v>
      </c>
      <c r="C1701" s="129">
        <v>17.209800000000001</v>
      </c>
      <c r="D1701" s="129">
        <f t="shared" si="31"/>
        <v>0</v>
      </c>
      <c r="E1701" s="136">
        <f>MULTIPLIER!$C$29</f>
        <v>0</v>
      </c>
    </row>
    <row r="1702" spans="1:5" ht="15" customHeight="1" x14ac:dyDescent="0.2">
      <c r="A1702" s="132" t="s">
        <v>2040</v>
      </c>
      <c r="B1702" s="128" t="s">
        <v>2041</v>
      </c>
      <c r="C1702" s="129">
        <v>21.16</v>
      </c>
      <c r="D1702" s="129">
        <f t="shared" si="31"/>
        <v>0</v>
      </c>
      <c r="E1702" s="136">
        <f>MULTIPLIER!$C$29</f>
        <v>0</v>
      </c>
    </row>
    <row r="1703" spans="1:5" ht="15" customHeight="1" x14ac:dyDescent="0.2">
      <c r="A1703" s="132" t="s">
        <v>2042</v>
      </c>
      <c r="B1703" s="128" t="s">
        <v>2043</v>
      </c>
      <c r="C1703" s="129">
        <v>24.31</v>
      </c>
      <c r="D1703" s="129">
        <f t="shared" si="31"/>
        <v>0</v>
      </c>
      <c r="E1703" s="136">
        <f>MULTIPLIER!$C$29</f>
        <v>0</v>
      </c>
    </row>
    <row r="1704" spans="1:5" ht="15" customHeight="1" x14ac:dyDescent="0.2">
      <c r="A1704" s="132" t="s">
        <v>2044</v>
      </c>
      <c r="B1704" s="128" t="s">
        <v>2045</v>
      </c>
      <c r="C1704" s="129">
        <v>31.76</v>
      </c>
      <c r="D1704" s="129">
        <f t="shared" si="31"/>
        <v>0</v>
      </c>
      <c r="E1704" s="136">
        <f>MULTIPLIER!$C$29</f>
        <v>0</v>
      </c>
    </row>
    <row r="1705" spans="1:5" ht="15" customHeight="1" x14ac:dyDescent="0.2">
      <c r="A1705" s="132" t="s">
        <v>2046</v>
      </c>
      <c r="B1705" s="128" t="s">
        <v>2047</v>
      </c>
      <c r="C1705" s="129">
        <v>38.880000000000003</v>
      </c>
      <c r="D1705" s="129">
        <f t="shared" si="31"/>
        <v>0</v>
      </c>
      <c r="E1705" s="136">
        <f>MULTIPLIER!$C$29</f>
        <v>0</v>
      </c>
    </row>
    <row r="1706" spans="1:5" ht="15" customHeight="1" x14ac:dyDescent="0.2">
      <c r="A1706" s="132" t="s">
        <v>2048</v>
      </c>
      <c r="B1706" s="128" t="s">
        <v>2049</v>
      </c>
      <c r="C1706" s="129">
        <v>45.92</v>
      </c>
      <c r="D1706" s="129">
        <f t="shared" si="31"/>
        <v>0</v>
      </c>
      <c r="E1706" s="136">
        <f>MULTIPLIER!$C$29</f>
        <v>0</v>
      </c>
    </row>
    <row r="1707" spans="1:5" ht="15" customHeight="1" x14ac:dyDescent="0.2">
      <c r="A1707" s="132">
        <v>361303</v>
      </c>
      <c r="B1707" s="128" t="s">
        <v>2050</v>
      </c>
      <c r="C1707" s="129">
        <v>17.309999999999999</v>
      </c>
      <c r="D1707" s="129">
        <f t="shared" si="31"/>
        <v>0</v>
      </c>
      <c r="E1707" s="136">
        <f>MULTIPLIER!$C$29</f>
        <v>0</v>
      </c>
    </row>
    <row r="1708" spans="1:5" ht="15" customHeight="1" x14ac:dyDescent="0.2">
      <c r="A1708" s="132">
        <v>361309</v>
      </c>
      <c r="B1708" s="128" t="s">
        <v>2051</v>
      </c>
      <c r="C1708" s="129">
        <v>22.98</v>
      </c>
      <c r="D1708" s="129">
        <f t="shared" si="31"/>
        <v>0</v>
      </c>
      <c r="E1708" s="136">
        <f>MULTIPLIER!$C$29</f>
        <v>0</v>
      </c>
    </row>
    <row r="1709" spans="1:5" ht="15" customHeight="1" x14ac:dyDescent="0.2">
      <c r="A1709" s="132" t="s">
        <v>2052</v>
      </c>
      <c r="B1709" s="128" t="s">
        <v>2053</v>
      </c>
      <c r="C1709" s="129">
        <v>26.86</v>
      </c>
      <c r="D1709" s="129">
        <f t="shared" si="31"/>
        <v>0</v>
      </c>
      <c r="E1709" s="136">
        <f>MULTIPLIER!$C$29</f>
        <v>0</v>
      </c>
    </row>
    <row r="1710" spans="1:5" ht="15" customHeight="1" x14ac:dyDescent="0.2">
      <c r="A1710" s="132" t="s">
        <v>2054</v>
      </c>
      <c r="B1710" s="128" t="s">
        <v>2055</v>
      </c>
      <c r="C1710" s="129">
        <v>30.71</v>
      </c>
      <c r="D1710" s="129">
        <f t="shared" si="31"/>
        <v>0</v>
      </c>
      <c r="E1710" s="136">
        <f>MULTIPLIER!$C$29</f>
        <v>0</v>
      </c>
    </row>
    <row r="1711" spans="1:5" ht="15" customHeight="1" x14ac:dyDescent="0.2">
      <c r="A1711" s="132" t="s">
        <v>2056</v>
      </c>
      <c r="B1711" s="128" t="s">
        <v>2057</v>
      </c>
      <c r="C1711" s="129">
        <v>40.700000000000003</v>
      </c>
      <c r="D1711" s="129">
        <f t="shared" si="31"/>
        <v>0</v>
      </c>
      <c r="E1711" s="136">
        <f>MULTIPLIER!$C$29</f>
        <v>0</v>
      </c>
    </row>
    <row r="1712" spans="1:5" ht="15" customHeight="1" x14ac:dyDescent="0.2">
      <c r="A1712" s="132" t="s">
        <v>2058</v>
      </c>
      <c r="B1712" s="128" t="s">
        <v>2059</v>
      </c>
      <c r="C1712" s="129">
        <v>51.21</v>
      </c>
      <c r="D1712" s="129">
        <f t="shared" si="31"/>
        <v>0</v>
      </c>
      <c r="E1712" s="136">
        <f>MULTIPLIER!$C$29</f>
        <v>0</v>
      </c>
    </row>
    <row r="1713" spans="1:5" ht="15" customHeight="1" x14ac:dyDescent="0.2">
      <c r="A1713" s="132" t="s">
        <v>2060</v>
      </c>
      <c r="B1713" s="128" t="s">
        <v>2061</v>
      </c>
      <c r="C1713" s="129">
        <v>61.17</v>
      </c>
      <c r="D1713" s="129">
        <f t="shared" si="31"/>
        <v>0</v>
      </c>
      <c r="E1713" s="136">
        <f>MULTIPLIER!$C$29</f>
        <v>0</v>
      </c>
    </row>
    <row r="1714" spans="1:5" ht="15" customHeight="1" x14ac:dyDescent="0.2">
      <c r="A1714" s="132">
        <v>361336</v>
      </c>
      <c r="B1714" s="128" t="s">
        <v>2062</v>
      </c>
      <c r="C1714" s="129">
        <v>42.75</v>
      </c>
      <c r="D1714" s="129">
        <f t="shared" si="31"/>
        <v>0</v>
      </c>
      <c r="E1714" s="136">
        <f>MULTIPLIER!$C$31</f>
        <v>0</v>
      </c>
    </row>
    <row r="1715" spans="1:5" ht="15" customHeight="1" x14ac:dyDescent="0.2">
      <c r="A1715" s="132">
        <v>361337</v>
      </c>
      <c r="B1715" s="128" t="s">
        <v>2063</v>
      </c>
      <c r="C1715" s="129">
        <v>22.8</v>
      </c>
      <c r="D1715" s="129">
        <f t="shared" si="31"/>
        <v>0</v>
      </c>
      <c r="E1715" s="136">
        <f>MULTIPLIER!$C$29</f>
        <v>0</v>
      </c>
    </row>
    <row r="1716" spans="1:5" ht="15" customHeight="1" x14ac:dyDescent="0.2">
      <c r="A1716" s="132">
        <v>361343</v>
      </c>
      <c r="B1716" s="128" t="s">
        <v>2064</v>
      </c>
      <c r="C1716" s="129">
        <v>30.54</v>
      </c>
      <c r="D1716" s="129">
        <f t="shared" si="31"/>
        <v>0</v>
      </c>
      <c r="E1716" s="136">
        <f>MULTIPLIER!$C$29</f>
        <v>0</v>
      </c>
    </row>
    <row r="1717" spans="1:5" ht="15" customHeight="1" x14ac:dyDescent="0.2">
      <c r="A1717" s="132" t="s">
        <v>2065</v>
      </c>
      <c r="B1717" s="128" t="s">
        <v>2066</v>
      </c>
      <c r="C1717" s="129">
        <v>36.090000000000003</v>
      </c>
      <c r="D1717" s="129">
        <f t="shared" si="31"/>
        <v>0</v>
      </c>
      <c r="E1717" s="136">
        <f>MULTIPLIER!$C$29</f>
        <v>0</v>
      </c>
    </row>
    <row r="1718" spans="1:5" ht="15" customHeight="1" x14ac:dyDescent="0.2">
      <c r="A1718" s="132" t="s">
        <v>2067</v>
      </c>
      <c r="B1718" s="128" t="s">
        <v>2068</v>
      </c>
      <c r="C1718" s="129">
        <v>41.63</v>
      </c>
      <c r="D1718" s="129">
        <f t="shared" si="31"/>
        <v>0</v>
      </c>
      <c r="E1718" s="136">
        <f>MULTIPLIER!$C$29</f>
        <v>0</v>
      </c>
    </row>
    <row r="1719" spans="1:5" ht="15" customHeight="1" x14ac:dyDescent="0.2">
      <c r="A1719" s="132" t="s">
        <v>2069</v>
      </c>
      <c r="B1719" s="128" t="s">
        <v>2070</v>
      </c>
      <c r="C1719" s="129">
        <v>55.17</v>
      </c>
      <c r="D1719" s="129">
        <f t="shared" si="31"/>
        <v>0</v>
      </c>
      <c r="E1719" s="136">
        <f>MULTIPLIER!$C$29</f>
        <v>0</v>
      </c>
    </row>
    <row r="1720" spans="1:5" ht="15" customHeight="1" x14ac:dyDescent="0.2">
      <c r="A1720" s="132" t="s">
        <v>2071</v>
      </c>
      <c r="B1720" s="128" t="s">
        <v>2072</v>
      </c>
      <c r="C1720" s="129">
        <v>68.62</v>
      </c>
      <c r="D1720" s="129">
        <f t="shared" si="31"/>
        <v>0</v>
      </c>
      <c r="E1720" s="136">
        <f>MULTIPLIER!$C$29</f>
        <v>0</v>
      </c>
    </row>
    <row r="1721" spans="1:5" ht="15" customHeight="1" x14ac:dyDescent="0.2">
      <c r="A1721" s="132" t="s">
        <v>2073</v>
      </c>
      <c r="B1721" s="128" t="s">
        <v>2074</v>
      </c>
      <c r="C1721" s="129">
        <v>84.36</v>
      </c>
      <c r="D1721" s="129">
        <f t="shared" ref="D1721:D1737" si="32">ROUND(C1721*E1721,4)</f>
        <v>0</v>
      </c>
      <c r="E1721" s="136">
        <f>MULTIPLIER!$C$29</f>
        <v>0</v>
      </c>
    </row>
    <row r="1722" spans="1:5" ht="15" customHeight="1" x14ac:dyDescent="0.2">
      <c r="A1722" s="132">
        <v>361371</v>
      </c>
      <c r="B1722" s="128" t="s">
        <v>2075</v>
      </c>
      <c r="C1722" s="129">
        <v>25.89</v>
      </c>
      <c r="D1722" s="129">
        <f t="shared" si="32"/>
        <v>0</v>
      </c>
      <c r="E1722" s="136">
        <f>MULTIPLIER!$C$29</f>
        <v>0</v>
      </c>
    </row>
    <row r="1723" spans="1:5" ht="15" customHeight="1" x14ac:dyDescent="0.2">
      <c r="A1723" s="132">
        <v>361377</v>
      </c>
      <c r="B1723" s="128" t="s">
        <v>2076</v>
      </c>
      <c r="C1723" s="129">
        <v>34.65</v>
      </c>
      <c r="D1723" s="129">
        <f t="shared" si="32"/>
        <v>0</v>
      </c>
      <c r="E1723" s="136">
        <f>MULTIPLIER!$C$29</f>
        <v>0</v>
      </c>
    </row>
    <row r="1724" spans="1:5" ht="15" customHeight="1" x14ac:dyDescent="0.2">
      <c r="A1724" s="132" t="s">
        <v>2077</v>
      </c>
      <c r="B1724" s="128" t="s">
        <v>2078</v>
      </c>
      <c r="C1724" s="129">
        <v>41.84</v>
      </c>
      <c r="D1724" s="129">
        <f t="shared" si="32"/>
        <v>0</v>
      </c>
      <c r="E1724" s="136">
        <f>MULTIPLIER!$C$29</f>
        <v>0</v>
      </c>
    </row>
    <row r="1725" spans="1:5" ht="15" customHeight="1" x14ac:dyDescent="0.2">
      <c r="A1725" s="132" t="s">
        <v>2079</v>
      </c>
      <c r="B1725" s="128" t="s">
        <v>2080</v>
      </c>
      <c r="C1725" s="129">
        <v>49.02</v>
      </c>
      <c r="D1725" s="129">
        <f t="shared" si="32"/>
        <v>0</v>
      </c>
      <c r="E1725" s="136">
        <f>MULTIPLIER!$C$29</f>
        <v>0</v>
      </c>
    </row>
    <row r="1726" spans="1:5" ht="15" customHeight="1" x14ac:dyDescent="0.2">
      <c r="A1726" s="132" t="s">
        <v>2081</v>
      </c>
      <c r="B1726" s="128" t="s">
        <v>2082</v>
      </c>
      <c r="C1726" s="129">
        <v>65.14</v>
      </c>
      <c r="D1726" s="129">
        <f t="shared" si="32"/>
        <v>0</v>
      </c>
      <c r="E1726" s="136">
        <f>MULTIPLIER!$C$29</f>
        <v>0</v>
      </c>
    </row>
    <row r="1727" spans="1:5" ht="15" customHeight="1" x14ac:dyDescent="0.2">
      <c r="A1727" s="132" t="s">
        <v>2083</v>
      </c>
      <c r="B1727" s="128" t="s">
        <v>2084</v>
      </c>
      <c r="C1727" s="129">
        <v>82.59</v>
      </c>
      <c r="D1727" s="129">
        <f t="shared" si="32"/>
        <v>0</v>
      </c>
      <c r="E1727" s="136">
        <f>MULTIPLIER!$C$29</f>
        <v>0</v>
      </c>
    </row>
    <row r="1728" spans="1:5" ht="15" customHeight="1" x14ac:dyDescent="0.2">
      <c r="A1728" s="132" t="s">
        <v>2085</v>
      </c>
      <c r="B1728" s="128" t="s">
        <v>2086</v>
      </c>
      <c r="C1728" s="129">
        <v>98.4</v>
      </c>
      <c r="D1728" s="129">
        <f t="shared" si="32"/>
        <v>0</v>
      </c>
      <c r="E1728" s="136">
        <f>MULTIPLIER!$C$29</f>
        <v>0</v>
      </c>
    </row>
    <row r="1729" spans="1:5" ht="15" customHeight="1" x14ac:dyDescent="0.2">
      <c r="A1729" s="132">
        <v>361400</v>
      </c>
      <c r="B1729" s="128" t="s">
        <v>2087</v>
      </c>
      <c r="C1729" s="129">
        <v>59.1</v>
      </c>
      <c r="D1729" s="129">
        <f t="shared" si="32"/>
        <v>0</v>
      </c>
      <c r="E1729" s="136">
        <f>MULTIPLIER!$C$31</f>
        <v>0</v>
      </c>
    </row>
    <row r="1730" spans="1:5" ht="15" customHeight="1" x14ac:dyDescent="0.2">
      <c r="A1730" s="132">
        <v>361403</v>
      </c>
      <c r="B1730" s="128" t="s">
        <v>2088</v>
      </c>
      <c r="C1730" s="129">
        <v>66.650000000000006</v>
      </c>
      <c r="D1730" s="129">
        <f t="shared" si="32"/>
        <v>0</v>
      </c>
      <c r="E1730" s="136">
        <f>MULTIPLIER!$C$31</f>
        <v>0</v>
      </c>
    </row>
    <row r="1731" spans="1:5" ht="15" customHeight="1" x14ac:dyDescent="0.2">
      <c r="A1731" s="132">
        <v>361404</v>
      </c>
      <c r="B1731" s="128" t="s">
        <v>2089</v>
      </c>
      <c r="C1731" s="129">
        <v>35.299999999999997</v>
      </c>
      <c r="D1731" s="129">
        <f t="shared" si="32"/>
        <v>0</v>
      </c>
      <c r="E1731" s="136">
        <f>MULTIPLIER!$C$29</f>
        <v>0</v>
      </c>
    </row>
    <row r="1732" spans="1:5" ht="15" customHeight="1" x14ac:dyDescent="0.2">
      <c r="A1732" s="132">
        <v>361410</v>
      </c>
      <c r="B1732" s="128" t="s">
        <v>2090</v>
      </c>
      <c r="C1732" s="129">
        <v>46.69</v>
      </c>
      <c r="D1732" s="129">
        <f t="shared" si="32"/>
        <v>0</v>
      </c>
      <c r="E1732" s="136">
        <f>MULTIPLIER!$C$29</f>
        <v>0</v>
      </c>
    </row>
    <row r="1733" spans="1:5" ht="15" customHeight="1" x14ac:dyDescent="0.2">
      <c r="A1733" s="132" t="s">
        <v>2091</v>
      </c>
      <c r="B1733" s="128" t="s">
        <v>2092</v>
      </c>
      <c r="C1733" s="129">
        <v>54.97</v>
      </c>
      <c r="D1733" s="129">
        <f t="shared" si="32"/>
        <v>0</v>
      </c>
      <c r="E1733" s="136">
        <f>MULTIPLIER!$C$29</f>
        <v>0</v>
      </c>
    </row>
    <row r="1734" spans="1:5" ht="15" customHeight="1" x14ac:dyDescent="0.2">
      <c r="A1734" s="132" t="s">
        <v>2093</v>
      </c>
      <c r="B1734" s="128" t="s">
        <v>2094</v>
      </c>
      <c r="C1734" s="129">
        <v>63.22</v>
      </c>
      <c r="D1734" s="129">
        <f t="shared" si="32"/>
        <v>0</v>
      </c>
      <c r="E1734" s="136">
        <f>MULTIPLIER!$C$29</f>
        <v>0</v>
      </c>
    </row>
    <row r="1735" spans="1:5" ht="15" customHeight="1" x14ac:dyDescent="0.2">
      <c r="A1735" s="132" t="s">
        <v>2095</v>
      </c>
      <c r="B1735" s="128" t="s">
        <v>2096</v>
      </c>
      <c r="C1735" s="129">
        <v>82.18</v>
      </c>
      <c r="D1735" s="129">
        <f t="shared" si="32"/>
        <v>0</v>
      </c>
      <c r="E1735" s="136">
        <f>MULTIPLIER!$C$29</f>
        <v>0</v>
      </c>
    </row>
    <row r="1736" spans="1:5" ht="15" customHeight="1" x14ac:dyDescent="0.2">
      <c r="A1736" s="132" t="s">
        <v>2097</v>
      </c>
      <c r="B1736" s="128" t="s">
        <v>2098</v>
      </c>
      <c r="C1736" s="129">
        <v>102.69</v>
      </c>
      <c r="D1736" s="129">
        <f t="shared" si="32"/>
        <v>0</v>
      </c>
      <c r="E1736" s="136">
        <f>MULTIPLIER!$C$29</f>
        <v>0</v>
      </c>
    </row>
    <row r="1737" spans="1:5" ht="15" customHeight="1" thickBot="1" x14ac:dyDescent="0.25">
      <c r="A1737" s="138" t="s">
        <v>2099</v>
      </c>
      <c r="B1737" s="128" t="s">
        <v>2100</v>
      </c>
      <c r="C1737" s="129">
        <v>125.11</v>
      </c>
      <c r="D1737" s="129">
        <f t="shared" si="32"/>
        <v>0</v>
      </c>
      <c r="E1737" s="139">
        <f>MULTIPLIER!$C$29</f>
        <v>0</v>
      </c>
    </row>
    <row r="1738" spans="1:5" ht="32.1" customHeight="1" x14ac:dyDescent="0.4">
      <c r="A1738" s="124"/>
      <c r="B1738" s="100" t="s">
        <v>2101</v>
      </c>
      <c r="C1738" s="98"/>
      <c r="D1738" s="98"/>
      <c r="E1738" s="123"/>
    </row>
    <row r="1739" spans="1:5" ht="15" customHeight="1" x14ac:dyDescent="0.2">
      <c r="A1739" s="120" t="s">
        <v>2102</v>
      </c>
      <c r="B1739" s="110" t="s">
        <v>2103</v>
      </c>
      <c r="C1739" s="108">
        <v>1.944</v>
      </c>
      <c r="D1739" s="108">
        <f t="shared" ref="D1739:D1762" si="33">ROUND(C1739*E1739,4)</f>
        <v>0</v>
      </c>
      <c r="E1739" s="116">
        <f>MULTIPLIER!$C$32</f>
        <v>0</v>
      </c>
    </row>
    <row r="1740" spans="1:5" ht="15" customHeight="1" x14ac:dyDescent="0.2">
      <c r="A1740" s="121" t="s">
        <v>2104</v>
      </c>
      <c r="B1740" s="110" t="s">
        <v>2105</v>
      </c>
      <c r="C1740" s="108">
        <v>2.7216</v>
      </c>
      <c r="D1740" s="108">
        <f t="shared" si="33"/>
        <v>0</v>
      </c>
      <c r="E1740" s="117">
        <f>MULTIPLIER!$C$32</f>
        <v>0</v>
      </c>
    </row>
    <row r="1741" spans="1:5" ht="15" customHeight="1" x14ac:dyDescent="0.2">
      <c r="A1741" s="121" t="s">
        <v>2106</v>
      </c>
      <c r="B1741" s="110" t="s">
        <v>2107</v>
      </c>
      <c r="C1741" s="108">
        <v>4.1471999999999998</v>
      </c>
      <c r="D1741" s="108">
        <f t="shared" si="33"/>
        <v>0</v>
      </c>
      <c r="E1741" s="117">
        <f>MULTIPLIER!$C$32</f>
        <v>0</v>
      </c>
    </row>
    <row r="1742" spans="1:5" ht="15" customHeight="1" x14ac:dyDescent="0.2">
      <c r="A1742" s="121" t="s">
        <v>2108</v>
      </c>
      <c r="B1742" s="110" t="s">
        <v>2109</v>
      </c>
      <c r="C1742" s="108">
        <v>6.3503999999999996</v>
      </c>
      <c r="D1742" s="108">
        <f t="shared" si="33"/>
        <v>0</v>
      </c>
      <c r="E1742" s="117">
        <f>MULTIPLIER!$C$32</f>
        <v>0</v>
      </c>
    </row>
    <row r="1743" spans="1:5" ht="15" customHeight="1" x14ac:dyDescent="0.2">
      <c r="A1743" s="121" t="s">
        <v>2110</v>
      </c>
      <c r="B1743" s="110" t="s">
        <v>2111</v>
      </c>
      <c r="C1743" s="108">
        <v>8.3591999999999995</v>
      </c>
      <c r="D1743" s="108">
        <f t="shared" si="33"/>
        <v>0</v>
      </c>
      <c r="E1743" s="117">
        <f>MULTIPLIER!$C$32</f>
        <v>0</v>
      </c>
    </row>
    <row r="1744" spans="1:5" ht="15" customHeight="1" x14ac:dyDescent="0.2">
      <c r="A1744" s="121" t="s">
        <v>2112</v>
      </c>
      <c r="B1744" s="110" t="s">
        <v>2113</v>
      </c>
      <c r="C1744" s="108">
        <v>12.635999999999999</v>
      </c>
      <c r="D1744" s="108">
        <f t="shared" si="33"/>
        <v>0</v>
      </c>
      <c r="E1744" s="117">
        <f>MULTIPLIER!$C$32</f>
        <v>0</v>
      </c>
    </row>
    <row r="1745" spans="1:5" ht="15" customHeight="1" x14ac:dyDescent="0.2">
      <c r="A1745" s="121">
        <v>362090</v>
      </c>
      <c r="B1745" s="110" t="s">
        <v>2114</v>
      </c>
      <c r="C1745" s="108">
        <v>3.1492800000000001</v>
      </c>
      <c r="D1745" s="108">
        <f t="shared" si="33"/>
        <v>0</v>
      </c>
      <c r="E1745" s="117">
        <f>MULTIPLIER!$C$32</f>
        <v>0</v>
      </c>
    </row>
    <row r="1746" spans="1:5" ht="15" customHeight="1" x14ac:dyDescent="0.2">
      <c r="A1746" s="121">
        <v>362091</v>
      </c>
      <c r="B1746" s="110" t="s">
        <v>2115</v>
      </c>
      <c r="C1746" s="108">
        <v>3.8393999999999999</v>
      </c>
      <c r="D1746" s="108">
        <f t="shared" si="33"/>
        <v>0</v>
      </c>
      <c r="E1746" s="117">
        <f>MULTIPLIER!$C$32</f>
        <v>0</v>
      </c>
    </row>
    <row r="1747" spans="1:5" ht="15" customHeight="1" x14ac:dyDescent="0.2">
      <c r="A1747" s="121">
        <v>362092</v>
      </c>
      <c r="B1747" s="110" t="s">
        <v>2116</v>
      </c>
      <c r="C1747" s="108">
        <v>5.7834000000000003</v>
      </c>
      <c r="D1747" s="108">
        <f t="shared" si="33"/>
        <v>0</v>
      </c>
      <c r="E1747" s="117">
        <f>MULTIPLIER!$C$32</f>
        <v>0</v>
      </c>
    </row>
    <row r="1748" spans="1:5" ht="15" customHeight="1" x14ac:dyDescent="0.2">
      <c r="A1748" s="121">
        <v>362093</v>
      </c>
      <c r="B1748" s="110" t="s">
        <v>2117</v>
      </c>
      <c r="C1748" s="108">
        <v>7.1928000000000001</v>
      </c>
      <c r="D1748" s="108">
        <f t="shared" si="33"/>
        <v>0</v>
      </c>
      <c r="E1748" s="117">
        <f>MULTIPLIER!$C$32</f>
        <v>0</v>
      </c>
    </row>
    <row r="1749" spans="1:5" ht="15" customHeight="1" x14ac:dyDescent="0.2">
      <c r="A1749" s="121">
        <v>362094</v>
      </c>
      <c r="B1749" s="110" t="s">
        <v>2118</v>
      </c>
      <c r="C1749" s="108">
        <v>7.9703999999999997</v>
      </c>
      <c r="D1749" s="108">
        <f t="shared" si="33"/>
        <v>0</v>
      </c>
      <c r="E1749" s="117">
        <f>MULTIPLIER!$C$32</f>
        <v>0</v>
      </c>
    </row>
    <row r="1750" spans="1:5" ht="15" customHeight="1" x14ac:dyDescent="0.2">
      <c r="A1750" s="121">
        <v>362095</v>
      </c>
      <c r="B1750" s="110" t="s">
        <v>2119</v>
      </c>
      <c r="C1750" s="108">
        <v>11.5182</v>
      </c>
      <c r="D1750" s="108">
        <f t="shared" si="33"/>
        <v>0</v>
      </c>
      <c r="E1750" s="117">
        <f>MULTIPLIER!$C$32</f>
        <v>0</v>
      </c>
    </row>
    <row r="1751" spans="1:5" ht="15" customHeight="1" x14ac:dyDescent="0.2">
      <c r="A1751" s="121" t="s">
        <v>2120</v>
      </c>
      <c r="B1751" s="110" t="s">
        <v>2121</v>
      </c>
      <c r="C1751" s="108">
        <v>2.1059999999999999</v>
      </c>
      <c r="D1751" s="108">
        <f t="shared" si="33"/>
        <v>0</v>
      </c>
      <c r="E1751" s="117">
        <f>MULTIPLIER!$C$32</f>
        <v>0</v>
      </c>
    </row>
    <row r="1752" spans="1:5" ht="15" customHeight="1" x14ac:dyDescent="0.2">
      <c r="A1752" s="121" t="s">
        <v>2122</v>
      </c>
      <c r="B1752" s="110" t="s">
        <v>2123</v>
      </c>
      <c r="C1752" s="108">
        <v>2.9483999999999999</v>
      </c>
      <c r="D1752" s="108">
        <f t="shared" si="33"/>
        <v>0</v>
      </c>
      <c r="E1752" s="117">
        <f>MULTIPLIER!$C$32</f>
        <v>0</v>
      </c>
    </row>
    <row r="1753" spans="1:5" ht="15" customHeight="1" x14ac:dyDescent="0.2">
      <c r="A1753" s="121" t="s">
        <v>2124</v>
      </c>
      <c r="B1753" s="110" t="s">
        <v>2125</v>
      </c>
      <c r="C1753" s="108">
        <v>4.4927999999999999</v>
      </c>
      <c r="D1753" s="108">
        <f t="shared" si="33"/>
        <v>0</v>
      </c>
      <c r="E1753" s="117">
        <f>MULTIPLIER!$C$32</f>
        <v>0</v>
      </c>
    </row>
    <row r="1754" spans="1:5" ht="15" customHeight="1" x14ac:dyDescent="0.2">
      <c r="A1754" s="121" t="s">
        <v>2126</v>
      </c>
      <c r="B1754" s="110" t="s">
        <v>2127</v>
      </c>
      <c r="C1754" s="108">
        <v>6.8795999999999999</v>
      </c>
      <c r="D1754" s="108">
        <f t="shared" si="33"/>
        <v>0</v>
      </c>
      <c r="E1754" s="117">
        <f>MULTIPLIER!$C$32</f>
        <v>0</v>
      </c>
    </row>
    <row r="1755" spans="1:5" ht="15" customHeight="1" x14ac:dyDescent="0.2">
      <c r="A1755" s="121" t="s">
        <v>2128</v>
      </c>
      <c r="B1755" s="110" t="s">
        <v>2129</v>
      </c>
      <c r="C1755" s="108">
        <v>9.0557999999999996</v>
      </c>
      <c r="D1755" s="108">
        <f t="shared" si="33"/>
        <v>0</v>
      </c>
      <c r="E1755" s="117">
        <f>MULTIPLIER!$C$32</f>
        <v>0</v>
      </c>
    </row>
    <row r="1756" spans="1:5" ht="15" customHeight="1" x14ac:dyDescent="0.2">
      <c r="A1756" s="121" t="s">
        <v>2130</v>
      </c>
      <c r="B1756" s="110" t="s">
        <v>2131</v>
      </c>
      <c r="C1756" s="108">
        <v>13.689</v>
      </c>
      <c r="D1756" s="108">
        <f t="shared" si="33"/>
        <v>0</v>
      </c>
      <c r="E1756" s="117">
        <f>MULTIPLIER!$C$32</f>
        <v>0</v>
      </c>
    </row>
    <row r="1757" spans="1:5" ht="15" customHeight="1" x14ac:dyDescent="0.2">
      <c r="A1757" s="121">
        <v>361090</v>
      </c>
      <c r="B1757" s="110" t="s">
        <v>2132</v>
      </c>
      <c r="C1757" s="108">
        <v>3.6255600000000001</v>
      </c>
      <c r="D1757" s="108">
        <f t="shared" si="33"/>
        <v>0</v>
      </c>
      <c r="E1757" s="117">
        <f>MULTIPLIER!$C$32</f>
        <v>0</v>
      </c>
    </row>
    <row r="1758" spans="1:5" ht="15" customHeight="1" x14ac:dyDescent="0.2">
      <c r="A1758" s="121">
        <v>361091</v>
      </c>
      <c r="B1758" s="110" t="s">
        <v>2133</v>
      </c>
      <c r="C1758" s="108">
        <v>4.4128800000000004</v>
      </c>
      <c r="D1758" s="108">
        <f t="shared" si="33"/>
        <v>0</v>
      </c>
      <c r="E1758" s="117">
        <f>MULTIPLIER!$C$32</f>
        <v>0</v>
      </c>
    </row>
    <row r="1759" spans="1:5" ht="15" customHeight="1" x14ac:dyDescent="0.2">
      <c r="A1759" s="121">
        <v>361092</v>
      </c>
      <c r="B1759" s="110" t="s">
        <v>2134</v>
      </c>
      <c r="C1759" s="108">
        <v>6.6484800000000002</v>
      </c>
      <c r="D1759" s="108">
        <f t="shared" si="33"/>
        <v>0</v>
      </c>
      <c r="E1759" s="117">
        <f>MULTIPLIER!$C$32</f>
        <v>0</v>
      </c>
    </row>
    <row r="1760" spans="1:5" ht="15" customHeight="1" x14ac:dyDescent="0.2">
      <c r="A1760" s="121">
        <v>361093</v>
      </c>
      <c r="B1760" s="110" t="s">
        <v>2135</v>
      </c>
      <c r="C1760" s="108">
        <v>8.2717200000000002</v>
      </c>
      <c r="D1760" s="108">
        <f t="shared" si="33"/>
        <v>0</v>
      </c>
      <c r="E1760" s="117">
        <f>MULTIPLIER!$C$32</f>
        <v>0</v>
      </c>
    </row>
    <row r="1761" spans="1:5" ht="15" customHeight="1" x14ac:dyDescent="0.2">
      <c r="A1761" s="121">
        <v>361094</v>
      </c>
      <c r="B1761" s="110" t="s">
        <v>2136</v>
      </c>
      <c r="C1761" s="108">
        <v>9.1659600000000001</v>
      </c>
      <c r="D1761" s="108">
        <f t="shared" si="33"/>
        <v>0</v>
      </c>
      <c r="E1761" s="117">
        <f>MULTIPLIER!$C$32</f>
        <v>0</v>
      </c>
    </row>
    <row r="1762" spans="1:5" ht="15" customHeight="1" thickBot="1" x14ac:dyDescent="0.25">
      <c r="A1762" s="122">
        <v>361095</v>
      </c>
      <c r="B1762" s="110" t="s">
        <v>2137</v>
      </c>
      <c r="C1762" s="108">
        <v>13.24836</v>
      </c>
      <c r="D1762" s="108">
        <f t="shared" si="33"/>
        <v>0</v>
      </c>
      <c r="E1762" s="118">
        <f>MULTIPLIER!$C$32</f>
        <v>0</v>
      </c>
    </row>
    <row r="1763" spans="1:5" ht="32.1" customHeight="1" x14ac:dyDescent="0.4">
      <c r="A1763" s="124"/>
      <c r="B1763" s="100" t="s">
        <v>47</v>
      </c>
      <c r="C1763" s="98"/>
      <c r="D1763" s="98"/>
      <c r="E1763" s="123"/>
    </row>
    <row r="1764" spans="1:5" ht="15" customHeight="1" x14ac:dyDescent="0.2">
      <c r="A1764" s="120" t="s">
        <v>2138</v>
      </c>
      <c r="B1764" s="110" t="s">
        <v>2139</v>
      </c>
      <c r="C1764" s="108">
        <v>241.01220000000001</v>
      </c>
      <c r="D1764" s="108">
        <f t="shared" ref="D1764:D1781" si="34">ROUND(C1764*E1764,4)</f>
        <v>0</v>
      </c>
      <c r="E1764" s="116">
        <f>MULTIPLIER!$C$33</f>
        <v>0</v>
      </c>
    </row>
    <row r="1765" spans="1:5" ht="15" customHeight="1" x14ac:dyDescent="0.2">
      <c r="A1765" s="121" t="s">
        <v>2140</v>
      </c>
      <c r="B1765" s="110" t="s">
        <v>2141</v>
      </c>
      <c r="C1765" s="108">
        <v>302.46039999999999</v>
      </c>
      <c r="D1765" s="108">
        <f t="shared" si="34"/>
        <v>0</v>
      </c>
      <c r="E1765" s="117">
        <f>MULTIPLIER!$C$33</f>
        <v>0</v>
      </c>
    </row>
    <row r="1766" spans="1:5" ht="15" customHeight="1" x14ac:dyDescent="0.2">
      <c r="A1766" s="121" t="s">
        <v>2142</v>
      </c>
      <c r="B1766" s="110" t="s">
        <v>2143</v>
      </c>
      <c r="C1766" s="108">
        <v>396.44</v>
      </c>
      <c r="D1766" s="108">
        <f t="shared" si="34"/>
        <v>0</v>
      </c>
      <c r="E1766" s="117">
        <f>MULTIPLIER!$C$33</f>
        <v>0</v>
      </c>
    </row>
    <row r="1767" spans="1:5" ht="15" customHeight="1" x14ac:dyDescent="0.2">
      <c r="A1767" s="121" t="s">
        <v>2144</v>
      </c>
      <c r="B1767" s="110" t="s">
        <v>2145</v>
      </c>
      <c r="C1767" s="108">
        <v>43.491799999999998</v>
      </c>
      <c r="D1767" s="108">
        <f t="shared" si="34"/>
        <v>0</v>
      </c>
      <c r="E1767" s="117">
        <f>MULTIPLIER!$C$33</f>
        <v>0</v>
      </c>
    </row>
    <row r="1768" spans="1:5" ht="15" customHeight="1" x14ac:dyDescent="0.2">
      <c r="A1768" s="121" t="s">
        <v>2146</v>
      </c>
      <c r="B1768" s="110" t="s">
        <v>2147</v>
      </c>
      <c r="C1768" s="108">
        <v>57.833599999999997</v>
      </c>
      <c r="D1768" s="108">
        <f t="shared" si="34"/>
        <v>0</v>
      </c>
      <c r="E1768" s="117">
        <f>MULTIPLIER!$C$33</f>
        <v>0</v>
      </c>
    </row>
    <row r="1769" spans="1:5" ht="15" customHeight="1" x14ac:dyDescent="0.2">
      <c r="A1769" s="121" t="s">
        <v>2148</v>
      </c>
      <c r="B1769" s="110" t="s">
        <v>2149</v>
      </c>
      <c r="C1769" s="108">
        <v>72.058800000000005</v>
      </c>
      <c r="D1769" s="108">
        <f t="shared" si="34"/>
        <v>0</v>
      </c>
      <c r="E1769" s="117">
        <f>MULTIPLIER!$C$33</f>
        <v>0</v>
      </c>
    </row>
    <row r="1770" spans="1:5" ht="15" customHeight="1" x14ac:dyDescent="0.2">
      <c r="A1770" s="121" t="s">
        <v>2150</v>
      </c>
      <c r="B1770" s="110" t="s">
        <v>2151</v>
      </c>
      <c r="C1770" s="108">
        <v>79.9876</v>
      </c>
      <c r="D1770" s="108">
        <f t="shared" si="34"/>
        <v>0</v>
      </c>
      <c r="E1770" s="117">
        <f>MULTIPLIER!$C$33</f>
        <v>0</v>
      </c>
    </row>
    <row r="1771" spans="1:5" ht="15" customHeight="1" x14ac:dyDescent="0.2">
      <c r="A1771" s="121" t="s">
        <v>2152</v>
      </c>
      <c r="B1771" s="110" t="s">
        <v>2153</v>
      </c>
      <c r="C1771" s="108">
        <v>98.05</v>
      </c>
      <c r="D1771" s="108">
        <f t="shared" si="34"/>
        <v>0</v>
      </c>
      <c r="E1771" s="117">
        <f>MULTIPLIER!$C$33</f>
        <v>0</v>
      </c>
    </row>
    <row r="1772" spans="1:5" ht="15" customHeight="1" x14ac:dyDescent="0.2">
      <c r="A1772" s="121" t="s">
        <v>2154</v>
      </c>
      <c r="B1772" s="110" t="s">
        <v>2155</v>
      </c>
      <c r="C1772" s="108">
        <v>127.7936</v>
      </c>
      <c r="D1772" s="108">
        <f t="shared" si="34"/>
        <v>0</v>
      </c>
      <c r="E1772" s="117">
        <f>MULTIPLIER!$C$33</f>
        <v>0</v>
      </c>
    </row>
    <row r="1773" spans="1:5" ht="15" customHeight="1" x14ac:dyDescent="0.2">
      <c r="A1773" s="121" t="s">
        <v>2156</v>
      </c>
      <c r="B1773" s="110" t="s">
        <v>2157</v>
      </c>
      <c r="C1773" s="108">
        <v>284.0376</v>
      </c>
      <c r="D1773" s="108">
        <f t="shared" si="34"/>
        <v>0</v>
      </c>
      <c r="E1773" s="117">
        <f>MULTIPLIER!$C$33</f>
        <v>0</v>
      </c>
    </row>
    <row r="1774" spans="1:5" ht="15" customHeight="1" x14ac:dyDescent="0.2">
      <c r="A1774" s="121" t="s">
        <v>2158</v>
      </c>
      <c r="B1774" s="110" t="s">
        <v>2159</v>
      </c>
      <c r="C1774" s="108">
        <v>406.58420000000001</v>
      </c>
      <c r="D1774" s="108">
        <f t="shared" si="34"/>
        <v>0</v>
      </c>
      <c r="E1774" s="117">
        <f>MULTIPLIER!$C$33</f>
        <v>0</v>
      </c>
    </row>
    <row r="1775" spans="1:5" ht="15" customHeight="1" x14ac:dyDescent="0.2">
      <c r="A1775" s="121" t="s">
        <v>2160</v>
      </c>
      <c r="B1775" s="110" t="s">
        <v>2161</v>
      </c>
      <c r="C1775" s="108">
        <v>469.54820000000001</v>
      </c>
      <c r="D1775" s="108">
        <f t="shared" si="34"/>
        <v>0</v>
      </c>
      <c r="E1775" s="117">
        <f>MULTIPLIER!$C$33</f>
        <v>0</v>
      </c>
    </row>
    <row r="1776" spans="1:5" ht="15" customHeight="1" x14ac:dyDescent="0.2">
      <c r="A1776" s="121" t="s">
        <v>2162</v>
      </c>
      <c r="B1776" s="110" t="s">
        <v>2163</v>
      </c>
      <c r="C1776" s="108">
        <v>52.190159999999999</v>
      </c>
      <c r="D1776" s="108">
        <f t="shared" si="34"/>
        <v>0</v>
      </c>
      <c r="E1776" s="117">
        <f>MULTIPLIER!$C$33</f>
        <v>0</v>
      </c>
    </row>
    <row r="1777" spans="1:5" ht="15" customHeight="1" x14ac:dyDescent="0.2">
      <c r="A1777" s="121" t="s">
        <v>2164</v>
      </c>
      <c r="B1777" s="110" t="s">
        <v>2165</v>
      </c>
      <c r="C1777" s="108">
        <v>69.400319999999994</v>
      </c>
      <c r="D1777" s="108">
        <f t="shared" si="34"/>
        <v>0</v>
      </c>
      <c r="E1777" s="117">
        <f>MULTIPLIER!$C$33</f>
        <v>0</v>
      </c>
    </row>
    <row r="1778" spans="1:5" ht="15" customHeight="1" x14ac:dyDescent="0.2">
      <c r="A1778" s="121" t="s">
        <v>2166</v>
      </c>
      <c r="B1778" s="110" t="s">
        <v>2167</v>
      </c>
      <c r="C1778" s="108">
        <v>86.470560000000006</v>
      </c>
      <c r="D1778" s="108">
        <f t="shared" si="34"/>
        <v>0</v>
      </c>
      <c r="E1778" s="117">
        <f>MULTIPLIER!$C$33</f>
        <v>0</v>
      </c>
    </row>
    <row r="1779" spans="1:5" ht="15" customHeight="1" x14ac:dyDescent="0.2">
      <c r="A1779" s="121" t="s">
        <v>2168</v>
      </c>
      <c r="B1779" s="110" t="s">
        <v>2169</v>
      </c>
      <c r="C1779" s="108">
        <v>95.985119999999995</v>
      </c>
      <c r="D1779" s="108">
        <f t="shared" si="34"/>
        <v>0</v>
      </c>
      <c r="E1779" s="117">
        <f>MULTIPLIER!$C$33</f>
        <v>0</v>
      </c>
    </row>
    <row r="1780" spans="1:5" ht="15" customHeight="1" x14ac:dyDescent="0.2">
      <c r="A1780" s="121" t="s">
        <v>2170</v>
      </c>
      <c r="B1780" s="110" t="s">
        <v>2171</v>
      </c>
      <c r="C1780" s="108">
        <v>100.18272</v>
      </c>
      <c r="D1780" s="108">
        <f t="shared" si="34"/>
        <v>0</v>
      </c>
      <c r="E1780" s="117">
        <f>MULTIPLIER!$C$33</f>
        <v>0</v>
      </c>
    </row>
    <row r="1781" spans="1:5" ht="15" customHeight="1" thickBot="1" x14ac:dyDescent="0.25">
      <c r="A1781" s="122" t="s">
        <v>2172</v>
      </c>
      <c r="B1781" s="110" t="s">
        <v>2173</v>
      </c>
      <c r="C1781" s="108">
        <v>153.35231999999999</v>
      </c>
      <c r="D1781" s="108">
        <f t="shared" si="34"/>
        <v>0</v>
      </c>
      <c r="E1781" s="118">
        <f>MULTIPLIER!$C$33</f>
        <v>0</v>
      </c>
    </row>
    <row r="1782" spans="1:5" ht="32.1" customHeight="1" x14ac:dyDescent="0.4">
      <c r="A1782" s="124"/>
      <c r="B1782" s="100" t="s">
        <v>39</v>
      </c>
      <c r="C1782" s="98"/>
      <c r="D1782" s="98"/>
      <c r="E1782" s="123"/>
    </row>
    <row r="1783" spans="1:5" ht="15" customHeight="1" x14ac:dyDescent="0.2">
      <c r="A1783" s="120" t="s">
        <v>2174</v>
      </c>
      <c r="B1783" s="110" t="s">
        <v>2175</v>
      </c>
      <c r="C1783" s="108">
        <v>0.74</v>
      </c>
      <c r="D1783" s="108">
        <f t="shared" ref="D1783:D1814" si="35">ROUND(C1783*E1783,4)</f>
        <v>0</v>
      </c>
      <c r="E1783" s="116">
        <f>MULTIPLIER!$C$34</f>
        <v>0</v>
      </c>
    </row>
    <row r="1784" spans="1:5" ht="15" customHeight="1" x14ac:dyDescent="0.2">
      <c r="A1784" s="121" t="s">
        <v>2176</v>
      </c>
      <c r="B1784" s="110" t="s">
        <v>2177</v>
      </c>
      <c r="C1784" s="108">
        <v>1.02</v>
      </c>
      <c r="D1784" s="108">
        <f t="shared" si="35"/>
        <v>0</v>
      </c>
      <c r="E1784" s="117">
        <f>MULTIPLIER!$C$34</f>
        <v>0</v>
      </c>
    </row>
    <row r="1785" spans="1:5" ht="15" customHeight="1" x14ac:dyDescent="0.2">
      <c r="A1785" s="121" t="s">
        <v>2178</v>
      </c>
      <c r="B1785" s="110" t="s">
        <v>2179</v>
      </c>
      <c r="C1785" s="108">
        <v>1.23</v>
      </c>
      <c r="D1785" s="108">
        <f t="shared" si="35"/>
        <v>0</v>
      </c>
      <c r="E1785" s="117">
        <f>MULTIPLIER!$C$34</f>
        <v>0</v>
      </c>
    </row>
    <row r="1786" spans="1:5" ht="15" customHeight="1" x14ac:dyDescent="0.2">
      <c r="A1786" s="121" t="s">
        <v>2180</v>
      </c>
      <c r="B1786" s="110" t="s">
        <v>2181</v>
      </c>
      <c r="C1786" s="108">
        <v>1.31</v>
      </c>
      <c r="D1786" s="108">
        <f t="shared" si="35"/>
        <v>0</v>
      </c>
      <c r="E1786" s="117">
        <f>MULTIPLIER!$C$34</f>
        <v>0</v>
      </c>
    </row>
    <row r="1787" spans="1:5" ht="15" customHeight="1" x14ac:dyDescent="0.2">
      <c r="A1787" s="121" t="s">
        <v>2182</v>
      </c>
      <c r="B1787" s="110" t="s">
        <v>2183</v>
      </c>
      <c r="C1787" s="108">
        <v>1.67</v>
      </c>
      <c r="D1787" s="108">
        <f t="shared" si="35"/>
        <v>0</v>
      </c>
      <c r="E1787" s="117">
        <f>MULTIPLIER!$C$34</f>
        <v>0</v>
      </c>
    </row>
    <row r="1788" spans="1:5" ht="15" customHeight="1" x14ac:dyDescent="0.2">
      <c r="A1788" s="121" t="s">
        <v>2184</v>
      </c>
      <c r="B1788" s="110" t="s">
        <v>2185</v>
      </c>
      <c r="C1788" s="108">
        <v>2.33</v>
      </c>
      <c r="D1788" s="108">
        <f t="shared" si="35"/>
        <v>0</v>
      </c>
      <c r="E1788" s="117">
        <f>MULTIPLIER!$C$34</f>
        <v>0</v>
      </c>
    </row>
    <row r="1789" spans="1:5" ht="15" customHeight="1" x14ac:dyDescent="0.2">
      <c r="A1789" s="121" t="s">
        <v>2186</v>
      </c>
      <c r="B1789" s="110" t="s">
        <v>2187</v>
      </c>
      <c r="C1789" s="108">
        <v>2.98</v>
      </c>
      <c r="D1789" s="108">
        <f t="shared" si="35"/>
        <v>0</v>
      </c>
      <c r="E1789" s="117">
        <f>MULTIPLIER!$C$34</f>
        <v>0</v>
      </c>
    </row>
    <row r="1790" spans="1:5" ht="15" customHeight="1" x14ac:dyDescent="0.2">
      <c r="A1790" s="121" t="s">
        <v>2188</v>
      </c>
      <c r="B1790" s="110" t="s">
        <v>2189</v>
      </c>
      <c r="C1790" s="108">
        <v>3.77</v>
      </c>
      <c r="D1790" s="108">
        <f t="shared" si="35"/>
        <v>0</v>
      </c>
      <c r="E1790" s="117">
        <f>MULTIPLIER!$C$34</f>
        <v>0</v>
      </c>
    </row>
    <row r="1791" spans="1:5" ht="15" customHeight="1" x14ac:dyDescent="0.2">
      <c r="A1791" s="121" t="s">
        <v>2190</v>
      </c>
      <c r="B1791" s="110" t="s">
        <v>2191</v>
      </c>
      <c r="C1791" s="108">
        <v>5.41</v>
      </c>
      <c r="D1791" s="108">
        <f t="shared" si="35"/>
        <v>0</v>
      </c>
      <c r="E1791" s="117">
        <f>MULTIPLIER!$C$34</f>
        <v>0</v>
      </c>
    </row>
    <row r="1792" spans="1:5" ht="15" customHeight="1" x14ac:dyDescent="0.2">
      <c r="A1792" s="121" t="s">
        <v>2192</v>
      </c>
      <c r="B1792" s="110" t="s">
        <v>2193</v>
      </c>
      <c r="C1792" s="108">
        <v>15.39</v>
      </c>
      <c r="D1792" s="108">
        <f t="shared" si="35"/>
        <v>0</v>
      </c>
      <c r="E1792" s="117">
        <f>MULTIPLIER!$C$34</f>
        <v>0</v>
      </c>
    </row>
    <row r="1793" spans="1:5" ht="15" customHeight="1" x14ac:dyDescent="0.2">
      <c r="A1793" s="121" t="s">
        <v>2194</v>
      </c>
      <c r="B1793" s="110" t="s">
        <v>2195</v>
      </c>
      <c r="C1793" s="108">
        <v>21.61</v>
      </c>
      <c r="D1793" s="108">
        <f t="shared" si="35"/>
        <v>0</v>
      </c>
      <c r="E1793" s="117">
        <f>MULTIPLIER!$C$34</f>
        <v>0</v>
      </c>
    </row>
    <row r="1794" spans="1:5" ht="15" customHeight="1" x14ac:dyDescent="0.2">
      <c r="A1794" s="121" t="s">
        <v>2196</v>
      </c>
      <c r="B1794" s="110" t="s">
        <v>2197</v>
      </c>
      <c r="C1794" s="108">
        <v>38.299999999999997</v>
      </c>
      <c r="D1794" s="108">
        <f t="shared" si="35"/>
        <v>0</v>
      </c>
      <c r="E1794" s="117">
        <f>MULTIPLIER!$C$34</f>
        <v>0</v>
      </c>
    </row>
    <row r="1795" spans="1:5" ht="15" customHeight="1" x14ac:dyDescent="0.2">
      <c r="A1795" s="121" t="s">
        <v>2198</v>
      </c>
      <c r="B1795" s="110" t="s">
        <v>2199</v>
      </c>
      <c r="C1795" s="108">
        <v>83.97</v>
      </c>
      <c r="D1795" s="108">
        <f t="shared" si="35"/>
        <v>0</v>
      </c>
      <c r="E1795" s="117">
        <f>MULTIPLIER!$C$34</f>
        <v>0</v>
      </c>
    </row>
    <row r="1796" spans="1:5" ht="15" customHeight="1" x14ac:dyDescent="0.2">
      <c r="A1796" s="121" t="s">
        <v>2200</v>
      </c>
      <c r="B1796" s="110" t="s">
        <v>2201</v>
      </c>
      <c r="C1796" s="108">
        <v>0.56499999999999995</v>
      </c>
      <c r="D1796" s="108">
        <f t="shared" si="35"/>
        <v>0</v>
      </c>
      <c r="E1796" s="117">
        <f>MULTIPLIER!$C$34</f>
        <v>0</v>
      </c>
    </row>
    <row r="1797" spans="1:5" ht="15" customHeight="1" x14ac:dyDescent="0.2">
      <c r="A1797" s="121" t="s">
        <v>2202</v>
      </c>
      <c r="B1797" s="110" t="s">
        <v>2203</v>
      </c>
      <c r="C1797" s="108">
        <v>0.7</v>
      </c>
      <c r="D1797" s="108">
        <f t="shared" si="35"/>
        <v>0</v>
      </c>
      <c r="E1797" s="117">
        <f>MULTIPLIER!$C$34</f>
        <v>0</v>
      </c>
    </row>
    <row r="1798" spans="1:5" ht="15" customHeight="1" x14ac:dyDescent="0.2">
      <c r="A1798" s="121" t="s">
        <v>2204</v>
      </c>
      <c r="B1798" s="110" t="s">
        <v>2205</v>
      </c>
      <c r="C1798" s="108">
        <v>0.77500000000000002</v>
      </c>
      <c r="D1798" s="108">
        <f t="shared" si="35"/>
        <v>0</v>
      </c>
      <c r="E1798" s="117">
        <f>MULTIPLIER!$C$34</f>
        <v>0</v>
      </c>
    </row>
    <row r="1799" spans="1:5" ht="15" customHeight="1" x14ac:dyDescent="0.2">
      <c r="A1799" s="121" t="s">
        <v>2206</v>
      </c>
      <c r="B1799" s="110" t="s">
        <v>2207</v>
      </c>
      <c r="C1799" s="108">
        <v>1.0482</v>
      </c>
      <c r="D1799" s="108">
        <f t="shared" si="35"/>
        <v>0</v>
      </c>
      <c r="E1799" s="117">
        <f>MULTIPLIER!$C$34</f>
        <v>0</v>
      </c>
    </row>
    <row r="1800" spans="1:5" ht="15" customHeight="1" x14ac:dyDescent="0.2">
      <c r="A1800" s="121" t="s">
        <v>2208</v>
      </c>
      <c r="B1800" s="110" t="s">
        <v>2209</v>
      </c>
      <c r="C1800" s="108">
        <v>1.2050000000000001</v>
      </c>
      <c r="D1800" s="108">
        <f t="shared" si="35"/>
        <v>0</v>
      </c>
      <c r="E1800" s="117">
        <f>MULTIPLIER!$C$34</f>
        <v>0</v>
      </c>
    </row>
    <row r="1801" spans="1:5" ht="15" customHeight="1" x14ac:dyDescent="0.2">
      <c r="A1801" s="121" t="s">
        <v>2210</v>
      </c>
      <c r="B1801" s="110" t="s">
        <v>2211</v>
      </c>
      <c r="C1801" s="108">
        <v>1.885</v>
      </c>
      <c r="D1801" s="108">
        <f t="shared" si="35"/>
        <v>0</v>
      </c>
      <c r="E1801" s="117">
        <f>MULTIPLIER!$C$34</f>
        <v>0</v>
      </c>
    </row>
    <row r="1802" spans="1:5" ht="15" customHeight="1" x14ac:dyDescent="0.2">
      <c r="A1802" s="121" t="s">
        <v>2212</v>
      </c>
      <c r="B1802" s="110" t="s">
        <v>2213</v>
      </c>
      <c r="C1802" s="108">
        <v>2.2799999999999998</v>
      </c>
      <c r="D1802" s="108">
        <f t="shared" si="35"/>
        <v>0</v>
      </c>
      <c r="E1802" s="117">
        <f>MULTIPLIER!$C$34</f>
        <v>0</v>
      </c>
    </row>
    <row r="1803" spans="1:5" ht="15" customHeight="1" x14ac:dyDescent="0.2">
      <c r="A1803" s="121" t="s">
        <v>2214</v>
      </c>
      <c r="B1803" s="110" t="s">
        <v>2215</v>
      </c>
      <c r="C1803" s="108">
        <v>2.8849999999999998</v>
      </c>
      <c r="D1803" s="108">
        <f t="shared" si="35"/>
        <v>0</v>
      </c>
      <c r="E1803" s="117">
        <f>MULTIPLIER!$C$34</f>
        <v>0</v>
      </c>
    </row>
    <row r="1804" spans="1:5" ht="15" customHeight="1" x14ac:dyDescent="0.2">
      <c r="A1804" s="121" t="s">
        <v>2216</v>
      </c>
      <c r="B1804" s="110" t="s">
        <v>2217</v>
      </c>
      <c r="C1804" s="108">
        <v>4.07</v>
      </c>
      <c r="D1804" s="108">
        <f t="shared" si="35"/>
        <v>0</v>
      </c>
      <c r="E1804" s="117">
        <f>MULTIPLIER!$C$34</f>
        <v>0</v>
      </c>
    </row>
    <row r="1805" spans="1:5" ht="15" customHeight="1" x14ac:dyDescent="0.2">
      <c r="A1805" s="121" t="s">
        <v>2218</v>
      </c>
      <c r="B1805" s="110" t="s">
        <v>2219</v>
      </c>
      <c r="C1805" s="108">
        <v>11.74</v>
      </c>
      <c r="D1805" s="108">
        <f t="shared" si="35"/>
        <v>0</v>
      </c>
      <c r="E1805" s="117">
        <f>MULTIPLIER!$C$34</f>
        <v>0</v>
      </c>
    </row>
    <row r="1806" spans="1:5" ht="15" customHeight="1" x14ac:dyDescent="0.2">
      <c r="A1806" s="121" t="s">
        <v>2220</v>
      </c>
      <c r="B1806" s="110" t="s">
        <v>2221</v>
      </c>
      <c r="C1806" s="108">
        <v>18.265000000000001</v>
      </c>
      <c r="D1806" s="108">
        <f t="shared" si="35"/>
        <v>0</v>
      </c>
      <c r="E1806" s="117">
        <f>MULTIPLIER!$C$34</f>
        <v>0</v>
      </c>
    </row>
    <row r="1807" spans="1:5" ht="15" customHeight="1" x14ac:dyDescent="0.2">
      <c r="A1807" s="121" t="s">
        <v>2222</v>
      </c>
      <c r="B1807" s="110" t="s">
        <v>2223</v>
      </c>
      <c r="C1807" s="108">
        <v>25.21</v>
      </c>
      <c r="D1807" s="108">
        <f t="shared" si="35"/>
        <v>0</v>
      </c>
      <c r="E1807" s="117">
        <f>MULTIPLIER!$C$34</f>
        <v>0</v>
      </c>
    </row>
    <row r="1808" spans="1:5" ht="15" customHeight="1" x14ac:dyDescent="0.2">
      <c r="A1808" s="121" t="s">
        <v>2224</v>
      </c>
      <c r="B1808" s="110" t="s">
        <v>2225</v>
      </c>
      <c r="C1808" s="108">
        <v>0.91</v>
      </c>
      <c r="D1808" s="108">
        <f t="shared" si="35"/>
        <v>0</v>
      </c>
      <c r="E1808" s="117">
        <f>MULTIPLIER!$C$35</f>
        <v>0</v>
      </c>
    </row>
    <row r="1809" spans="1:5" ht="15" customHeight="1" x14ac:dyDescent="0.2">
      <c r="A1809" s="121" t="s">
        <v>2226</v>
      </c>
      <c r="B1809" s="110" t="s">
        <v>2227</v>
      </c>
      <c r="C1809" s="108">
        <v>1.18</v>
      </c>
      <c r="D1809" s="108">
        <f t="shared" si="35"/>
        <v>0</v>
      </c>
      <c r="E1809" s="117">
        <f>MULTIPLIER!$C$35</f>
        <v>0</v>
      </c>
    </row>
    <row r="1810" spans="1:5" ht="15" customHeight="1" x14ac:dyDescent="0.2">
      <c r="A1810" s="121" t="s">
        <v>2228</v>
      </c>
      <c r="B1810" s="110" t="s">
        <v>2229</v>
      </c>
      <c r="C1810" s="108">
        <v>1.51</v>
      </c>
      <c r="D1810" s="108">
        <f t="shared" si="35"/>
        <v>0</v>
      </c>
      <c r="E1810" s="117">
        <f>MULTIPLIER!$C$35</f>
        <v>0</v>
      </c>
    </row>
    <row r="1811" spans="1:5" ht="15" customHeight="1" x14ac:dyDescent="0.2">
      <c r="A1811" s="121" t="s">
        <v>2230</v>
      </c>
      <c r="B1811" s="110" t="s">
        <v>2231</v>
      </c>
      <c r="C1811" s="108">
        <v>1.6</v>
      </c>
      <c r="D1811" s="108">
        <f t="shared" si="35"/>
        <v>0</v>
      </c>
      <c r="E1811" s="117">
        <f>MULTIPLIER!$C$35</f>
        <v>0</v>
      </c>
    </row>
    <row r="1812" spans="1:5" ht="15" customHeight="1" x14ac:dyDescent="0.2">
      <c r="A1812" s="121" t="s">
        <v>2232</v>
      </c>
      <c r="B1812" s="110" t="s">
        <v>2233</v>
      </c>
      <c r="C1812" s="108">
        <v>2.0099999999999998</v>
      </c>
      <c r="D1812" s="108">
        <f t="shared" si="35"/>
        <v>0</v>
      </c>
      <c r="E1812" s="117">
        <f>MULTIPLIER!$C$35</f>
        <v>0</v>
      </c>
    </row>
    <row r="1813" spans="1:5" ht="15" customHeight="1" x14ac:dyDescent="0.2">
      <c r="A1813" s="121" t="s">
        <v>2234</v>
      </c>
      <c r="B1813" s="110" t="s">
        <v>2235</v>
      </c>
      <c r="C1813" s="108">
        <v>2.81</v>
      </c>
      <c r="D1813" s="108">
        <f t="shared" si="35"/>
        <v>0</v>
      </c>
      <c r="E1813" s="117">
        <f>MULTIPLIER!$C$35</f>
        <v>0</v>
      </c>
    </row>
    <row r="1814" spans="1:5" ht="15" customHeight="1" x14ac:dyDescent="0.2">
      <c r="A1814" s="121" t="s">
        <v>2236</v>
      </c>
      <c r="B1814" s="110" t="s">
        <v>2237</v>
      </c>
      <c r="C1814" s="108">
        <v>3.59</v>
      </c>
      <c r="D1814" s="108">
        <f t="shared" si="35"/>
        <v>0</v>
      </c>
      <c r="E1814" s="117">
        <f>MULTIPLIER!$C$35</f>
        <v>0</v>
      </c>
    </row>
    <row r="1815" spans="1:5" ht="15" customHeight="1" x14ac:dyDescent="0.2">
      <c r="A1815" s="121" t="s">
        <v>2238</v>
      </c>
      <c r="B1815" s="110" t="s">
        <v>2239</v>
      </c>
      <c r="C1815" s="108">
        <v>4.46</v>
      </c>
      <c r="D1815" s="108">
        <f t="shared" ref="D1815:D1832" si="36">ROUND(C1815*E1815,4)</f>
        <v>0</v>
      </c>
      <c r="E1815" s="117">
        <f>MULTIPLIER!$C$35</f>
        <v>0</v>
      </c>
    </row>
    <row r="1816" spans="1:5" ht="15" customHeight="1" x14ac:dyDescent="0.2">
      <c r="A1816" s="121" t="s">
        <v>2240</v>
      </c>
      <c r="B1816" s="110" t="s">
        <v>2241</v>
      </c>
      <c r="C1816" s="108">
        <v>6.67</v>
      </c>
      <c r="D1816" s="108">
        <f t="shared" si="36"/>
        <v>0</v>
      </c>
      <c r="E1816" s="117">
        <f>MULTIPLIER!$C$35</f>
        <v>0</v>
      </c>
    </row>
    <row r="1817" spans="1:5" ht="15" customHeight="1" x14ac:dyDescent="0.2">
      <c r="A1817" s="121" t="s">
        <v>2242</v>
      </c>
      <c r="B1817" s="110" t="s">
        <v>2243</v>
      </c>
      <c r="C1817" s="108">
        <v>18.91</v>
      </c>
      <c r="D1817" s="108">
        <f t="shared" si="36"/>
        <v>0</v>
      </c>
      <c r="E1817" s="117">
        <f>MULTIPLIER!$C$35</f>
        <v>0</v>
      </c>
    </row>
    <row r="1818" spans="1:5" ht="15" customHeight="1" x14ac:dyDescent="0.2">
      <c r="A1818" s="121" t="s">
        <v>2244</v>
      </c>
      <c r="B1818" s="107" t="s">
        <v>2245</v>
      </c>
      <c r="C1818" s="108">
        <v>25.09</v>
      </c>
      <c r="D1818" s="108">
        <f t="shared" si="36"/>
        <v>0</v>
      </c>
      <c r="E1818" s="117">
        <f>MULTIPLIER!$C$35</f>
        <v>0</v>
      </c>
    </row>
    <row r="1819" spans="1:5" ht="15" customHeight="1" x14ac:dyDescent="0.2">
      <c r="A1819" s="121" t="s">
        <v>2246</v>
      </c>
      <c r="B1819" s="107" t="s">
        <v>2247</v>
      </c>
      <c r="C1819" s="108">
        <v>44.23</v>
      </c>
      <c r="D1819" s="108">
        <f t="shared" si="36"/>
        <v>0</v>
      </c>
      <c r="E1819" s="117">
        <f>MULTIPLIER!$C$35</f>
        <v>0</v>
      </c>
    </row>
    <row r="1820" spans="1:5" ht="15" customHeight="1" x14ac:dyDescent="0.2">
      <c r="A1820" s="121" t="s">
        <v>2248</v>
      </c>
      <c r="B1820" s="107" t="s">
        <v>2249</v>
      </c>
      <c r="C1820" s="108">
        <v>101.23</v>
      </c>
      <c r="D1820" s="108">
        <f t="shared" si="36"/>
        <v>0</v>
      </c>
      <c r="E1820" s="117">
        <f>MULTIPLIER!$C$35</f>
        <v>0</v>
      </c>
    </row>
    <row r="1821" spans="1:5" ht="15" customHeight="1" x14ac:dyDescent="0.2">
      <c r="A1821" s="121" t="s">
        <v>2250</v>
      </c>
      <c r="B1821" s="107" t="s">
        <v>2251</v>
      </c>
      <c r="C1821" s="108">
        <v>0.66500000000000004</v>
      </c>
      <c r="D1821" s="108">
        <f t="shared" si="36"/>
        <v>0</v>
      </c>
      <c r="E1821" s="117">
        <f>MULTIPLIER!$C$35</f>
        <v>0</v>
      </c>
    </row>
    <row r="1822" spans="1:5" ht="15" customHeight="1" x14ac:dyDescent="0.2">
      <c r="A1822" s="121" t="s">
        <v>2252</v>
      </c>
      <c r="B1822" s="107" t="s">
        <v>2253</v>
      </c>
      <c r="C1822" s="108">
        <v>0.80500000000000005</v>
      </c>
      <c r="D1822" s="108">
        <f t="shared" si="36"/>
        <v>0</v>
      </c>
      <c r="E1822" s="117">
        <f>MULTIPLIER!$C$35</f>
        <v>0</v>
      </c>
    </row>
    <row r="1823" spans="1:5" ht="15" customHeight="1" x14ac:dyDescent="0.2">
      <c r="A1823" s="121" t="s">
        <v>2254</v>
      </c>
      <c r="B1823" s="107" t="s">
        <v>2255</v>
      </c>
      <c r="C1823" s="108">
        <v>0.88</v>
      </c>
      <c r="D1823" s="108">
        <f t="shared" si="36"/>
        <v>0</v>
      </c>
      <c r="E1823" s="117">
        <f>MULTIPLIER!$C$35</f>
        <v>0</v>
      </c>
    </row>
    <row r="1824" spans="1:5" ht="15" customHeight="1" x14ac:dyDescent="0.2">
      <c r="A1824" s="121" t="s">
        <v>2256</v>
      </c>
      <c r="B1824" s="107" t="s">
        <v>2257</v>
      </c>
      <c r="C1824" s="108">
        <v>1.085</v>
      </c>
      <c r="D1824" s="108">
        <f t="shared" si="36"/>
        <v>0</v>
      </c>
      <c r="E1824" s="117">
        <f>MULTIPLIER!$C$35</f>
        <v>0</v>
      </c>
    </row>
    <row r="1825" spans="1:5" ht="15" customHeight="1" x14ac:dyDescent="0.2">
      <c r="A1825" s="121" t="s">
        <v>2258</v>
      </c>
      <c r="B1825" s="107" t="s">
        <v>2259</v>
      </c>
      <c r="C1825" s="108">
        <v>1.4450000000000001</v>
      </c>
      <c r="D1825" s="108">
        <f t="shared" si="36"/>
        <v>0</v>
      </c>
      <c r="E1825" s="117">
        <f>MULTIPLIER!$C$35</f>
        <v>0</v>
      </c>
    </row>
    <row r="1826" spans="1:5" ht="15" customHeight="1" x14ac:dyDescent="0.2">
      <c r="A1826" s="121" t="s">
        <v>2260</v>
      </c>
      <c r="B1826" s="107" t="s">
        <v>2261</v>
      </c>
      <c r="C1826" s="108">
        <v>2.2799999999999998</v>
      </c>
      <c r="D1826" s="108">
        <f t="shared" si="36"/>
        <v>0</v>
      </c>
      <c r="E1826" s="117">
        <f>MULTIPLIER!$C$35</f>
        <v>0</v>
      </c>
    </row>
    <row r="1827" spans="1:5" ht="15" customHeight="1" x14ac:dyDescent="0.2">
      <c r="A1827" s="121" t="s">
        <v>2262</v>
      </c>
      <c r="B1827" s="107" t="s">
        <v>2263</v>
      </c>
      <c r="C1827" s="108">
        <v>2.8250000000000002</v>
      </c>
      <c r="D1827" s="108">
        <f t="shared" si="36"/>
        <v>0</v>
      </c>
      <c r="E1827" s="117">
        <f>MULTIPLIER!$C$35</f>
        <v>0</v>
      </c>
    </row>
    <row r="1828" spans="1:5" ht="15" customHeight="1" x14ac:dyDescent="0.2">
      <c r="A1828" s="121" t="s">
        <v>2264</v>
      </c>
      <c r="B1828" s="107" t="s">
        <v>2265</v>
      </c>
      <c r="C1828" s="108">
        <v>3.52</v>
      </c>
      <c r="D1828" s="108">
        <f t="shared" si="36"/>
        <v>0</v>
      </c>
      <c r="E1828" s="117">
        <f>MULTIPLIER!$C$35</f>
        <v>0</v>
      </c>
    </row>
    <row r="1829" spans="1:5" ht="15" customHeight="1" x14ac:dyDescent="0.2">
      <c r="A1829" s="121" t="s">
        <v>2266</v>
      </c>
      <c r="B1829" s="107" t="s">
        <v>2267</v>
      </c>
      <c r="C1829" s="108">
        <v>4.9850000000000003</v>
      </c>
      <c r="D1829" s="108">
        <f t="shared" si="36"/>
        <v>0</v>
      </c>
      <c r="E1829" s="117">
        <f>MULTIPLIER!$C$35</f>
        <v>0</v>
      </c>
    </row>
    <row r="1830" spans="1:5" ht="15" customHeight="1" x14ac:dyDescent="0.2">
      <c r="A1830" s="121" t="s">
        <v>2268</v>
      </c>
      <c r="B1830" s="107" t="s">
        <v>2269</v>
      </c>
      <c r="C1830" s="108">
        <v>14.3</v>
      </c>
      <c r="D1830" s="108">
        <f t="shared" si="36"/>
        <v>0</v>
      </c>
      <c r="E1830" s="117">
        <f>MULTIPLIER!$C$35</f>
        <v>0</v>
      </c>
    </row>
    <row r="1831" spans="1:5" ht="15" customHeight="1" x14ac:dyDescent="0.2">
      <c r="A1831" s="121" t="s">
        <v>2270</v>
      </c>
      <c r="B1831" s="107" t="s">
        <v>2271</v>
      </c>
      <c r="C1831" s="108">
        <v>22.25</v>
      </c>
      <c r="D1831" s="108">
        <f t="shared" si="36"/>
        <v>0</v>
      </c>
      <c r="E1831" s="117">
        <f>MULTIPLIER!$C$35</f>
        <v>0</v>
      </c>
    </row>
    <row r="1832" spans="1:5" ht="15" customHeight="1" thickBot="1" x14ac:dyDescent="0.25">
      <c r="A1832" s="125" t="s">
        <v>2272</v>
      </c>
      <c r="B1832" s="107" t="s">
        <v>2273</v>
      </c>
      <c r="C1832" s="108">
        <v>30.7</v>
      </c>
      <c r="D1832" s="108">
        <f t="shared" si="36"/>
        <v>0</v>
      </c>
      <c r="E1832" s="126">
        <f>MULTIPLIER!$C$35</f>
        <v>0</v>
      </c>
    </row>
    <row r="1833" spans="1:5" ht="32.1" customHeight="1" x14ac:dyDescent="0.4">
      <c r="A1833" s="130"/>
      <c r="B1833" s="101" t="s">
        <v>4</v>
      </c>
      <c r="C1833" s="101"/>
      <c r="D1833" s="101"/>
      <c r="E1833" s="134"/>
    </row>
    <row r="1834" spans="1:5" ht="15" customHeight="1" x14ac:dyDescent="0.2">
      <c r="A1834" s="131">
        <v>364101</v>
      </c>
      <c r="B1834" s="127" t="s">
        <v>2274</v>
      </c>
      <c r="C1834" s="129">
        <v>23.614080000000001</v>
      </c>
      <c r="D1834" s="129">
        <f t="shared" ref="D1834:D1865" si="37">ROUND(C1834*E1834,4)</f>
        <v>0</v>
      </c>
      <c r="E1834" s="135">
        <f>MULTIPLIER!$C$36</f>
        <v>0</v>
      </c>
    </row>
    <row r="1835" spans="1:5" ht="15" customHeight="1" x14ac:dyDescent="0.2">
      <c r="A1835" s="132">
        <v>364102</v>
      </c>
      <c r="B1835" s="127" t="s">
        <v>2275</v>
      </c>
      <c r="C1835" s="129">
        <v>23.614080000000001</v>
      </c>
      <c r="D1835" s="129">
        <f t="shared" si="37"/>
        <v>0</v>
      </c>
      <c r="E1835" s="136">
        <f>MULTIPLIER!$C$36</f>
        <v>0</v>
      </c>
    </row>
    <row r="1836" spans="1:5" ht="15" customHeight="1" x14ac:dyDescent="0.2">
      <c r="A1836" s="132">
        <v>364103</v>
      </c>
      <c r="B1836" s="127" t="s">
        <v>2276</v>
      </c>
      <c r="C1836" s="129">
        <v>25.49568</v>
      </c>
      <c r="D1836" s="129">
        <f t="shared" si="37"/>
        <v>0</v>
      </c>
      <c r="E1836" s="136">
        <f>MULTIPLIER!$C$36</f>
        <v>0</v>
      </c>
    </row>
    <row r="1837" spans="1:5" ht="15" customHeight="1" x14ac:dyDescent="0.2">
      <c r="A1837" s="132">
        <v>364104</v>
      </c>
      <c r="B1837" s="127" t="s">
        <v>2277</v>
      </c>
      <c r="C1837" s="129">
        <v>28.694400000000002</v>
      </c>
      <c r="D1837" s="129">
        <f t="shared" si="37"/>
        <v>0</v>
      </c>
      <c r="E1837" s="136">
        <f>MULTIPLIER!$C$36</f>
        <v>0</v>
      </c>
    </row>
    <row r="1838" spans="1:5" ht="15" customHeight="1" x14ac:dyDescent="0.2">
      <c r="A1838" s="132">
        <v>364105</v>
      </c>
      <c r="B1838" s="127" t="s">
        <v>2278</v>
      </c>
      <c r="C1838" s="129">
        <v>30.95232</v>
      </c>
      <c r="D1838" s="129">
        <f t="shared" si="37"/>
        <v>0</v>
      </c>
      <c r="E1838" s="136">
        <f>MULTIPLIER!$C$36</f>
        <v>0</v>
      </c>
    </row>
    <row r="1839" spans="1:5" ht="15" customHeight="1" x14ac:dyDescent="0.2">
      <c r="A1839" s="132">
        <v>364106</v>
      </c>
      <c r="B1839" s="127" t="s">
        <v>2279</v>
      </c>
      <c r="C1839" s="129">
        <v>36.691200000000002</v>
      </c>
      <c r="D1839" s="129">
        <f t="shared" si="37"/>
        <v>0</v>
      </c>
      <c r="E1839" s="136">
        <f>MULTIPLIER!$C$36</f>
        <v>0</v>
      </c>
    </row>
    <row r="1840" spans="1:5" ht="15" customHeight="1" x14ac:dyDescent="0.2">
      <c r="A1840" s="132">
        <v>364107</v>
      </c>
      <c r="B1840" s="127" t="s">
        <v>2280</v>
      </c>
      <c r="C1840" s="129">
        <v>40.07808</v>
      </c>
      <c r="D1840" s="129">
        <f t="shared" si="37"/>
        <v>0</v>
      </c>
      <c r="E1840" s="136">
        <f>MULTIPLIER!$C$36</f>
        <v>0</v>
      </c>
    </row>
    <row r="1841" spans="1:5" ht="15" customHeight="1" x14ac:dyDescent="0.2">
      <c r="A1841" s="132">
        <v>364108</v>
      </c>
      <c r="B1841" s="127" t="s">
        <v>2281</v>
      </c>
      <c r="C1841" s="129">
        <v>45.1584</v>
      </c>
      <c r="D1841" s="129">
        <f t="shared" si="37"/>
        <v>0</v>
      </c>
      <c r="E1841" s="136">
        <f>MULTIPLIER!$C$36</f>
        <v>0</v>
      </c>
    </row>
    <row r="1842" spans="1:5" ht="15" customHeight="1" x14ac:dyDescent="0.2">
      <c r="A1842" s="132">
        <v>364109</v>
      </c>
      <c r="B1842" s="127" t="s">
        <v>2282</v>
      </c>
      <c r="C1842" s="129">
        <v>48.263039999999997</v>
      </c>
      <c r="D1842" s="129">
        <f t="shared" si="37"/>
        <v>0</v>
      </c>
      <c r="E1842" s="136">
        <f>MULTIPLIER!$C$36</f>
        <v>0</v>
      </c>
    </row>
    <row r="1843" spans="1:5" ht="15" customHeight="1" x14ac:dyDescent="0.2">
      <c r="A1843" s="132">
        <v>364110</v>
      </c>
      <c r="B1843" s="127" t="s">
        <v>2283</v>
      </c>
      <c r="C1843" s="129">
        <v>52.872959999999999</v>
      </c>
      <c r="D1843" s="129">
        <f t="shared" si="37"/>
        <v>0</v>
      </c>
      <c r="E1843" s="136">
        <f>MULTIPLIER!$C$36</f>
        <v>0</v>
      </c>
    </row>
    <row r="1844" spans="1:5" ht="15" customHeight="1" x14ac:dyDescent="0.2">
      <c r="A1844" s="132">
        <v>364111</v>
      </c>
      <c r="B1844" s="127" t="s">
        <v>2284</v>
      </c>
      <c r="C1844" s="129">
        <v>56.448</v>
      </c>
      <c r="D1844" s="129">
        <f t="shared" si="37"/>
        <v>0</v>
      </c>
      <c r="E1844" s="136">
        <f>MULTIPLIER!$C$36</f>
        <v>0</v>
      </c>
    </row>
    <row r="1845" spans="1:5" ht="15" customHeight="1" x14ac:dyDescent="0.2">
      <c r="A1845" s="132">
        <v>364136</v>
      </c>
      <c r="B1845" s="127" t="s">
        <v>2285</v>
      </c>
      <c r="C1845" s="129">
        <v>21.356159999999999</v>
      </c>
      <c r="D1845" s="129">
        <f t="shared" si="37"/>
        <v>0</v>
      </c>
      <c r="E1845" s="136">
        <f>MULTIPLIER!$C$36</f>
        <v>0</v>
      </c>
    </row>
    <row r="1846" spans="1:5" ht="15" customHeight="1" x14ac:dyDescent="0.2">
      <c r="A1846" s="132">
        <v>364137</v>
      </c>
      <c r="B1846" s="127" t="s">
        <v>2286</v>
      </c>
      <c r="C1846" s="129">
        <v>22.95552</v>
      </c>
      <c r="D1846" s="129">
        <f t="shared" si="37"/>
        <v>0</v>
      </c>
      <c r="E1846" s="136">
        <f>MULTIPLIER!$C$36</f>
        <v>0</v>
      </c>
    </row>
    <row r="1847" spans="1:5" ht="15" customHeight="1" x14ac:dyDescent="0.2">
      <c r="A1847" s="132">
        <v>364138</v>
      </c>
      <c r="B1847" s="127" t="s">
        <v>2287</v>
      </c>
      <c r="C1847" s="129">
        <v>25.872</v>
      </c>
      <c r="D1847" s="129">
        <f t="shared" si="37"/>
        <v>0</v>
      </c>
      <c r="E1847" s="136">
        <f>MULTIPLIER!$C$36</f>
        <v>0</v>
      </c>
    </row>
    <row r="1848" spans="1:5" ht="15" customHeight="1" x14ac:dyDescent="0.2">
      <c r="A1848" s="132">
        <v>364139</v>
      </c>
      <c r="B1848" s="127" t="s">
        <v>2288</v>
      </c>
      <c r="C1848" s="129">
        <v>27.659520000000001</v>
      </c>
      <c r="D1848" s="129">
        <f t="shared" si="37"/>
        <v>0</v>
      </c>
      <c r="E1848" s="136">
        <f>MULTIPLIER!$C$36</f>
        <v>0</v>
      </c>
    </row>
    <row r="1849" spans="1:5" ht="15" customHeight="1" x14ac:dyDescent="0.2">
      <c r="A1849" s="132">
        <v>364140</v>
      </c>
      <c r="B1849" s="127" t="s">
        <v>2289</v>
      </c>
      <c r="C1849" s="129">
        <v>32.833919999999999</v>
      </c>
      <c r="D1849" s="129">
        <f t="shared" si="37"/>
        <v>0</v>
      </c>
      <c r="E1849" s="136">
        <f>MULTIPLIER!$C$36</f>
        <v>0</v>
      </c>
    </row>
    <row r="1850" spans="1:5" ht="15" customHeight="1" x14ac:dyDescent="0.2">
      <c r="A1850" s="132">
        <v>364141</v>
      </c>
      <c r="B1850" s="127" t="s">
        <v>2290</v>
      </c>
      <c r="C1850" s="129">
        <v>38.196480000000001</v>
      </c>
      <c r="D1850" s="129">
        <f t="shared" si="37"/>
        <v>0</v>
      </c>
      <c r="E1850" s="136">
        <f>MULTIPLIER!$C$36</f>
        <v>0</v>
      </c>
    </row>
    <row r="1851" spans="1:5" ht="15" customHeight="1" x14ac:dyDescent="0.2">
      <c r="A1851" s="132">
        <v>364142</v>
      </c>
      <c r="B1851" s="127" t="s">
        <v>2291</v>
      </c>
      <c r="C1851" s="129">
        <v>44.499839999999999</v>
      </c>
      <c r="D1851" s="129">
        <f t="shared" si="37"/>
        <v>0</v>
      </c>
      <c r="E1851" s="136">
        <f>MULTIPLIER!$C$36</f>
        <v>0</v>
      </c>
    </row>
    <row r="1852" spans="1:5" ht="15" customHeight="1" x14ac:dyDescent="0.2">
      <c r="A1852" s="132">
        <v>364143</v>
      </c>
      <c r="B1852" s="127" t="s">
        <v>2292</v>
      </c>
      <c r="C1852" s="129">
        <v>50.332799999999999</v>
      </c>
      <c r="D1852" s="129">
        <f t="shared" si="37"/>
        <v>0</v>
      </c>
      <c r="E1852" s="136">
        <f>MULTIPLIER!$C$36</f>
        <v>0</v>
      </c>
    </row>
    <row r="1853" spans="1:5" ht="15" customHeight="1" x14ac:dyDescent="0.2">
      <c r="A1853" s="132">
        <v>364144</v>
      </c>
      <c r="B1853" s="127" t="s">
        <v>2293</v>
      </c>
      <c r="C1853" s="129">
        <v>55.977600000000002</v>
      </c>
      <c r="D1853" s="129">
        <f t="shared" si="37"/>
        <v>0</v>
      </c>
      <c r="E1853" s="136">
        <f>MULTIPLIER!$C$36</f>
        <v>0</v>
      </c>
    </row>
    <row r="1854" spans="1:5" ht="15" customHeight="1" x14ac:dyDescent="0.2">
      <c r="A1854" s="132">
        <v>364145</v>
      </c>
      <c r="B1854" s="127" t="s">
        <v>2294</v>
      </c>
      <c r="C1854" s="129">
        <v>62.563200000000002</v>
      </c>
      <c r="D1854" s="129">
        <f t="shared" si="37"/>
        <v>0</v>
      </c>
      <c r="E1854" s="136">
        <f>MULTIPLIER!$C$36</f>
        <v>0</v>
      </c>
    </row>
    <row r="1855" spans="1:5" ht="15" customHeight="1" x14ac:dyDescent="0.2">
      <c r="A1855" s="132">
        <v>364146</v>
      </c>
      <c r="B1855" s="127" t="s">
        <v>2295</v>
      </c>
      <c r="C1855" s="129">
        <v>67.549440000000004</v>
      </c>
      <c r="D1855" s="129">
        <f t="shared" si="37"/>
        <v>0</v>
      </c>
      <c r="E1855" s="136">
        <f>MULTIPLIER!$C$36</f>
        <v>0</v>
      </c>
    </row>
    <row r="1856" spans="1:5" ht="15" customHeight="1" x14ac:dyDescent="0.2">
      <c r="A1856" s="132">
        <v>364150</v>
      </c>
      <c r="B1856" s="127" t="s">
        <v>2296</v>
      </c>
      <c r="C1856" s="129"/>
      <c r="D1856" s="129">
        <f t="shared" si="37"/>
        <v>0</v>
      </c>
      <c r="E1856" s="136">
        <f>MULTIPLIER!$C$36</f>
        <v>0</v>
      </c>
    </row>
    <row r="1857" spans="1:5" ht="15" customHeight="1" x14ac:dyDescent="0.2">
      <c r="A1857" s="132">
        <v>364158</v>
      </c>
      <c r="B1857" s="127" t="s">
        <v>2297</v>
      </c>
      <c r="C1857" s="129"/>
      <c r="D1857" s="129">
        <f t="shared" si="37"/>
        <v>0</v>
      </c>
      <c r="E1857" s="136">
        <f>MULTIPLIER!$C$36</f>
        <v>0</v>
      </c>
    </row>
    <row r="1858" spans="1:5" ht="15" customHeight="1" x14ac:dyDescent="0.2">
      <c r="A1858" s="132">
        <v>364171</v>
      </c>
      <c r="B1858" s="127" t="s">
        <v>2298</v>
      </c>
      <c r="C1858" s="129">
        <v>25.49568</v>
      </c>
      <c r="D1858" s="129">
        <f t="shared" si="37"/>
        <v>0</v>
      </c>
      <c r="E1858" s="136">
        <f>MULTIPLIER!$C$36</f>
        <v>0</v>
      </c>
    </row>
    <row r="1859" spans="1:5" ht="15" customHeight="1" x14ac:dyDescent="0.2">
      <c r="A1859" s="132">
        <v>364172</v>
      </c>
      <c r="B1859" s="127" t="s">
        <v>2299</v>
      </c>
      <c r="C1859" s="129">
        <v>27.84768</v>
      </c>
      <c r="D1859" s="129">
        <f t="shared" si="37"/>
        <v>0</v>
      </c>
      <c r="E1859" s="136">
        <f>MULTIPLIER!$C$36</f>
        <v>0</v>
      </c>
    </row>
    <row r="1860" spans="1:5" ht="15" customHeight="1" x14ac:dyDescent="0.2">
      <c r="A1860" s="132">
        <v>364173</v>
      </c>
      <c r="B1860" s="127" t="s">
        <v>2300</v>
      </c>
      <c r="C1860" s="129">
        <v>32.927999999999997</v>
      </c>
      <c r="D1860" s="129">
        <f t="shared" si="37"/>
        <v>0</v>
      </c>
      <c r="E1860" s="136">
        <f>MULTIPLIER!$C$36</f>
        <v>0</v>
      </c>
    </row>
    <row r="1861" spans="1:5" ht="15" customHeight="1" x14ac:dyDescent="0.2">
      <c r="A1861" s="132">
        <v>364174</v>
      </c>
      <c r="B1861" s="127" t="s">
        <v>2301</v>
      </c>
      <c r="C1861" s="129">
        <v>37.067520000000002</v>
      </c>
      <c r="D1861" s="129">
        <f t="shared" si="37"/>
        <v>0</v>
      </c>
      <c r="E1861" s="136">
        <f>MULTIPLIER!$C$36</f>
        <v>0</v>
      </c>
    </row>
    <row r="1862" spans="1:5" ht="15" customHeight="1" x14ac:dyDescent="0.2">
      <c r="A1862" s="132">
        <v>364175</v>
      </c>
      <c r="B1862" s="127" t="s">
        <v>2302</v>
      </c>
      <c r="C1862" s="129">
        <v>41.018880000000003</v>
      </c>
      <c r="D1862" s="129">
        <f t="shared" si="37"/>
        <v>0</v>
      </c>
      <c r="E1862" s="136">
        <f>MULTIPLIER!$C$36</f>
        <v>0</v>
      </c>
    </row>
    <row r="1863" spans="1:5" ht="15" customHeight="1" x14ac:dyDescent="0.2">
      <c r="A1863" s="132">
        <v>364176</v>
      </c>
      <c r="B1863" s="127" t="s">
        <v>2303</v>
      </c>
      <c r="C1863" s="129">
        <v>43.276800000000001</v>
      </c>
      <c r="D1863" s="129">
        <f t="shared" si="37"/>
        <v>0</v>
      </c>
      <c r="E1863" s="136">
        <f>MULTIPLIER!$C$36</f>
        <v>0</v>
      </c>
    </row>
    <row r="1864" spans="1:5" ht="15" customHeight="1" x14ac:dyDescent="0.2">
      <c r="A1864" s="132">
        <v>364177</v>
      </c>
      <c r="B1864" s="127" t="s">
        <v>2304</v>
      </c>
      <c r="C1864" s="129">
        <v>50.332799999999999</v>
      </c>
      <c r="D1864" s="129">
        <f t="shared" si="37"/>
        <v>0</v>
      </c>
      <c r="E1864" s="136">
        <f>MULTIPLIER!$C$36</f>
        <v>0</v>
      </c>
    </row>
    <row r="1865" spans="1:5" ht="15" customHeight="1" x14ac:dyDescent="0.2">
      <c r="A1865" s="132">
        <v>364178</v>
      </c>
      <c r="B1865" s="127" t="s">
        <v>2305</v>
      </c>
      <c r="C1865" s="129">
        <v>57.482880000000002</v>
      </c>
      <c r="D1865" s="129">
        <f t="shared" si="37"/>
        <v>0</v>
      </c>
      <c r="E1865" s="136">
        <f>MULTIPLIER!$C$36</f>
        <v>0</v>
      </c>
    </row>
    <row r="1866" spans="1:5" ht="15" customHeight="1" x14ac:dyDescent="0.2">
      <c r="A1866" s="132">
        <v>364179</v>
      </c>
      <c r="B1866" s="127" t="s">
        <v>2306</v>
      </c>
      <c r="C1866" s="129">
        <v>64.727040000000002</v>
      </c>
      <c r="D1866" s="129">
        <f t="shared" ref="D1866:D1897" si="38">ROUND(C1866*E1866,4)</f>
        <v>0</v>
      </c>
      <c r="E1866" s="136">
        <f>MULTIPLIER!$C$36</f>
        <v>0</v>
      </c>
    </row>
    <row r="1867" spans="1:5" ht="15" customHeight="1" x14ac:dyDescent="0.2">
      <c r="A1867" s="132">
        <v>364180</v>
      </c>
      <c r="B1867" s="127" t="s">
        <v>2307</v>
      </c>
      <c r="C1867" s="129">
        <v>71.971199999999996</v>
      </c>
      <c r="D1867" s="129">
        <f t="shared" si="38"/>
        <v>0</v>
      </c>
      <c r="E1867" s="136">
        <f>MULTIPLIER!$C$36</f>
        <v>0</v>
      </c>
    </row>
    <row r="1868" spans="1:5" ht="15" customHeight="1" x14ac:dyDescent="0.2">
      <c r="A1868" s="132">
        <v>364181</v>
      </c>
      <c r="B1868" s="127" t="s">
        <v>2308</v>
      </c>
      <c r="C1868" s="129">
        <v>78.180480000000003</v>
      </c>
      <c r="D1868" s="129">
        <f t="shared" si="38"/>
        <v>0</v>
      </c>
      <c r="E1868" s="136">
        <f>MULTIPLIER!$C$36</f>
        <v>0</v>
      </c>
    </row>
    <row r="1869" spans="1:5" ht="15" customHeight="1" x14ac:dyDescent="0.2">
      <c r="A1869" s="132">
        <v>364185</v>
      </c>
      <c r="B1869" s="127" t="s">
        <v>2309</v>
      </c>
      <c r="C1869" s="129"/>
      <c r="D1869" s="129">
        <f t="shared" si="38"/>
        <v>0</v>
      </c>
      <c r="E1869" s="136">
        <f>MULTIPLIER!$C$36</f>
        <v>0</v>
      </c>
    </row>
    <row r="1870" spans="1:5" ht="15" customHeight="1" x14ac:dyDescent="0.2">
      <c r="A1870" s="132">
        <v>364206</v>
      </c>
      <c r="B1870" s="127" t="s">
        <v>2310</v>
      </c>
      <c r="C1870" s="129">
        <v>24.57</v>
      </c>
      <c r="D1870" s="129">
        <f t="shared" si="38"/>
        <v>0</v>
      </c>
      <c r="E1870" s="136">
        <f>MULTIPLIER!$C$36</f>
        <v>0</v>
      </c>
    </row>
    <row r="1871" spans="1:5" ht="15" customHeight="1" x14ac:dyDescent="0.2">
      <c r="A1871" s="132">
        <v>364207</v>
      </c>
      <c r="B1871" s="127" t="s">
        <v>2311</v>
      </c>
      <c r="C1871" s="129">
        <v>24.57</v>
      </c>
      <c r="D1871" s="129">
        <f t="shared" si="38"/>
        <v>0</v>
      </c>
      <c r="E1871" s="136">
        <f>MULTIPLIER!$C$36</f>
        <v>0</v>
      </c>
    </row>
    <row r="1872" spans="1:5" ht="15" customHeight="1" x14ac:dyDescent="0.2">
      <c r="A1872" s="132">
        <v>364208</v>
      </c>
      <c r="B1872" s="127" t="s">
        <v>2312</v>
      </c>
      <c r="C1872" s="129">
        <v>24.57</v>
      </c>
      <c r="D1872" s="129">
        <f t="shared" si="38"/>
        <v>0</v>
      </c>
      <c r="E1872" s="136">
        <f>MULTIPLIER!$C$36</f>
        <v>0</v>
      </c>
    </row>
    <row r="1873" spans="1:5" ht="15" customHeight="1" x14ac:dyDescent="0.2">
      <c r="A1873" s="132">
        <v>364209</v>
      </c>
      <c r="B1873" s="127" t="s">
        <v>2313</v>
      </c>
      <c r="C1873" s="129">
        <v>27.3</v>
      </c>
      <c r="D1873" s="129">
        <f t="shared" si="38"/>
        <v>0</v>
      </c>
      <c r="E1873" s="136">
        <f>MULTIPLIER!$C$36</f>
        <v>0</v>
      </c>
    </row>
    <row r="1874" spans="1:5" ht="15" customHeight="1" x14ac:dyDescent="0.2">
      <c r="A1874" s="132">
        <v>364210</v>
      </c>
      <c r="B1874" s="127" t="s">
        <v>2314</v>
      </c>
      <c r="C1874" s="129">
        <v>32.76</v>
      </c>
      <c r="D1874" s="129">
        <f t="shared" si="38"/>
        <v>0</v>
      </c>
      <c r="E1874" s="136">
        <f>MULTIPLIER!$C$36</f>
        <v>0</v>
      </c>
    </row>
    <row r="1875" spans="1:5" ht="15" customHeight="1" x14ac:dyDescent="0.2">
      <c r="A1875" s="132">
        <v>364211</v>
      </c>
      <c r="B1875" s="127" t="s">
        <v>2315</v>
      </c>
      <c r="C1875" s="129">
        <v>38.22</v>
      </c>
      <c r="D1875" s="129">
        <f t="shared" si="38"/>
        <v>0</v>
      </c>
      <c r="E1875" s="136">
        <f>MULTIPLIER!$C$36</f>
        <v>0</v>
      </c>
    </row>
    <row r="1876" spans="1:5" ht="15" customHeight="1" x14ac:dyDescent="0.2">
      <c r="A1876" s="132">
        <v>364212</v>
      </c>
      <c r="B1876" s="127" t="s">
        <v>2316</v>
      </c>
      <c r="C1876" s="129">
        <v>43.68</v>
      </c>
      <c r="D1876" s="129">
        <f t="shared" si="38"/>
        <v>0</v>
      </c>
      <c r="E1876" s="136">
        <f>MULTIPLIER!$C$36</f>
        <v>0</v>
      </c>
    </row>
    <row r="1877" spans="1:5" ht="15" customHeight="1" x14ac:dyDescent="0.2">
      <c r="A1877" s="132">
        <v>364213</v>
      </c>
      <c r="B1877" s="127" t="s">
        <v>2317</v>
      </c>
      <c r="C1877" s="129">
        <v>49.14</v>
      </c>
      <c r="D1877" s="129">
        <f t="shared" si="38"/>
        <v>0</v>
      </c>
      <c r="E1877" s="136">
        <f>MULTIPLIER!$C$36</f>
        <v>0</v>
      </c>
    </row>
    <row r="1878" spans="1:5" ht="15" customHeight="1" x14ac:dyDescent="0.2">
      <c r="A1878" s="132">
        <v>364214</v>
      </c>
      <c r="B1878" s="127" t="s">
        <v>2318</v>
      </c>
      <c r="C1878" s="129">
        <v>54.6</v>
      </c>
      <c r="D1878" s="129">
        <f t="shared" si="38"/>
        <v>0</v>
      </c>
      <c r="E1878" s="136">
        <f>MULTIPLIER!$C$36</f>
        <v>0</v>
      </c>
    </row>
    <row r="1879" spans="1:5" ht="15" customHeight="1" x14ac:dyDescent="0.2">
      <c r="A1879" s="132">
        <v>364215</v>
      </c>
      <c r="B1879" s="127" t="s">
        <v>2319</v>
      </c>
      <c r="C1879" s="129">
        <v>60.06</v>
      </c>
      <c r="D1879" s="129">
        <f t="shared" si="38"/>
        <v>0</v>
      </c>
      <c r="E1879" s="136">
        <f>MULTIPLIER!$C$36</f>
        <v>0</v>
      </c>
    </row>
    <row r="1880" spans="1:5" ht="15" customHeight="1" x14ac:dyDescent="0.2">
      <c r="A1880" s="132">
        <v>364216</v>
      </c>
      <c r="B1880" s="127" t="s">
        <v>2320</v>
      </c>
      <c r="C1880" s="129">
        <v>67.703999999999994</v>
      </c>
      <c r="D1880" s="129">
        <f t="shared" si="38"/>
        <v>0</v>
      </c>
      <c r="E1880" s="136">
        <f>MULTIPLIER!$C$36</f>
        <v>0</v>
      </c>
    </row>
    <row r="1881" spans="1:5" ht="15" customHeight="1" x14ac:dyDescent="0.2">
      <c r="A1881" s="132">
        <v>364220</v>
      </c>
      <c r="B1881" s="127" t="s">
        <v>2321</v>
      </c>
      <c r="C1881" s="129"/>
      <c r="D1881" s="129">
        <f t="shared" si="38"/>
        <v>0</v>
      </c>
      <c r="E1881" s="136">
        <f>MULTIPLIER!$C$36</f>
        <v>0</v>
      </c>
    </row>
    <row r="1882" spans="1:5" ht="15" customHeight="1" x14ac:dyDescent="0.2">
      <c r="A1882" s="132">
        <v>364224</v>
      </c>
      <c r="B1882" s="127" t="s">
        <v>2322</v>
      </c>
      <c r="C1882" s="129"/>
      <c r="D1882" s="129">
        <f t="shared" si="38"/>
        <v>0</v>
      </c>
      <c r="E1882" s="136">
        <f>MULTIPLIER!$C$36</f>
        <v>0</v>
      </c>
    </row>
    <row r="1883" spans="1:5" ht="15" customHeight="1" x14ac:dyDescent="0.2">
      <c r="A1883" s="132">
        <v>364228</v>
      </c>
      <c r="B1883" s="127" t="s">
        <v>2323</v>
      </c>
      <c r="C1883" s="129"/>
      <c r="D1883" s="129">
        <f t="shared" si="38"/>
        <v>0</v>
      </c>
      <c r="E1883" s="136">
        <f>MULTIPLIER!$C$36</f>
        <v>0</v>
      </c>
    </row>
    <row r="1884" spans="1:5" ht="15" customHeight="1" x14ac:dyDescent="0.2">
      <c r="A1884" s="132">
        <v>364241</v>
      </c>
      <c r="B1884" s="127" t="s">
        <v>2324</v>
      </c>
      <c r="C1884" s="129">
        <v>45.863999999999997</v>
      </c>
      <c r="D1884" s="129">
        <f t="shared" si="38"/>
        <v>0</v>
      </c>
      <c r="E1884" s="136">
        <f>MULTIPLIER!$C$36</f>
        <v>0</v>
      </c>
    </row>
    <row r="1885" spans="1:5" ht="15" customHeight="1" x14ac:dyDescent="0.2">
      <c r="A1885" s="132">
        <v>364242</v>
      </c>
      <c r="B1885" s="127" t="s">
        <v>2325</v>
      </c>
      <c r="C1885" s="129">
        <v>50.777999999999999</v>
      </c>
      <c r="D1885" s="129">
        <f t="shared" si="38"/>
        <v>0</v>
      </c>
      <c r="E1885" s="136">
        <f>MULTIPLIER!$C$36</f>
        <v>0</v>
      </c>
    </row>
    <row r="1886" spans="1:5" ht="15" customHeight="1" x14ac:dyDescent="0.2">
      <c r="A1886" s="132">
        <v>364243</v>
      </c>
      <c r="B1886" s="127" t="s">
        <v>2326</v>
      </c>
      <c r="C1886" s="129">
        <v>54.6</v>
      </c>
      <c r="D1886" s="129">
        <f t="shared" si="38"/>
        <v>0</v>
      </c>
      <c r="E1886" s="136">
        <f>MULTIPLIER!$C$36</f>
        <v>0</v>
      </c>
    </row>
    <row r="1887" spans="1:5" ht="15" customHeight="1" x14ac:dyDescent="0.2">
      <c r="A1887" s="132">
        <v>364244</v>
      </c>
      <c r="B1887" s="127" t="s">
        <v>2327</v>
      </c>
      <c r="C1887" s="129">
        <v>58.421999999999997</v>
      </c>
      <c r="D1887" s="129">
        <f t="shared" si="38"/>
        <v>0</v>
      </c>
      <c r="E1887" s="136">
        <f>MULTIPLIER!$C$36</f>
        <v>0</v>
      </c>
    </row>
    <row r="1888" spans="1:5" ht="15" customHeight="1" x14ac:dyDescent="0.2">
      <c r="A1888" s="132">
        <v>364245</v>
      </c>
      <c r="B1888" s="127" t="s">
        <v>2328</v>
      </c>
      <c r="C1888" s="129">
        <v>62.244</v>
      </c>
      <c r="D1888" s="129">
        <f t="shared" si="38"/>
        <v>0</v>
      </c>
      <c r="E1888" s="136">
        <f>MULTIPLIER!$C$36</f>
        <v>0</v>
      </c>
    </row>
    <row r="1889" spans="1:5" ht="15" customHeight="1" x14ac:dyDescent="0.2">
      <c r="A1889" s="132">
        <v>364246</v>
      </c>
      <c r="B1889" s="127" t="s">
        <v>2329</v>
      </c>
      <c r="C1889" s="129">
        <v>65.52</v>
      </c>
      <c r="D1889" s="129">
        <f t="shared" si="38"/>
        <v>0</v>
      </c>
      <c r="E1889" s="136">
        <f>MULTIPLIER!$C$36</f>
        <v>0</v>
      </c>
    </row>
    <row r="1890" spans="1:5" ht="15" customHeight="1" x14ac:dyDescent="0.2">
      <c r="A1890" s="132">
        <v>364247</v>
      </c>
      <c r="B1890" s="127" t="s">
        <v>2330</v>
      </c>
      <c r="C1890" s="129">
        <v>69.888000000000005</v>
      </c>
      <c r="D1890" s="129">
        <f t="shared" si="38"/>
        <v>0</v>
      </c>
      <c r="E1890" s="136">
        <f>MULTIPLIER!$C$36</f>
        <v>0</v>
      </c>
    </row>
    <row r="1891" spans="1:5" ht="15" customHeight="1" x14ac:dyDescent="0.2">
      <c r="A1891" s="132">
        <v>364248</v>
      </c>
      <c r="B1891" s="127" t="s">
        <v>2331</v>
      </c>
      <c r="C1891" s="129">
        <v>73.709999999999994</v>
      </c>
      <c r="D1891" s="129">
        <f t="shared" si="38"/>
        <v>0</v>
      </c>
      <c r="E1891" s="136">
        <f>MULTIPLIER!$C$36</f>
        <v>0</v>
      </c>
    </row>
    <row r="1892" spans="1:5" ht="15" customHeight="1" x14ac:dyDescent="0.2">
      <c r="A1892" s="132">
        <v>364249</v>
      </c>
      <c r="B1892" s="127" t="s">
        <v>2332</v>
      </c>
      <c r="C1892" s="129">
        <v>77.531999999999996</v>
      </c>
      <c r="D1892" s="129">
        <f t="shared" si="38"/>
        <v>0</v>
      </c>
      <c r="E1892" s="136">
        <f>MULTIPLIER!$C$36</f>
        <v>0</v>
      </c>
    </row>
    <row r="1893" spans="1:5" ht="15" customHeight="1" x14ac:dyDescent="0.2">
      <c r="A1893" s="132">
        <v>364250</v>
      </c>
      <c r="B1893" s="127" t="s">
        <v>2333</v>
      </c>
      <c r="C1893" s="129">
        <v>84.084000000000003</v>
      </c>
      <c r="D1893" s="129">
        <f t="shared" si="38"/>
        <v>0</v>
      </c>
      <c r="E1893" s="136">
        <f>MULTIPLIER!$C$36</f>
        <v>0</v>
      </c>
    </row>
    <row r="1894" spans="1:5" ht="15" customHeight="1" x14ac:dyDescent="0.2">
      <c r="A1894" s="132">
        <v>364251</v>
      </c>
      <c r="B1894" s="127" t="s">
        <v>2334</v>
      </c>
      <c r="C1894" s="129">
        <v>91.727999999999994</v>
      </c>
      <c r="D1894" s="129">
        <f t="shared" si="38"/>
        <v>0</v>
      </c>
      <c r="E1894" s="136">
        <f>MULTIPLIER!$C$36</f>
        <v>0</v>
      </c>
    </row>
    <row r="1895" spans="1:5" ht="15" customHeight="1" x14ac:dyDescent="0.2">
      <c r="A1895" s="132">
        <v>364253</v>
      </c>
      <c r="B1895" s="127" t="s">
        <v>2335</v>
      </c>
      <c r="C1895" s="129"/>
      <c r="D1895" s="129">
        <f t="shared" si="38"/>
        <v>0</v>
      </c>
      <c r="E1895" s="136">
        <f>MULTIPLIER!$C$36</f>
        <v>0</v>
      </c>
    </row>
    <row r="1896" spans="1:5" ht="15" customHeight="1" x14ac:dyDescent="0.2">
      <c r="A1896" s="132">
        <v>364255</v>
      </c>
      <c r="B1896" s="127" t="s">
        <v>2336</v>
      </c>
      <c r="C1896" s="129"/>
      <c r="D1896" s="129">
        <f t="shared" si="38"/>
        <v>0</v>
      </c>
      <c r="E1896" s="136">
        <f>MULTIPLIER!$C$36</f>
        <v>0</v>
      </c>
    </row>
    <row r="1897" spans="1:5" ht="15" customHeight="1" x14ac:dyDescent="0.2">
      <c r="A1897" s="132">
        <v>364259</v>
      </c>
      <c r="B1897" s="127" t="s">
        <v>2337</v>
      </c>
      <c r="C1897" s="129"/>
      <c r="D1897" s="129">
        <f t="shared" si="38"/>
        <v>0</v>
      </c>
      <c r="E1897" s="136">
        <f>MULTIPLIER!$C$36</f>
        <v>0</v>
      </c>
    </row>
    <row r="1898" spans="1:5" ht="15" customHeight="1" x14ac:dyDescent="0.2">
      <c r="A1898" s="132">
        <v>364263</v>
      </c>
      <c r="B1898" s="127" t="s">
        <v>2338</v>
      </c>
      <c r="C1898" s="129"/>
      <c r="D1898" s="129">
        <f t="shared" ref="D1898:D1929" si="39">ROUND(C1898*E1898,4)</f>
        <v>0</v>
      </c>
      <c r="E1898" s="136">
        <f>MULTIPLIER!$C$36</f>
        <v>0</v>
      </c>
    </row>
    <row r="1899" spans="1:5" ht="15" customHeight="1" x14ac:dyDescent="0.2">
      <c r="A1899" s="132">
        <v>364276</v>
      </c>
      <c r="B1899" s="127" t="s">
        <v>2339</v>
      </c>
      <c r="C1899" s="129">
        <v>45.317999999999998</v>
      </c>
      <c r="D1899" s="129">
        <f t="shared" si="39"/>
        <v>0</v>
      </c>
      <c r="E1899" s="136">
        <f>MULTIPLIER!$C$36</f>
        <v>0</v>
      </c>
    </row>
    <row r="1900" spans="1:5" ht="15" customHeight="1" x14ac:dyDescent="0.2">
      <c r="A1900" s="132">
        <v>364277</v>
      </c>
      <c r="B1900" s="127" t="s">
        <v>2340</v>
      </c>
      <c r="C1900" s="129">
        <v>50.231999999999999</v>
      </c>
      <c r="D1900" s="129">
        <f t="shared" si="39"/>
        <v>0</v>
      </c>
      <c r="E1900" s="136">
        <f>MULTIPLIER!$C$36</f>
        <v>0</v>
      </c>
    </row>
    <row r="1901" spans="1:5" ht="15" customHeight="1" x14ac:dyDescent="0.2">
      <c r="A1901" s="132">
        <v>364278</v>
      </c>
      <c r="B1901" s="127" t="s">
        <v>2341</v>
      </c>
      <c r="C1901" s="129">
        <v>58.421999999999997</v>
      </c>
      <c r="D1901" s="129">
        <f t="shared" si="39"/>
        <v>0</v>
      </c>
      <c r="E1901" s="136">
        <f>MULTIPLIER!$C$36</f>
        <v>0</v>
      </c>
    </row>
    <row r="1902" spans="1:5" ht="15" customHeight="1" x14ac:dyDescent="0.2">
      <c r="A1902" s="132">
        <v>364279</v>
      </c>
      <c r="B1902" s="127" t="s">
        <v>2342</v>
      </c>
      <c r="C1902" s="129">
        <v>69.341999999999999</v>
      </c>
      <c r="D1902" s="129">
        <f t="shared" si="39"/>
        <v>0</v>
      </c>
      <c r="E1902" s="136">
        <f>MULTIPLIER!$C$36</f>
        <v>0</v>
      </c>
    </row>
    <row r="1903" spans="1:5" ht="15" customHeight="1" x14ac:dyDescent="0.2">
      <c r="A1903" s="132">
        <v>364280</v>
      </c>
      <c r="B1903" s="127" t="s">
        <v>2343</v>
      </c>
      <c r="C1903" s="129">
        <v>80.262</v>
      </c>
      <c r="D1903" s="129">
        <f t="shared" si="39"/>
        <v>0</v>
      </c>
      <c r="E1903" s="136">
        <f>MULTIPLIER!$C$36</f>
        <v>0</v>
      </c>
    </row>
    <row r="1904" spans="1:5" ht="15" customHeight="1" x14ac:dyDescent="0.2">
      <c r="A1904" s="132">
        <v>364281</v>
      </c>
      <c r="B1904" s="127" t="s">
        <v>2344</v>
      </c>
      <c r="C1904" s="129">
        <v>91.182000000000002</v>
      </c>
      <c r="D1904" s="129">
        <f t="shared" si="39"/>
        <v>0</v>
      </c>
      <c r="E1904" s="136">
        <f>MULTIPLIER!$C$36</f>
        <v>0</v>
      </c>
    </row>
    <row r="1905" spans="1:5" ht="15" customHeight="1" x14ac:dyDescent="0.2">
      <c r="A1905" s="132">
        <v>364282</v>
      </c>
      <c r="B1905" s="127" t="s">
        <v>2345</v>
      </c>
      <c r="C1905" s="129">
        <v>102.102</v>
      </c>
      <c r="D1905" s="129">
        <f t="shared" si="39"/>
        <v>0</v>
      </c>
      <c r="E1905" s="136">
        <f>MULTIPLIER!$C$36</f>
        <v>0</v>
      </c>
    </row>
    <row r="1906" spans="1:5" ht="15" customHeight="1" x14ac:dyDescent="0.2">
      <c r="A1906" s="132">
        <v>364283</v>
      </c>
      <c r="B1906" s="127" t="s">
        <v>2346</v>
      </c>
      <c r="C1906" s="129">
        <v>114.114</v>
      </c>
      <c r="D1906" s="129">
        <f t="shared" si="39"/>
        <v>0</v>
      </c>
      <c r="E1906" s="136">
        <f>MULTIPLIER!$C$36</f>
        <v>0</v>
      </c>
    </row>
    <row r="1907" spans="1:5" ht="15" customHeight="1" x14ac:dyDescent="0.2">
      <c r="A1907" s="132">
        <v>364284</v>
      </c>
      <c r="B1907" s="127" t="s">
        <v>2347</v>
      </c>
      <c r="C1907" s="129">
        <v>123.94199999999999</v>
      </c>
      <c r="D1907" s="129">
        <f t="shared" si="39"/>
        <v>0</v>
      </c>
      <c r="E1907" s="136">
        <f>MULTIPLIER!$C$36</f>
        <v>0</v>
      </c>
    </row>
    <row r="1908" spans="1:5" ht="15" customHeight="1" x14ac:dyDescent="0.2">
      <c r="A1908" s="132">
        <v>364285</v>
      </c>
      <c r="B1908" s="127" t="s">
        <v>2348</v>
      </c>
      <c r="C1908" s="129">
        <v>134.86199999999999</v>
      </c>
      <c r="D1908" s="129">
        <f t="shared" si="39"/>
        <v>0</v>
      </c>
      <c r="E1908" s="136">
        <f>MULTIPLIER!$C$36</f>
        <v>0</v>
      </c>
    </row>
    <row r="1909" spans="1:5" ht="15" customHeight="1" x14ac:dyDescent="0.2">
      <c r="A1909" s="132">
        <v>364287</v>
      </c>
      <c r="B1909" s="127" t="s">
        <v>2349</v>
      </c>
      <c r="C1909" s="129"/>
      <c r="D1909" s="129">
        <f t="shared" si="39"/>
        <v>0</v>
      </c>
      <c r="E1909" s="136">
        <f>MULTIPLIER!$C$36</f>
        <v>0</v>
      </c>
    </row>
    <row r="1910" spans="1:5" ht="15" customHeight="1" x14ac:dyDescent="0.2">
      <c r="A1910" s="132">
        <v>364289</v>
      </c>
      <c r="B1910" s="127" t="s">
        <v>2350</v>
      </c>
      <c r="C1910" s="129"/>
      <c r="D1910" s="129">
        <f t="shared" si="39"/>
        <v>0</v>
      </c>
      <c r="E1910" s="136">
        <f>MULTIPLIER!$C$36</f>
        <v>0</v>
      </c>
    </row>
    <row r="1911" spans="1:5" ht="15" customHeight="1" x14ac:dyDescent="0.2">
      <c r="A1911" s="132">
        <v>364293</v>
      </c>
      <c r="B1911" s="127" t="s">
        <v>2351</v>
      </c>
      <c r="C1911" s="129"/>
      <c r="D1911" s="129">
        <f t="shared" si="39"/>
        <v>0</v>
      </c>
      <c r="E1911" s="136">
        <f>MULTIPLIER!$C$36</f>
        <v>0</v>
      </c>
    </row>
    <row r="1912" spans="1:5" ht="15" customHeight="1" x14ac:dyDescent="0.2">
      <c r="A1912" s="132">
        <v>364297</v>
      </c>
      <c r="B1912" s="127" t="s">
        <v>2352</v>
      </c>
      <c r="C1912" s="129"/>
      <c r="D1912" s="129">
        <f t="shared" si="39"/>
        <v>0</v>
      </c>
      <c r="E1912" s="136">
        <f>MULTIPLIER!$C$36</f>
        <v>0</v>
      </c>
    </row>
    <row r="1913" spans="1:5" ht="15" customHeight="1" x14ac:dyDescent="0.2">
      <c r="A1913" s="132">
        <v>364310</v>
      </c>
      <c r="B1913" s="127" t="s">
        <v>2353</v>
      </c>
      <c r="C1913" s="129">
        <v>60.06</v>
      </c>
      <c r="D1913" s="129">
        <f t="shared" si="39"/>
        <v>0</v>
      </c>
      <c r="E1913" s="136">
        <f>MULTIPLIER!$C$36</f>
        <v>0</v>
      </c>
    </row>
    <row r="1914" spans="1:5" ht="15" customHeight="1" x14ac:dyDescent="0.2">
      <c r="A1914" s="132">
        <v>364311</v>
      </c>
      <c r="B1914" s="127" t="s">
        <v>2354</v>
      </c>
      <c r="C1914" s="129">
        <v>70.98</v>
      </c>
      <c r="D1914" s="129">
        <f t="shared" si="39"/>
        <v>0</v>
      </c>
      <c r="E1914" s="136">
        <f>MULTIPLIER!$C$36</f>
        <v>0</v>
      </c>
    </row>
    <row r="1915" spans="1:5" ht="15" customHeight="1" x14ac:dyDescent="0.2">
      <c r="A1915" s="132">
        <v>364312</v>
      </c>
      <c r="B1915" s="127" t="s">
        <v>2355</v>
      </c>
      <c r="C1915" s="129">
        <v>81.900000000000006</v>
      </c>
      <c r="D1915" s="129">
        <f t="shared" si="39"/>
        <v>0</v>
      </c>
      <c r="E1915" s="136">
        <f>MULTIPLIER!$C$36</f>
        <v>0</v>
      </c>
    </row>
    <row r="1916" spans="1:5" ht="15" customHeight="1" x14ac:dyDescent="0.2">
      <c r="A1916" s="132">
        <v>364313</v>
      </c>
      <c r="B1916" s="127" t="s">
        <v>2356</v>
      </c>
      <c r="C1916" s="129">
        <v>92.82</v>
      </c>
      <c r="D1916" s="129">
        <f t="shared" si="39"/>
        <v>0</v>
      </c>
      <c r="E1916" s="136">
        <f>MULTIPLIER!$C$36</f>
        <v>0</v>
      </c>
    </row>
    <row r="1917" spans="1:5" ht="15" customHeight="1" x14ac:dyDescent="0.2">
      <c r="A1917" s="132">
        <v>364314</v>
      </c>
      <c r="B1917" s="127" t="s">
        <v>2357</v>
      </c>
      <c r="C1917" s="129">
        <v>103.74</v>
      </c>
      <c r="D1917" s="129">
        <f t="shared" si="39"/>
        <v>0</v>
      </c>
      <c r="E1917" s="136">
        <f>MULTIPLIER!$C$36</f>
        <v>0</v>
      </c>
    </row>
    <row r="1918" spans="1:5" ht="15" customHeight="1" x14ac:dyDescent="0.2">
      <c r="A1918" s="132">
        <v>364315</v>
      </c>
      <c r="B1918" s="127" t="s">
        <v>2358</v>
      </c>
      <c r="C1918" s="129">
        <v>113.568</v>
      </c>
      <c r="D1918" s="129">
        <f t="shared" si="39"/>
        <v>0</v>
      </c>
      <c r="E1918" s="136">
        <f>MULTIPLIER!$C$36</f>
        <v>0</v>
      </c>
    </row>
    <row r="1919" spans="1:5" ht="15" customHeight="1" x14ac:dyDescent="0.2">
      <c r="A1919" s="132">
        <v>364316</v>
      </c>
      <c r="B1919" s="127" t="s">
        <v>2359</v>
      </c>
      <c r="C1919" s="129">
        <v>127.764</v>
      </c>
      <c r="D1919" s="129">
        <f t="shared" si="39"/>
        <v>0</v>
      </c>
      <c r="E1919" s="136">
        <f>MULTIPLIER!$C$36</f>
        <v>0</v>
      </c>
    </row>
    <row r="1920" spans="1:5" ht="15" customHeight="1" x14ac:dyDescent="0.2">
      <c r="A1920" s="132">
        <v>364317</v>
      </c>
      <c r="B1920" s="127" t="s">
        <v>2360</v>
      </c>
      <c r="C1920" s="129">
        <v>139.22999999999999</v>
      </c>
      <c r="D1920" s="129">
        <f t="shared" si="39"/>
        <v>0</v>
      </c>
      <c r="E1920" s="136">
        <f>MULTIPLIER!$C$36</f>
        <v>0</v>
      </c>
    </row>
    <row r="1921" spans="1:5" ht="15" customHeight="1" x14ac:dyDescent="0.2">
      <c r="A1921" s="132">
        <v>364318</v>
      </c>
      <c r="B1921" s="127" t="s">
        <v>2361</v>
      </c>
      <c r="C1921" s="129">
        <v>150.15</v>
      </c>
      <c r="D1921" s="129">
        <f t="shared" si="39"/>
        <v>0</v>
      </c>
      <c r="E1921" s="136">
        <f>MULTIPLIER!$C$36</f>
        <v>0</v>
      </c>
    </row>
    <row r="1922" spans="1:5" ht="15" customHeight="1" x14ac:dyDescent="0.2">
      <c r="A1922" s="132">
        <v>364319</v>
      </c>
      <c r="B1922" s="127" t="s">
        <v>2362</v>
      </c>
      <c r="C1922" s="129">
        <v>160.524</v>
      </c>
      <c r="D1922" s="129">
        <f t="shared" si="39"/>
        <v>0</v>
      </c>
      <c r="E1922" s="136">
        <f>MULTIPLIER!$C$36</f>
        <v>0</v>
      </c>
    </row>
    <row r="1923" spans="1:5" ht="15" customHeight="1" x14ac:dyDescent="0.2">
      <c r="A1923" s="132">
        <v>364321</v>
      </c>
      <c r="B1923" s="127" t="s">
        <v>2363</v>
      </c>
      <c r="C1923" s="129"/>
      <c r="D1923" s="129">
        <f t="shared" si="39"/>
        <v>0</v>
      </c>
      <c r="E1923" s="136">
        <f>MULTIPLIER!$C$36</f>
        <v>0</v>
      </c>
    </row>
    <row r="1924" spans="1:5" ht="15" customHeight="1" x14ac:dyDescent="0.2">
      <c r="A1924" s="132">
        <v>364323</v>
      </c>
      <c r="B1924" s="127" t="s">
        <v>2364</v>
      </c>
      <c r="C1924" s="129"/>
      <c r="D1924" s="129">
        <f t="shared" si="39"/>
        <v>0</v>
      </c>
      <c r="E1924" s="136">
        <f>MULTIPLIER!$C$36</f>
        <v>0</v>
      </c>
    </row>
    <row r="1925" spans="1:5" ht="15" customHeight="1" x14ac:dyDescent="0.2">
      <c r="A1925" s="132">
        <v>364325</v>
      </c>
      <c r="B1925" s="127" t="s">
        <v>2365</v>
      </c>
      <c r="C1925" s="129"/>
      <c r="D1925" s="129">
        <f t="shared" si="39"/>
        <v>0</v>
      </c>
      <c r="E1925" s="136">
        <f>MULTIPLIER!$C$36</f>
        <v>0</v>
      </c>
    </row>
    <row r="1926" spans="1:5" ht="15" customHeight="1" x14ac:dyDescent="0.2">
      <c r="A1926" s="132">
        <v>364327</v>
      </c>
      <c r="B1926" s="127" t="s">
        <v>2366</v>
      </c>
      <c r="C1926" s="129"/>
      <c r="D1926" s="129">
        <f t="shared" si="39"/>
        <v>0</v>
      </c>
      <c r="E1926" s="136">
        <f>MULTIPLIER!$C$36</f>
        <v>0</v>
      </c>
    </row>
    <row r="1927" spans="1:5" ht="15" customHeight="1" x14ac:dyDescent="0.2">
      <c r="A1927" s="132">
        <v>364329</v>
      </c>
      <c r="B1927" s="127" t="s">
        <v>2367</v>
      </c>
      <c r="C1927" s="129"/>
      <c r="D1927" s="129">
        <f t="shared" si="39"/>
        <v>0</v>
      </c>
      <c r="E1927" s="136">
        <f>MULTIPLIER!$C$36</f>
        <v>0</v>
      </c>
    </row>
    <row r="1928" spans="1:5" ht="15" customHeight="1" x14ac:dyDescent="0.2">
      <c r="A1928" s="132">
        <v>364331</v>
      </c>
      <c r="B1928" s="127" t="s">
        <v>2368</v>
      </c>
      <c r="C1928" s="129"/>
      <c r="D1928" s="129">
        <f t="shared" si="39"/>
        <v>0</v>
      </c>
      <c r="E1928" s="136">
        <f>MULTIPLIER!$C$36</f>
        <v>0</v>
      </c>
    </row>
    <row r="1929" spans="1:5" ht="15" customHeight="1" x14ac:dyDescent="0.2">
      <c r="A1929" s="132">
        <v>364344</v>
      </c>
      <c r="B1929" s="127" t="s">
        <v>2369</v>
      </c>
      <c r="C1929" s="129">
        <v>68.25</v>
      </c>
      <c r="D1929" s="129">
        <f t="shared" si="39"/>
        <v>0</v>
      </c>
      <c r="E1929" s="136">
        <f>MULTIPLIER!$C$36</f>
        <v>0</v>
      </c>
    </row>
    <row r="1930" spans="1:5" ht="15" customHeight="1" x14ac:dyDescent="0.2">
      <c r="A1930" s="132">
        <v>364345</v>
      </c>
      <c r="B1930" s="127" t="s">
        <v>2370</v>
      </c>
      <c r="C1930" s="129">
        <v>79.17</v>
      </c>
      <c r="D1930" s="129">
        <f t="shared" ref="D1930:D1961" si="40">ROUND(C1930*E1930,4)</f>
        <v>0</v>
      </c>
      <c r="E1930" s="136">
        <f>MULTIPLIER!$C$36</f>
        <v>0</v>
      </c>
    </row>
    <row r="1931" spans="1:5" ht="15" customHeight="1" x14ac:dyDescent="0.2">
      <c r="A1931" s="132">
        <v>364346</v>
      </c>
      <c r="B1931" s="127" t="s">
        <v>2371</v>
      </c>
      <c r="C1931" s="129">
        <v>90.09</v>
      </c>
      <c r="D1931" s="129">
        <f t="shared" si="40"/>
        <v>0</v>
      </c>
      <c r="E1931" s="136">
        <f>MULTIPLIER!$C$36</f>
        <v>0</v>
      </c>
    </row>
    <row r="1932" spans="1:5" ht="15" customHeight="1" x14ac:dyDescent="0.2">
      <c r="A1932" s="132">
        <v>364347</v>
      </c>
      <c r="B1932" s="127" t="s">
        <v>2372</v>
      </c>
      <c r="C1932" s="129">
        <v>101.01</v>
      </c>
      <c r="D1932" s="129">
        <f t="shared" si="40"/>
        <v>0</v>
      </c>
      <c r="E1932" s="136">
        <f>MULTIPLIER!$C$36</f>
        <v>0</v>
      </c>
    </row>
    <row r="1933" spans="1:5" ht="15" customHeight="1" x14ac:dyDescent="0.2">
      <c r="A1933" s="132">
        <v>364348</v>
      </c>
      <c r="B1933" s="127" t="s">
        <v>2373</v>
      </c>
      <c r="C1933" s="129">
        <v>111.93</v>
      </c>
      <c r="D1933" s="129">
        <f t="shared" si="40"/>
        <v>0</v>
      </c>
      <c r="E1933" s="136">
        <f>MULTIPLIER!$C$36</f>
        <v>0</v>
      </c>
    </row>
    <row r="1934" spans="1:5" ht="15" customHeight="1" x14ac:dyDescent="0.2">
      <c r="A1934" s="132">
        <v>364349</v>
      </c>
      <c r="B1934" s="127" t="s">
        <v>2374</v>
      </c>
      <c r="C1934" s="129">
        <v>128.31</v>
      </c>
      <c r="D1934" s="129">
        <f t="shared" si="40"/>
        <v>0</v>
      </c>
      <c r="E1934" s="136">
        <f>MULTIPLIER!$C$36</f>
        <v>0</v>
      </c>
    </row>
    <row r="1935" spans="1:5" ht="15" customHeight="1" x14ac:dyDescent="0.2">
      <c r="A1935" s="132">
        <v>364350</v>
      </c>
      <c r="B1935" s="127" t="s">
        <v>2375</v>
      </c>
      <c r="C1935" s="129">
        <v>144.69</v>
      </c>
      <c r="D1935" s="129">
        <f t="shared" si="40"/>
        <v>0</v>
      </c>
      <c r="E1935" s="136">
        <f>MULTIPLIER!$C$36</f>
        <v>0</v>
      </c>
    </row>
    <row r="1936" spans="1:5" ht="15" customHeight="1" x14ac:dyDescent="0.2">
      <c r="A1936" s="132">
        <v>364351</v>
      </c>
      <c r="B1936" s="127" t="s">
        <v>2376</v>
      </c>
      <c r="C1936" s="129">
        <v>161.07</v>
      </c>
      <c r="D1936" s="129">
        <f t="shared" si="40"/>
        <v>0</v>
      </c>
      <c r="E1936" s="136">
        <f>MULTIPLIER!$C$36</f>
        <v>0</v>
      </c>
    </row>
    <row r="1937" spans="1:5" ht="15" customHeight="1" x14ac:dyDescent="0.2">
      <c r="A1937" s="132">
        <v>364352</v>
      </c>
      <c r="B1937" s="127" t="s">
        <v>2377</v>
      </c>
      <c r="C1937" s="129">
        <v>177.45</v>
      </c>
      <c r="D1937" s="129">
        <f t="shared" si="40"/>
        <v>0</v>
      </c>
      <c r="E1937" s="136">
        <f>MULTIPLIER!$C$36</f>
        <v>0</v>
      </c>
    </row>
    <row r="1938" spans="1:5" ht="15" customHeight="1" x14ac:dyDescent="0.2">
      <c r="A1938" s="132">
        <v>364353</v>
      </c>
      <c r="B1938" s="127" t="s">
        <v>2378</v>
      </c>
      <c r="C1938" s="129">
        <v>193.83</v>
      </c>
      <c r="D1938" s="129">
        <f t="shared" si="40"/>
        <v>0</v>
      </c>
      <c r="E1938" s="136">
        <f>MULTIPLIER!$C$36</f>
        <v>0</v>
      </c>
    </row>
    <row r="1939" spans="1:5" ht="15" customHeight="1" x14ac:dyDescent="0.2">
      <c r="A1939" s="132">
        <v>364355</v>
      </c>
      <c r="B1939" s="127" t="s">
        <v>2379</v>
      </c>
      <c r="C1939" s="129"/>
      <c r="D1939" s="129">
        <f t="shared" si="40"/>
        <v>0</v>
      </c>
      <c r="E1939" s="136">
        <f>MULTIPLIER!$C$36</f>
        <v>0</v>
      </c>
    </row>
    <row r="1940" spans="1:5" ht="15" customHeight="1" x14ac:dyDescent="0.2">
      <c r="A1940" s="132">
        <v>364357</v>
      </c>
      <c r="B1940" s="127" t="s">
        <v>2380</v>
      </c>
      <c r="C1940" s="129"/>
      <c r="D1940" s="129">
        <f t="shared" si="40"/>
        <v>0</v>
      </c>
      <c r="E1940" s="136">
        <f>MULTIPLIER!$C$36</f>
        <v>0</v>
      </c>
    </row>
    <row r="1941" spans="1:5" ht="15" customHeight="1" x14ac:dyDescent="0.2">
      <c r="A1941" s="132">
        <v>364361</v>
      </c>
      <c r="B1941" s="127" t="s">
        <v>2381</v>
      </c>
      <c r="C1941" s="129"/>
      <c r="D1941" s="129">
        <f t="shared" si="40"/>
        <v>0</v>
      </c>
      <c r="E1941" s="136">
        <f>MULTIPLIER!$C$36</f>
        <v>0</v>
      </c>
    </row>
    <row r="1942" spans="1:5" ht="15" customHeight="1" x14ac:dyDescent="0.2">
      <c r="A1942" s="132">
        <v>364365</v>
      </c>
      <c r="B1942" s="127" t="s">
        <v>2382</v>
      </c>
      <c r="C1942" s="129"/>
      <c r="D1942" s="129">
        <f t="shared" si="40"/>
        <v>0</v>
      </c>
      <c r="E1942" s="136">
        <f>MULTIPLIER!$C$36</f>
        <v>0</v>
      </c>
    </row>
    <row r="1943" spans="1:5" ht="15" customHeight="1" x14ac:dyDescent="0.2">
      <c r="A1943" s="132">
        <v>364378</v>
      </c>
      <c r="B1943" s="127" t="s">
        <v>2383</v>
      </c>
      <c r="C1943" s="129">
        <v>104.286</v>
      </c>
      <c r="D1943" s="129">
        <f t="shared" si="40"/>
        <v>0</v>
      </c>
      <c r="E1943" s="136">
        <f>MULTIPLIER!$C$36</f>
        <v>0</v>
      </c>
    </row>
    <row r="1944" spans="1:5" ht="15" customHeight="1" x14ac:dyDescent="0.2">
      <c r="A1944" s="132">
        <v>364379</v>
      </c>
      <c r="B1944" s="127" t="s">
        <v>2384</v>
      </c>
      <c r="C1944" s="129">
        <v>109.746</v>
      </c>
      <c r="D1944" s="129">
        <f t="shared" si="40"/>
        <v>0</v>
      </c>
      <c r="E1944" s="136">
        <f>MULTIPLIER!$C$36</f>
        <v>0</v>
      </c>
    </row>
    <row r="1945" spans="1:5" ht="15" customHeight="1" x14ac:dyDescent="0.2">
      <c r="A1945" s="132">
        <v>364380</v>
      </c>
      <c r="B1945" s="127" t="s">
        <v>2385</v>
      </c>
      <c r="C1945" s="129">
        <v>131.58600000000001</v>
      </c>
      <c r="D1945" s="129">
        <f t="shared" si="40"/>
        <v>0</v>
      </c>
      <c r="E1945" s="136">
        <f>MULTIPLIER!$C$36</f>
        <v>0</v>
      </c>
    </row>
    <row r="1946" spans="1:5" ht="15" customHeight="1" x14ac:dyDescent="0.2">
      <c r="A1946" s="132">
        <v>364381</v>
      </c>
      <c r="B1946" s="127" t="s">
        <v>2386</v>
      </c>
      <c r="C1946" s="129">
        <v>153.42599999999999</v>
      </c>
      <c r="D1946" s="129">
        <f t="shared" si="40"/>
        <v>0</v>
      </c>
      <c r="E1946" s="136">
        <f>MULTIPLIER!$C$36</f>
        <v>0</v>
      </c>
    </row>
    <row r="1947" spans="1:5" ht="15" customHeight="1" x14ac:dyDescent="0.2">
      <c r="A1947" s="132">
        <v>364382</v>
      </c>
      <c r="B1947" s="127" t="s">
        <v>2387</v>
      </c>
      <c r="C1947" s="129">
        <v>175.81200000000001</v>
      </c>
      <c r="D1947" s="129">
        <f t="shared" si="40"/>
        <v>0</v>
      </c>
      <c r="E1947" s="136">
        <f>MULTIPLIER!$C$36</f>
        <v>0</v>
      </c>
    </row>
    <row r="1948" spans="1:5" ht="15" customHeight="1" x14ac:dyDescent="0.2">
      <c r="A1948" s="132">
        <v>364383</v>
      </c>
      <c r="B1948" s="127" t="s">
        <v>2388</v>
      </c>
      <c r="C1948" s="129">
        <v>197.65199999999999</v>
      </c>
      <c r="D1948" s="129">
        <f t="shared" si="40"/>
        <v>0</v>
      </c>
      <c r="E1948" s="136">
        <f>MULTIPLIER!$C$36</f>
        <v>0</v>
      </c>
    </row>
    <row r="1949" spans="1:5" ht="15" customHeight="1" x14ac:dyDescent="0.2">
      <c r="A1949" s="132">
        <v>364384</v>
      </c>
      <c r="B1949" s="127" t="s">
        <v>2389</v>
      </c>
      <c r="C1949" s="129">
        <v>219.49199999999999</v>
      </c>
      <c r="D1949" s="129">
        <f t="shared" si="40"/>
        <v>0</v>
      </c>
      <c r="E1949" s="136">
        <f>MULTIPLIER!$C$36</f>
        <v>0</v>
      </c>
    </row>
    <row r="1950" spans="1:5" ht="15" customHeight="1" x14ac:dyDescent="0.2">
      <c r="A1950" s="132">
        <v>364385</v>
      </c>
      <c r="B1950" s="127" t="s">
        <v>2390</v>
      </c>
      <c r="C1950" s="129">
        <v>241.33199999999999</v>
      </c>
      <c r="D1950" s="129">
        <f t="shared" si="40"/>
        <v>0</v>
      </c>
      <c r="E1950" s="136">
        <f>MULTIPLIER!$C$36</f>
        <v>0</v>
      </c>
    </row>
    <row r="1951" spans="1:5" ht="15" customHeight="1" x14ac:dyDescent="0.2">
      <c r="A1951" s="132">
        <v>364386</v>
      </c>
      <c r="B1951" s="127" t="s">
        <v>2391</v>
      </c>
      <c r="C1951" s="129">
        <v>263.17200000000003</v>
      </c>
      <c r="D1951" s="129">
        <f t="shared" si="40"/>
        <v>0</v>
      </c>
      <c r="E1951" s="136">
        <f>MULTIPLIER!$C$36</f>
        <v>0</v>
      </c>
    </row>
    <row r="1952" spans="1:5" ht="15" customHeight="1" x14ac:dyDescent="0.2">
      <c r="A1952" s="132">
        <v>364388</v>
      </c>
      <c r="B1952" s="127" t="s">
        <v>2392</v>
      </c>
      <c r="C1952" s="129"/>
      <c r="D1952" s="129">
        <f t="shared" si="40"/>
        <v>0</v>
      </c>
      <c r="E1952" s="136">
        <f>MULTIPLIER!$C$36</f>
        <v>0</v>
      </c>
    </row>
    <row r="1953" spans="1:5" ht="15" customHeight="1" x14ac:dyDescent="0.2">
      <c r="A1953" s="132">
        <v>364390</v>
      </c>
      <c r="B1953" s="127" t="s">
        <v>2393</v>
      </c>
      <c r="C1953" s="129"/>
      <c r="D1953" s="129">
        <f t="shared" si="40"/>
        <v>0</v>
      </c>
      <c r="E1953" s="136">
        <f>MULTIPLIER!$C$36</f>
        <v>0</v>
      </c>
    </row>
    <row r="1954" spans="1:5" ht="15" customHeight="1" x14ac:dyDescent="0.2">
      <c r="A1954" s="132">
        <v>364392</v>
      </c>
      <c r="B1954" s="127" t="s">
        <v>2394</v>
      </c>
      <c r="C1954" s="129"/>
      <c r="D1954" s="129">
        <f t="shared" si="40"/>
        <v>0</v>
      </c>
      <c r="E1954" s="136">
        <f>MULTIPLIER!$C$36</f>
        <v>0</v>
      </c>
    </row>
    <row r="1955" spans="1:5" ht="15" customHeight="1" x14ac:dyDescent="0.2">
      <c r="A1955" s="132">
        <v>364394</v>
      </c>
      <c r="B1955" s="127" t="s">
        <v>2395</v>
      </c>
      <c r="C1955" s="129"/>
      <c r="D1955" s="129">
        <f t="shared" si="40"/>
        <v>0</v>
      </c>
      <c r="E1955" s="136">
        <f>MULTIPLIER!$C$36</f>
        <v>0</v>
      </c>
    </row>
    <row r="1956" spans="1:5" ht="15" customHeight="1" x14ac:dyDescent="0.2">
      <c r="A1956" s="132">
        <v>364398</v>
      </c>
      <c r="B1956" s="127" t="s">
        <v>2396</v>
      </c>
      <c r="C1956" s="129"/>
      <c r="D1956" s="129">
        <f t="shared" si="40"/>
        <v>0</v>
      </c>
      <c r="E1956" s="136">
        <f>MULTIPLIER!$C$36</f>
        <v>0</v>
      </c>
    </row>
    <row r="1957" spans="1:5" ht="15" customHeight="1" x14ac:dyDescent="0.2">
      <c r="A1957" s="132">
        <v>364411</v>
      </c>
      <c r="B1957" s="127" t="s">
        <v>2397</v>
      </c>
      <c r="C1957" s="129"/>
      <c r="D1957" s="129">
        <f t="shared" si="40"/>
        <v>0</v>
      </c>
      <c r="E1957" s="136">
        <f>MULTIPLIER!$C$36</f>
        <v>0</v>
      </c>
    </row>
    <row r="1958" spans="1:5" ht="15" customHeight="1" x14ac:dyDescent="0.2">
      <c r="A1958" s="132">
        <v>364412</v>
      </c>
      <c r="B1958" s="127" t="s">
        <v>2398</v>
      </c>
      <c r="C1958" s="129"/>
      <c r="D1958" s="129">
        <f t="shared" si="40"/>
        <v>0</v>
      </c>
      <c r="E1958" s="136">
        <f>MULTIPLIER!$C$36</f>
        <v>0</v>
      </c>
    </row>
    <row r="1959" spans="1:5" ht="15" customHeight="1" x14ac:dyDescent="0.2">
      <c r="A1959" s="132">
        <v>364414</v>
      </c>
      <c r="B1959" s="127" t="s">
        <v>2399</v>
      </c>
      <c r="C1959" s="129"/>
      <c r="D1959" s="129">
        <f t="shared" si="40"/>
        <v>0</v>
      </c>
      <c r="E1959" s="136">
        <f>MULTIPLIER!$C$36</f>
        <v>0</v>
      </c>
    </row>
    <row r="1960" spans="1:5" ht="15" customHeight="1" x14ac:dyDescent="0.2">
      <c r="A1960" s="132">
        <v>364416</v>
      </c>
      <c r="B1960" s="127" t="s">
        <v>2400</v>
      </c>
      <c r="C1960" s="129"/>
      <c r="D1960" s="129">
        <f t="shared" si="40"/>
        <v>0</v>
      </c>
      <c r="E1960" s="136">
        <f>MULTIPLIER!$C$36</f>
        <v>0</v>
      </c>
    </row>
    <row r="1961" spans="1:5" ht="15" customHeight="1" x14ac:dyDescent="0.2">
      <c r="A1961" s="132">
        <v>364418</v>
      </c>
      <c r="B1961" s="127" t="s">
        <v>2401</v>
      </c>
      <c r="C1961" s="129"/>
      <c r="D1961" s="129">
        <f t="shared" si="40"/>
        <v>0</v>
      </c>
      <c r="E1961" s="136">
        <f>MULTIPLIER!$C$36</f>
        <v>0</v>
      </c>
    </row>
    <row r="1962" spans="1:5" ht="15" customHeight="1" x14ac:dyDescent="0.2">
      <c r="A1962" s="132">
        <v>364430</v>
      </c>
      <c r="B1962" s="127" t="s">
        <v>2402</v>
      </c>
      <c r="C1962" s="129"/>
      <c r="D1962" s="129">
        <f t="shared" ref="D1962:D1980" si="41">ROUND(C1962*E1962,4)</f>
        <v>0</v>
      </c>
      <c r="E1962" s="136">
        <f>MULTIPLIER!$C$36</f>
        <v>0</v>
      </c>
    </row>
    <row r="1963" spans="1:5" ht="15" customHeight="1" x14ac:dyDescent="0.2">
      <c r="A1963" s="132">
        <v>364443</v>
      </c>
      <c r="B1963" s="127" t="s">
        <v>2403</v>
      </c>
      <c r="C1963" s="129"/>
      <c r="D1963" s="129">
        <f t="shared" si="41"/>
        <v>0</v>
      </c>
      <c r="E1963" s="136">
        <f>MULTIPLIER!$C$36</f>
        <v>0</v>
      </c>
    </row>
    <row r="1964" spans="1:5" ht="15" customHeight="1" x14ac:dyDescent="0.2">
      <c r="A1964" s="132">
        <v>364444</v>
      </c>
      <c r="B1964" s="127" t="s">
        <v>2404</v>
      </c>
      <c r="C1964" s="129"/>
      <c r="D1964" s="129">
        <f t="shared" si="41"/>
        <v>0</v>
      </c>
      <c r="E1964" s="136">
        <f>MULTIPLIER!$C$36</f>
        <v>0</v>
      </c>
    </row>
    <row r="1965" spans="1:5" ht="15" customHeight="1" x14ac:dyDescent="0.2">
      <c r="A1965" s="132">
        <v>364445</v>
      </c>
      <c r="B1965" s="127" t="s">
        <v>2405</v>
      </c>
      <c r="C1965" s="129"/>
      <c r="D1965" s="129">
        <f t="shared" si="41"/>
        <v>0</v>
      </c>
      <c r="E1965" s="136">
        <f>MULTIPLIER!$C$36</f>
        <v>0</v>
      </c>
    </row>
    <row r="1966" spans="1:5" ht="15" customHeight="1" x14ac:dyDescent="0.2">
      <c r="A1966" s="132">
        <v>364446</v>
      </c>
      <c r="B1966" s="127" t="s">
        <v>2406</v>
      </c>
      <c r="C1966" s="129"/>
      <c r="D1966" s="129">
        <f t="shared" si="41"/>
        <v>0</v>
      </c>
      <c r="E1966" s="136">
        <f>MULTIPLIER!$C$36</f>
        <v>0</v>
      </c>
    </row>
    <row r="1967" spans="1:5" ht="15" customHeight="1" x14ac:dyDescent="0.2">
      <c r="A1967" s="132">
        <v>364447</v>
      </c>
      <c r="B1967" s="127" t="s">
        <v>2407</v>
      </c>
      <c r="C1967" s="129"/>
      <c r="D1967" s="129">
        <f t="shared" si="41"/>
        <v>0</v>
      </c>
      <c r="E1967" s="136">
        <f>MULTIPLIER!$C$36</f>
        <v>0</v>
      </c>
    </row>
    <row r="1968" spans="1:5" ht="15" customHeight="1" x14ac:dyDescent="0.2">
      <c r="A1968" s="132">
        <v>364448</v>
      </c>
      <c r="B1968" s="127" t="s">
        <v>2408</v>
      </c>
      <c r="C1968" s="129"/>
      <c r="D1968" s="129">
        <f t="shared" si="41"/>
        <v>0</v>
      </c>
      <c r="E1968" s="136">
        <f>MULTIPLIER!$C$36</f>
        <v>0</v>
      </c>
    </row>
    <row r="1969" spans="1:5" ht="15" customHeight="1" x14ac:dyDescent="0.2">
      <c r="A1969" s="132">
        <v>364450</v>
      </c>
      <c r="B1969" s="127" t="s">
        <v>2409</v>
      </c>
      <c r="C1969" s="129"/>
      <c r="D1969" s="129">
        <f t="shared" si="41"/>
        <v>0</v>
      </c>
      <c r="E1969" s="136">
        <f>MULTIPLIER!$C$36</f>
        <v>0</v>
      </c>
    </row>
    <row r="1970" spans="1:5" ht="15" customHeight="1" x14ac:dyDescent="0.2">
      <c r="A1970" s="132">
        <v>364452</v>
      </c>
      <c r="B1970" s="127" t="s">
        <v>2410</v>
      </c>
      <c r="C1970" s="129"/>
      <c r="D1970" s="129">
        <f t="shared" si="41"/>
        <v>0</v>
      </c>
      <c r="E1970" s="136">
        <f>MULTIPLIER!$C$36</f>
        <v>0</v>
      </c>
    </row>
    <row r="1971" spans="1:5" ht="15" customHeight="1" x14ac:dyDescent="0.2">
      <c r="A1971" s="132">
        <v>364454</v>
      </c>
      <c r="B1971" s="127" t="s">
        <v>2411</v>
      </c>
      <c r="C1971" s="129"/>
      <c r="D1971" s="129">
        <f t="shared" si="41"/>
        <v>0</v>
      </c>
      <c r="E1971" s="136">
        <f>MULTIPLIER!$C$36</f>
        <v>0</v>
      </c>
    </row>
    <row r="1972" spans="1:5" ht="15" customHeight="1" x14ac:dyDescent="0.2">
      <c r="A1972" s="132">
        <v>364458</v>
      </c>
      <c r="B1972" s="127" t="s">
        <v>2412</v>
      </c>
      <c r="C1972" s="129"/>
      <c r="D1972" s="129">
        <f t="shared" si="41"/>
        <v>0</v>
      </c>
      <c r="E1972" s="136">
        <f>MULTIPLIER!$C$36</f>
        <v>0</v>
      </c>
    </row>
    <row r="1973" spans="1:5" ht="15" customHeight="1" x14ac:dyDescent="0.2">
      <c r="A1973" s="132">
        <v>364462</v>
      </c>
      <c r="B1973" s="127" t="s">
        <v>2413</v>
      </c>
      <c r="C1973" s="129"/>
      <c r="D1973" s="129">
        <f t="shared" si="41"/>
        <v>0</v>
      </c>
      <c r="E1973" s="136">
        <f>MULTIPLIER!$C$36</f>
        <v>0</v>
      </c>
    </row>
    <row r="1974" spans="1:5" ht="15" customHeight="1" x14ac:dyDescent="0.2">
      <c r="A1974" s="132">
        <v>364506</v>
      </c>
      <c r="B1974" s="127" t="s">
        <v>2414</v>
      </c>
      <c r="C1974" s="129"/>
      <c r="D1974" s="129">
        <f t="shared" si="41"/>
        <v>0</v>
      </c>
      <c r="E1974" s="136">
        <f>MULTIPLIER!$C$36</f>
        <v>0</v>
      </c>
    </row>
    <row r="1975" spans="1:5" ht="15" customHeight="1" x14ac:dyDescent="0.2">
      <c r="A1975" s="132">
        <v>364508</v>
      </c>
      <c r="B1975" s="127" t="s">
        <v>2415</v>
      </c>
      <c r="C1975" s="129"/>
      <c r="D1975" s="129">
        <f t="shared" si="41"/>
        <v>0</v>
      </c>
      <c r="E1975" s="136">
        <f>MULTIPLIER!$C$36</f>
        <v>0</v>
      </c>
    </row>
    <row r="1976" spans="1:5" ht="15" customHeight="1" x14ac:dyDescent="0.2">
      <c r="A1976" s="132">
        <v>364510</v>
      </c>
      <c r="B1976" s="127" t="s">
        <v>2416</v>
      </c>
      <c r="C1976" s="129"/>
      <c r="D1976" s="129">
        <f t="shared" si="41"/>
        <v>0</v>
      </c>
      <c r="E1976" s="136">
        <f>MULTIPLIER!$C$36</f>
        <v>0</v>
      </c>
    </row>
    <row r="1977" spans="1:5" ht="15" customHeight="1" x14ac:dyDescent="0.2">
      <c r="A1977" s="132">
        <v>364512</v>
      </c>
      <c r="B1977" s="127" t="s">
        <v>2417</v>
      </c>
      <c r="C1977" s="129"/>
      <c r="D1977" s="129">
        <f t="shared" si="41"/>
        <v>0</v>
      </c>
      <c r="E1977" s="136">
        <f>MULTIPLIER!$C$36</f>
        <v>0</v>
      </c>
    </row>
    <row r="1978" spans="1:5" ht="15" customHeight="1" x14ac:dyDescent="0.2">
      <c r="A1978" s="132">
        <v>364516</v>
      </c>
      <c r="B1978" s="127" t="s">
        <v>2418</v>
      </c>
      <c r="C1978" s="129"/>
      <c r="D1978" s="129">
        <f t="shared" si="41"/>
        <v>0</v>
      </c>
      <c r="E1978" s="136">
        <f>MULTIPLIER!$C$36</f>
        <v>0</v>
      </c>
    </row>
    <row r="1979" spans="1:5" ht="15" customHeight="1" x14ac:dyDescent="0.2">
      <c r="A1979" s="132">
        <v>364520</v>
      </c>
      <c r="B1979" s="127" t="s">
        <v>2419</v>
      </c>
      <c r="C1979" s="129"/>
      <c r="D1979" s="129">
        <f t="shared" si="41"/>
        <v>0</v>
      </c>
      <c r="E1979" s="136">
        <f>MULTIPLIER!$C$36</f>
        <v>0</v>
      </c>
    </row>
    <row r="1980" spans="1:5" ht="15" customHeight="1" thickBot="1" x14ac:dyDescent="0.25">
      <c r="A1980" s="140">
        <v>364524</v>
      </c>
      <c r="B1980" s="127" t="s">
        <v>2420</v>
      </c>
      <c r="C1980" s="129"/>
      <c r="D1980" s="129">
        <f t="shared" si="41"/>
        <v>0</v>
      </c>
      <c r="E1980" s="141">
        <f>MULTIPLIER!$C$36</f>
        <v>0</v>
      </c>
    </row>
    <row r="1981" spans="1:5" ht="32.1" customHeight="1" x14ac:dyDescent="0.4">
      <c r="A1981" s="144"/>
      <c r="B1981" s="103" t="s">
        <v>21</v>
      </c>
      <c r="C1981" s="103"/>
      <c r="D1981" s="103"/>
      <c r="E1981" s="148"/>
    </row>
    <row r="1982" spans="1:5" ht="15" customHeight="1" x14ac:dyDescent="0.2">
      <c r="A1982" s="145" t="s">
        <v>2421</v>
      </c>
      <c r="B1982" s="142" t="s">
        <v>2422</v>
      </c>
      <c r="C1982" s="143">
        <v>2.0299999999999998</v>
      </c>
      <c r="D1982" s="143">
        <f t="shared" ref="D1982:D1988" si="42">ROUND(C1982*E1982,4)</f>
        <v>0</v>
      </c>
      <c r="E1982" s="149">
        <f>MULTIPLIER!$C$37</f>
        <v>0</v>
      </c>
    </row>
    <row r="1983" spans="1:5" ht="15" customHeight="1" x14ac:dyDescent="0.2">
      <c r="A1983" s="146" t="s">
        <v>2423</v>
      </c>
      <c r="B1983" s="142" t="s">
        <v>2424</v>
      </c>
      <c r="C1983" s="143">
        <v>1.8340000000000001</v>
      </c>
      <c r="D1983" s="143">
        <f t="shared" si="42"/>
        <v>0</v>
      </c>
      <c r="E1983" s="150">
        <f>MULTIPLIER!$C$37</f>
        <v>0</v>
      </c>
    </row>
    <row r="1984" spans="1:5" ht="15" customHeight="1" x14ac:dyDescent="0.2">
      <c r="A1984" s="146" t="s">
        <v>2425</v>
      </c>
      <c r="B1984" s="142" t="s">
        <v>2426</v>
      </c>
      <c r="C1984" s="143">
        <v>2.1280000000000001</v>
      </c>
      <c r="D1984" s="143">
        <f t="shared" si="42"/>
        <v>0</v>
      </c>
      <c r="E1984" s="150">
        <f>MULTIPLIER!$C$37</f>
        <v>0</v>
      </c>
    </row>
    <row r="1985" spans="1:5" ht="15" customHeight="1" x14ac:dyDescent="0.2">
      <c r="A1985" s="146" t="s">
        <v>2427</v>
      </c>
      <c r="B1985" s="142" t="s">
        <v>2428</v>
      </c>
      <c r="C1985" s="143">
        <v>2.2799999999999998</v>
      </c>
      <c r="D1985" s="143">
        <f t="shared" si="42"/>
        <v>0</v>
      </c>
      <c r="E1985" s="150">
        <f>MULTIPLIER!$C$37</f>
        <v>0</v>
      </c>
    </row>
    <row r="1986" spans="1:5" ht="15" customHeight="1" x14ac:dyDescent="0.2">
      <c r="A1986" s="146" t="s">
        <v>2429</v>
      </c>
      <c r="B1986" s="142" t="s">
        <v>2430</v>
      </c>
      <c r="C1986" s="143">
        <v>2.3519999999999999</v>
      </c>
      <c r="D1986" s="143">
        <f t="shared" si="42"/>
        <v>0</v>
      </c>
      <c r="E1986" s="150">
        <f>MULTIPLIER!$C$37</f>
        <v>0</v>
      </c>
    </row>
    <row r="1987" spans="1:5" ht="15" customHeight="1" x14ac:dyDescent="0.2">
      <c r="A1987" s="146" t="s">
        <v>2431</v>
      </c>
      <c r="B1987" s="142" t="s">
        <v>2432</v>
      </c>
      <c r="C1987" s="143">
        <v>2.8839999999999999</v>
      </c>
      <c r="D1987" s="143">
        <f t="shared" si="42"/>
        <v>0</v>
      </c>
      <c r="E1987" s="150">
        <f>MULTIPLIER!$C$37</f>
        <v>0</v>
      </c>
    </row>
    <row r="1988" spans="1:5" ht="15" customHeight="1" thickBot="1" x14ac:dyDescent="0.25">
      <c r="A1988" s="147" t="s">
        <v>2433</v>
      </c>
      <c r="B1988" s="142" t="s">
        <v>2434</v>
      </c>
      <c r="C1988" s="143">
        <v>2.1896</v>
      </c>
      <c r="D1988" s="143">
        <f t="shared" si="42"/>
        <v>0</v>
      </c>
      <c r="E1988" s="151">
        <f>MULTIPLIER!$C$37</f>
        <v>0</v>
      </c>
    </row>
    <row r="1989" spans="1:5" ht="32.1" customHeight="1" x14ac:dyDescent="0.4">
      <c r="A1989" s="144"/>
      <c r="B1989" s="103" t="s">
        <v>22</v>
      </c>
      <c r="C1989" s="103"/>
      <c r="D1989" s="103"/>
      <c r="E1989" s="148"/>
    </row>
    <row r="1990" spans="1:5" ht="15" customHeight="1" x14ac:dyDescent="0.2">
      <c r="A1990" s="145">
        <v>880</v>
      </c>
      <c r="B1990" s="142" t="s">
        <v>2435</v>
      </c>
      <c r="C1990" s="143">
        <v>18.5</v>
      </c>
      <c r="D1990" s="143">
        <f t="shared" ref="D1990:D2001" si="43">ROUND(C1990*E1990,4)</f>
        <v>0</v>
      </c>
      <c r="E1990" s="149">
        <f>MULTIPLIER!$C$38</f>
        <v>0</v>
      </c>
    </row>
    <row r="1991" spans="1:5" ht="15" customHeight="1" x14ac:dyDescent="0.2">
      <c r="A1991" s="146">
        <v>881</v>
      </c>
      <c r="B1991" s="142" t="s">
        <v>2436</v>
      </c>
      <c r="C1991" s="143">
        <v>25</v>
      </c>
      <c r="D1991" s="143">
        <f t="shared" si="43"/>
        <v>0</v>
      </c>
      <c r="E1991" s="150">
        <f>MULTIPLIER!$C$38</f>
        <v>0</v>
      </c>
    </row>
    <row r="1992" spans="1:5" ht="15" customHeight="1" x14ac:dyDescent="0.2">
      <c r="A1992" s="146">
        <v>882</v>
      </c>
      <c r="B1992" s="142" t="s">
        <v>2437</v>
      </c>
      <c r="C1992" s="143">
        <v>21</v>
      </c>
      <c r="D1992" s="143">
        <f t="shared" si="43"/>
        <v>0</v>
      </c>
      <c r="E1992" s="150">
        <f>MULTIPLIER!$C$38</f>
        <v>0</v>
      </c>
    </row>
    <row r="1993" spans="1:5" ht="15" customHeight="1" x14ac:dyDescent="0.2">
      <c r="A1993" s="146">
        <v>883</v>
      </c>
      <c r="B1993" s="142" t="s">
        <v>2438</v>
      </c>
      <c r="C1993" s="143">
        <v>23</v>
      </c>
      <c r="D1993" s="143">
        <f t="shared" si="43"/>
        <v>0</v>
      </c>
      <c r="E1993" s="150">
        <f>MULTIPLIER!$C$38</f>
        <v>0</v>
      </c>
    </row>
    <row r="1994" spans="1:5" ht="15" customHeight="1" x14ac:dyDescent="0.2">
      <c r="A1994" s="146">
        <v>820</v>
      </c>
      <c r="B1994" s="142" t="s">
        <v>2439</v>
      </c>
      <c r="C1994" s="143">
        <v>10.8</v>
      </c>
      <c r="D1994" s="143">
        <f t="shared" si="43"/>
        <v>0</v>
      </c>
      <c r="E1994" s="150">
        <f>MULTIPLIER!$C$38</f>
        <v>0</v>
      </c>
    </row>
    <row r="1995" spans="1:5" ht="15" customHeight="1" x14ac:dyDescent="0.2">
      <c r="A1995" s="146">
        <v>821</v>
      </c>
      <c r="B1995" s="142" t="s">
        <v>2440</v>
      </c>
      <c r="C1995" s="143">
        <v>12.3</v>
      </c>
      <c r="D1995" s="143">
        <f t="shared" si="43"/>
        <v>0</v>
      </c>
      <c r="E1995" s="150">
        <f>MULTIPLIER!$C$38</f>
        <v>0</v>
      </c>
    </row>
    <row r="1996" spans="1:5" ht="15" customHeight="1" x14ac:dyDescent="0.2">
      <c r="A1996" s="146">
        <v>822</v>
      </c>
      <c r="B1996" s="142" t="s">
        <v>2441</v>
      </c>
      <c r="C1996" s="143">
        <v>19</v>
      </c>
      <c r="D1996" s="143">
        <f t="shared" si="43"/>
        <v>0</v>
      </c>
      <c r="E1996" s="150">
        <f>MULTIPLIER!$C$38</f>
        <v>0</v>
      </c>
    </row>
    <row r="1997" spans="1:5" ht="15" customHeight="1" x14ac:dyDescent="0.2">
      <c r="A1997" s="146">
        <v>823</v>
      </c>
      <c r="B1997" s="142" t="s">
        <v>2442</v>
      </c>
      <c r="C1997" s="143">
        <v>29.3</v>
      </c>
      <c r="D1997" s="143">
        <f t="shared" si="43"/>
        <v>0</v>
      </c>
      <c r="E1997" s="150">
        <f>MULTIPLIER!$C$38</f>
        <v>0</v>
      </c>
    </row>
    <row r="1998" spans="1:5" ht="15" customHeight="1" x14ac:dyDescent="0.2">
      <c r="A1998" s="146">
        <v>850</v>
      </c>
      <c r="B1998" s="142" t="s">
        <v>2443</v>
      </c>
      <c r="C1998" s="143">
        <v>13</v>
      </c>
      <c r="D1998" s="143">
        <f t="shared" si="43"/>
        <v>0</v>
      </c>
      <c r="E1998" s="150">
        <f>MULTIPLIER!$C$38</f>
        <v>0</v>
      </c>
    </row>
    <row r="1999" spans="1:5" ht="15" customHeight="1" x14ac:dyDescent="0.2">
      <c r="A1999" s="146">
        <v>851</v>
      </c>
      <c r="B1999" s="142" t="s">
        <v>2444</v>
      </c>
      <c r="C1999" s="143">
        <v>15.94</v>
      </c>
      <c r="D1999" s="143">
        <f t="shared" si="43"/>
        <v>0</v>
      </c>
      <c r="E1999" s="150">
        <f>MULTIPLIER!$C$38</f>
        <v>0</v>
      </c>
    </row>
    <row r="2000" spans="1:5" ht="15" customHeight="1" x14ac:dyDescent="0.2">
      <c r="A2000" s="146">
        <v>852</v>
      </c>
      <c r="B2000" s="142" t="s">
        <v>2445</v>
      </c>
      <c r="C2000" s="143">
        <v>16.100000000000001</v>
      </c>
      <c r="D2000" s="143">
        <f t="shared" si="43"/>
        <v>0</v>
      </c>
      <c r="E2000" s="150">
        <f>MULTIPLIER!$C$38</f>
        <v>0</v>
      </c>
    </row>
    <row r="2001" spans="1:5" ht="15" customHeight="1" thickBot="1" x14ac:dyDescent="0.25">
      <c r="A2001" s="147">
        <v>853</v>
      </c>
      <c r="B2001" s="142" t="s">
        <v>2446</v>
      </c>
      <c r="C2001" s="143">
        <v>24.41</v>
      </c>
      <c r="D2001" s="143">
        <f t="shared" si="43"/>
        <v>0</v>
      </c>
      <c r="E2001" s="151">
        <f>MULTIPLIER!$C$38</f>
        <v>0</v>
      </c>
    </row>
    <row r="2002" spans="1:5" ht="32.1" customHeight="1" x14ac:dyDescent="0.4">
      <c r="A2002" s="144"/>
      <c r="B2002" s="103" t="s">
        <v>23</v>
      </c>
      <c r="C2002" s="103"/>
      <c r="D2002" s="103"/>
      <c r="E2002" s="148"/>
    </row>
    <row r="2003" spans="1:5" ht="15" customHeight="1" x14ac:dyDescent="0.2">
      <c r="A2003" s="145" t="s">
        <v>2447</v>
      </c>
      <c r="B2003" s="142" t="s">
        <v>2448</v>
      </c>
      <c r="C2003" s="143">
        <v>3.51</v>
      </c>
      <c r="D2003" s="143">
        <f t="shared" ref="D2003:D2017" si="44">ROUND(C2003*E2003,4)</f>
        <v>0</v>
      </c>
      <c r="E2003" s="149">
        <f>MULTIPLIER!$C$39</f>
        <v>0</v>
      </c>
    </row>
    <row r="2004" spans="1:5" ht="15" customHeight="1" x14ac:dyDescent="0.2">
      <c r="A2004" s="146" t="s">
        <v>2449</v>
      </c>
      <c r="B2004" s="142" t="s">
        <v>2450</v>
      </c>
      <c r="C2004" s="143">
        <v>4.5599999999999996</v>
      </c>
      <c r="D2004" s="143">
        <f t="shared" si="44"/>
        <v>0</v>
      </c>
      <c r="E2004" s="150">
        <f>MULTIPLIER!$C$39</f>
        <v>0</v>
      </c>
    </row>
    <row r="2005" spans="1:5" ht="15" customHeight="1" x14ac:dyDescent="0.2">
      <c r="A2005" s="146" t="s">
        <v>2451</v>
      </c>
      <c r="B2005" s="142" t="s">
        <v>2452</v>
      </c>
      <c r="C2005" s="143">
        <v>7.0650000000000004</v>
      </c>
      <c r="D2005" s="143">
        <f t="shared" si="44"/>
        <v>0</v>
      </c>
      <c r="E2005" s="150">
        <f>MULTIPLIER!$C$39</f>
        <v>0</v>
      </c>
    </row>
    <row r="2006" spans="1:5" ht="15" customHeight="1" x14ac:dyDescent="0.2">
      <c r="A2006" s="146" t="s">
        <v>2453</v>
      </c>
      <c r="B2006" s="142" t="s">
        <v>2454</v>
      </c>
      <c r="C2006" s="143">
        <v>10.82</v>
      </c>
      <c r="D2006" s="143">
        <f t="shared" si="44"/>
        <v>0</v>
      </c>
      <c r="E2006" s="150">
        <f>MULTIPLIER!$C$39</f>
        <v>0</v>
      </c>
    </row>
    <row r="2007" spans="1:5" ht="15" customHeight="1" x14ac:dyDescent="0.2">
      <c r="A2007" s="146" t="s">
        <v>2455</v>
      </c>
      <c r="B2007" s="142" t="s">
        <v>2456</v>
      </c>
      <c r="C2007" s="143">
        <v>13.5</v>
      </c>
      <c r="D2007" s="143">
        <f t="shared" si="44"/>
        <v>0</v>
      </c>
      <c r="E2007" s="150">
        <f>MULTIPLIER!$C$39</f>
        <v>0</v>
      </c>
    </row>
    <row r="2008" spans="1:5" ht="15" customHeight="1" x14ac:dyDescent="0.2">
      <c r="A2008" s="146" t="s">
        <v>2457</v>
      </c>
      <c r="B2008" s="142" t="s">
        <v>2458</v>
      </c>
      <c r="C2008" s="143">
        <v>20.385000000000002</v>
      </c>
      <c r="D2008" s="143">
        <f t="shared" si="44"/>
        <v>0</v>
      </c>
      <c r="E2008" s="150">
        <f>MULTIPLIER!$C$39</f>
        <v>0</v>
      </c>
    </row>
    <row r="2009" spans="1:5" ht="15" customHeight="1" x14ac:dyDescent="0.2">
      <c r="A2009" s="146" t="s">
        <v>2459</v>
      </c>
      <c r="B2009" s="142" t="s">
        <v>2460</v>
      </c>
      <c r="C2009" s="143">
        <v>31.2</v>
      </c>
      <c r="D2009" s="143">
        <f t="shared" si="44"/>
        <v>0</v>
      </c>
      <c r="E2009" s="150">
        <f>MULTIPLIER!$C$39</f>
        <v>0</v>
      </c>
    </row>
    <row r="2010" spans="1:5" ht="15" customHeight="1" x14ac:dyDescent="0.2">
      <c r="A2010" s="146" t="s">
        <v>2461</v>
      </c>
      <c r="B2010" s="142" t="s">
        <v>2462</v>
      </c>
      <c r="C2010" s="143">
        <v>43.05</v>
      </c>
      <c r="D2010" s="143">
        <f t="shared" si="44"/>
        <v>0</v>
      </c>
      <c r="E2010" s="150">
        <f>MULTIPLIER!$C$39</f>
        <v>0</v>
      </c>
    </row>
    <row r="2011" spans="1:5" ht="15" customHeight="1" x14ac:dyDescent="0.2">
      <c r="A2011" s="146" t="s">
        <v>2463</v>
      </c>
      <c r="B2011" s="142" t="s">
        <v>2464</v>
      </c>
      <c r="C2011" s="143"/>
      <c r="D2011" s="143">
        <f t="shared" si="44"/>
        <v>0</v>
      </c>
      <c r="E2011" s="150">
        <f>MULTIPLIER!$C$39</f>
        <v>0</v>
      </c>
    </row>
    <row r="2012" spans="1:5" ht="15" customHeight="1" x14ac:dyDescent="0.2">
      <c r="A2012" s="146" t="s">
        <v>2465</v>
      </c>
      <c r="B2012" s="142" t="s">
        <v>2466</v>
      </c>
      <c r="C2012" s="143">
        <v>2.85</v>
      </c>
      <c r="D2012" s="143">
        <f t="shared" si="44"/>
        <v>0</v>
      </c>
      <c r="E2012" s="150">
        <f>MULTIPLIER!$C$39</f>
        <v>0</v>
      </c>
    </row>
    <row r="2013" spans="1:5" ht="15" customHeight="1" x14ac:dyDescent="0.2">
      <c r="A2013" s="146" t="s">
        <v>2467</v>
      </c>
      <c r="B2013" s="142" t="s">
        <v>2468</v>
      </c>
      <c r="C2013" s="143">
        <v>4.2450000000000001</v>
      </c>
      <c r="D2013" s="143">
        <f t="shared" si="44"/>
        <v>0</v>
      </c>
      <c r="E2013" s="150">
        <f>MULTIPLIER!$C$39</f>
        <v>0</v>
      </c>
    </row>
    <row r="2014" spans="1:5" ht="15" customHeight="1" x14ac:dyDescent="0.2">
      <c r="A2014" s="146" t="s">
        <v>2469</v>
      </c>
      <c r="B2014" s="142" t="s">
        <v>2470</v>
      </c>
      <c r="C2014" s="143">
        <v>6.27</v>
      </c>
      <c r="D2014" s="143">
        <f t="shared" si="44"/>
        <v>0</v>
      </c>
      <c r="E2014" s="150">
        <f>MULTIPLIER!$C$39</f>
        <v>0</v>
      </c>
    </row>
    <row r="2015" spans="1:5" ht="15" customHeight="1" x14ac:dyDescent="0.2">
      <c r="A2015" s="146" t="s">
        <v>2471</v>
      </c>
      <c r="B2015" s="142" t="s">
        <v>2472</v>
      </c>
      <c r="C2015" s="143">
        <v>9.7050000000000001</v>
      </c>
      <c r="D2015" s="143">
        <f t="shared" si="44"/>
        <v>0</v>
      </c>
      <c r="E2015" s="150">
        <f>MULTIPLIER!$C$39</f>
        <v>0</v>
      </c>
    </row>
    <row r="2016" spans="1:5" ht="15" customHeight="1" x14ac:dyDescent="0.2">
      <c r="A2016" s="146" t="s">
        <v>2473</v>
      </c>
      <c r="B2016" s="142" t="s">
        <v>2474</v>
      </c>
      <c r="C2016" s="143">
        <v>12.074999999999999</v>
      </c>
      <c r="D2016" s="143">
        <f t="shared" si="44"/>
        <v>0</v>
      </c>
      <c r="E2016" s="150">
        <f>MULTIPLIER!$C$39</f>
        <v>0</v>
      </c>
    </row>
    <row r="2017" spans="1:5" ht="15" customHeight="1" thickBot="1" x14ac:dyDescent="0.25">
      <c r="A2017" s="147" t="s">
        <v>2475</v>
      </c>
      <c r="B2017" s="142" t="s">
        <v>2476</v>
      </c>
      <c r="C2017" s="143">
        <v>19.86</v>
      </c>
      <c r="D2017" s="143">
        <f t="shared" si="44"/>
        <v>0</v>
      </c>
      <c r="E2017" s="151">
        <f>MULTIPLIER!$C$39</f>
        <v>0</v>
      </c>
    </row>
    <row r="2018" spans="1:5" ht="32.1" customHeight="1" x14ac:dyDescent="0.4">
      <c r="A2018" s="144"/>
      <c r="B2018" s="103" t="s">
        <v>24</v>
      </c>
      <c r="C2018" s="103"/>
      <c r="D2018" s="103"/>
      <c r="E2018" s="148"/>
    </row>
    <row r="2019" spans="1:5" ht="15" customHeight="1" x14ac:dyDescent="0.2">
      <c r="A2019" s="145" t="s">
        <v>2477</v>
      </c>
      <c r="B2019" s="142" t="s">
        <v>2478</v>
      </c>
      <c r="C2019" s="143">
        <v>2.9550000000000001</v>
      </c>
      <c r="D2019" s="143">
        <f t="shared" ref="D2019:D2032" si="45">ROUND(C2019*E2019,4)</f>
        <v>0</v>
      </c>
      <c r="E2019" s="149">
        <f>MULTIPLIER!$C$40</f>
        <v>0</v>
      </c>
    </row>
    <row r="2020" spans="1:5" ht="15" customHeight="1" x14ac:dyDescent="0.2">
      <c r="A2020" s="146" t="s">
        <v>2479</v>
      </c>
      <c r="B2020" s="142" t="s">
        <v>2480</v>
      </c>
      <c r="C2020" s="143">
        <v>4.2149999999999999</v>
      </c>
      <c r="D2020" s="143">
        <f t="shared" si="45"/>
        <v>0</v>
      </c>
      <c r="E2020" s="150">
        <f>MULTIPLIER!$C$40</f>
        <v>0</v>
      </c>
    </row>
    <row r="2021" spans="1:5" ht="15" customHeight="1" x14ac:dyDescent="0.2">
      <c r="A2021" s="146" t="s">
        <v>2481</v>
      </c>
      <c r="B2021" s="142" t="s">
        <v>2482</v>
      </c>
      <c r="C2021" s="143">
        <v>5.94</v>
      </c>
      <c r="D2021" s="143">
        <f t="shared" si="45"/>
        <v>0</v>
      </c>
      <c r="E2021" s="150">
        <f>MULTIPLIER!$C$40</f>
        <v>0</v>
      </c>
    </row>
    <row r="2022" spans="1:5" ht="15" customHeight="1" x14ac:dyDescent="0.2">
      <c r="A2022" s="146" t="s">
        <v>2483</v>
      </c>
      <c r="B2022" s="142" t="s">
        <v>2484</v>
      </c>
      <c r="C2022" s="143">
        <v>9.4049999999999994</v>
      </c>
      <c r="D2022" s="143">
        <f t="shared" si="45"/>
        <v>0</v>
      </c>
      <c r="E2022" s="150">
        <f>MULTIPLIER!$C$40</f>
        <v>0</v>
      </c>
    </row>
    <row r="2023" spans="1:5" ht="15" customHeight="1" x14ac:dyDescent="0.2">
      <c r="A2023" s="146" t="s">
        <v>2485</v>
      </c>
      <c r="B2023" s="142" t="s">
        <v>2486</v>
      </c>
      <c r="C2023" s="143">
        <v>12</v>
      </c>
      <c r="D2023" s="143">
        <f t="shared" si="45"/>
        <v>0</v>
      </c>
      <c r="E2023" s="150">
        <f>MULTIPLIER!$C$40</f>
        <v>0</v>
      </c>
    </row>
    <row r="2024" spans="1:5" ht="15" customHeight="1" x14ac:dyDescent="0.2">
      <c r="A2024" s="146" t="s">
        <v>2487</v>
      </c>
      <c r="B2024" s="142" t="s">
        <v>2488</v>
      </c>
      <c r="C2024" s="143">
        <v>18.600000000000001</v>
      </c>
      <c r="D2024" s="143">
        <f t="shared" si="45"/>
        <v>0</v>
      </c>
      <c r="E2024" s="150">
        <f>MULTIPLIER!$C$40</f>
        <v>0</v>
      </c>
    </row>
    <row r="2025" spans="1:5" ht="15" customHeight="1" x14ac:dyDescent="0.2">
      <c r="A2025" s="146" t="s">
        <v>2489</v>
      </c>
      <c r="B2025" s="142" t="s">
        <v>2490</v>
      </c>
      <c r="C2025" s="143">
        <v>41.7</v>
      </c>
      <c r="D2025" s="143">
        <f t="shared" si="45"/>
        <v>0</v>
      </c>
      <c r="E2025" s="150">
        <f>MULTIPLIER!$C$40</f>
        <v>0</v>
      </c>
    </row>
    <row r="2026" spans="1:5" ht="15" customHeight="1" x14ac:dyDescent="0.2">
      <c r="A2026" s="146" t="s">
        <v>2491</v>
      </c>
      <c r="B2026" s="142" t="s">
        <v>2492</v>
      </c>
      <c r="C2026" s="143">
        <v>57.75</v>
      </c>
      <c r="D2026" s="143">
        <f t="shared" si="45"/>
        <v>0</v>
      </c>
      <c r="E2026" s="150">
        <f>MULTIPLIER!$C$40</f>
        <v>0</v>
      </c>
    </row>
    <row r="2027" spans="1:5" ht="15" customHeight="1" x14ac:dyDescent="0.2">
      <c r="A2027" s="146" t="s">
        <v>2493</v>
      </c>
      <c r="B2027" s="142" t="s">
        <v>2494</v>
      </c>
      <c r="C2027" s="143">
        <v>2.58</v>
      </c>
      <c r="D2027" s="143">
        <f t="shared" si="45"/>
        <v>0</v>
      </c>
      <c r="E2027" s="150">
        <f>MULTIPLIER!$C$40</f>
        <v>0</v>
      </c>
    </row>
    <row r="2028" spans="1:5" ht="15" customHeight="1" x14ac:dyDescent="0.2">
      <c r="A2028" s="146" t="s">
        <v>2495</v>
      </c>
      <c r="B2028" s="142" t="s">
        <v>2496</v>
      </c>
      <c r="C2028" s="143">
        <v>4.05</v>
      </c>
      <c r="D2028" s="143">
        <f t="shared" si="45"/>
        <v>0</v>
      </c>
      <c r="E2028" s="150">
        <f>MULTIPLIER!$C$40</f>
        <v>0</v>
      </c>
    </row>
    <row r="2029" spans="1:5" ht="15" customHeight="1" x14ac:dyDescent="0.2">
      <c r="A2029" s="146" t="s">
        <v>2497</v>
      </c>
      <c r="B2029" s="142" t="s">
        <v>2498</v>
      </c>
      <c r="C2029" s="143">
        <v>5.85</v>
      </c>
      <c r="D2029" s="143">
        <f t="shared" si="45"/>
        <v>0</v>
      </c>
      <c r="E2029" s="150">
        <f>MULTIPLIER!$C$40</f>
        <v>0</v>
      </c>
    </row>
    <row r="2030" spans="1:5" ht="15" customHeight="1" x14ac:dyDescent="0.2">
      <c r="A2030" s="146" t="s">
        <v>2499</v>
      </c>
      <c r="B2030" s="142" t="s">
        <v>2500</v>
      </c>
      <c r="C2030" s="143">
        <v>9.0150000000000006</v>
      </c>
      <c r="D2030" s="143">
        <f t="shared" si="45"/>
        <v>0</v>
      </c>
      <c r="E2030" s="150">
        <f>MULTIPLIER!$C$40</f>
        <v>0</v>
      </c>
    </row>
    <row r="2031" spans="1:5" ht="15" customHeight="1" x14ac:dyDescent="0.2">
      <c r="A2031" s="146" t="s">
        <v>2501</v>
      </c>
      <c r="B2031" s="142" t="s">
        <v>2502</v>
      </c>
      <c r="C2031" s="143">
        <v>12.345000000000001</v>
      </c>
      <c r="D2031" s="143">
        <f t="shared" si="45"/>
        <v>0</v>
      </c>
      <c r="E2031" s="150">
        <f>MULTIPLIER!$C$40</f>
        <v>0</v>
      </c>
    </row>
    <row r="2032" spans="1:5" ht="15" customHeight="1" thickBot="1" x14ac:dyDescent="0.25">
      <c r="A2032" s="147" t="s">
        <v>2503</v>
      </c>
      <c r="B2032" s="142" t="s">
        <v>2504</v>
      </c>
      <c r="C2032" s="143">
        <v>19.094999999999999</v>
      </c>
      <c r="D2032" s="143">
        <f t="shared" si="45"/>
        <v>0</v>
      </c>
      <c r="E2032" s="151">
        <f>MULTIPLIER!$C$40</f>
        <v>0</v>
      </c>
    </row>
    <row r="2033" spans="1:5" ht="32.1" customHeight="1" x14ac:dyDescent="0.4">
      <c r="A2033" s="144"/>
      <c r="B2033" s="103" t="s">
        <v>25</v>
      </c>
      <c r="C2033" s="103"/>
      <c r="D2033" s="103"/>
      <c r="E2033" s="148"/>
    </row>
    <row r="2034" spans="1:5" ht="15" customHeight="1" x14ac:dyDescent="0.2">
      <c r="A2034" s="145" t="s">
        <v>2505</v>
      </c>
      <c r="B2034" s="142" t="s">
        <v>2506</v>
      </c>
      <c r="C2034" s="143">
        <v>17.54</v>
      </c>
      <c r="D2034" s="143" t="e">
        <f t="shared" ref="D2034:D2053" si="46">ROUND(C2034*E2034,4)</f>
        <v>#VALUE!</v>
      </c>
      <c r="E2034" s="149" t="str">
        <f>MULTIPLIER!$C$41</f>
        <v>Multiplier</v>
      </c>
    </row>
    <row r="2035" spans="1:5" ht="15" customHeight="1" x14ac:dyDescent="0.2">
      <c r="A2035" s="146" t="s">
        <v>2507</v>
      </c>
      <c r="B2035" s="142" t="s">
        <v>2508</v>
      </c>
      <c r="C2035" s="143">
        <v>16.850000000000001</v>
      </c>
      <c r="D2035" s="143" t="e">
        <f t="shared" si="46"/>
        <v>#VALUE!</v>
      </c>
      <c r="E2035" s="150" t="str">
        <f>MULTIPLIER!$C$41</f>
        <v>Multiplier</v>
      </c>
    </row>
    <row r="2036" spans="1:5" ht="15" customHeight="1" x14ac:dyDescent="0.2">
      <c r="A2036" s="146" t="s">
        <v>2509</v>
      </c>
      <c r="B2036" s="142" t="s">
        <v>2510</v>
      </c>
      <c r="C2036" s="143">
        <v>22.21</v>
      </c>
      <c r="D2036" s="143" t="e">
        <f t="shared" si="46"/>
        <v>#VALUE!</v>
      </c>
      <c r="E2036" s="150" t="str">
        <f>MULTIPLIER!$C$41</f>
        <v>Multiplier</v>
      </c>
    </row>
    <row r="2037" spans="1:5" ht="15" customHeight="1" x14ac:dyDescent="0.2">
      <c r="A2037" s="146" t="s">
        <v>2511</v>
      </c>
      <c r="B2037" s="142" t="s">
        <v>2512</v>
      </c>
      <c r="C2037" s="143">
        <v>32.700000000000003</v>
      </c>
      <c r="D2037" s="143" t="e">
        <f t="shared" si="46"/>
        <v>#VALUE!</v>
      </c>
      <c r="E2037" s="150" t="str">
        <f>MULTIPLIER!$C$41</f>
        <v>Multiplier</v>
      </c>
    </row>
    <row r="2038" spans="1:5" ht="15" customHeight="1" x14ac:dyDescent="0.2">
      <c r="A2038" s="146" t="s">
        <v>2513</v>
      </c>
      <c r="B2038" s="142" t="s">
        <v>2514</v>
      </c>
      <c r="C2038" s="143">
        <v>52.4</v>
      </c>
      <c r="D2038" s="143" t="e">
        <f t="shared" si="46"/>
        <v>#VALUE!</v>
      </c>
      <c r="E2038" s="150" t="str">
        <f>MULTIPLIER!$C$41</f>
        <v>Multiplier</v>
      </c>
    </row>
    <row r="2039" spans="1:5" ht="15" customHeight="1" x14ac:dyDescent="0.2">
      <c r="A2039" s="146" t="s">
        <v>2515</v>
      </c>
      <c r="B2039" s="142" t="s">
        <v>2516</v>
      </c>
      <c r="C2039" s="143">
        <v>77.900000000000006</v>
      </c>
      <c r="D2039" s="143" t="e">
        <f t="shared" si="46"/>
        <v>#VALUE!</v>
      </c>
      <c r="E2039" s="150" t="str">
        <f>MULTIPLIER!$C$41</f>
        <v>Multiplier</v>
      </c>
    </row>
    <row r="2040" spans="1:5" ht="15" customHeight="1" x14ac:dyDescent="0.2">
      <c r="A2040" s="146" t="s">
        <v>2517</v>
      </c>
      <c r="B2040" s="142" t="s">
        <v>2518</v>
      </c>
      <c r="C2040" s="143">
        <v>116.9</v>
      </c>
      <c r="D2040" s="143" t="e">
        <f t="shared" si="46"/>
        <v>#VALUE!</v>
      </c>
      <c r="E2040" s="150" t="str">
        <f>MULTIPLIER!$C$41</f>
        <v>Multiplier</v>
      </c>
    </row>
    <row r="2041" spans="1:5" ht="15" customHeight="1" x14ac:dyDescent="0.2">
      <c r="A2041" s="146" t="s">
        <v>2519</v>
      </c>
      <c r="B2041" s="142" t="s">
        <v>2520</v>
      </c>
      <c r="C2041" s="143">
        <v>178.9</v>
      </c>
      <c r="D2041" s="143" t="e">
        <f t="shared" si="46"/>
        <v>#VALUE!</v>
      </c>
      <c r="E2041" s="150" t="str">
        <f>MULTIPLIER!$C$41</f>
        <v>Multiplier</v>
      </c>
    </row>
    <row r="2042" spans="1:5" ht="15" customHeight="1" x14ac:dyDescent="0.2">
      <c r="A2042" s="146" t="s">
        <v>2521</v>
      </c>
      <c r="B2042" s="142" t="s">
        <v>2522</v>
      </c>
      <c r="C2042" s="143">
        <v>416.69</v>
      </c>
      <c r="D2042" s="143" t="e">
        <f t="shared" si="46"/>
        <v>#VALUE!</v>
      </c>
      <c r="E2042" s="150" t="str">
        <f>MULTIPLIER!$C$41</f>
        <v>Multiplier</v>
      </c>
    </row>
    <row r="2043" spans="1:5" ht="15" customHeight="1" x14ac:dyDescent="0.2">
      <c r="A2043" s="146" t="s">
        <v>2523</v>
      </c>
      <c r="B2043" s="142" t="s">
        <v>2524</v>
      </c>
      <c r="C2043" s="143">
        <v>612.69000000000005</v>
      </c>
      <c r="D2043" s="143" t="e">
        <f t="shared" si="46"/>
        <v>#VALUE!</v>
      </c>
      <c r="E2043" s="150" t="str">
        <f>MULTIPLIER!$C$41</f>
        <v>Multiplier</v>
      </c>
    </row>
    <row r="2044" spans="1:5" ht="15" customHeight="1" x14ac:dyDescent="0.2">
      <c r="A2044" s="146" t="s">
        <v>2525</v>
      </c>
      <c r="B2044" s="142" t="s">
        <v>2526</v>
      </c>
      <c r="C2044" s="143">
        <v>1098</v>
      </c>
      <c r="D2044" s="143" t="e">
        <f t="shared" si="46"/>
        <v>#VALUE!</v>
      </c>
      <c r="E2044" s="150" t="str">
        <f>MULTIPLIER!$C$41</f>
        <v>Multiplier</v>
      </c>
    </row>
    <row r="2045" spans="1:5" ht="15" customHeight="1" x14ac:dyDescent="0.2">
      <c r="A2045" s="146" t="s">
        <v>2527</v>
      </c>
      <c r="B2045" s="142" t="s">
        <v>2528</v>
      </c>
      <c r="C2045" s="143">
        <v>21.15</v>
      </c>
      <c r="D2045" s="143" t="e">
        <f t="shared" si="46"/>
        <v>#VALUE!</v>
      </c>
      <c r="E2045" s="150" t="str">
        <f>MULTIPLIER!$C$41</f>
        <v>Multiplier</v>
      </c>
    </row>
    <row r="2046" spans="1:5" ht="15" customHeight="1" x14ac:dyDescent="0.2">
      <c r="A2046" s="146" t="s">
        <v>2529</v>
      </c>
      <c r="B2046" s="142" t="s">
        <v>2530</v>
      </c>
      <c r="C2046" s="143">
        <v>32.799999999999997</v>
      </c>
      <c r="D2046" s="143" t="e">
        <f t="shared" si="46"/>
        <v>#VALUE!</v>
      </c>
      <c r="E2046" s="150" t="str">
        <f>MULTIPLIER!$C$41</f>
        <v>Multiplier</v>
      </c>
    </row>
    <row r="2047" spans="1:5" ht="15" customHeight="1" x14ac:dyDescent="0.2">
      <c r="A2047" s="146" t="s">
        <v>2531</v>
      </c>
      <c r="B2047" s="142" t="s">
        <v>2532</v>
      </c>
      <c r="C2047" s="143">
        <v>53.6</v>
      </c>
      <c r="D2047" s="143" t="e">
        <f t="shared" si="46"/>
        <v>#VALUE!</v>
      </c>
      <c r="E2047" s="150" t="str">
        <f>MULTIPLIER!$C$41</f>
        <v>Multiplier</v>
      </c>
    </row>
    <row r="2048" spans="1:5" ht="15" customHeight="1" x14ac:dyDescent="0.2">
      <c r="A2048" s="146" t="s">
        <v>2533</v>
      </c>
      <c r="B2048" s="142" t="s">
        <v>2534</v>
      </c>
      <c r="C2048" s="143">
        <v>76.400000000000006</v>
      </c>
      <c r="D2048" s="143" t="e">
        <f t="shared" si="46"/>
        <v>#VALUE!</v>
      </c>
      <c r="E2048" s="150" t="str">
        <f>MULTIPLIER!$C$41</f>
        <v>Multiplier</v>
      </c>
    </row>
    <row r="2049" spans="1:5" ht="15" customHeight="1" x14ac:dyDescent="0.2">
      <c r="A2049" s="146" t="s">
        <v>2535</v>
      </c>
      <c r="B2049" s="142" t="s">
        <v>2536</v>
      </c>
      <c r="C2049" s="143">
        <v>119.2</v>
      </c>
      <c r="D2049" s="143" t="e">
        <f t="shared" si="46"/>
        <v>#VALUE!</v>
      </c>
      <c r="E2049" s="150" t="str">
        <f>MULTIPLIER!$C$41</f>
        <v>Multiplier</v>
      </c>
    </row>
    <row r="2050" spans="1:5" ht="15" customHeight="1" x14ac:dyDescent="0.2">
      <c r="A2050" s="146" t="s">
        <v>2537</v>
      </c>
      <c r="B2050" s="142" t="s">
        <v>2538</v>
      </c>
      <c r="C2050" s="143">
        <v>168.3</v>
      </c>
      <c r="D2050" s="143" t="e">
        <f t="shared" si="46"/>
        <v>#VALUE!</v>
      </c>
      <c r="E2050" s="150" t="str">
        <f>MULTIPLIER!$C$41</f>
        <v>Multiplier</v>
      </c>
    </row>
    <row r="2051" spans="1:5" ht="15" customHeight="1" x14ac:dyDescent="0.2">
      <c r="A2051" s="146" t="s">
        <v>2539</v>
      </c>
      <c r="B2051" s="142" t="s">
        <v>2540</v>
      </c>
      <c r="C2051" s="143">
        <v>416.69</v>
      </c>
      <c r="D2051" s="143" t="e">
        <f t="shared" si="46"/>
        <v>#VALUE!</v>
      </c>
      <c r="E2051" s="150" t="str">
        <f>MULTIPLIER!$C$41</f>
        <v>Multiplier</v>
      </c>
    </row>
    <row r="2052" spans="1:5" ht="15" customHeight="1" x14ac:dyDescent="0.2">
      <c r="A2052" s="146" t="s">
        <v>2541</v>
      </c>
      <c r="B2052" s="142" t="s">
        <v>2542</v>
      </c>
      <c r="C2052" s="143">
        <v>612.69000000000005</v>
      </c>
      <c r="D2052" s="143" t="e">
        <f t="shared" si="46"/>
        <v>#VALUE!</v>
      </c>
      <c r="E2052" s="150" t="str">
        <f>MULTIPLIER!$C$41</f>
        <v>Multiplier</v>
      </c>
    </row>
    <row r="2053" spans="1:5" ht="15" customHeight="1" thickBot="1" x14ac:dyDescent="0.25">
      <c r="A2053" s="147" t="s">
        <v>2543</v>
      </c>
      <c r="B2053" s="142" t="s">
        <v>2544</v>
      </c>
      <c r="C2053" s="143">
        <v>1098</v>
      </c>
      <c r="D2053" s="143" t="e">
        <f t="shared" si="46"/>
        <v>#VALUE!</v>
      </c>
      <c r="E2053" s="151" t="str">
        <f>MULTIPLIER!$C$41</f>
        <v>Multiplier</v>
      </c>
    </row>
    <row r="2054" spans="1:5" ht="32.1" customHeight="1" x14ac:dyDescent="0.4">
      <c r="A2054" s="144"/>
      <c r="B2054" s="103" t="s">
        <v>26</v>
      </c>
      <c r="C2054" s="103"/>
      <c r="D2054" s="103"/>
      <c r="E2054" s="148"/>
    </row>
    <row r="2055" spans="1:5" ht="15" customHeight="1" x14ac:dyDescent="0.2">
      <c r="A2055" s="145">
        <v>992</v>
      </c>
      <c r="B2055" s="142" t="s">
        <v>2545</v>
      </c>
      <c r="C2055" s="143">
        <v>41.55</v>
      </c>
      <c r="D2055" s="143">
        <f t="shared" ref="D2055:D2063" si="47">ROUND(C2055*E2055,4)</f>
        <v>0</v>
      </c>
      <c r="E2055" s="149">
        <f>MULTIPLIER!$C$42</f>
        <v>0</v>
      </c>
    </row>
    <row r="2056" spans="1:5" ht="15" customHeight="1" x14ac:dyDescent="0.2">
      <c r="A2056" s="146">
        <v>993</v>
      </c>
      <c r="B2056" s="142" t="s">
        <v>2546</v>
      </c>
      <c r="C2056" s="143">
        <v>56.85</v>
      </c>
      <c r="D2056" s="143">
        <f t="shared" si="47"/>
        <v>0</v>
      </c>
      <c r="E2056" s="150">
        <f>MULTIPLIER!$C$42</f>
        <v>0</v>
      </c>
    </row>
    <row r="2057" spans="1:5" ht="15" customHeight="1" x14ac:dyDescent="0.2">
      <c r="A2057" s="146">
        <v>994</v>
      </c>
      <c r="B2057" s="142" t="s">
        <v>2547</v>
      </c>
      <c r="C2057" s="143">
        <v>81</v>
      </c>
      <c r="D2057" s="143">
        <f t="shared" si="47"/>
        <v>0</v>
      </c>
      <c r="E2057" s="150">
        <f>MULTIPLIER!$C$42</f>
        <v>0</v>
      </c>
    </row>
    <row r="2058" spans="1:5" ht="15" customHeight="1" x14ac:dyDescent="0.2">
      <c r="A2058" s="146">
        <v>995</v>
      </c>
      <c r="B2058" s="142" t="s">
        <v>2548</v>
      </c>
      <c r="C2058" s="143">
        <v>125.25</v>
      </c>
      <c r="D2058" s="143">
        <f t="shared" si="47"/>
        <v>0</v>
      </c>
      <c r="E2058" s="150">
        <f>MULTIPLIER!$C$42</f>
        <v>0</v>
      </c>
    </row>
    <row r="2059" spans="1:5" ht="15" customHeight="1" x14ac:dyDescent="0.2">
      <c r="A2059" s="146">
        <v>996</v>
      </c>
      <c r="B2059" s="142" t="s">
        <v>2549</v>
      </c>
      <c r="C2059" s="143">
        <v>181.8</v>
      </c>
      <c r="D2059" s="143">
        <f t="shared" si="47"/>
        <v>0</v>
      </c>
      <c r="E2059" s="150">
        <f>MULTIPLIER!$C$42</f>
        <v>0</v>
      </c>
    </row>
    <row r="2060" spans="1:5" ht="15" customHeight="1" x14ac:dyDescent="0.2">
      <c r="A2060" s="146">
        <v>997</v>
      </c>
      <c r="B2060" s="142" t="s">
        <v>2550</v>
      </c>
      <c r="C2060" s="143">
        <v>245.7</v>
      </c>
      <c r="D2060" s="143">
        <f t="shared" si="47"/>
        <v>0</v>
      </c>
      <c r="E2060" s="150">
        <f>MULTIPLIER!$C$42</f>
        <v>0</v>
      </c>
    </row>
    <row r="2061" spans="1:5" ht="15" customHeight="1" x14ac:dyDescent="0.2">
      <c r="A2061" s="146">
        <v>998</v>
      </c>
      <c r="B2061" s="142" t="s">
        <v>2551</v>
      </c>
      <c r="C2061" s="143">
        <v>622.53</v>
      </c>
      <c r="D2061" s="143">
        <f t="shared" si="47"/>
        <v>0</v>
      </c>
      <c r="E2061" s="150">
        <f>MULTIPLIER!$C$42</f>
        <v>0</v>
      </c>
    </row>
    <row r="2062" spans="1:5" ht="15" customHeight="1" x14ac:dyDescent="0.2">
      <c r="A2062" s="146">
        <v>999</v>
      </c>
      <c r="B2062" s="142" t="s">
        <v>2552</v>
      </c>
      <c r="C2062" s="143">
        <v>933.75</v>
      </c>
      <c r="D2062" s="143">
        <f t="shared" si="47"/>
        <v>0</v>
      </c>
      <c r="E2062" s="150">
        <f>MULTIPLIER!$C$42</f>
        <v>0</v>
      </c>
    </row>
    <row r="2063" spans="1:5" ht="15" customHeight="1" thickBot="1" x14ac:dyDescent="0.25">
      <c r="A2063" s="152">
        <v>9990</v>
      </c>
      <c r="B2063" s="142" t="s">
        <v>2553</v>
      </c>
      <c r="C2063" s="143">
        <v>1651.27</v>
      </c>
      <c r="D2063" s="143">
        <f t="shared" si="47"/>
        <v>0</v>
      </c>
      <c r="E2063" s="153">
        <f>MULTIPLIER!$C$42</f>
        <v>0</v>
      </c>
    </row>
    <row r="2064" spans="1:5" ht="32.1" customHeight="1" x14ac:dyDescent="0.4">
      <c r="A2064" s="156"/>
      <c r="B2064" s="104" t="s">
        <v>43</v>
      </c>
      <c r="C2064" s="104"/>
      <c r="D2064" s="104"/>
      <c r="E2064" s="160"/>
    </row>
    <row r="2065" spans="1:5" ht="15" customHeight="1" x14ac:dyDescent="0.2">
      <c r="A2065" s="157" t="s">
        <v>2554</v>
      </c>
      <c r="B2065" s="154" t="s">
        <v>2555</v>
      </c>
      <c r="C2065" s="155">
        <v>17.54</v>
      </c>
      <c r="D2065" s="155">
        <f t="shared" ref="D2065:D2076" si="48">ROUND(C2065*E2065,4)</f>
        <v>0</v>
      </c>
      <c r="E2065" s="161">
        <f>MULTIPLIER!$C$43</f>
        <v>0</v>
      </c>
    </row>
    <row r="2066" spans="1:5" ht="15" customHeight="1" x14ac:dyDescent="0.2">
      <c r="A2066" s="158" t="s">
        <v>2556</v>
      </c>
      <c r="B2066" s="154" t="s">
        <v>2557</v>
      </c>
      <c r="C2066" s="155">
        <v>19.010000000000002</v>
      </c>
      <c r="D2066" s="155">
        <f t="shared" si="48"/>
        <v>0</v>
      </c>
      <c r="E2066" s="162">
        <f>MULTIPLIER!$C$43</f>
        <v>0</v>
      </c>
    </row>
    <row r="2067" spans="1:5" ht="15" customHeight="1" x14ac:dyDescent="0.2">
      <c r="A2067" s="158" t="s">
        <v>2558</v>
      </c>
      <c r="B2067" s="154" t="s">
        <v>2559</v>
      </c>
      <c r="C2067" s="155">
        <v>17.64</v>
      </c>
      <c r="D2067" s="155">
        <f t="shared" si="48"/>
        <v>0</v>
      </c>
      <c r="E2067" s="162">
        <f>MULTIPLIER!$C$43</f>
        <v>0</v>
      </c>
    </row>
    <row r="2068" spans="1:5" ht="15" customHeight="1" x14ac:dyDescent="0.2">
      <c r="A2068" s="158" t="s">
        <v>2560</v>
      </c>
      <c r="B2068" s="154" t="s">
        <v>2561</v>
      </c>
      <c r="C2068" s="155">
        <v>18.27</v>
      </c>
      <c r="D2068" s="155">
        <f t="shared" si="48"/>
        <v>0</v>
      </c>
      <c r="E2068" s="162">
        <f>MULTIPLIER!$C$43</f>
        <v>0</v>
      </c>
    </row>
    <row r="2069" spans="1:5" ht="15" customHeight="1" x14ac:dyDescent="0.2">
      <c r="A2069" s="158" t="s">
        <v>2562</v>
      </c>
      <c r="B2069" s="154" t="s">
        <v>2563</v>
      </c>
      <c r="C2069" s="155">
        <v>20.13</v>
      </c>
      <c r="D2069" s="155">
        <f t="shared" si="48"/>
        <v>0</v>
      </c>
      <c r="E2069" s="162">
        <f>MULTIPLIER!$C$44</f>
        <v>0</v>
      </c>
    </row>
    <row r="2070" spans="1:5" ht="15" customHeight="1" x14ac:dyDescent="0.2">
      <c r="A2070" s="158" t="s">
        <v>2564</v>
      </c>
      <c r="B2070" s="154" t="s">
        <v>2565</v>
      </c>
      <c r="C2070" s="155">
        <v>18.260000000000002</v>
      </c>
      <c r="D2070" s="155">
        <f t="shared" si="48"/>
        <v>0</v>
      </c>
      <c r="E2070" s="162">
        <f>MULTIPLIER!$C$44</f>
        <v>0</v>
      </c>
    </row>
    <row r="2071" spans="1:5" ht="15" customHeight="1" x14ac:dyDescent="0.2">
      <c r="A2071" s="158" t="s">
        <v>2566</v>
      </c>
      <c r="B2071" s="154" t="s">
        <v>2567</v>
      </c>
      <c r="C2071" s="155">
        <v>19.8</v>
      </c>
      <c r="D2071" s="155">
        <f t="shared" si="48"/>
        <v>0</v>
      </c>
      <c r="E2071" s="162">
        <f>MULTIPLIER!$C$44</f>
        <v>0</v>
      </c>
    </row>
    <row r="2072" spans="1:5" ht="15" customHeight="1" x14ac:dyDescent="0.2">
      <c r="A2072" s="158" t="s">
        <v>2568</v>
      </c>
      <c r="B2072" s="154" t="s">
        <v>2569</v>
      </c>
      <c r="C2072" s="155">
        <v>17.600000000000001</v>
      </c>
      <c r="D2072" s="155">
        <f t="shared" si="48"/>
        <v>0</v>
      </c>
      <c r="E2072" s="162">
        <f>MULTIPLIER!$C$44</f>
        <v>0</v>
      </c>
    </row>
    <row r="2073" spans="1:5" ht="15" customHeight="1" x14ac:dyDescent="0.2">
      <c r="A2073" s="158" t="s">
        <v>2570</v>
      </c>
      <c r="B2073" s="154" t="s">
        <v>2571</v>
      </c>
      <c r="C2073" s="155">
        <v>19.36</v>
      </c>
      <c r="D2073" s="155">
        <f t="shared" si="48"/>
        <v>0</v>
      </c>
      <c r="E2073" s="162">
        <f>MULTIPLIER!$C$44</f>
        <v>0</v>
      </c>
    </row>
    <row r="2074" spans="1:5" ht="15" customHeight="1" x14ac:dyDescent="0.2">
      <c r="A2074" s="158">
        <v>1081</v>
      </c>
      <c r="B2074" s="154" t="s">
        <v>2572</v>
      </c>
      <c r="C2074" s="155">
        <v>13</v>
      </c>
      <c r="D2074" s="155">
        <f t="shared" si="48"/>
        <v>0</v>
      </c>
      <c r="E2074" s="162">
        <f>MULTIPLIER!$C$44</f>
        <v>0</v>
      </c>
    </row>
    <row r="2075" spans="1:5" ht="15" customHeight="1" x14ac:dyDescent="0.2">
      <c r="A2075" s="158">
        <v>1071</v>
      </c>
      <c r="B2075" s="154" t="s">
        <v>2573</v>
      </c>
      <c r="C2075" s="155">
        <v>19</v>
      </c>
      <c r="D2075" s="155">
        <f t="shared" si="48"/>
        <v>0</v>
      </c>
      <c r="E2075" s="162">
        <f>MULTIPLIER!$C$44</f>
        <v>0</v>
      </c>
    </row>
    <row r="2076" spans="1:5" ht="15" customHeight="1" thickBot="1" x14ac:dyDescent="0.25">
      <c r="A2076" s="159">
        <v>1065</v>
      </c>
      <c r="B2076" s="154" t="s">
        <v>2574</v>
      </c>
      <c r="C2076" s="155">
        <v>17.8</v>
      </c>
      <c r="D2076" s="155">
        <f t="shared" si="48"/>
        <v>0</v>
      </c>
      <c r="E2076" s="163">
        <f>MULTIPLIER!$C$44</f>
        <v>0</v>
      </c>
    </row>
    <row r="2077" spans="1:5" ht="32.1" customHeight="1" x14ac:dyDescent="0.4">
      <c r="A2077" s="166"/>
      <c r="B2077" s="105" t="s">
        <v>32</v>
      </c>
      <c r="C2077" s="105"/>
      <c r="D2077" s="105"/>
      <c r="E2077" s="170"/>
    </row>
    <row r="2078" spans="1:5" ht="15" customHeight="1" x14ac:dyDescent="0.2">
      <c r="A2078" s="167" t="s">
        <v>2575</v>
      </c>
      <c r="B2078" s="164" t="s">
        <v>2576</v>
      </c>
      <c r="C2078" s="165">
        <v>51.22</v>
      </c>
      <c r="D2078" s="165">
        <f t="shared" ref="D2078:D2141" si="49">ROUND(C2078*E2078,4)</f>
        <v>0</v>
      </c>
      <c r="E2078" s="171">
        <f>MULTIPLIER!$C$46</f>
        <v>0</v>
      </c>
    </row>
    <row r="2079" spans="1:5" ht="15" customHeight="1" x14ac:dyDescent="0.2">
      <c r="A2079" s="168" t="s">
        <v>2577</v>
      </c>
      <c r="B2079" s="164" t="s">
        <v>2578</v>
      </c>
      <c r="C2079" s="165">
        <v>59.11</v>
      </c>
      <c r="D2079" s="165">
        <f t="shared" si="49"/>
        <v>0</v>
      </c>
      <c r="E2079" s="172">
        <f>MULTIPLIER!$C$46</f>
        <v>0</v>
      </c>
    </row>
    <row r="2080" spans="1:5" ht="15" customHeight="1" x14ac:dyDescent="0.2">
      <c r="A2080" s="168" t="s">
        <v>2579</v>
      </c>
      <c r="B2080" s="164" t="s">
        <v>2580</v>
      </c>
      <c r="C2080" s="165">
        <v>67</v>
      </c>
      <c r="D2080" s="165">
        <f t="shared" si="49"/>
        <v>0</v>
      </c>
      <c r="E2080" s="172">
        <f>MULTIPLIER!$C$46</f>
        <v>0</v>
      </c>
    </row>
    <row r="2081" spans="1:5" ht="15" customHeight="1" x14ac:dyDescent="0.2">
      <c r="A2081" s="168" t="s">
        <v>2581</v>
      </c>
      <c r="B2081" s="164" t="s">
        <v>2582</v>
      </c>
      <c r="C2081" s="165">
        <v>81.56</v>
      </c>
      <c r="D2081" s="165">
        <f t="shared" si="49"/>
        <v>0</v>
      </c>
      <c r="E2081" s="172">
        <f>MULTIPLIER!$C$46</f>
        <v>0</v>
      </c>
    </row>
    <row r="2082" spans="1:5" ht="15" customHeight="1" x14ac:dyDescent="0.2">
      <c r="A2082" s="168" t="s">
        <v>2583</v>
      </c>
      <c r="B2082" s="164" t="s">
        <v>2584</v>
      </c>
      <c r="C2082" s="165">
        <v>98.07</v>
      </c>
      <c r="D2082" s="165">
        <f t="shared" si="49"/>
        <v>0</v>
      </c>
      <c r="E2082" s="172">
        <f>MULTIPLIER!$C$46</f>
        <v>0</v>
      </c>
    </row>
    <row r="2083" spans="1:5" ht="15" customHeight="1" x14ac:dyDescent="0.2">
      <c r="A2083" s="168" t="s">
        <v>2585</v>
      </c>
      <c r="B2083" s="164" t="s">
        <v>2586</v>
      </c>
      <c r="C2083" s="165">
        <v>114</v>
      </c>
      <c r="D2083" s="165">
        <f t="shared" si="49"/>
        <v>0</v>
      </c>
      <c r="E2083" s="172">
        <f>MULTIPLIER!$C$46</f>
        <v>0</v>
      </c>
    </row>
    <row r="2084" spans="1:5" ht="15" customHeight="1" x14ac:dyDescent="0.2">
      <c r="A2084" s="168" t="s">
        <v>2587</v>
      </c>
      <c r="B2084" s="164" t="s">
        <v>2588</v>
      </c>
      <c r="C2084" s="165">
        <v>16</v>
      </c>
      <c r="D2084" s="165">
        <f t="shared" si="49"/>
        <v>0</v>
      </c>
      <c r="E2084" s="172">
        <f>MULTIPLIER!$C$47</f>
        <v>0</v>
      </c>
    </row>
    <row r="2085" spans="1:5" ht="15" customHeight="1" x14ac:dyDescent="0.2">
      <c r="A2085" s="168" t="s">
        <v>2589</v>
      </c>
      <c r="B2085" s="164" t="s">
        <v>2590</v>
      </c>
      <c r="C2085" s="165">
        <v>20.8</v>
      </c>
      <c r="D2085" s="165">
        <f t="shared" si="49"/>
        <v>0</v>
      </c>
      <c r="E2085" s="172">
        <f>MULTIPLIER!$C$47</f>
        <v>0</v>
      </c>
    </row>
    <row r="2086" spans="1:5" ht="15" customHeight="1" x14ac:dyDescent="0.2">
      <c r="A2086" s="168" t="s">
        <v>2591</v>
      </c>
      <c r="B2086" s="164" t="s">
        <v>2592</v>
      </c>
      <c r="C2086" s="165">
        <v>25.4</v>
      </c>
      <c r="D2086" s="165">
        <f t="shared" si="49"/>
        <v>0</v>
      </c>
      <c r="E2086" s="172">
        <f>MULTIPLIER!$C$47</f>
        <v>0</v>
      </c>
    </row>
    <row r="2087" spans="1:5" ht="15" customHeight="1" x14ac:dyDescent="0.2">
      <c r="A2087" s="168" t="s">
        <v>2593</v>
      </c>
      <c r="B2087" s="164" t="s">
        <v>2594</v>
      </c>
      <c r="C2087" s="165">
        <v>30.1</v>
      </c>
      <c r="D2087" s="165">
        <f t="shared" si="49"/>
        <v>0</v>
      </c>
      <c r="E2087" s="172">
        <f>MULTIPLIER!$C$47</f>
        <v>0</v>
      </c>
    </row>
    <row r="2088" spans="1:5" ht="15" customHeight="1" x14ac:dyDescent="0.2">
      <c r="A2088" s="168" t="s">
        <v>2595</v>
      </c>
      <c r="B2088" s="164" t="s">
        <v>2596</v>
      </c>
      <c r="C2088" s="165">
        <v>34</v>
      </c>
      <c r="D2088" s="165">
        <f t="shared" si="49"/>
        <v>0</v>
      </c>
      <c r="E2088" s="172">
        <f>MULTIPLIER!$C$47</f>
        <v>0</v>
      </c>
    </row>
    <row r="2089" spans="1:5" ht="15" customHeight="1" x14ac:dyDescent="0.2">
      <c r="A2089" s="168" t="s">
        <v>2597</v>
      </c>
      <c r="B2089" s="164" t="s">
        <v>2598</v>
      </c>
      <c r="C2089" s="165">
        <v>43.4</v>
      </c>
      <c r="D2089" s="165">
        <f t="shared" si="49"/>
        <v>0</v>
      </c>
      <c r="E2089" s="172">
        <f>MULTIPLIER!$C$47</f>
        <v>0</v>
      </c>
    </row>
    <row r="2090" spans="1:5" ht="15" customHeight="1" x14ac:dyDescent="0.2">
      <c r="A2090" s="168" t="s">
        <v>2599</v>
      </c>
      <c r="B2090" s="164" t="s">
        <v>2600</v>
      </c>
      <c r="C2090" s="165">
        <v>51.5</v>
      </c>
      <c r="D2090" s="165">
        <f t="shared" si="49"/>
        <v>0</v>
      </c>
      <c r="E2090" s="172">
        <f>MULTIPLIER!$C$47</f>
        <v>0</v>
      </c>
    </row>
    <row r="2091" spans="1:5" ht="15" customHeight="1" x14ac:dyDescent="0.2">
      <c r="A2091" s="168" t="s">
        <v>2601</v>
      </c>
      <c r="B2091" s="164" t="s">
        <v>2602</v>
      </c>
      <c r="C2091" s="165">
        <v>61</v>
      </c>
      <c r="D2091" s="165">
        <f t="shared" si="49"/>
        <v>0</v>
      </c>
      <c r="E2091" s="172">
        <f>MULTIPLIER!$C$47</f>
        <v>0</v>
      </c>
    </row>
    <row r="2092" spans="1:5" ht="15" customHeight="1" x14ac:dyDescent="0.2">
      <c r="A2092" s="168" t="s">
        <v>2603</v>
      </c>
      <c r="B2092" s="164" t="s">
        <v>2604</v>
      </c>
      <c r="C2092" s="165">
        <v>25.4</v>
      </c>
      <c r="D2092" s="165">
        <f t="shared" si="49"/>
        <v>0</v>
      </c>
      <c r="E2092" s="172">
        <f>MULTIPLIER!$C$47</f>
        <v>0</v>
      </c>
    </row>
    <row r="2093" spans="1:5" ht="15" customHeight="1" x14ac:dyDescent="0.2">
      <c r="A2093" s="168" t="s">
        <v>2605</v>
      </c>
      <c r="B2093" s="164" t="s">
        <v>2606</v>
      </c>
      <c r="C2093" s="165">
        <v>30.2</v>
      </c>
      <c r="D2093" s="165">
        <f t="shared" si="49"/>
        <v>0</v>
      </c>
      <c r="E2093" s="172">
        <f>MULTIPLIER!$C$47</f>
        <v>0</v>
      </c>
    </row>
    <row r="2094" spans="1:5" ht="15" customHeight="1" x14ac:dyDescent="0.2">
      <c r="A2094" s="168" t="s">
        <v>2607</v>
      </c>
      <c r="B2094" s="164" t="s">
        <v>2608</v>
      </c>
      <c r="C2094" s="165">
        <v>34.799999999999997</v>
      </c>
      <c r="D2094" s="165">
        <f t="shared" si="49"/>
        <v>0</v>
      </c>
      <c r="E2094" s="172">
        <f>MULTIPLIER!$C$47</f>
        <v>0</v>
      </c>
    </row>
    <row r="2095" spans="1:5" ht="15" customHeight="1" x14ac:dyDescent="0.2">
      <c r="A2095" s="168" t="s">
        <v>2609</v>
      </c>
      <c r="B2095" s="164" t="s">
        <v>2610</v>
      </c>
      <c r="C2095" s="165">
        <v>39.5</v>
      </c>
      <c r="D2095" s="165">
        <f t="shared" si="49"/>
        <v>0</v>
      </c>
      <c r="E2095" s="172">
        <f>MULTIPLIER!$C$47</f>
        <v>0</v>
      </c>
    </row>
    <row r="2096" spans="1:5" ht="15" customHeight="1" x14ac:dyDescent="0.2">
      <c r="A2096" s="168" t="s">
        <v>2611</v>
      </c>
      <c r="B2096" s="164" t="s">
        <v>2612</v>
      </c>
      <c r="C2096" s="165">
        <v>43.4</v>
      </c>
      <c r="D2096" s="165">
        <f t="shared" si="49"/>
        <v>0</v>
      </c>
      <c r="E2096" s="172">
        <f>MULTIPLIER!$C$47</f>
        <v>0</v>
      </c>
    </row>
    <row r="2097" spans="1:5" ht="15" customHeight="1" x14ac:dyDescent="0.2">
      <c r="A2097" s="168" t="s">
        <v>2613</v>
      </c>
      <c r="B2097" s="164" t="s">
        <v>2614</v>
      </c>
      <c r="C2097" s="165">
        <v>52.8</v>
      </c>
      <c r="D2097" s="165">
        <f t="shared" si="49"/>
        <v>0</v>
      </c>
      <c r="E2097" s="172">
        <f>MULTIPLIER!$C$47</f>
        <v>0</v>
      </c>
    </row>
    <row r="2098" spans="1:5" ht="15" customHeight="1" x14ac:dyDescent="0.2">
      <c r="A2098" s="168" t="s">
        <v>2615</v>
      </c>
      <c r="B2098" s="164" t="s">
        <v>2616</v>
      </c>
      <c r="C2098" s="165">
        <v>60.9</v>
      </c>
      <c r="D2098" s="165">
        <f t="shared" si="49"/>
        <v>0</v>
      </c>
      <c r="E2098" s="172">
        <f>MULTIPLIER!$C$47</f>
        <v>0</v>
      </c>
    </row>
    <row r="2099" spans="1:5" ht="15" customHeight="1" x14ac:dyDescent="0.2">
      <c r="A2099" s="168" t="s">
        <v>2617</v>
      </c>
      <c r="B2099" s="164" t="s">
        <v>2618</v>
      </c>
      <c r="C2099" s="165">
        <v>70.400000000000006</v>
      </c>
      <c r="D2099" s="165">
        <f t="shared" si="49"/>
        <v>0</v>
      </c>
      <c r="E2099" s="172">
        <f>MULTIPLIER!$C$47</f>
        <v>0</v>
      </c>
    </row>
    <row r="2100" spans="1:5" ht="15" customHeight="1" x14ac:dyDescent="0.2">
      <c r="A2100" s="168" t="s">
        <v>2619</v>
      </c>
      <c r="B2100" s="164" t="s">
        <v>2620</v>
      </c>
      <c r="C2100" s="165">
        <v>26.8</v>
      </c>
      <c r="D2100" s="165">
        <f t="shared" si="49"/>
        <v>0</v>
      </c>
      <c r="E2100" s="172">
        <f>MULTIPLIER!$C$47</f>
        <v>0</v>
      </c>
    </row>
    <row r="2101" spans="1:5" ht="15" customHeight="1" x14ac:dyDescent="0.2">
      <c r="A2101" s="168" t="s">
        <v>2621</v>
      </c>
      <c r="B2101" s="164" t="s">
        <v>2622</v>
      </c>
      <c r="C2101" s="165">
        <v>31.6</v>
      </c>
      <c r="D2101" s="165">
        <f t="shared" si="49"/>
        <v>0</v>
      </c>
      <c r="E2101" s="172">
        <f>MULTIPLIER!$C$47</f>
        <v>0</v>
      </c>
    </row>
    <row r="2102" spans="1:5" ht="15" customHeight="1" x14ac:dyDescent="0.2">
      <c r="A2102" s="168" t="s">
        <v>2623</v>
      </c>
      <c r="B2102" s="164" t="s">
        <v>2624</v>
      </c>
      <c r="C2102" s="165">
        <v>36.200000000000003</v>
      </c>
      <c r="D2102" s="165">
        <f t="shared" si="49"/>
        <v>0</v>
      </c>
      <c r="E2102" s="172">
        <f>MULTIPLIER!$C$47</f>
        <v>0</v>
      </c>
    </row>
    <row r="2103" spans="1:5" ht="15" customHeight="1" x14ac:dyDescent="0.2">
      <c r="A2103" s="168" t="s">
        <v>2625</v>
      </c>
      <c r="B2103" s="164" t="s">
        <v>2626</v>
      </c>
      <c r="C2103" s="165">
        <v>40.9</v>
      </c>
      <c r="D2103" s="165">
        <f t="shared" si="49"/>
        <v>0</v>
      </c>
      <c r="E2103" s="172">
        <f>MULTIPLIER!$C$47</f>
        <v>0</v>
      </c>
    </row>
    <row r="2104" spans="1:5" ht="15" customHeight="1" x14ac:dyDescent="0.2">
      <c r="A2104" s="168" t="s">
        <v>2627</v>
      </c>
      <c r="B2104" s="164" t="s">
        <v>2628</v>
      </c>
      <c r="C2104" s="165">
        <v>44.8</v>
      </c>
      <c r="D2104" s="165">
        <f t="shared" si="49"/>
        <v>0</v>
      </c>
      <c r="E2104" s="172">
        <f>MULTIPLIER!$C$47</f>
        <v>0</v>
      </c>
    </row>
    <row r="2105" spans="1:5" ht="15" customHeight="1" x14ac:dyDescent="0.2">
      <c r="A2105" s="168" t="s">
        <v>2629</v>
      </c>
      <c r="B2105" s="164" t="s">
        <v>2630</v>
      </c>
      <c r="C2105" s="165">
        <v>54.2</v>
      </c>
      <c r="D2105" s="165">
        <f t="shared" si="49"/>
        <v>0</v>
      </c>
      <c r="E2105" s="172">
        <f>MULTIPLIER!$C$47</f>
        <v>0</v>
      </c>
    </row>
    <row r="2106" spans="1:5" ht="15" customHeight="1" x14ac:dyDescent="0.2">
      <c r="A2106" s="168" t="s">
        <v>2631</v>
      </c>
      <c r="B2106" s="164" t="s">
        <v>2632</v>
      </c>
      <c r="C2106" s="165">
        <v>62.3</v>
      </c>
      <c r="D2106" s="165">
        <f t="shared" si="49"/>
        <v>0</v>
      </c>
      <c r="E2106" s="172">
        <f>MULTIPLIER!$C$47</f>
        <v>0</v>
      </c>
    </row>
    <row r="2107" spans="1:5" ht="15" customHeight="1" x14ac:dyDescent="0.2">
      <c r="A2107" s="168" t="s">
        <v>2633</v>
      </c>
      <c r="B2107" s="164" t="s">
        <v>2634</v>
      </c>
      <c r="C2107" s="165">
        <v>71.8</v>
      </c>
      <c r="D2107" s="165">
        <f t="shared" si="49"/>
        <v>0</v>
      </c>
      <c r="E2107" s="172">
        <f>MULTIPLIER!$C$47</f>
        <v>0</v>
      </c>
    </row>
    <row r="2108" spans="1:5" ht="15" customHeight="1" x14ac:dyDescent="0.2">
      <c r="A2108" s="168" t="s">
        <v>2635</v>
      </c>
      <c r="B2108" s="164" t="s">
        <v>2636</v>
      </c>
      <c r="C2108" s="165">
        <v>28.2</v>
      </c>
      <c r="D2108" s="165">
        <f t="shared" si="49"/>
        <v>0</v>
      </c>
      <c r="E2108" s="172">
        <f>MULTIPLIER!$C$47</f>
        <v>0</v>
      </c>
    </row>
    <row r="2109" spans="1:5" ht="15" customHeight="1" x14ac:dyDescent="0.2">
      <c r="A2109" s="168" t="s">
        <v>2637</v>
      </c>
      <c r="B2109" s="164" t="s">
        <v>2638</v>
      </c>
      <c r="C2109" s="165">
        <v>33</v>
      </c>
      <c r="D2109" s="165">
        <f t="shared" si="49"/>
        <v>0</v>
      </c>
      <c r="E2109" s="172">
        <f>MULTIPLIER!$C$47</f>
        <v>0</v>
      </c>
    </row>
    <row r="2110" spans="1:5" ht="15" customHeight="1" x14ac:dyDescent="0.2">
      <c r="A2110" s="168" t="s">
        <v>2639</v>
      </c>
      <c r="B2110" s="164" t="s">
        <v>2640</v>
      </c>
      <c r="C2110" s="165">
        <v>37.6</v>
      </c>
      <c r="D2110" s="165">
        <f t="shared" si="49"/>
        <v>0</v>
      </c>
      <c r="E2110" s="172">
        <f>MULTIPLIER!$C$47</f>
        <v>0</v>
      </c>
    </row>
    <row r="2111" spans="1:5" ht="15" customHeight="1" x14ac:dyDescent="0.2">
      <c r="A2111" s="168" t="s">
        <v>2641</v>
      </c>
      <c r="B2111" s="164" t="s">
        <v>2642</v>
      </c>
      <c r="C2111" s="165">
        <v>42.3</v>
      </c>
      <c r="D2111" s="165">
        <f t="shared" si="49"/>
        <v>0</v>
      </c>
      <c r="E2111" s="172">
        <f>MULTIPLIER!$C$47</f>
        <v>0</v>
      </c>
    </row>
    <row r="2112" spans="1:5" ht="15" customHeight="1" x14ac:dyDescent="0.2">
      <c r="A2112" s="168" t="s">
        <v>2643</v>
      </c>
      <c r="B2112" s="164" t="s">
        <v>2644</v>
      </c>
      <c r="C2112" s="165">
        <v>46.2</v>
      </c>
      <c r="D2112" s="165">
        <f t="shared" si="49"/>
        <v>0</v>
      </c>
      <c r="E2112" s="172">
        <f>MULTIPLIER!$C$47</f>
        <v>0</v>
      </c>
    </row>
    <row r="2113" spans="1:5" ht="15" customHeight="1" x14ac:dyDescent="0.2">
      <c r="A2113" s="168" t="s">
        <v>2645</v>
      </c>
      <c r="B2113" s="164" t="s">
        <v>2646</v>
      </c>
      <c r="C2113" s="165">
        <v>55.6</v>
      </c>
      <c r="D2113" s="165">
        <f t="shared" si="49"/>
        <v>0</v>
      </c>
      <c r="E2113" s="172">
        <f>MULTIPLIER!$C$47</f>
        <v>0</v>
      </c>
    </row>
    <row r="2114" spans="1:5" ht="15" customHeight="1" x14ac:dyDescent="0.2">
      <c r="A2114" s="168" t="s">
        <v>2647</v>
      </c>
      <c r="B2114" s="164" t="s">
        <v>2648</v>
      </c>
      <c r="C2114" s="165">
        <v>63.7</v>
      </c>
      <c r="D2114" s="165">
        <f t="shared" si="49"/>
        <v>0</v>
      </c>
      <c r="E2114" s="172">
        <f>MULTIPLIER!$C$47</f>
        <v>0</v>
      </c>
    </row>
    <row r="2115" spans="1:5" ht="15" customHeight="1" x14ac:dyDescent="0.2">
      <c r="A2115" s="168" t="s">
        <v>2649</v>
      </c>
      <c r="B2115" s="164" t="s">
        <v>2650</v>
      </c>
      <c r="C2115" s="165">
        <v>73.2</v>
      </c>
      <c r="D2115" s="165">
        <f t="shared" si="49"/>
        <v>0</v>
      </c>
      <c r="E2115" s="172">
        <f>MULTIPLIER!$C$47</f>
        <v>0</v>
      </c>
    </row>
    <row r="2116" spans="1:5" ht="15" customHeight="1" x14ac:dyDescent="0.2">
      <c r="A2116" s="168" t="s">
        <v>2651</v>
      </c>
      <c r="B2116" s="164" t="s">
        <v>2652</v>
      </c>
      <c r="C2116" s="165">
        <v>25.4</v>
      </c>
      <c r="D2116" s="165">
        <f t="shared" si="49"/>
        <v>0</v>
      </c>
      <c r="E2116" s="172">
        <f>MULTIPLIER!$C$47</f>
        <v>0</v>
      </c>
    </row>
    <row r="2117" spans="1:5" ht="15" customHeight="1" x14ac:dyDescent="0.2">
      <c r="A2117" s="168" t="s">
        <v>2653</v>
      </c>
      <c r="B2117" s="164" t="s">
        <v>2654</v>
      </c>
      <c r="C2117" s="165">
        <v>30.2</v>
      </c>
      <c r="D2117" s="165">
        <f t="shared" si="49"/>
        <v>0</v>
      </c>
      <c r="E2117" s="172">
        <f>MULTIPLIER!$C$47</f>
        <v>0</v>
      </c>
    </row>
    <row r="2118" spans="1:5" ht="15" customHeight="1" x14ac:dyDescent="0.2">
      <c r="A2118" s="168" t="s">
        <v>2655</v>
      </c>
      <c r="B2118" s="164" t="s">
        <v>2656</v>
      </c>
      <c r="C2118" s="165">
        <v>34.799999999999997</v>
      </c>
      <c r="D2118" s="165">
        <f t="shared" si="49"/>
        <v>0</v>
      </c>
      <c r="E2118" s="172">
        <f>MULTIPLIER!$C$47</f>
        <v>0</v>
      </c>
    </row>
    <row r="2119" spans="1:5" ht="15" customHeight="1" x14ac:dyDescent="0.2">
      <c r="A2119" s="168" t="s">
        <v>2657</v>
      </c>
      <c r="B2119" s="164" t="s">
        <v>2658</v>
      </c>
      <c r="C2119" s="165">
        <v>39.5</v>
      </c>
      <c r="D2119" s="165">
        <f t="shared" si="49"/>
        <v>0</v>
      </c>
      <c r="E2119" s="172">
        <f>MULTIPLIER!$C$47</f>
        <v>0</v>
      </c>
    </row>
    <row r="2120" spans="1:5" ht="15" customHeight="1" x14ac:dyDescent="0.2">
      <c r="A2120" s="168" t="s">
        <v>2659</v>
      </c>
      <c r="B2120" s="164" t="s">
        <v>2660</v>
      </c>
      <c r="C2120" s="165">
        <v>43.4</v>
      </c>
      <c r="D2120" s="165">
        <f t="shared" si="49"/>
        <v>0</v>
      </c>
      <c r="E2120" s="172">
        <f>MULTIPLIER!$C$47</f>
        <v>0</v>
      </c>
    </row>
    <row r="2121" spans="1:5" ht="15" customHeight="1" x14ac:dyDescent="0.2">
      <c r="A2121" s="168" t="s">
        <v>2661</v>
      </c>
      <c r="B2121" s="164" t="s">
        <v>2662</v>
      </c>
      <c r="C2121" s="165">
        <v>52.8</v>
      </c>
      <c r="D2121" s="165">
        <f t="shared" si="49"/>
        <v>0</v>
      </c>
      <c r="E2121" s="172">
        <f>MULTIPLIER!$C$47</f>
        <v>0</v>
      </c>
    </row>
    <row r="2122" spans="1:5" ht="15" customHeight="1" x14ac:dyDescent="0.2">
      <c r="A2122" s="168" t="s">
        <v>2663</v>
      </c>
      <c r="B2122" s="164" t="s">
        <v>2664</v>
      </c>
      <c r="C2122" s="165">
        <v>60.9</v>
      </c>
      <c r="D2122" s="165">
        <f t="shared" si="49"/>
        <v>0</v>
      </c>
      <c r="E2122" s="172">
        <f>MULTIPLIER!$C$47</f>
        <v>0</v>
      </c>
    </row>
    <row r="2123" spans="1:5" ht="15" customHeight="1" x14ac:dyDescent="0.2">
      <c r="A2123" s="168" t="s">
        <v>2665</v>
      </c>
      <c r="B2123" s="164" t="s">
        <v>2666</v>
      </c>
      <c r="C2123" s="165">
        <v>70.400000000000006</v>
      </c>
      <c r="D2123" s="165">
        <f t="shared" si="49"/>
        <v>0</v>
      </c>
      <c r="E2123" s="172">
        <f>MULTIPLIER!$C$47</f>
        <v>0</v>
      </c>
    </row>
    <row r="2124" spans="1:5" ht="15" customHeight="1" x14ac:dyDescent="0.2">
      <c r="A2124" s="168" t="s">
        <v>2667</v>
      </c>
      <c r="B2124" s="164" t="s">
        <v>2668</v>
      </c>
      <c r="C2124" s="165">
        <v>28.2</v>
      </c>
      <c r="D2124" s="165">
        <f t="shared" si="49"/>
        <v>0</v>
      </c>
      <c r="E2124" s="172">
        <f>MULTIPLIER!$C$47</f>
        <v>0</v>
      </c>
    </row>
    <row r="2125" spans="1:5" ht="15" customHeight="1" x14ac:dyDescent="0.2">
      <c r="A2125" s="168" t="s">
        <v>2669</v>
      </c>
      <c r="B2125" s="164" t="s">
        <v>2670</v>
      </c>
      <c r="C2125" s="165">
        <v>33</v>
      </c>
      <c r="D2125" s="165">
        <f t="shared" si="49"/>
        <v>0</v>
      </c>
      <c r="E2125" s="172">
        <f>MULTIPLIER!$C$47</f>
        <v>0</v>
      </c>
    </row>
    <row r="2126" spans="1:5" ht="15" customHeight="1" x14ac:dyDescent="0.2">
      <c r="A2126" s="168" t="s">
        <v>2671</v>
      </c>
      <c r="B2126" s="164" t="s">
        <v>2672</v>
      </c>
      <c r="C2126" s="165">
        <v>37.6</v>
      </c>
      <c r="D2126" s="165">
        <f t="shared" si="49"/>
        <v>0</v>
      </c>
      <c r="E2126" s="172">
        <f>MULTIPLIER!$C$47</f>
        <v>0</v>
      </c>
    </row>
    <row r="2127" spans="1:5" ht="15" customHeight="1" x14ac:dyDescent="0.2">
      <c r="A2127" s="168" t="s">
        <v>2673</v>
      </c>
      <c r="B2127" s="164" t="s">
        <v>2674</v>
      </c>
      <c r="C2127" s="165">
        <v>42.3</v>
      </c>
      <c r="D2127" s="165">
        <f t="shared" si="49"/>
        <v>0</v>
      </c>
      <c r="E2127" s="172">
        <f>MULTIPLIER!$C$47</f>
        <v>0</v>
      </c>
    </row>
    <row r="2128" spans="1:5" ht="15" customHeight="1" x14ac:dyDescent="0.2">
      <c r="A2128" s="168" t="s">
        <v>2675</v>
      </c>
      <c r="B2128" s="164" t="s">
        <v>2676</v>
      </c>
      <c r="C2128" s="165">
        <v>46.2</v>
      </c>
      <c r="D2128" s="165">
        <f t="shared" si="49"/>
        <v>0</v>
      </c>
      <c r="E2128" s="172">
        <f>MULTIPLIER!$C$47</f>
        <v>0</v>
      </c>
    </row>
    <row r="2129" spans="1:5" ht="15" customHeight="1" x14ac:dyDescent="0.2">
      <c r="A2129" s="168" t="s">
        <v>2677</v>
      </c>
      <c r="B2129" s="164" t="s">
        <v>2678</v>
      </c>
      <c r="C2129" s="165">
        <v>55.6</v>
      </c>
      <c r="D2129" s="165">
        <f t="shared" si="49"/>
        <v>0</v>
      </c>
      <c r="E2129" s="172">
        <f>MULTIPLIER!$C$47</f>
        <v>0</v>
      </c>
    </row>
    <row r="2130" spans="1:5" ht="15" customHeight="1" x14ac:dyDescent="0.2">
      <c r="A2130" s="168" t="s">
        <v>2679</v>
      </c>
      <c r="B2130" s="164" t="s">
        <v>2680</v>
      </c>
      <c r="C2130" s="165">
        <v>63.7</v>
      </c>
      <c r="D2130" s="165">
        <f t="shared" si="49"/>
        <v>0</v>
      </c>
      <c r="E2130" s="172">
        <f>MULTIPLIER!$C$47</f>
        <v>0</v>
      </c>
    </row>
    <row r="2131" spans="1:5" ht="15" customHeight="1" x14ac:dyDescent="0.2">
      <c r="A2131" s="168" t="s">
        <v>2681</v>
      </c>
      <c r="B2131" s="164" t="s">
        <v>2682</v>
      </c>
      <c r="C2131" s="165">
        <v>73.2</v>
      </c>
      <c r="D2131" s="165">
        <f t="shared" si="49"/>
        <v>0</v>
      </c>
      <c r="E2131" s="172">
        <f>MULTIPLIER!$C$47</f>
        <v>0</v>
      </c>
    </row>
    <row r="2132" spans="1:5" ht="15" customHeight="1" x14ac:dyDescent="0.2">
      <c r="A2132" s="168" t="s">
        <v>2683</v>
      </c>
      <c r="B2132" s="164" t="s">
        <v>2684</v>
      </c>
      <c r="C2132" s="165">
        <v>25.4</v>
      </c>
      <c r="D2132" s="165">
        <f t="shared" si="49"/>
        <v>0</v>
      </c>
      <c r="E2132" s="172">
        <f>MULTIPLIER!$C$47</f>
        <v>0</v>
      </c>
    </row>
    <row r="2133" spans="1:5" ht="15" customHeight="1" x14ac:dyDescent="0.2">
      <c r="A2133" s="168" t="s">
        <v>2685</v>
      </c>
      <c r="B2133" s="164" t="s">
        <v>2686</v>
      </c>
      <c r="C2133" s="165">
        <v>30.2</v>
      </c>
      <c r="D2133" s="165">
        <f t="shared" si="49"/>
        <v>0</v>
      </c>
      <c r="E2133" s="172">
        <f>MULTIPLIER!$C$47</f>
        <v>0</v>
      </c>
    </row>
    <row r="2134" spans="1:5" ht="15" customHeight="1" x14ac:dyDescent="0.2">
      <c r="A2134" s="168" t="s">
        <v>2687</v>
      </c>
      <c r="B2134" s="164" t="s">
        <v>2688</v>
      </c>
      <c r="C2134" s="165">
        <v>34.799999999999997</v>
      </c>
      <c r="D2134" s="165">
        <f t="shared" si="49"/>
        <v>0</v>
      </c>
      <c r="E2134" s="172">
        <f>MULTIPLIER!$C$47</f>
        <v>0</v>
      </c>
    </row>
    <row r="2135" spans="1:5" ht="15" customHeight="1" x14ac:dyDescent="0.2">
      <c r="A2135" s="168" t="s">
        <v>2689</v>
      </c>
      <c r="B2135" s="164" t="s">
        <v>2690</v>
      </c>
      <c r="C2135" s="165">
        <v>39.5</v>
      </c>
      <c r="D2135" s="165">
        <f t="shared" si="49"/>
        <v>0</v>
      </c>
      <c r="E2135" s="172">
        <f>MULTIPLIER!$C$47</f>
        <v>0</v>
      </c>
    </row>
    <row r="2136" spans="1:5" ht="15" customHeight="1" x14ac:dyDescent="0.2">
      <c r="A2136" s="168" t="s">
        <v>2691</v>
      </c>
      <c r="B2136" s="164" t="s">
        <v>2692</v>
      </c>
      <c r="C2136" s="165">
        <v>43.4</v>
      </c>
      <c r="D2136" s="165">
        <f t="shared" si="49"/>
        <v>0</v>
      </c>
      <c r="E2136" s="172">
        <f>MULTIPLIER!$C$47</f>
        <v>0</v>
      </c>
    </row>
    <row r="2137" spans="1:5" ht="15" customHeight="1" x14ac:dyDescent="0.2">
      <c r="A2137" s="168" t="s">
        <v>2693</v>
      </c>
      <c r="B2137" s="164" t="s">
        <v>2694</v>
      </c>
      <c r="C2137" s="165">
        <v>52.8</v>
      </c>
      <c r="D2137" s="165">
        <f t="shared" si="49"/>
        <v>0</v>
      </c>
      <c r="E2137" s="172">
        <f>MULTIPLIER!$C$47</f>
        <v>0</v>
      </c>
    </row>
    <row r="2138" spans="1:5" ht="15" customHeight="1" x14ac:dyDescent="0.2">
      <c r="A2138" s="168" t="s">
        <v>2695</v>
      </c>
      <c r="B2138" s="164" t="s">
        <v>2696</v>
      </c>
      <c r="C2138" s="165">
        <v>60.9</v>
      </c>
      <c r="D2138" s="165">
        <f t="shared" si="49"/>
        <v>0</v>
      </c>
      <c r="E2138" s="172">
        <f>MULTIPLIER!$C$47</f>
        <v>0</v>
      </c>
    </row>
    <row r="2139" spans="1:5" ht="15" customHeight="1" x14ac:dyDescent="0.2">
      <c r="A2139" s="168" t="s">
        <v>2697</v>
      </c>
      <c r="B2139" s="164" t="s">
        <v>2698</v>
      </c>
      <c r="C2139" s="165">
        <v>70.400000000000006</v>
      </c>
      <c r="D2139" s="165">
        <f t="shared" si="49"/>
        <v>0</v>
      </c>
      <c r="E2139" s="172">
        <f>MULTIPLIER!$C$47</f>
        <v>0</v>
      </c>
    </row>
    <row r="2140" spans="1:5" ht="15" customHeight="1" x14ac:dyDescent="0.2">
      <c r="A2140" s="168" t="s">
        <v>2699</v>
      </c>
      <c r="B2140" s="164" t="s">
        <v>2700</v>
      </c>
      <c r="C2140" s="165">
        <v>36.799999999999997</v>
      </c>
      <c r="D2140" s="165">
        <f t="shared" si="49"/>
        <v>0</v>
      </c>
      <c r="E2140" s="172">
        <f>MULTIPLIER!$D$47</f>
        <v>0</v>
      </c>
    </row>
    <row r="2141" spans="1:5" ht="15" customHeight="1" x14ac:dyDescent="0.2">
      <c r="A2141" s="168" t="s">
        <v>2701</v>
      </c>
      <c r="B2141" s="164" t="s">
        <v>2702</v>
      </c>
      <c r="C2141" s="165">
        <v>41.6</v>
      </c>
      <c r="D2141" s="165">
        <f t="shared" si="49"/>
        <v>0</v>
      </c>
      <c r="E2141" s="172">
        <f>MULTIPLIER!$D$47</f>
        <v>0</v>
      </c>
    </row>
    <row r="2142" spans="1:5" ht="15" customHeight="1" x14ac:dyDescent="0.2">
      <c r="A2142" s="168" t="s">
        <v>2703</v>
      </c>
      <c r="B2142" s="164" t="s">
        <v>2704</v>
      </c>
      <c r="C2142" s="165">
        <v>46.2</v>
      </c>
      <c r="D2142" s="165">
        <f t="shared" ref="D2142:D2205" si="50">ROUND(C2142*E2142,4)</f>
        <v>0</v>
      </c>
      <c r="E2142" s="172">
        <f>MULTIPLIER!$D$47</f>
        <v>0</v>
      </c>
    </row>
    <row r="2143" spans="1:5" ht="15" customHeight="1" x14ac:dyDescent="0.2">
      <c r="A2143" s="168" t="s">
        <v>2705</v>
      </c>
      <c r="B2143" s="164" t="s">
        <v>2706</v>
      </c>
      <c r="C2143" s="165">
        <v>50.9</v>
      </c>
      <c r="D2143" s="165">
        <f t="shared" si="50"/>
        <v>0</v>
      </c>
      <c r="E2143" s="172">
        <f>MULTIPLIER!$D$47</f>
        <v>0</v>
      </c>
    </row>
    <row r="2144" spans="1:5" ht="15" customHeight="1" x14ac:dyDescent="0.2">
      <c r="A2144" s="168" t="s">
        <v>2707</v>
      </c>
      <c r="B2144" s="164" t="s">
        <v>2708</v>
      </c>
      <c r="C2144" s="165">
        <v>54.8</v>
      </c>
      <c r="D2144" s="165">
        <f t="shared" si="50"/>
        <v>0</v>
      </c>
      <c r="E2144" s="172">
        <f>MULTIPLIER!$D$47</f>
        <v>0</v>
      </c>
    </row>
    <row r="2145" spans="1:5" ht="15" customHeight="1" x14ac:dyDescent="0.2">
      <c r="A2145" s="168" t="s">
        <v>2709</v>
      </c>
      <c r="B2145" s="164" t="s">
        <v>2710</v>
      </c>
      <c r="C2145" s="165">
        <v>64.2</v>
      </c>
      <c r="D2145" s="165">
        <f t="shared" si="50"/>
        <v>0</v>
      </c>
      <c r="E2145" s="172">
        <f>MULTIPLIER!$D$47</f>
        <v>0</v>
      </c>
    </row>
    <row r="2146" spans="1:5" ht="15" customHeight="1" x14ac:dyDescent="0.2">
      <c r="A2146" s="168" t="s">
        <v>2711</v>
      </c>
      <c r="B2146" s="164" t="s">
        <v>2712</v>
      </c>
      <c r="C2146" s="165">
        <v>72.3</v>
      </c>
      <c r="D2146" s="165">
        <f t="shared" si="50"/>
        <v>0</v>
      </c>
      <c r="E2146" s="172">
        <f>MULTIPLIER!$D$47</f>
        <v>0</v>
      </c>
    </row>
    <row r="2147" spans="1:5" ht="15" customHeight="1" x14ac:dyDescent="0.2">
      <c r="A2147" s="168" t="s">
        <v>2713</v>
      </c>
      <c r="B2147" s="164" t="s">
        <v>2714</v>
      </c>
      <c r="C2147" s="165">
        <v>81.8</v>
      </c>
      <c r="D2147" s="165">
        <f t="shared" si="50"/>
        <v>0</v>
      </c>
      <c r="E2147" s="172">
        <f>MULTIPLIER!$D$47</f>
        <v>0</v>
      </c>
    </row>
    <row r="2148" spans="1:5" ht="15" customHeight="1" x14ac:dyDescent="0.2">
      <c r="A2148" s="168" t="s">
        <v>2715</v>
      </c>
      <c r="B2148" s="164" t="s">
        <v>2716</v>
      </c>
      <c r="C2148" s="165">
        <v>42.3</v>
      </c>
      <c r="D2148" s="165">
        <f t="shared" si="50"/>
        <v>0</v>
      </c>
      <c r="E2148" s="172">
        <f>MULTIPLIER!$D$47</f>
        <v>0</v>
      </c>
    </row>
    <row r="2149" spans="1:5" ht="15" customHeight="1" x14ac:dyDescent="0.2">
      <c r="A2149" s="168" t="s">
        <v>2717</v>
      </c>
      <c r="B2149" s="164" t="s">
        <v>2718</v>
      </c>
      <c r="C2149" s="165">
        <v>47.1</v>
      </c>
      <c r="D2149" s="165">
        <f t="shared" si="50"/>
        <v>0</v>
      </c>
      <c r="E2149" s="172">
        <f>MULTIPLIER!$D$47</f>
        <v>0</v>
      </c>
    </row>
    <row r="2150" spans="1:5" ht="15" customHeight="1" x14ac:dyDescent="0.2">
      <c r="A2150" s="168" t="s">
        <v>2719</v>
      </c>
      <c r="B2150" s="164" t="s">
        <v>2720</v>
      </c>
      <c r="C2150" s="165">
        <v>51.7</v>
      </c>
      <c r="D2150" s="165">
        <f t="shared" si="50"/>
        <v>0</v>
      </c>
      <c r="E2150" s="172">
        <f>MULTIPLIER!$D$47</f>
        <v>0</v>
      </c>
    </row>
    <row r="2151" spans="1:5" ht="15" customHeight="1" x14ac:dyDescent="0.2">
      <c r="A2151" s="168" t="s">
        <v>2721</v>
      </c>
      <c r="B2151" s="164" t="s">
        <v>2722</v>
      </c>
      <c r="C2151" s="165">
        <v>56.4</v>
      </c>
      <c r="D2151" s="165">
        <f t="shared" si="50"/>
        <v>0</v>
      </c>
      <c r="E2151" s="172">
        <f>MULTIPLIER!$D$47</f>
        <v>0</v>
      </c>
    </row>
    <row r="2152" spans="1:5" ht="15" customHeight="1" x14ac:dyDescent="0.2">
      <c r="A2152" s="168" t="s">
        <v>2723</v>
      </c>
      <c r="B2152" s="164" t="s">
        <v>2724</v>
      </c>
      <c r="C2152" s="165">
        <v>60.3</v>
      </c>
      <c r="D2152" s="165">
        <f t="shared" si="50"/>
        <v>0</v>
      </c>
      <c r="E2152" s="172">
        <f>MULTIPLIER!$D$47</f>
        <v>0</v>
      </c>
    </row>
    <row r="2153" spans="1:5" ht="15" customHeight="1" x14ac:dyDescent="0.2">
      <c r="A2153" s="168" t="s">
        <v>2725</v>
      </c>
      <c r="B2153" s="164" t="s">
        <v>2726</v>
      </c>
      <c r="C2153" s="165">
        <v>69.7</v>
      </c>
      <c r="D2153" s="165">
        <f t="shared" si="50"/>
        <v>0</v>
      </c>
      <c r="E2153" s="172">
        <f>MULTIPLIER!$D$47</f>
        <v>0</v>
      </c>
    </row>
    <row r="2154" spans="1:5" ht="15" customHeight="1" x14ac:dyDescent="0.2">
      <c r="A2154" s="168" t="s">
        <v>2727</v>
      </c>
      <c r="B2154" s="164" t="s">
        <v>2728</v>
      </c>
      <c r="C2154" s="165">
        <v>77.8</v>
      </c>
      <c r="D2154" s="165">
        <f t="shared" si="50"/>
        <v>0</v>
      </c>
      <c r="E2154" s="172">
        <f>MULTIPLIER!$D$47</f>
        <v>0</v>
      </c>
    </row>
    <row r="2155" spans="1:5" ht="15" customHeight="1" x14ac:dyDescent="0.2">
      <c r="A2155" s="168" t="s">
        <v>2729</v>
      </c>
      <c r="B2155" s="164" t="s">
        <v>2730</v>
      </c>
      <c r="C2155" s="165">
        <v>87.3</v>
      </c>
      <c r="D2155" s="165">
        <f t="shared" si="50"/>
        <v>0</v>
      </c>
      <c r="E2155" s="172">
        <f>MULTIPLIER!$D$47</f>
        <v>0</v>
      </c>
    </row>
    <row r="2156" spans="1:5" ht="15" customHeight="1" x14ac:dyDescent="0.2">
      <c r="A2156" s="168" t="s">
        <v>2731</v>
      </c>
      <c r="B2156" s="164" t="s">
        <v>2732</v>
      </c>
      <c r="C2156" s="165">
        <v>36.799999999999997</v>
      </c>
      <c r="D2156" s="165">
        <f t="shared" si="50"/>
        <v>0</v>
      </c>
      <c r="E2156" s="172">
        <f>MULTIPLIER!$D$47</f>
        <v>0</v>
      </c>
    </row>
    <row r="2157" spans="1:5" ht="15" customHeight="1" x14ac:dyDescent="0.2">
      <c r="A2157" s="168" t="s">
        <v>2733</v>
      </c>
      <c r="B2157" s="164" t="s">
        <v>2734</v>
      </c>
      <c r="C2157" s="165">
        <v>41.6</v>
      </c>
      <c r="D2157" s="165">
        <f t="shared" si="50"/>
        <v>0</v>
      </c>
      <c r="E2157" s="172">
        <f>MULTIPLIER!$D$47</f>
        <v>0</v>
      </c>
    </row>
    <row r="2158" spans="1:5" ht="15" customHeight="1" x14ac:dyDescent="0.2">
      <c r="A2158" s="168" t="s">
        <v>2735</v>
      </c>
      <c r="B2158" s="164" t="s">
        <v>2736</v>
      </c>
      <c r="C2158" s="165">
        <v>46.2</v>
      </c>
      <c r="D2158" s="165">
        <f t="shared" si="50"/>
        <v>0</v>
      </c>
      <c r="E2158" s="172">
        <f>MULTIPLIER!$D$47</f>
        <v>0</v>
      </c>
    </row>
    <row r="2159" spans="1:5" ht="15" customHeight="1" x14ac:dyDescent="0.2">
      <c r="A2159" s="168" t="s">
        <v>2737</v>
      </c>
      <c r="B2159" s="164" t="s">
        <v>2738</v>
      </c>
      <c r="C2159" s="165">
        <v>50.9</v>
      </c>
      <c r="D2159" s="165">
        <f t="shared" si="50"/>
        <v>0</v>
      </c>
      <c r="E2159" s="172">
        <f>MULTIPLIER!$D$47</f>
        <v>0</v>
      </c>
    </row>
    <row r="2160" spans="1:5" ht="15" customHeight="1" x14ac:dyDescent="0.2">
      <c r="A2160" s="168" t="s">
        <v>2739</v>
      </c>
      <c r="B2160" s="164" t="s">
        <v>2740</v>
      </c>
      <c r="C2160" s="165">
        <v>54.8</v>
      </c>
      <c r="D2160" s="165">
        <f t="shared" si="50"/>
        <v>0</v>
      </c>
      <c r="E2160" s="172">
        <f>MULTIPLIER!$D$47</f>
        <v>0</v>
      </c>
    </row>
    <row r="2161" spans="1:5" ht="15" customHeight="1" x14ac:dyDescent="0.2">
      <c r="A2161" s="168" t="s">
        <v>2741</v>
      </c>
      <c r="B2161" s="164" t="s">
        <v>2742</v>
      </c>
      <c r="C2161" s="165">
        <v>64.2</v>
      </c>
      <c r="D2161" s="165">
        <f t="shared" si="50"/>
        <v>0</v>
      </c>
      <c r="E2161" s="172">
        <f>MULTIPLIER!$D$47</f>
        <v>0</v>
      </c>
    </row>
    <row r="2162" spans="1:5" ht="15" customHeight="1" x14ac:dyDescent="0.2">
      <c r="A2162" s="168" t="s">
        <v>2743</v>
      </c>
      <c r="B2162" s="164" t="s">
        <v>2744</v>
      </c>
      <c r="C2162" s="165">
        <v>72.3</v>
      </c>
      <c r="D2162" s="165">
        <f t="shared" si="50"/>
        <v>0</v>
      </c>
      <c r="E2162" s="172">
        <f>MULTIPLIER!$D$47</f>
        <v>0</v>
      </c>
    </row>
    <row r="2163" spans="1:5" ht="15" customHeight="1" x14ac:dyDescent="0.2">
      <c r="A2163" s="168" t="s">
        <v>2745</v>
      </c>
      <c r="B2163" s="164" t="s">
        <v>2746</v>
      </c>
      <c r="C2163" s="165">
        <v>81.8</v>
      </c>
      <c r="D2163" s="165">
        <f t="shared" si="50"/>
        <v>0</v>
      </c>
      <c r="E2163" s="172">
        <f>MULTIPLIER!$D$47</f>
        <v>0</v>
      </c>
    </row>
    <row r="2164" spans="1:5" ht="15" customHeight="1" x14ac:dyDescent="0.2">
      <c r="A2164" s="168" t="s">
        <v>2747</v>
      </c>
      <c r="B2164" s="164" t="s">
        <v>2748</v>
      </c>
      <c r="C2164" s="165">
        <v>42.3</v>
      </c>
      <c r="D2164" s="165">
        <f t="shared" si="50"/>
        <v>0</v>
      </c>
      <c r="E2164" s="172">
        <f>MULTIPLIER!$D$47</f>
        <v>0</v>
      </c>
    </row>
    <row r="2165" spans="1:5" ht="15" customHeight="1" x14ac:dyDescent="0.2">
      <c r="A2165" s="168" t="s">
        <v>2749</v>
      </c>
      <c r="B2165" s="164" t="s">
        <v>2750</v>
      </c>
      <c r="C2165" s="165">
        <v>47.1</v>
      </c>
      <c r="D2165" s="165">
        <f t="shared" si="50"/>
        <v>0</v>
      </c>
      <c r="E2165" s="172">
        <f>MULTIPLIER!$D$47</f>
        <v>0</v>
      </c>
    </row>
    <row r="2166" spans="1:5" ht="15" customHeight="1" x14ac:dyDescent="0.2">
      <c r="A2166" s="168" t="s">
        <v>2751</v>
      </c>
      <c r="B2166" s="164" t="s">
        <v>2752</v>
      </c>
      <c r="C2166" s="165">
        <v>51.7</v>
      </c>
      <c r="D2166" s="165">
        <f t="shared" si="50"/>
        <v>0</v>
      </c>
      <c r="E2166" s="172">
        <f>MULTIPLIER!$D$47</f>
        <v>0</v>
      </c>
    </row>
    <row r="2167" spans="1:5" ht="15" customHeight="1" x14ac:dyDescent="0.2">
      <c r="A2167" s="168" t="s">
        <v>2753</v>
      </c>
      <c r="B2167" s="164" t="s">
        <v>2754</v>
      </c>
      <c r="C2167" s="165">
        <v>56.4</v>
      </c>
      <c r="D2167" s="165">
        <f t="shared" si="50"/>
        <v>0</v>
      </c>
      <c r="E2167" s="172">
        <f>MULTIPLIER!$D$47</f>
        <v>0</v>
      </c>
    </row>
    <row r="2168" spans="1:5" ht="15" customHeight="1" x14ac:dyDescent="0.2">
      <c r="A2168" s="168" t="s">
        <v>2755</v>
      </c>
      <c r="B2168" s="164" t="s">
        <v>2756</v>
      </c>
      <c r="C2168" s="165">
        <v>60.3</v>
      </c>
      <c r="D2168" s="165">
        <f t="shared" si="50"/>
        <v>0</v>
      </c>
      <c r="E2168" s="172">
        <f>MULTIPLIER!$D$47</f>
        <v>0</v>
      </c>
    </row>
    <row r="2169" spans="1:5" ht="15" customHeight="1" x14ac:dyDescent="0.2">
      <c r="A2169" s="168" t="s">
        <v>2757</v>
      </c>
      <c r="B2169" s="164" t="s">
        <v>2758</v>
      </c>
      <c r="C2169" s="165">
        <v>69.7</v>
      </c>
      <c r="D2169" s="165">
        <f t="shared" si="50"/>
        <v>0</v>
      </c>
      <c r="E2169" s="172">
        <f>MULTIPLIER!$D$47</f>
        <v>0</v>
      </c>
    </row>
    <row r="2170" spans="1:5" ht="15" customHeight="1" x14ac:dyDescent="0.2">
      <c r="A2170" s="168" t="s">
        <v>2759</v>
      </c>
      <c r="B2170" s="164" t="s">
        <v>2760</v>
      </c>
      <c r="C2170" s="165">
        <v>77.8</v>
      </c>
      <c r="D2170" s="165">
        <f t="shared" si="50"/>
        <v>0</v>
      </c>
      <c r="E2170" s="172">
        <f>MULTIPLIER!$D$47</f>
        <v>0</v>
      </c>
    </row>
    <row r="2171" spans="1:5" ht="15" customHeight="1" x14ac:dyDescent="0.2">
      <c r="A2171" s="168" t="s">
        <v>2761</v>
      </c>
      <c r="B2171" s="164" t="s">
        <v>2762</v>
      </c>
      <c r="C2171" s="165">
        <v>87.3</v>
      </c>
      <c r="D2171" s="165">
        <f t="shared" si="50"/>
        <v>0</v>
      </c>
      <c r="E2171" s="172">
        <f>MULTIPLIER!$D$47</f>
        <v>0</v>
      </c>
    </row>
    <row r="2172" spans="1:5" ht="15" customHeight="1" x14ac:dyDescent="0.2">
      <c r="A2172" s="168" t="s">
        <v>2763</v>
      </c>
      <c r="B2172" s="164" t="s">
        <v>2764</v>
      </c>
      <c r="C2172" s="165">
        <v>42.3</v>
      </c>
      <c r="D2172" s="165">
        <f t="shared" si="50"/>
        <v>0</v>
      </c>
      <c r="E2172" s="172">
        <f>MULTIPLIER!$D$47</f>
        <v>0</v>
      </c>
    </row>
    <row r="2173" spans="1:5" ht="15" customHeight="1" x14ac:dyDescent="0.2">
      <c r="A2173" s="168" t="s">
        <v>2765</v>
      </c>
      <c r="B2173" s="164" t="s">
        <v>2766</v>
      </c>
      <c r="C2173" s="165">
        <v>47.1</v>
      </c>
      <c r="D2173" s="165">
        <f t="shared" si="50"/>
        <v>0</v>
      </c>
      <c r="E2173" s="172">
        <f>MULTIPLIER!$D$47</f>
        <v>0</v>
      </c>
    </row>
    <row r="2174" spans="1:5" ht="15" customHeight="1" x14ac:dyDescent="0.2">
      <c r="A2174" s="168" t="s">
        <v>2767</v>
      </c>
      <c r="B2174" s="164" t="s">
        <v>2768</v>
      </c>
      <c r="C2174" s="165">
        <v>51.7</v>
      </c>
      <c r="D2174" s="165">
        <f t="shared" si="50"/>
        <v>0</v>
      </c>
      <c r="E2174" s="172">
        <f>MULTIPLIER!$D$47</f>
        <v>0</v>
      </c>
    </row>
    <row r="2175" spans="1:5" ht="15" customHeight="1" x14ac:dyDescent="0.2">
      <c r="A2175" s="168" t="s">
        <v>2769</v>
      </c>
      <c r="B2175" s="164" t="s">
        <v>2770</v>
      </c>
      <c r="C2175" s="165">
        <v>56.4</v>
      </c>
      <c r="D2175" s="165">
        <f t="shared" si="50"/>
        <v>0</v>
      </c>
      <c r="E2175" s="172">
        <f>MULTIPLIER!$D$47</f>
        <v>0</v>
      </c>
    </row>
    <row r="2176" spans="1:5" ht="15" customHeight="1" x14ac:dyDescent="0.2">
      <c r="A2176" s="168" t="s">
        <v>2771</v>
      </c>
      <c r="B2176" s="164" t="s">
        <v>2772</v>
      </c>
      <c r="C2176" s="165">
        <v>60.3</v>
      </c>
      <c r="D2176" s="165">
        <f t="shared" si="50"/>
        <v>0</v>
      </c>
      <c r="E2176" s="172">
        <f>MULTIPLIER!$D$47</f>
        <v>0</v>
      </c>
    </row>
    <row r="2177" spans="1:5" ht="15" customHeight="1" x14ac:dyDescent="0.2">
      <c r="A2177" s="168" t="s">
        <v>2773</v>
      </c>
      <c r="B2177" s="164" t="s">
        <v>2774</v>
      </c>
      <c r="C2177" s="165">
        <v>69.7</v>
      </c>
      <c r="D2177" s="165">
        <f t="shared" si="50"/>
        <v>0</v>
      </c>
      <c r="E2177" s="172">
        <f>MULTIPLIER!$D$47</f>
        <v>0</v>
      </c>
    </row>
    <row r="2178" spans="1:5" ht="15" customHeight="1" x14ac:dyDescent="0.2">
      <c r="A2178" s="168" t="s">
        <v>2775</v>
      </c>
      <c r="B2178" s="164" t="s">
        <v>2776</v>
      </c>
      <c r="C2178" s="165">
        <v>77.8</v>
      </c>
      <c r="D2178" s="165">
        <f t="shared" si="50"/>
        <v>0</v>
      </c>
      <c r="E2178" s="172">
        <f>MULTIPLIER!$D$47</f>
        <v>0</v>
      </c>
    </row>
    <row r="2179" spans="1:5" ht="15" customHeight="1" x14ac:dyDescent="0.2">
      <c r="A2179" s="168" t="s">
        <v>2777</v>
      </c>
      <c r="B2179" s="164" t="s">
        <v>2778</v>
      </c>
      <c r="C2179" s="165">
        <v>87.3</v>
      </c>
      <c r="D2179" s="165">
        <f t="shared" si="50"/>
        <v>0</v>
      </c>
      <c r="E2179" s="172">
        <f>MULTIPLIER!$D$47</f>
        <v>0</v>
      </c>
    </row>
    <row r="2180" spans="1:5" ht="15" customHeight="1" x14ac:dyDescent="0.2">
      <c r="A2180" s="168" t="s">
        <v>2779</v>
      </c>
      <c r="B2180" s="164" t="s">
        <v>2780</v>
      </c>
      <c r="C2180" s="165">
        <v>42.3</v>
      </c>
      <c r="D2180" s="165">
        <f t="shared" si="50"/>
        <v>0</v>
      </c>
      <c r="E2180" s="172">
        <f>MULTIPLIER!$D$47</f>
        <v>0</v>
      </c>
    </row>
    <row r="2181" spans="1:5" ht="15" customHeight="1" x14ac:dyDescent="0.2">
      <c r="A2181" s="168" t="s">
        <v>2781</v>
      </c>
      <c r="B2181" s="164" t="s">
        <v>2782</v>
      </c>
      <c r="C2181" s="165">
        <v>47.1</v>
      </c>
      <c r="D2181" s="165">
        <f t="shared" si="50"/>
        <v>0</v>
      </c>
      <c r="E2181" s="172">
        <f>MULTIPLIER!$D$47</f>
        <v>0</v>
      </c>
    </row>
    <row r="2182" spans="1:5" ht="15" customHeight="1" x14ac:dyDescent="0.2">
      <c r="A2182" s="168" t="s">
        <v>2783</v>
      </c>
      <c r="B2182" s="164" t="s">
        <v>2784</v>
      </c>
      <c r="C2182" s="165">
        <v>51.7</v>
      </c>
      <c r="D2182" s="165">
        <f t="shared" si="50"/>
        <v>0</v>
      </c>
      <c r="E2182" s="172">
        <f>MULTIPLIER!$D$47</f>
        <v>0</v>
      </c>
    </row>
    <row r="2183" spans="1:5" ht="15" customHeight="1" x14ac:dyDescent="0.2">
      <c r="A2183" s="168" t="s">
        <v>2785</v>
      </c>
      <c r="B2183" s="164" t="s">
        <v>2786</v>
      </c>
      <c r="C2183" s="165">
        <v>56.4</v>
      </c>
      <c r="D2183" s="165">
        <f t="shared" si="50"/>
        <v>0</v>
      </c>
      <c r="E2183" s="172">
        <f>MULTIPLIER!$D$47</f>
        <v>0</v>
      </c>
    </row>
    <row r="2184" spans="1:5" ht="15" customHeight="1" x14ac:dyDescent="0.2">
      <c r="A2184" s="168" t="s">
        <v>2787</v>
      </c>
      <c r="B2184" s="164" t="s">
        <v>2788</v>
      </c>
      <c r="C2184" s="165">
        <v>60.3</v>
      </c>
      <c r="D2184" s="165">
        <f t="shared" si="50"/>
        <v>0</v>
      </c>
      <c r="E2184" s="172">
        <f>MULTIPLIER!$D$47</f>
        <v>0</v>
      </c>
    </row>
    <row r="2185" spans="1:5" ht="15" customHeight="1" x14ac:dyDescent="0.2">
      <c r="A2185" s="168" t="s">
        <v>2789</v>
      </c>
      <c r="B2185" s="164" t="s">
        <v>2790</v>
      </c>
      <c r="C2185" s="165">
        <v>69.7</v>
      </c>
      <c r="D2185" s="165">
        <f t="shared" si="50"/>
        <v>0</v>
      </c>
      <c r="E2185" s="172">
        <f>MULTIPLIER!$D$47</f>
        <v>0</v>
      </c>
    </row>
    <row r="2186" spans="1:5" ht="15" customHeight="1" x14ac:dyDescent="0.2">
      <c r="A2186" s="168" t="s">
        <v>2791</v>
      </c>
      <c r="B2186" s="164" t="s">
        <v>2792</v>
      </c>
      <c r="C2186" s="165">
        <v>77.8</v>
      </c>
      <c r="D2186" s="165">
        <f t="shared" si="50"/>
        <v>0</v>
      </c>
      <c r="E2186" s="172">
        <f>MULTIPLIER!$D$47</f>
        <v>0</v>
      </c>
    </row>
    <row r="2187" spans="1:5" ht="15" customHeight="1" x14ac:dyDescent="0.2">
      <c r="A2187" s="168" t="s">
        <v>2793</v>
      </c>
      <c r="B2187" s="164" t="s">
        <v>2794</v>
      </c>
      <c r="C2187" s="165">
        <v>87.3</v>
      </c>
      <c r="D2187" s="165">
        <f t="shared" si="50"/>
        <v>0</v>
      </c>
      <c r="E2187" s="172">
        <f>MULTIPLIER!$D$47</f>
        <v>0</v>
      </c>
    </row>
    <row r="2188" spans="1:5" ht="15" customHeight="1" x14ac:dyDescent="0.2">
      <c r="A2188" s="168" t="s">
        <v>2795</v>
      </c>
      <c r="B2188" s="164" t="s">
        <v>2796</v>
      </c>
      <c r="C2188" s="165">
        <v>26.8</v>
      </c>
      <c r="D2188" s="165">
        <f t="shared" si="50"/>
        <v>0</v>
      </c>
      <c r="E2188" s="172">
        <f>MULTIPLIER!$C$47</f>
        <v>0</v>
      </c>
    </row>
    <row r="2189" spans="1:5" ht="15" customHeight="1" x14ac:dyDescent="0.2">
      <c r="A2189" s="168" t="s">
        <v>2797</v>
      </c>
      <c r="B2189" s="164" t="s">
        <v>2798</v>
      </c>
      <c r="C2189" s="165">
        <v>31.6</v>
      </c>
      <c r="D2189" s="165">
        <f t="shared" si="50"/>
        <v>0</v>
      </c>
      <c r="E2189" s="172">
        <f>MULTIPLIER!$C$47</f>
        <v>0</v>
      </c>
    </row>
    <row r="2190" spans="1:5" ht="15" customHeight="1" x14ac:dyDescent="0.2">
      <c r="A2190" s="168" t="s">
        <v>2799</v>
      </c>
      <c r="B2190" s="164" t="s">
        <v>2800</v>
      </c>
      <c r="C2190" s="165">
        <v>36.200000000000003</v>
      </c>
      <c r="D2190" s="165">
        <f t="shared" si="50"/>
        <v>0</v>
      </c>
      <c r="E2190" s="172">
        <f>MULTIPLIER!$C$47</f>
        <v>0</v>
      </c>
    </row>
    <row r="2191" spans="1:5" ht="15" customHeight="1" x14ac:dyDescent="0.2">
      <c r="A2191" s="168" t="s">
        <v>2801</v>
      </c>
      <c r="B2191" s="164" t="s">
        <v>2802</v>
      </c>
      <c r="C2191" s="165">
        <v>40.9</v>
      </c>
      <c r="D2191" s="165">
        <f t="shared" si="50"/>
        <v>0</v>
      </c>
      <c r="E2191" s="172">
        <f>MULTIPLIER!$C$47</f>
        <v>0</v>
      </c>
    </row>
    <row r="2192" spans="1:5" ht="15" customHeight="1" x14ac:dyDescent="0.2">
      <c r="A2192" s="168" t="s">
        <v>2803</v>
      </c>
      <c r="B2192" s="164" t="s">
        <v>2804</v>
      </c>
      <c r="C2192" s="165">
        <v>44.8</v>
      </c>
      <c r="D2192" s="165">
        <f t="shared" si="50"/>
        <v>0</v>
      </c>
      <c r="E2192" s="172">
        <f>MULTIPLIER!$C$47</f>
        <v>0</v>
      </c>
    </row>
    <row r="2193" spans="1:5" ht="15" customHeight="1" x14ac:dyDescent="0.2">
      <c r="A2193" s="168" t="s">
        <v>2805</v>
      </c>
      <c r="B2193" s="164" t="s">
        <v>2806</v>
      </c>
      <c r="C2193" s="165">
        <v>54.2</v>
      </c>
      <c r="D2193" s="165">
        <f t="shared" si="50"/>
        <v>0</v>
      </c>
      <c r="E2193" s="172">
        <f>MULTIPLIER!$C$47</f>
        <v>0</v>
      </c>
    </row>
    <row r="2194" spans="1:5" ht="15" customHeight="1" x14ac:dyDescent="0.2">
      <c r="A2194" s="168" t="s">
        <v>2807</v>
      </c>
      <c r="B2194" s="164" t="s">
        <v>2808</v>
      </c>
      <c r="C2194" s="165">
        <v>62.3</v>
      </c>
      <c r="D2194" s="165">
        <f t="shared" si="50"/>
        <v>0</v>
      </c>
      <c r="E2194" s="172">
        <f>MULTIPLIER!$C$47</f>
        <v>0</v>
      </c>
    </row>
    <row r="2195" spans="1:5" ht="15" customHeight="1" x14ac:dyDescent="0.2">
      <c r="A2195" s="168" t="s">
        <v>2809</v>
      </c>
      <c r="B2195" s="164" t="s">
        <v>2810</v>
      </c>
      <c r="C2195" s="165">
        <v>71.8</v>
      </c>
      <c r="D2195" s="165">
        <f t="shared" si="50"/>
        <v>0</v>
      </c>
      <c r="E2195" s="172">
        <f>MULTIPLIER!$C$47</f>
        <v>0</v>
      </c>
    </row>
    <row r="2196" spans="1:5" ht="15" customHeight="1" x14ac:dyDescent="0.2">
      <c r="A2196" s="168" t="s">
        <v>2811</v>
      </c>
      <c r="B2196" s="164" t="s">
        <v>2812</v>
      </c>
      <c r="C2196" s="165">
        <v>26.8</v>
      </c>
      <c r="D2196" s="165">
        <f t="shared" si="50"/>
        <v>0</v>
      </c>
      <c r="E2196" s="172">
        <f>MULTIPLIER!$C$47</f>
        <v>0</v>
      </c>
    </row>
    <row r="2197" spans="1:5" ht="15" customHeight="1" x14ac:dyDescent="0.2">
      <c r="A2197" s="168" t="s">
        <v>2813</v>
      </c>
      <c r="B2197" s="164" t="s">
        <v>2814</v>
      </c>
      <c r="C2197" s="165">
        <v>31.6</v>
      </c>
      <c r="D2197" s="165">
        <f t="shared" si="50"/>
        <v>0</v>
      </c>
      <c r="E2197" s="172">
        <f>MULTIPLIER!$C$47</f>
        <v>0</v>
      </c>
    </row>
    <row r="2198" spans="1:5" ht="15" customHeight="1" x14ac:dyDescent="0.2">
      <c r="A2198" s="168" t="s">
        <v>2815</v>
      </c>
      <c r="B2198" s="164" t="s">
        <v>2816</v>
      </c>
      <c r="C2198" s="165">
        <v>36.200000000000003</v>
      </c>
      <c r="D2198" s="165">
        <f t="shared" si="50"/>
        <v>0</v>
      </c>
      <c r="E2198" s="172">
        <f>MULTIPLIER!$C$47</f>
        <v>0</v>
      </c>
    </row>
    <row r="2199" spans="1:5" ht="15" customHeight="1" x14ac:dyDescent="0.2">
      <c r="A2199" s="168" t="s">
        <v>2817</v>
      </c>
      <c r="B2199" s="164" t="s">
        <v>2818</v>
      </c>
      <c r="C2199" s="165">
        <v>40.9</v>
      </c>
      <c r="D2199" s="165">
        <f t="shared" si="50"/>
        <v>0</v>
      </c>
      <c r="E2199" s="172">
        <f>MULTIPLIER!$C$47</f>
        <v>0</v>
      </c>
    </row>
    <row r="2200" spans="1:5" ht="15" customHeight="1" x14ac:dyDescent="0.2">
      <c r="A2200" s="168" t="s">
        <v>2819</v>
      </c>
      <c r="B2200" s="164" t="s">
        <v>2820</v>
      </c>
      <c r="C2200" s="165">
        <v>44.8</v>
      </c>
      <c r="D2200" s="165">
        <f t="shared" si="50"/>
        <v>0</v>
      </c>
      <c r="E2200" s="172">
        <f>MULTIPLIER!$C$47</f>
        <v>0</v>
      </c>
    </row>
    <row r="2201" spans="1:5" ht="15" customHeight="1" x14ac:dyDescent="0.2">
      <c r="A2201" s="168" t="s">
        <v>2821</v>
      </c>
      <c r="B2201" s="164" t="s">
        <v>2822</v>
      </c>
      <c r="C2201" s="165">
        <v>54.2</v>
      </c>
      <c r="D2201" s="165">
        <f t="shared" si="50"/>
        <v>0</v>
      </c>
      <c r="E2201" s="172">
        <f>MULTIPLIER!$C$47</f>
        <v>0</v>
      </c>
    </row>
    <row r="2202" spans="1:5" ht="15" customHeight="1" x14ac:dyDescent="0.2">
      <c r="A2202" s="168" t="s">
        <v>2823</v>
      </c>
      <c r="B2202" s="164" t="s">
        <v>2824</v>
      </c>
      <c r="C2202" s="165">
        <v>62.3</v>
      </c>
      <c r="D2202" s="165">
        <f t="shared" si="50"/>
        <v>0</v>
      </c>
      <c r="E2202" s="172">
        <f>MULTIPLIER!$C$47</f>
        <v>0</v>
      </c>
    </row>
    <row r="2203" spans="1:5" ht="15" customHeight="1" x14ac:dyDescent="0.2">
      <c r="A2203" s="168" t="s">
        <v>2825</v>
      </c>
      <c r="B2203" s="164" t="s">
        <v>2826</v>
      </c>
      <c r="C2203" s="165">
        <v>71.8</v>
      </c>
      <c r="D2203" s="165">
        <f t="shared" si="50"/>
        <v>0</v>
      </c>
      <c r="E2203" s="172">
        <f>MULTIPLIER!$C$47</f>
        <v>0</v>
      </c>
    </row>
    <row r="2204" spans="1:5" ht="15" customHeight="1" x14ac:dyDescent="0.2">
      <c r="A2204" s="168" t="s">
        <v>2827</v>
      </c>
      <c r="B2204" s="164" t="s">
        <v>2828</v>
      </c>
      <c r="C2204" s="165">
        <v>26.8</v>
      </c>
      <c r="D2204" s="165">
        <f t="shared" si="50"/>
        <v>0</v>
      </c>
      <c r="E2204" s="172">
        <f>MULTIPLIER!$C$47</f>
        <v>0</v>
      </c>
    </row>
    <row r="2205" spans="1:5" ht="15" customHeight="1" x14ac:dyDescent="0.2">
      <c r="A2205" s="168" t="s">
        <v>2829</v>
      </c>
      <c r="B2205" s="164" t="s">
        <v>2830</v>
      </c>
      <c r="C2205" s="165">
        <v>31.6</v>
      </c>
      <c r="D2205" s="165">
        <f t="shared" si="50"/>
        <v>0</v>
      </c>
      <c r="E2205" s="172">
        <f>MULTIPLIER!$C$47</f>
        <v>0</v>
      </c>
    </row>
    <row r="2206" spans="1:5" ht="15" customHeight="1" x14ac:dyDescent="0.2">
      <c r="A2206" s="168" t="s">
        <v>2831</v>
      </c>
      <c r="B2206" s="164" t="s">
        <v>2832</v>
      </c>
      <c r="C2206" s="165">
        <v>36.200000000000003</v>
      </c>
      <c r="D2206" s="165">
        <f t="shared" ref="D2206:D2269" si="51">ROUND(C2206*E2206,4)</f>
        <v>0</v>
      </c>
      <c r="E2206" s="172">
        <f>MULTIPLIER!$C$47</f>
        <v>0</v>
      </c>
    </row>
    <row r="2207" spans="1:5" ht="15" customHeight="1" x14ac:dyDescent="0.2">
      <c r="A2207" s="168" t="s">
        <v>2833</v>
      </c>
      <c r="B2207" s="164" t="s">
        <v>2834</v>
      </c>
      <c r="C2207" s="165">
        <v>40.9</v>
      </c>
      <c r="D2207" s="165">
        <f t="shared" si="51"/>
        <v>0</v>
      </c>
      <c r="E2207" s="172">
        <f>MULTIPLIER!$C$47</f>
        <v>0</v>
      </c>
    </row>
    <row r="2208" spans="1:5" ht="15" customHeight="1" x14ac:dyDescent="0.2">
      <c r="A2208" s="168" t="s">
        <v>2835</v>
      </c>
      <c r="B2208" s="164" t="s">
        <v>2836</v>
      </c>
      <c r="C2208" s="165">
        <v>44.8</v>
      </c>
      <c r="D2208" s="165">
        <f t="shared" si="51"/>
        <v>0</v>
      </c>
      <c r="E2208" s="172">
        <f>MULTIPLIER!$C$47</f>
        <v>0</v>
      </c>
    </row>
    <row r="2209" spans="1:5" ht="15" customHeight="1" x14ac:dyDescent="0.2">
      <c r="A2209" s="168" t="s">
        <v>2837</v>
      </c>
      <c r="B2209" s="164" t="s">
        <v>2838</v>
      </c>
      <c r="C2209" s="165">
        <v>54.2</v>
      </c>
      <c r="D2209" s="165">
        <f t="shared" si="51"/>
        <v>0</v>
      </c>
      <c r="E2209" s="172">
        <f>MULTIPLIER!$C$47</f>
        <v>0</v>
      </c>
    </row>
    <row r="2210" spans="1:5" ht="15" customHeight="1" x14ac:dyDescent="0.2">
      <c r="A2210" s="168" t="s">
        <v>2839</v>
      </c>
      <c r="B2210" s="164" t="s">
        <v>2840</v>
      </c>
      <c r="C2210" s="165">
        <v>62.3</v>
      </c>
      <c r="D2210" s="165">
        <f t="shared" si="51"/>
        <v>0</v>
      </c>
      <c r="E2210" s="172">
        <f>MULTIPLIER!$C$47</f>
        <v>0</v>
      </c>
    </row>
    <row r="2211" spans="1:5" ht="15" customHeight="1" x14ac:dyDescent="0.2">
      <c r="A2211" s="168" t="s">
        <v>2841</v>
      </c>
      <c r="B2211" s="164" t="s">
        <v>2842</v>
      </c>
      <c r="C2211" s="165">
        <v>71.8</v>
      </c>
      <c r="D2211" s="165">
        <f t="shared" si="51"/>
        <v>0</v>
      </c>
      <c r="E2211" s="172">
        <f>MULTIPLIER!$C$47</f>
        <v>0</v>
      </c>
    </row>
    <row r="2212" spans="1:5" ht="15" customHeight="1" x14ac:dyDescent="0.2">
      <c r="A2212" s="168" t="s">
        <v>2843</v>
      </c>
      <c r="B2212" s="164" t="s">
        <v>2844</v>
      </c>
      <c r="C2212" s="165">
        <v>28.2</v>
      </c>
      <c r="D2212" s="165">
        <f t="shared" si="51"/>
        <v>0</v>
      </c>
      <c r="E2212" s="172">
        <f>MULTIPLIER!$C$47</f>
        <v>0</v>
      </c>
    </row>
    <row r="2213" spans="1:5" ht="15" customHeight="1" x14ac:dyDescent="0.2">
      <c r="A2213" s="168" t="s">
        <v>2845</v>
      </c>
      <c r="B2213" s="164" t="s">
        <v>2846</v>
      </c>
      <c r="C2213" s="165">
        <v>33</v>
      </c>
      <c r="D2213" s="165">
        <f t="shared" si="51"/>
        <v>0</v>
      </c>
      <c r="E2213" s="172">
        <f>MULTIPLIER!$C$47</f>
        <v>0</v>
      </c>
    </row>
    <row r="2214" spans="1:5" ht="15" customHeight="1" x14ac:dyDescent="0.2">
      <c r="A2214" s="168" t="s">
        <v>2847</v>
      </c>
      <c r="B2214" s="164" t="s">
        <v>2848</v>
      </c>
      <c r="C2214" s="165">
        <v>37.6</v>
      </c>
      <c r="D2214" s="165">
        <f t="shared" si="51"/>
        <v>0</v>
      </c>
      <c r="E2214" s="172">
        <f>MULTIPLIER!$C$47</f>
        <v>0</v>
      </c>
    </row>
    <row r="2215" spans="1:5" ht="15" customHeight="1" x14ac:dyDescent="0.2">
      <c r="A2215" s="168" t="s">
        <v>2849</v>
      </c>
      <c r="B2215" s="164" t="s">
        <v>2850</v>
      </c>
      <c r="C2215" s="165">
        <v>42.3</v>
      </c>
      <c r="D2215" s="165">
        <f t="shared" si="51"/>
        <v>0</v>
      </c>
      <c r="E2215" s="172">
        <f>MULTIPLIER!$C$47</f>
        <v>0</v>
      </c>
    </row>
    <row r="2216" spans="1:5" ht="15" customHeight="1" x14ac:dyDescent="0.2">
      <c r="A2216" s="168" t="s">
        <v>2851</v>
      </c>
      <c r="B2216" s="164" t="s">
        <v>2852</v>
      </c>
      <c r="C2216" s="165">
        <v>46.2</v>
      </c>
      <c r="D2216" s="165">
        <f t="shared" si="51"/>
        <v>0</v>
      </c>
      <c r="E2216" s="172">
        <f>MULTIPLIER!$C$47</f>
        <v>0</v>
      </c>
    </row>
    <row r="2217" spans="1:5" ht="15" customHeight="1" x14ac:dyDescent="0.2">
      <c r="A2217" s="168" t="s">
        <v>2853</v>
      </c>
      <c r="B2217" s="164" t="s">
        <v>2854</v>
      </c>
      <c r="C2217" s="165">
        <v>55.6</v>
      </c>
      <c r="D2217" s="165">
        <f t="shared" si="51"/>
        <v>0</v>
      </c>
      <c r="E2217" s="172">
        <f>MULTIPLIER!$C$47</f>
        <v>0</v>
      </c>
    </row>
    <row r="2218" spans="1:5" ht="15" customHeight="1" x14ac:dyDescent="0.2">
      <c r="A2218" s="168" t="s">
        <v>2855</v>
      </c>
      <c r="B2218" s="164" t="s">
        <v>2856</v>
      </c>
      <c r="C2218" s="165">
        <v>63.7</v>
      </c>
      <c r="D2218" s="165">
        <f t="shared" si="51"/>
        <v>0</v>
      </c>
      <c r="E2218" s="172">
        <f>MULTIPLIER!$C$47</f>
        <v>0</v>
      </c>
    </row>
    <row r="2219" spans="1:5" ht="15" customHeight="1" x14ac:dyDescent="0.2">
      <c r="A2219" s="168" t="s">
        <v>2857</v>
      </c>
      <c r="B2219" s="164" t="s">
        <v>2858</v>
      </c>
      <c r="C2219" s="165">
        <v>73.2</v>
      </c>
      <c r="D2219" s="165">
        <f t="shared" si="51"/>
        <v>0</v>
      </c>
      <c r="E2219" s="172">
        <f>MULTIPLIER!$C$47</f>
        <v>0</v>
      </c>
    </row>
    <row r="2220" spans="1:5" ht="15" customHeight="1" x14ac:dyDescent="0.2">
      <c r="A2220" s="168" t="s">
        <v>2859</v>
      </c>
      <c r="B2220" s="164" t="s">
        <v>2860</v>
      </c>
      <c r="C2220" s="165">
        <v>35.5</v>
      </c>
      <c r="D2220" s="165">
        <f t="shared" si="51"/>
        <v>0</v>
      </c>
      <c r="E2220" s="172">
        <f>MULTIPLIER!$D$47</f>
        <v>0</v>
      </c>
    </row>
    <row r="2221" spans="1:5" ht="15" customHeight="1" x14ac:dyDescent="0.2">
      <c r="A2221" s="168" t="s">
        <v>2861</v>
      </c>
      <c r="B2221" s="164" t="s">
        <v>2862</v>
      </c>
      <c r="C2221" s="165">
        <v>40.130000000000003</v>
      </c>
      <c r="D2221" s="165">
        <f t="shared" si="51"/>
        <v>0</v>
      </c>
      <c r="E2221" s="172">
        <f>MULTIPLIER!$D$47</f>
        <v>0</v>
      </c>
    </row>
    <row r="2222" spans="1:5" ht="15" customHeight="1" x14ac:dyDescent="0.2">
      <c r="A2222" s="168" t="s">
        <v>2863</v>
      </c>
      <c r="B2222" s="164" t="s">
        <v>2864</v>
      </c>
      <c r="C2222" s="165">
        <v>44.57</v>
      </c>
      <c r="D2222" s="165">
        <f t="shared" si="51"/>
        <v>0</v>
      </c>
      <c r="E2222" s="172">
        <f>MULTIPLIER!$D$47</f>
        <v>0</v>
      </c>
    </row>
    <row r="2223" spans="1:5" ht="15" customHeight="1" x14ac:dyDescent="0.2">
      <c r="A2223" s="168" t="s">
        <v>2865</v>
      </c>
      <c r="B2223" s="164" t="s">
        <v>2866</v>
      </c>
      <c r="C2223" s="165">
        <v>49.11</v>
      </c>
      <c r="D2223" s="165">
        <f t="shared" si="51"/>
        <v>0</v>
      </c>
      <c r="E2223" s="172">
        <f>MULTIPLIER!$D$47</f>
        <v>0</v>
      </c>
    </row>
    <row r="2224" spans="1:5" ht="15" customHeight="1" x14ac:dyDescent="0.2">
      <c r="A2224" s="168" t="s">
        <v>2867</v>
      </c>
      <c r="B2224" s="164" t="s">
        <v>2868</v>
      </c>
      <c r="C2224" s="165">
        <v>52.87</v>
      </c>
      <c r="D2224" s="165">
        <f t="shared" si="51"/>
        <v>0</v>
      </c>
      <c r="E2224" s="172">
        <f>MULTIPLIER!$D$47</f>
        <v>0</v>
      </c>
    </row>
    <row r="2225" spans="1:5" ht="15" customHeight="1" x14ac:dyDescent="0.2">
      <c r="A2225" s="168" t="s">
        <v>2869</v>
      </c>
      <c r="B2225" s="164" t="s">
        <v>2870</v>
      </c>
      <c r="C2225" s="165">
        <v>61.94</v>
      </c>
      <c r="D2225" s="165">
        <f t="shared" si="51"/>
        <v>0</v>
      </c>
      <c r="E2225" s="172">
        <f>MULTIPLIER!$D$47</f>
        <v>0</v>
      </c>
    </row>
    <row r="2226" spans="1:5" ht="15" customHeight="1" x14ac:dyDescent="0.2">
      <c r="A2226" s="168" t="s">
        <v>2871</v>
      </c>
      <c r="B2226" s="164" t="s">
        <v>2872</v>
      </c>
      <c r="C2226" s="165">
        <v>69.75</v>
      </c>
      <c r="D2226" s="165">
        <f t="shared" si="51"/>
        <v>0</v>
      </c>
      <c r="E2226" s="172">
        <f>MULTIPLIER!$D$47</f>
        <v>0</v>
      </c>
    </row>
    <row r="2227" spans="1:5" ht="15" customHeight="1" x14ac:dyDescent="0.2">
      <c r="A2227" s="168" t="s">
        <v>2873</v>
      </c>
      <c r="B2227" s="164" t="s">
        <v>2874</v>
      </c>
      <c r="C2227" s="165">
        <v>78.92</v>
      </c>
      <c r="D2227" s="165">
        <f t="shared" si="51"/>
        <v>0</v>
      </c>
      <c r="E2227" s="172">
        <f>MULTIPLIER!$D$47</f>
        <v>0</v>
      </c>
    </row>
    <row r="2228" spans="1:5" ht="15" customHeight="1" x14ac:dyDescent="0.2">
      <c r="A2228" s="168" t="s">
        <v>2875</v>
      </c>
      <c r="B2228" s="164" t="s">
        <v>2876</v>
      </c>
      <c r="C2228" s="165">
        <v>35.5</v>
      </c>
      <c r="D2228" s="165">
        <f t="shared" si="51"/>
        <v>0</v>
      </c>
      <c r="E2228" s="172">
        <f>MULTIPLIER!$D$47</f>
        <v>0</v>
      </c>
    </row>
    <row r="2229" spans="1:5" ht="15" customHeight="1" x14ac:dyDescent="0.2">
      <c r="A2229" s="168" t="s">
        <v>2877</v>
      </c>
      <c r="B2229" s="164" t="s">
        <v>2878</v>
      </c>
      <c r="C2229" s="165">
        <v>40.130000000000003</v>
      </c>
      <c r="D2229" s="165">
        <f t="shared" si="51"/>
        <v>0</v>
      </c>
      <c r="E2229" s="172">
        <f>MULTIPLIER!$D$47</f>
        <v>0</v>
      </c>
    </row>
    <row r="2230" spans="1:5" ht="15" customHeight="1" x14ac:dyDescent="0.2">
      <c r="A2230" s="168" t="s">
        <v>2879</v>
      </c>
      <c r="B2230" s="164" t="s">
        <v>2880</v>
      </c>
      <c r="C2230" s="165">
        <v>44.57</v>
      </c>
      <c r="D2230" s="165">
        <f t="shared" si="51"/>
        <v>0</v>
      </c>
      <c r="E2230" s="172">
        <f>MULTIPLIER!$D$47</f>
        <v>0</v>
      </c>
    </row>
    <row r="2231" spans="1:5" ht="15" customHeight="1" x14ac:dyDescent="0.2">
      <c r="A2231" s="168" t="s">
        <v>2881</v>
      </c>
      <c r="B2231" s="164" t="s">
        <v>2882</v>
      </c>
      <c r="C2231" s="165">
        <v>49.11</v>
      </c>
      <c r="D2231" s="165">
        <f t="shared" si="51"/>
        <v>0</v>
      </c>
      <c r="E2231" s="172">
        <f>MULTIPLIER!$D$47</f>
        <v>0</v>
      </c>
    </row>
    <row r="2232" spans="1:5" ht="15" customHeight="1" x14ac:dyDescent="0.2">
      <c r="A2232" s="168" t="s">
        <v>2883</v>
      </c>
      <c r="B2232" s="164" t="s">
        <v>2884</v>
      </c>
      <c r="C2232" s="165">
        <v>52.87</v>
      </c>
      <c r="D2232" s="165">
        <f t="shared" si="51"/>
        <v>0</v>
      </c>
      <c r="E2232" s="172">
        <f>MULTIPLIER!$D$47</f>
        <v>0</v>
      </c>
    </row>
    <row r="2233" spans="1:5" ht="15" customHeight="1" x14ac:dyDescent="0.2">
      <c r="A2233" s="168" t="s">
        <v>2885</v>
      </c>
      <c r="B2233" s="164" t="s">
        <v>2886</v>
      </c>
      <c r="C2233" s="165">
        <v>61.94</v>
      </c>
      <c r="D2233" s="165">
        <f t="shared" si="51"/>
        <v>0</v>
      </c>
      <c r="E2233" s="172">
        <f>MULTIPLIER!$D$47</f>
        <v>0</v>
      </c>
    </row>
    <row r="2234" spans="1:5" ht="15" customHeight="1" x14ac:dyDescent="0.2">
      <c r="A2234" s="168" t="s">
        <v>2887</v>
      </c>
      <c r="B2234" s="164" t="s">
        <v>2888</v>
      </c>
      <c r="C2234" s="165">
        <v>69.75</v>
      </c>
      <c r="D2234" s="165">
        <f t="shared" si="51"/>
        <v>0</v>
      </c>
      <c r="E2234" s="172">
        <f>MULTIPLIER!$D$47</f>
        <v>0</v>
      </c>
    </row>
    <row r="2235" spans="1:5" ht="15" customHeight="1" x14ac:dyDescent="0.2">
      <c r="A2235" s="168" t="s">
        <v>2889</v>
      </c>
      <c r="B2235" s="164" t="s">
        <v>2890</v>
      </c>
      <c r="C2235" s="165">
        <v>78.92</v>
      </c>
      <c r="D2235" s="165">
        <f t="shared" si="51"/>
        <v>0</v>
      </c>
      <c r="E2235" s="172">
        <f>MULTIPLIER!$D$47</f>
        <v>0</v>
      </c>
    </row>
    <row r="2236" spans="1:5" ht="15" customHeight="1" x14ac:dyDescent="0.2">
      <c r="A2236" s="168" t="s">
        <v>2891</v>
      </c>
      <c r="B2236" s="164" t="s">
        <v>2892</v>
      </c>
      <c r="C2236" s="165">
        <v>12.9</v>
      </c>
      <c r="D2236" s="165">
        <f t="shared" si="51"/>
        <v>0</v>
      </c>
      <c r="E2236" s="172">
        <f>MULTIPLIER!$C$47</f>
        <v>0</v>
      </c>
    </row>
    <row r="2237" spans="1:5" ht="15" customHeight="1" x14ac:dyDescent="0.2">
      <c r="A2237" s="168" t="s">
        <v>2893</v>
      </c>
      <c r="B2237" s="164" t="s">
        <v>2894</v>
      </c>
      <c r="C2237" s="165">
        <v>16.5</v>
      </c>
      <c r="D2237" s="165">
        <f t="shared" si="51"/>
        <v>0</v>
      </c>
      <c r="E2237" s="172">
        <f>MULTIPLIER!$C$47</f>
        <v>0</v>
      </c>
    </row>
    <row r="2238" spans="1:5" ht="15" customHeight="1" x14ac:dyDescent="0.2">
      <c r="A2238" s="168" t="s">
        <v>2895</v>
      </c>
      <c r="B2238" s="164" t="s">
        <v>2896</v>
      </c>
      <c r="C2238" s="165">
        <v>20.399999999999999</v>
      </c>
      <c r="D2238" s="165">
        <f t="shared" si="51"/>
        <v>0</v>
      </c>
      <c r="E2238" s="172">
        <f>MULTIPLIER!$C$47</f>
        <v>0</v>
      </c>
    </row>
    <row r="2239" spans="1:5" ht="15" customHeight="1" x14ac:dyDescent="0.2">
      <c r="A2239" s="168" t="s">
        <v>2897</v>
      </c>
      <c r="B2239" s="164" t="s">
        <v>2898</v>
      </c>
      <c r="C2239" s="165">
        <v>24.2</v>
      </c>
      <c r="D2239" s="165">
        <f t="shared" si="51"/>
        <v>0</v>
      </c>
      <c r="E2239" s="172">
        <f>MULTIPLIER!$C$47</f>
        <v>0</v>
      </c>
    </row>
    <row r="2240" spans="1:5" ht="15" customHeight="1" x14ac:dyDescent="0.2">
      <c r="A2240" s="168" t="s">
        <v>2899</v>
      </c>
      <c r="B2240" s="164" t="s">
        <v>2900</v>
      </c>
      <c r="C2240" s="165">
        <v>28</v>
      </c>
      <c r="D2240" s="165">
        <f t="shared" si="51"/>
        <v>0</v>
      </c>
      <c r="E2240" s="172">
        <f>MULTIPLIER!$C$47</f>
        <v>0</v>
      </c>
    </row>
    <row r="2241" spans="1:5" ht="15" customHeight="1" x14ac:dyDescent="0.2">
      <c r="A2241" s="168" t="s">
        <v>2901</v>
      </c>
      <c r="B2241" s="164" t="s">
        <v>2902</v>
      </c>
      <c r="C2241" s="165">
        <v>35</v>
      </c>
      <c r="D2241" s="165">
        <f t="shared" si="51"/>
        <v>0</v>
      </c>
      <c r="E2241" s="172">
        <f>MULTIPLIER!$C$47</f>
        <v>0</v>
      </c>
    </row>
    <row r="2242" spans="1:5" ht="15" customHeight="1" x14ac:dyDescent="0.2">
      <c r="A2242" s="168" t="s">
        <v>2903</v>
      </c>
      <c r="B2242" s="164" t="s">
        <v>2904</v>
      </c>
      <c r="C2242" s="165">
        <v>43</v>
      </c>
      <c r="D2242" s="165">
        <f t="shared" si="51"/>
        <v>0</v>
      </c>
      <c r="E2242" s="172">
        <f>MULTIPLIER!$C$47</f>
        <v>0</v>
      </c>
    </row>
    <row r="2243" spans="1:5" ht="15" customHeight="1" x14ac:dyDescent="0.2">
      <c r="A2243" s="168" t="s">
        <v>2905</v>
      </c>
      <c r="B2243" s="164" t="s">
        <v>2906</v>
      </c>
      <c r="C2243" s="165">
        <v>51</v>
      </c>
      <c r="D2243" s="165">
        <f t="shared" si="51"/>
        <v>0</v>
      </c>
      <c r="E2243" s="172">
        <f>MULTIPLIER!$C$47</f>
        <v>0</v>
      </c>
    </row>
    <row r="2244" spans="1:5" ht="15" customHeight="1" x14ac:dyDescent="0.2">
      <c r="A2244" s="168" t="s">
        <v>2907</v>
      </c>
      <c r="B2244" s="164" t="s">
        <v>2908</v>
      </c>
      <c r="C2244" s="165">
        <v>21.1</v>
      </c>
      <c r="D2244" s="165">
        <f t="shared" si="51"/>
        <v>0</v>
      </c>
      <c r="E2244" s="172">
        <f>MULTIPLIER!$C$47</f>
        <v>0</v>
      </c>
    </row>
    <row r="2245" spans="1:5" ht="15" customHeight="1" x14ac:dyDescent="0.2">
      <c r="A2245" s="168" t="s">
        <v>2909</v>
      </c>
      <c r="B2245" s="164" t="s">
        <v>2910</v>
      </c>
      <c r="C2245" s="165">
        <v>24.7</v>
      </c>
      <c r="D2245" s="165">
        <f t="shared" si="51"/>
        <v>0</v>
      </c>
      <c r="E2245" s="172">
        <f>MULTIPLIER!$C$47</f>
        <v>0</v>
      </c>
    </row>
    <row r="2246" spans="1:5" ht="15" customHeight="1" x14ac:dyDescent="0.2">
      <c r="A2246" s="168" t="s">
        <v>2911</v>
      </c>
      <c r="B2246" s="164" t="s">
        <v>2912</v>
      </c>
      <c r="C2246" s="165">
        <v>28.6</v>
      </c>
      <c r="D2246" s="165">
        <f t="shared" si="51"/>
        <v>0</v>
      </c>
      <c r="E2246" s="172">
        <f>MULTIPLIER!$C$47</f>
        <v>0</v>
      </c>
    </row>
    <row r="2247" spans="1:5" ht="15" customHeight="1" x14ac:dyDescent="0.2">
      <c r="A2247" s="168" t="s">
        <v>2913</v>
      </c>
      <c r="B2247" s="164" t="s">
        <v>2914</v>
      </c>
      <c r="C2247" s="165">
        <v>32.4</v>
      </c>
      <c r="D2247" s="165">
        <f t="shared" si="51"/>
        <v>0</v>
      </c>
      <c r="E2247" s="172">
        <f>MULTIPLIER!$C$47</f>
        <v>0</v>
      </c>
    </row>
    <row r="2248" spans="1:5" ht="15" customHeight="1" x14ac:dyDescent="0.2">
      <c r="A2248" s="168" t="s">
        <v>2915</v>
      </c>
      <c r="B2248" s="164" t="s">
        <v>2916</v>
      </c>
      <c r="C2248" s="165">
        <v>36.200000000000003</v>
      </c>
      <c r="D2248" s="165">
        <f t="shared" si="51"/>
        <v>0</v>
      </c>
      <c r="E2248" s="172">
        <f>MULTIPLIER!$C$47</f>
        <v>0</v>
      </c>
    </row>
    <row r="2249" spans="1:5" ht="15" customHeight="1" x14ac:dyDescent="0.2">
      <c r="A2249" s="168" t="s">
        <v>2917</v>
      </c>
      <c r="B2249" s="164" t="s">
        <v>2918</v>
      </c>
      <c r="C2249" s="165">
        <v>43.2</v>
      </c>
      <c r="D2249" s="165">
        <f t="shared" si="51"/>
        <v>0</v>
      </c>
      <c r="E2249" s="172">
        <f>MULTIPLIER!$C$47</f>
        <v>0</v>
      </c>
    </row>
    <row r="2250" spans="1:5" ht="15" customHeight="1" x14ac:dyDescent="0.2">
      <c r="A2250" s="168" t="s">
        <v>2919</v>
      </c>
      <c r="B2250" s="164" t="s">
        <v>2920</v>
      </c>
      <c r="C2250" s="165">
        <v>51.2</v>
      </c>
      <c r="D2250" s="165">
        <f t="shared" si="51"/>
        <v>0</v>
      </c>
      <c r="E2250" s="172">
        <f>MULTIPLIER!$C$47</f>
        <v>0</v>
      </c>
    </row>
    <row r="2251" spans="1:5" ht="15" customHeight="1" x14ac:dyDescent="0.2">
      <c r="A2251" s="168" t="s">
        <v>2921</v>
      </c>
      <c r="B2251" s="164" t="s">
        <v>2922</v>
      </c>
      <c r="C2251" s="165">
        <v>59.2</v>
      </c>
      <c r="D2251" s="165">
        <f t="shared" si="51"/>
        <v>0</v>
      </c>
      <c r="E2251" s="172">
        <f>MULTIPLIER!$C$47</f>
        <v>0</v>
      </c>
    </row>
    <row r="2252" spans="1:5" ht="15" customHeight="1" x14ac:dyDescent="0.2">
      <c r="A2252" s="168" t="s">
        <v>2923</v>
      </c>
      <c r="B2252" s="164" t="s">
        <v>2924</v>
      </c>
      <c r="C2252" s="165">
        <v>21.1</v>
      </c>
      <c r="D2252" s="165">
        <f t="shared" si="51"/>
        <v>0</v>
      </c>
      <c r="E2252" s="172">
        <f>MULTIPLIER!$C$47</f>
        <v>0</v>
      </c>
    </row>
    <row r="2253" spans="1:5" ht="15" customHeight="1" x14ac:dyDescent="0.2">
      <c r="A2253" s="168" t="s">
        <v>2925</v>
      </c>
      <c r="B2253" s="164" t="s">
        <v>2926</v>
      </c>
      <c r="C2253" s="165">
        <v>24.7</v>
      </c>
      <c r="D2253" s="165">
        <f t="shared" si="51"/>
        <v>0</v>
      </c>
      <c r="E2253" s="172">
        <f>MULTIPLIER!$C$47</f>
        <v>0</v>
      </c>
    </row>
    <row r="2254" spans="1:5" ht="15" customHeight="1" x14ac:dyDescent="0.2">
      <c r="A2254" s="168" t="s">
        <v>2927</v>
      </c>
      <c r="B2254" s="164" t="s">
        <v>2928</v>
      </c>
      <c r="C2254" s="165">
        <v>28.6</v>
      </c>
      <c r="D2254" s="165">
        <f t="shared" si="51"/>
        <v>0</v>
      </c>
      <c r="E2254" s="172">
        <f>MULTIPLIER!$C$47</f>
        <v>0</v>
      </c>
    </row>
    <row r="2255" spans="1:5" ht="15" customHeight="1" x14ac:dyDescent="0.2">
      <c r="A2255" s="168" t="s">
        <v>2929</v>
      </c>
      <c r="B2255" s="164" t="s">
        <v>2930</v>
      </c>
      <c r="C2255" s="165">
        <v>32.4</v>
      </c>
      <c r="D2255" s="165">
        <f t="shared" si="51"/>
        <v>0</v>
      </c>
      <c r="E2255" s="172">
        <f>MULTIPLIER!$C$47</f>
        <v>0</v>
      </c>
    </row>
    <row r="2256" spans="1:5" ht="15" customHeight="1" x14ac:dyDescent="0.2">
      <c r="A2256" s="168" t="s">
        <v>2931</v>
      </c>
      <c r="B2256" s="164" t="s">
        <v>2932</v>
      </c>
      <c r="C2256" s="165">
        <v>36.200000000000003</v>
      </c>
      <c r="D2256" s="165">
        <f t="shared" si="51"/>
        <v>0</v>
      </c>
      <c r="E2256" s="172">
        <f>MULTIPLIER!$C$47</f>
        <v>0</v>
      </c>
    </row>
    <row r="2257" spans="1:5" ht="15" customHeight="1" x14ac:dyDescent="0.2">
      <c r="A2257" s="168" t="s">
        <v>2933</v>
      </c>
      <c r="B2257" s="164" t="s">
        <v>2934</v>
      </c>
      <c r="C2257" s="165">
        <v>43.2</v>
      </c>
      <c r="D2257" s="165">
        <f t="shared" si="51"/>
        <v>0</v>
      </c>
      <c r="E2257" s="172">
        <f>MULTIPLIER!$C$47</f>
        <v>0</v>
      </c>
    </row>
    <row r="2258" spans="1:5" ht="15" customHeight="1" x14ac:dyDescent="0.2">
      <c r="A2258" s="168" t="s">
        <v>2935</v>
      </c>
      <c r="B2258" s="164" t="s">
        <v>2936</v>
      </c>
      <c r="C2258" s="165">
        <v>51.2</v>
      </c>
      <c r="D2258" s="165">
        <f t="shared" si="51"/>
        <v>0</v>
      </c>
      <c r="E2258" s="172">
        <f>MULTIPLIER!$C$47</f>
        <v>0</v>
      </c>
    </row>
    <row r="2259" spans="1:5" ht="15" customHeight="1" x14ac:dyDescent="0.2">
      <c r="A2259" s="168" t="s">
        <v>2937</v>
      </c>
      <c r="B2259" s="164" t="s">
        <v>2938</v>
      </c>
      <c r="C2259" s="165">
        <v>59.2</v>
      </c>
      <c r="D2259" s="165">
        <f t="shared" si="51"/>
        <v>0</v>
      </c>
      <c r="E2259" s="172">
        <f>MULTIPLIER!$C$47</f>
        <v>0</v>
      </c>
    </row>
    <row r="2260" spans="1:5" ht="15" customHeight="1" x14ac:dyDescent="0.2">
      <c r="A2260" s="168" t="s">
        <v>2939</v>
      </c>
      <c r="B2260" s="164" t="s">
        <v>2940</v>
      </c>
      <c r="C2260" s="165">
        <v>21.1</v>
      </c>
      <c r="D2260" s="165">
        <f t="shared" si="51"/>
        <v>0</v>
      </c>
      <c r="E2260" s="172">
        <f>MULTIPLIER!$C$47</f>
        <v>0</v>
      </c>
    </row>
    <row r="2261" spans="1:5" ht="15" customHeight="1" x14ac:dyDescent="0.2">
      <c r="A2261" s="168" t="s">
        <v>2941</v>
      </c>
      <c r="B2261" s="164" t="s">
        <v>2942</v>
      </c>
      <c r="C2261" s="165">
        <v>24.7</v>
      </c>
      <c r="D2261" s="165">
        <f t="shared" si="51"/>
        <v>0</v>
      </c>
      <c r="E2261" s="172">
        <f>MULTIPLIER!$C$47</f>
        <v>0</v>
      </c>
    </row>
    <row r="2262" spans="1:5" ht="15" customHeight="1" x14ac:dyDescent="0.2">
      <c r="A2262" s="168" t="s">
        <v>2943</v>
      </c>
      <c r="B2262" s="164" t="s">
        <v>2944</v>
      </c>
      <c r="C2262" s="165">
        <v>28.6</v>
      </c>
      <c r="D2262" s="165">
        <f t="shared" si="51"/>
        <v>0</v>
      </c>
      <c r="E2262" s="172">
        <f>MULTIPLIER!$C$47</f>
        <v>0</v>
      </c>
    </row>
    <row r="2263" spans="1:5" ht="15" customHeight="1" x14ac:dyDescent="0.2">
      <c r="A2263" s="168" t="s">
        <v>2945</v>
      </c>
      <c r="B2263" s="164" t="s">
        <v>2946</v>
      </c>
      <c r="C2263" s="165">
        <v>32.4</v>
      </c>
      <c r="D2263" s="165">
        <f t="shared" si="51"/>
        <v>0</v>
      </c>
      <c r="E2263" s="172">
        <f>MULTIPLIER!$C$47</f>
        <v>0</v>
      </c>
    </row>
    <row r="2264" spans="1:5" ht="15" customHeight="1" x14ac:dyDescent="0.2">
      <c r="A2264" s="168" t="s">
        <v>2947</v>
      </c>
      <c r="B2264" s="164" t="s">
        <v>2948</v>
      </c>
      <c r="C2264" s="165">
        <v>36.200000000000003</v>
      </c>
      <c r="D2264" s="165">
        <f t="shared" si="51"/>
        <v>0</v>
      </c>
      <c r="E2264" s="172">
        <f>MULTIPLIER!$C$47</f>
        <v>0</v>
      </c>
    </row>
    <row r="2265" spans="1:5" ht="15" customHeight="1" x14ac:dyDescent="0.2">
      <c r="A2265" s="168" t="s">
        <v>2949</v>
      </c>
      <c r="B2265" s="164" t="s">
        <v>2950</v>
      </c>
      <c r="C2265" s="165">
        <v>43.2</v>
      </c>
      <c r="D2265" s="165">
        <f t="shared" si="51"/>
        <v>0</v>
      </c>
      <c r="E2265" s="172">
        <f>MULTIPLIER!$C$47</f>
        <v>0</v>
      </c>
    </row>
    <row r="2266" spans="1:5" ht="15" customHeight="1" x14ac:dyDescent="0.2">
      <c r="A2266" s="168" t="s">
        <v>2951</v>
      </c>
      <c r="B2266" s="164" t="s">
        <v>2952</v>
      </c>
      <c r="C2266" s="165">
        <v>51.2</v>
      </c>
      <c r="D2266" s="165">
        <f t="shared" si="51"/>
        <v>0</v>
      </c>
      <c r="E2266" s="172">
        <f>MULTIPLIER!$C$47</f>
        <v>0</v>
      </c>
    </row>
    <row r="2267" spans="1:5" ht="15" customHeight="1" x14ac:dyDescent="0.2">
      <c r="A2267" s="168" t="s">
        <v>2953</v>
      </c>
      <c r="B2267" s="164" t="s">
        <v>2954</v>
      </c>
      <c r="C2267" s="165">
        <v>59.2</v>
      </c>
      <c r="D2267" s="165">
        <f t="shared" si="51"/>
        <v>0</v>
      </c>
      <c r="E2267" s="172">
        <f>MULTIPLIER!$C$47</f>
        <v>0</v>
      </c>
    </row>
    <row r="2268" spans="1:5" ht="15" customHeight="1" x14ac:dyDescent="0.2">
      <c r="A2268" s="168" t="s">
        <v>2955</v>
      </c>
      <c r="B2268" s="164" t="s">
        <v>2956</v>
      </c>
      <c r="C2268" s="165">
        <v>20.399999999999999</v>
      </c>
      <c r="D2268" s="165">
        <f t="shared" si="51"/>
        <v>0</v>
      </c>
      <c r="E2268" s="172">
        <f>MULTIPLIER!$C$47</f>
        <v>0</v>
      </c>
    </row>
    <row r="2269" spans="1:5" ht="15" customHeight="1" x14ac:dyDescent="0.2">
      <c r="A2269" s="168" t="s">
        <v>2957</v>
      </c>
      <c r="B2269" s="164" t="s">
        <v>2958</v>
      </c>
      <c r="C2269" s="165">
        <v>24</v>
      </c>
      <c r="D2269" s="165">
        <f t="shared" si="51"/>
        <v>0</v>
      </c>
      <c r="E2269" s="172">
        <f>MULTIPLIER!$C$47</f>
        <v>0</v>
      </c>
    </row>
    <row r="2270" spans="1:5" ht="15" customHeight="1" x14ac:dyDescent="0.2">
      <c r="A2270" s="168" t="s">
        <v>2959</v>
      </c>
      <c r="B2270" s="164" t="s">
        <v>2960</v>
      </c>
      <c r="C2270" s="165">
        <v>27.9</v>
      </c>
      <c r="D2270" s="165">
        <f t="shared" ref="D2270:D2333" si="52">ROUND(C2270*E2270,4)</f>
        <v>0</v>
      </c>
      <c r="E2270" s="172">
        <f>MULTIPLIER!$C$47</f>
        <v>0</v>
      </c>
    </row>
    <row r="2271" spans="1:5" ht="15" customHeight="1" x14ac:dyDescent="0.2">
      <c r="A2271" s="168" t="s">
        <v>2961</v>
      </c>
      <c r="B2271" s="164" t="s">
        <v>2962</v>
      </c>
      <c r="C2271" s="165">
        <v>31.7</v>
      </c>
      <c r="D2271" s="165">
        <f t="shared" si="52"/>
        <v>0</v>
      </c>
      <c r="E2271" s="172">
        <f>MULTIPLIER!$C$47</f>
        <v>0</v>
      </c>
    </row>
    <row r="2272" spans="1:5" ht="15" customHeight="1" x14ac:dyDescent="0.2">
      <c r="A2272" s="168" t="s">
        <v>2963</v>
      </c>
      <c r="B2272" s="164" t="s">
        <v>2964</v>
      </c>
      <c r="C2272" s="165">
        <v>35.5</v>
      </c>
      <c r="D2272" s="165">
        <f t="shared" si="52"/>
        <v>0</v>
      </c>
      <c r="E2272" s="172">
        <f>MULTIPLIER!$C$47</f>
        <v>0</v>
      </c>
    </row>
    <row r="2273" spans="1:5" ht="15" customHeight="1" x14ac:dyDescent="0.2">
      <c r="A2273" s="168" t="s">
        <v>2965</v>
      </c>
      <c r="B2273" s="164" t="s">
        <v>2966</v>
      </c>
      <c r="C2273" s="165">
        <v>42.5</v>
      </c>
      <c r="D2273" s="165">
        <f t="shared" si="52"/>
        <v>0</v>
      </c>
      <c r="E2273" s="172">
        <f>MULTIPLIER!$C$47</f>
        <v>0</v>
      </c>
    </row>
    <row r="2274" spans="1:5" ht="15" customHeight="1" x14ac:dyDescent="0.2">
      <c r="A2274" s="168" t="s">
        <v>2967</v>
      </c>
      <c r="B2274" s="164" t="s">
        <v>2968</v>
      </c>
      <c r="C2274" s="165">
        <v>50.5</v>
      </c>
      <c r="D2274" s="165">
        <f t="shared" si="52"/>
        <v>0</v>
      </c>
      <c r="E2274" s="172">
        <f>MULTIPLIER!$C$47</f>
        <v>0</v>
      </c>
    </row>
    <row r="2275" spans="1:5" ht="15" customHeight="1" x14ac:dyDescent="0.2">
      <c r="A2275" s="168" t="s">
        <v>2969</v>
      </c>
      <c r="B2275" s="164" t="s">
        <v>2970</v>
      </c>
      <c r="C2275" s="165">
        <v>58.5</v>
      </c>
      <c r="D2275" s="165">
        <f t="shared" si="52"/>
        <v>0</v>
      </c>
      <c r="E2275" s="172">
        <f>MULTIPLIER!$C$47</f>
        <v>0</v>
      </c>
    </row>
    <row r="2276" spans="1:5" ht="15" customHeight="1" x14ac:dyDescent="0.2">
      <c r="A2276" s="168" t="s">
        <v>2971</v>
      </c>
      <c r="B2276" s="164" t="s">
        <v>2972</v>
      </c>
      <c r="C2276" s="165">
        <v>29.9</v>
      </c>
      <c r="D2276" s="165">
        <f t="shared" si="52"/>
        <v>0</v>
      </c>
      <c r="E2276" s="172">
        <f>MULTIPLIER!$D$47</f>
        <v>0</v>
      </c>
    </row>
    <row r="2277" spans="1:5" ht="15" customHeight="1" x14ac:dyDescent="0.2">
      <c r="A2277" s="168" t="s">
        <v>2973</v>
      </c>
      <c r="B2277" s="164" t="s">
        <v>2974</v>
      </c>
      <c r="C2277" s="165">
        <v>33.5</v>
      </c>
      <c r="D2277" s="165">
        <f t="shared" si="52"/>
        <v>0</v>
      </c>
      <c r="E2277" s="172">
        <f>MULTIPLIER!$D$47</f>
        <v>0</v>
      </c>
    </row>
    <row r="2278" spans="1:5" ht="15" customHeight="1" x14ac:dyDescent="0.2">
      <c r="A2278" s="168" t="s">
        <v>2975</v>
      </c>
      <c r="B2278" s="164" t="s">
        <v>2976</v>
      </c>
      <c r="C2278" s="165">
        <v>37.4</v>
      </c>
      <c r="D2278" s="165">
        <f t="shared" si="52"/>
        <v>0</v>
      </c>
      <c r="E2278" s="172">
        <f>MULTIPLIER!$D$47</f>
        <v>0</v>
      </c>
    </row>
    <row r="2279" spans="1:5" ht="15" customHeight="1" x14ac:dyDescent="0.2">
      <c r="A2279" s="168" t="s">
        <v>2977</v>
      </c>
      <c r="B2279" s="164" t="s">
        <v>2978</v>
      </c>
      <c r="C2279" s="165">
        <v>41.2</v>
      </c>
      <c r="D2279" s="165">
        <f t="shared" si="52"/>
        <v>0</v>
      </c>
      <c r="E2279" s="172">
        <f>MULTIPLIER!$D$47</f>
        <v>0</v>
      </c>
    </row>
    <row r="2280" spans="1:5" ht="15" customHeight="1" x14ac:dyDescent="0.2">
      <c r="A2280" s="168" t="s">
        <v>2979</v>
      </c>
      <c r="B2280" s="164" t="s">
        <v>2980</v>
      </c>
      <c r="C2280" s="165">
        <v>45</v>
      </c>
      <c r="D2280" s="165">
        <f t="shared" si="52"/>
        <v>0</v>
      </c>
      <c r="E2280" s="172">
        <f>MULTIPLIER!$D$47</f>
        <v>0</v>
      </c>
    </row>
    <row r="2281" spans="1:5" ht="15" customHeight="1" x14ac:dyDescent="0.2">
      <c r="A2281" s="168" t="s">
        <v>2981</v>
      </c>
      <c r="B2281" s="164" t="s">
        <v>2982</v>
      </c>
      <c r="C2281" s="165">
        <v>52</v>
      </c>
      <c r="D2281" s="165">
        <f t="shared" si="52"/>
        <v>0</v>
      </c>
      <c r="E2281" s="172">
        <f>MULTIPLIER!$D$47</f>
        <v>0</v>
      </c>
    </row>
    <row r="2282" spans="1:5" ht="15" customHeight="1" x14ac:dyDescent="0.2">
      <c r="A2282" s="168" t="s">
        <v>2983</v>
      </c>
      <c r="B2282" s="164" t="s">
        <v>2984</v>
      </c>
      <c r="C2282" s="165">
        <v>60</v>
      </c>
      <c r="D2282" s="165">
        <f t="shared" si="52"/>
        <v>0</v>
      </c>
      <c r="E2282" s="172">
        <f>MULTIPLIER!$D$47</f>
        <v>0</v>
      </c>
    </row>
    <row r="2283" spans="1:5" ht="15" customHeight="1" x14ac:dyDescent="0.2">
      <c r="A2283" s="168" t="s">
        <v>2985</v>
      </c>
      <c r="B2283" s="164" t="s">
        <v>2986</v>
      </c>
      <c r="C2283" s="165">
        <v>68</v>
      </c>
      <c r="D2283" s="165">
        <f t="shared" si="52"/>
        <v>0</v>
      </c>
      <c r="E2283" s="172">
        <f>MULTIPLIER!$D$47</f>
        <v>0</v>
      </c>
    </row>
    <row r="2284" spans="1:5" ht="15" customHeight="1" x14ac:dyDescent="0.2">
      <c r="A2284" s="168" t="s">
        <v>2987</v>
      </c>
      <c r="B2284" s="164" t="s">
        <v>2988</v>
      </c>
      <c r="C2284" s="165">
        <v>29.9</v>
      </c>
      <c r="D2284" s="165">
        <f t="shared" si="52"/>
        <v>0</v>
      </c>
      <c r="E2284" s="172">
        <f>MULTIPLIER!$D$47</f>
        <v>0</v>
      </c>
    </row>
    <row r="2285" spans="1:5" ht="15" customHeight="1" x14ac:dyDescent="0.2">
      <c r="A2285" s="168" t="s">
        <v>2989</v>
      </c>
      <c r="B2285" s="164" t="s">
        <v>2990</v>
      </c>
      <c r="C2285" s="165">
        <v>33.5</v>
      </c>
      <c r="D2285" s="165">
        <f t="shared" si="52"/>
        <v>0</v>
      </c>
      <c r="E2285" s="172">
        <f>MULTIPLIER!$D$47</f>
        <v>0</v>
      </c>
    </row>
    <row r="2286" spans="1:5" ht="15" customHeight="1" x14ac:dyDescent="0.2">
      <c r="A2286" s="168" t="s">
        <v>2991</v>
      </c>
      <c r="B2286" s="164" t="s">
        <v>2992</v>
      </c>
      <c r="C2286" s="165">
        <v>37.4</v>
      </c>
      <c r="D2286" s="165">
        <f t="shared" si="52"/>
        <v>0</v>
      </c>
      <c r="E2286" s="172">
        <f>MULTIPLIER!$D$47</f>
        <v>0</v>
      </c>
    </row>
    <row r="2287" spans="1:5" ht="15" customHeight="1" x14ac:dyDescent="0.2">
      <c r="A2287" s="168" t="s">
        <v>2993</v>
      </c>
      <c r="B2287" s="164" t="s">
        <v>2994</v>
      </c>
      <c r="C2287" s="165">
        <v>41.2</v>
      </c>
      <c r="D2287" s="165">
        <f t="shared" si="52"/>
        <v>0</v>
      </c>
      <c r="E2287" s="172">
        <f>MULTIPLIER!$D$47</f>
        <v>0</v>
      </c>
    </row>
    <row r="2288" spans="1:5" ht="15" customHeight="1" x14ac:dyDescent="0.2">
      <c r="A2288" s="168" t="s">
        <v>2995</v>
      </c>
      <c r="B2288" s="164" t="s">
        <v>2996</v>
      </c>
      <c r="C2288" s="165">
        <v>45</v>
      </c>
      <c r="D2288" s="165">
        <f t="shared" si="52"/>
        <v>0</v>
      </c>
      <c r="E2288" s="172">
        <f>MULTIPLIER!$D$47</f>
        <v>0</v>
      </c>
    </row>
    <row r="2289" spans="1:5" ht="15" customHeight="1" x14ac:dyDescent="0.2">
      <c r="A2289" s="168" t="s">
        <v>2997</v>
      </c>
      <c r="B2289" s="164" t="s">
        <v>2998</v>
      </c>
      <c r="C2289" s="165">
        <v>52</v>
      </c>
      <c r="D2289" s="165">
        <f t="shared" si="52"/>
        <v>0</v>
      </c>
      <c r="E2289" s="172">
        <f>MULTIPLIER!$D$47</f>
        <v>0</v>
      </c>
    </row>
    <row r="2290" spans="1:5" ht="15" customHeight="1" x14ac:dyDescent="0.2">
      <c r="A2290" s="168" t="s">
        <v>2999</v>
      </c>
      <c r="B2290" s="164" t="s">
        <v>3000</v>
      </c>
      <c r="C2290" s="165">
        <v>60</v>
      </c>
      <c r="D2290" s="165">
        <f t="shared" si="52"/>
        <v>0</v>
      </c>
      <c r="E2290" s="172">
        <f>MULTIPLIER!$D$47</f>
        <v>0</v>
      </c>
    </row>
    <row r="2291" spans="1:5" ht="15" customHeight="1" x14ac:dyDescent="0.2">
      <c r="A2291" s="168" t="s">
        <v>3001</v>
      </c>
      <c r="B2291" s="164" t="s">
        <v>3002</v>
      </c>
      <c r="C2291" s="165">
        <v>68</v>
      </c>
      <c r="D2291" s="165">
        <f t="shared" si="52"/>
        <v>0</v>
      </c>
      <c r="E2291" s="172">
        <f>MULTIPLIER!$D$47</f>
        <v>0</v>
      </c>
    </row>
    <row r="2292" spans="1:5" ht="15" customHeight="1" x14ac:dyDescent="0.2">
      <c r="A2292" s="168" t="s">
        <v>3003</v>
      </c>
      <c r="B2292" s="164" t="s">
        <v>3004</v>
      </c>
      <c r="C2292" s="165">
        <v>9.5500000000000007</v>
      </c>
      <c r="D2292" s="165">
        <f t="shared" si="52"/>
        <v>0</v>
      </c>
      <c r="E2292" s="172">
        <f>MULTIPLIER!$C$47</f>
        <v>0</v>
      </c>
    </row>
    <row r="2293" spans="1:5" ht="15" customHeight="1" x14ac:dyDescent="0.2">
      <c r="A2293" s="168" t="s">
        <v>3005</v>
      </c>
      <c r="B2293" s="164" t="s">
        <v>3006</v>
      </c>
      <c r="C2293" s="165">
        <v>12.8</v>
      </c>
      <c r="D2293" s="165">
        <f t="shared" si="52"/>
        <v>0</v>
      </c>
      <c r="E2293" s="172">
        <f>MULTIPLIER!$C$47</f>
        <v>0</v>
      </c>
    </row>
    <row r="2294" spans="1:5" ht="15" customHeight="1" x14ac:dyDescent="0.2">
      <c r="A2294" s="168" t="s">
        <v>3007</v>
      </c>
      <c r="B2294" s="164" t="s">
        <v>3008</v>
      </c>
      <c r="C2294" s="165">
        <v>15.8</v>
      </c>
      <c r="D2294" s="165">
        <f t="shared" si="52"/>
        <v>0</v>
      </c>
      <c r="E2294" s="172">
        <f>MULTIPLIER!$C$47</f>
        <v>0</v>
      </c>
    </row>
    <row r="2295" spans="1:5" ht="15" customHeight="1" x14ac:dyDescent="0.2">
      <c r="A2295" s="168" t="s">
        <v>3009</v>
      </c>
      <c r="B2295" s="164" t="s">
        <v>3010</v>
      </c>
      <c r="C2295" s="165">
        <v>18.600000000000001</v>
      </c>
      <c r="D2295" s="165">
        <f t="shared" si="52"/>
        <v>0</v>
      </c>
      <c r="E2295" s="172">
        <f>MULTIPLIER!$C$47</f>
        <v>0</v>
      </c>
    </row>
    <row r="2296" spans="1:5" ht="15" customHeight="1" x14ac:dyDescent="0.2">
      <c r="A2296" s="168" t="s">
        <v>3011</v>
      </c>
      <c r="B2296" s="164" t="s">
        <v>3012</v>
      </c>
      <c r="C2296" s="165">
        <v>21.5</v>
      </c>
      <c r="D2296" s="165">
        <f t="shared" si="52"/>
        <v>0</v>
      </c>
      <c r="E2296" s="172">
        <f>MULTIPLIER!$C$47</f>
        <v>0</v>
      </c>
    </row>
    <row r="2297" spans="1:5" ht="15" customHeight="1" x14ac:dyDescent="0.2">
      <c r="A2297" s="168" t="s">
        <v>3013</v>
      </c>
      <c r="B2297" s="164" t="s">
        <v>3014</v>
      </c>
      <c r="C2297" s="165">
        <v>27.5</v>
      </c>
      <c r="D2297" s="165">
        <f t="shared" si="52"/>
        <v>0</v>
      </c>
      <c r="E2297" s="172">
        <f>MULTIPLIER!$C$47</f>
        <v>0</v>
      </c>
    </row>
    <row r="2298" spans="1:5" ht="15" customHeight="1" x14ac:dyDescent="0.2">
      <c r="A2298" s="168" t="s">
        <v>3015</v>
      </c>
      <c r="B2298" s="164" t="s">
        <v>3016</v>
      </c>
      <c r="C2298" s="165">
        <v>33</v>
      </c>
      <c r="D2298" s="165">
        <f t="shared" si="52"/>
        <v>0</v>
      </c>
      <c r="E2298" s="172">
        <f>MULTIPLIER!$C$47</f>
        <v>0</v>
      </c>
    </row>
    <row r="2299" spans="1:5" ht="15" customHeight="1" x14ac:dyDescent="0.2">
      <c r="A2299" s="168" t="s">
        <v>3017</v>
      </c>
      <c r="B2299" s="164" t="s">
        <v>3018</v>
      </c>
      <c r="C2299" s="165">
        <v>39</v>
      </c>
      <c r="D2299" s="165">
        <f t="shared" si="52"/>
        <v>0</v>
      </c>
      <c r="E2299" s="172">
        <f>MULTIPLIER!$C$47</f>
        <v>0</v>
      </c>
    </row>
    <row r="2300" spans="1:5" ht="15" customHeight="1" x14ac:dyDescent="0.2">
      <c r="A2300" s="168" t="s">
        <v>3019</v>
      </c>
      <c r="B2300" s="164" t="s">
        <v>3020</v>
      </c>
      <c r="C2300" s="165">
        <v>17.75</v>
      </c>
      <c r="D2300" s="165">
        <f t="shared" si="52"/>
        <v>0</v>
      </c>
      <c r="E2300" s="172">
        <f>MULTIPLIER!$C$47</f>
        <v>0</v>
      </c>
    </row>
    <row r="2301" spans="1:5" ht="15" customHeight="1" x14ac:dyDescent="0.2">
      <c r="A2301" s="168" t="s">
        <v>3021</v>
      </c>
      <c r="B2301" s="164" t="s">
        <v>3022</v>
      </c>
      <c r="C2301" s="165">
        <v>21</v>
      </c>
      <c r="D2301" s="165">
        <f t="shared" si="52"/>
        <v>0</v>
      </c>
      <c r="E2301" s="172">
        <f>MULTIPLIER!$C$47</f>
        <v>0</v>
      </c>
    </row>
    <row r="2302" spans="1:5" ht="15" customHeight="1" x14ac:dyDescent="0.2">
      <c r="A2302" s="168" t="s">
        <v>3023</v>
      </c>
      <c r="B2302" s="164" t="s">
        <v>3024</v>
      </c>
      <c r="C2302" s="165">
        <v>24</v>
      </c>
      <c r="D2302" s="165">
        <f t="shared" si="52"/>
        <v>0</v>
      </c>
      <c r="E2302" s="172">
        <f>MULTIPLIER!$C$47</f>
        <v>0</v>
      </c>
    </row>
    <row r="2303" spans="1:5" ht="15" customHeight="1" x14ac:dyDescent="0.2">
      <c r="A2303" s="168" t="s">
        <v>3025</v>
      </c>
      <c r="B2303" s="164" t="s">
        <v>3026</v>
      </c>
      <c r="C2303" s="165">
        <v>26.8</v>
      </c>
      <c r="D2303" s="165">
        <f t="shared" si="52"/>
        <v>0</v>
      </c>
      <c r="E2303" s="172">
        <f>MULTIPLIER!$C$47</f>
        <v>0</v>
      </c>
    </row>
    <row r="2304" spans="1:5" ht="15" customHeight="1" x14ac:dyDescent="0.2">
      <c r="A2304" s="168" t="s">
        <v>3027</v>
      </c>
      <c r="B2304" s="164" t="s">
        <v>3028</v>
      </c>
      <c r="C2304" s="165">
        <v>29.7</v>
      </c>
      <c r="D2304" s="165">
        <f t="shared" si="52"/>
        <v>0</v>
      </c>
      <c r="E2304" s="172">
        <f>MULTIPLIER!$C$47</f>
        <v>0</v>
      </c>
    </row>
    <row r="2305" spans="1:5" ht="15" customHeight="1" x14ac:dyDescent="0.2">
      <c r="A2305" s="168" t="s">
        <v>3029</v>
      </c>
      <c r="B2305" s="164" t="s">
        <v>3030</v>
      </c>
      <c r="C2305" s="165">
        <v>35.700000000000003</v>
      </c>
      <c r="D2305" s="165">
        <f t="shared" si="52"/>
        <v>0</v>
      </c>
      <c r="E2305" s="172">
        <f>MULTIPLIER!$C$47</f>
        <v>0</v>
      </c>
    </row>
    <row r="2306" spans="1:5" ht="15" customHeight="1" x14ac:dyDescent="0.2">
      <c r="A2306" s="168" t="s">
        <v>3031</v>
      </c>
      <c r="B2306" s="164" t="s">
        <v>3032</v>
      </c>
      <c r="C2306" s="165">
        <v>41.2</v>
      </c>
      <c r="D2306" s="165">
        <f t="shared" si="52"/>
        <v>0</v>
      </c>
      <c r="E2306" s="172">
        <f>MULTIPLIER!$C$47</f>
        <v>0</v>
      </c>
    </row>
    <row r="2307" spans="1:5" ht="15" customHeight="1" x14ac:dyDescent="0.2">
      <c r="A2307" s="168" t="s">
        <v>3033</v>
      </c>
      <c r="B2307" s="164" t="s">
        <v>3034</v>
      </c>
      <c r="C2307" s="165">
        <v>47.2</v>
      </c>
      <c r="D2307" s="165">
        <f t="shared" si="52"/>
        <v>0</v>
      </c>
      <c r="E2307" s="172">
        <f>MULTIPLIER!$C$47</f>
        <v>0</v>
      </c>
    </row>
    <row r="2308" spans="1:5" ht="15" customHeight="1" x14ac:dyDescent="0.2">
      <c r="A2308" s="168" t="s">
        <v>3035</v>
      </c>
      <c r="B2308" s="164" t="s">
        <v>3036</v>
      </c>
      <c r="C2308" s="165">
        <v>17.75</v>
      </c>
      <c r="D2308" s="165">
        <f t="shared" si="52"/>
        <v>0</v>
      </c>
      <c r="E2308" s="172">
        <f>MULTIPLIER!$C$47</f>
        <v>0</v>
      </c>
    </row>
    <row r="2309" spans="1:5" ht="15" customHeight="1" x14ac:dyDescent="0.2">
      <c r="A2309" s="168" t="s">
        <v>3037</v>
      </c>
      <c r="B2309" s="164" t="s">
        <v>3038</v>
      </c>
      <c r="C2309" s="165">
        <v>21</v>
      </c>
      <c r="D2309" s="165">
        <f t="shared" si="52"/>
        <v>0</v>
      </c>
      <c r="E2309" s="172">
        <f>MULTIPLIER!$C$47</f>
        <v>0</v>
      </c>
    </row>
    <row r="2310" spans="1:5" ht="15" customHeight="1" x14ac:dyDescent="0.2">
      <c r="A2310" s="168" t="s">
        <v>3039</v>
      </c>
      <c r="B2310" s="164" t="s">
        <v>3040</v>
      </c>
      <c r="C2310" s="165">
        <v>24</v>
      </c>
      <c r="D2310" s="165">
        <f t="shared" si="52"/>
        <v>0</v>
      </c>
      <c r="E2310" s="172">
        <f>MULTIPLIER!$C$47</f>
        <v>0</v>
      </c>
    </row>
    <row r="2311" spans="1:5" ht="15" customHeight="1" x14ac:dyDescent="0.2">
      <c r="A2311" s="168" t="s">
        <v>3041</v>
      </c>
      <c r="B2311" s="164" t="s">
        <v>3042</v>
      </c>
      <c r="C2311" s="165">
        <v>26.8</v>
      </c>
      <c r="D2311" s="165">
        <f t="shared" si="52"/>
        <v>0</v>
      </c>
      <c r="E2311" s="172">
        <f>MULTIPLIER!$C$47</f>
        <v>0</v>
      </c>
    </row>
    <row r="2312" spans="1:5" ht="15" customHeight="1" x14ac:dyDescent="0.2">
      <c r="A2312" s="168" t="s">
        <v>3043</v>
      </c>
      <c r="B2312" s="164" t="s">
        <v>3044</v>
      </c>
      <c r="C2312" s="165">
        <v>29.7</v>
      </c>
      <c r="D2312" s="165">
        <f t="shared" si="52"/>
        <v>0</v>
      </c>
      <c r="E2312" s="172">
        <f>MULTIPLIER!$C$47</f>
        <v>0</v>
      </c>
    </row>
    <row r="2313" spans="1:5" ht="15" customHeight="1" x14ac:dyDescent="0.2">
      <c r="A2313" s="168" t="s">
        <v>3045</v>
      </c>
      <c r="B2313" s="164" t="s">
        <v>3046</v>
      </c>
      <c r="C2313" s="165">
        <v>35.700000000000003</v>
      </c>
      <c r="D2313" s="165">
        <f t="shared" si="52"/>
        <v>0</v>
      </c>
      <c r="E2313" s="172">
        <f>MULTIPLIER!$C$47</f>
        <v>0</v>
      </c>
    </row>
    <row r="2314" spans="1:5" ht="15" customHeight="1" x14ac:dyDescent="0.2">
      <c r="A2314" s="168" t="s">
        <v>3047</v>
      </c>
      <c r="B2314" s="164" t="s">
        <v>3048</v>
      </c>
      <c r="C2314" s="165">
        <v>41.2</v>
      </c>
      <c r="D2314" s="165">
        <f t="shared" si="52"/>
        <v>0</v>
      </c>
      <c r="E2314" s="172">
        <f>MULTIPLIER!$C$47</f>
        <v>0</v>
      </c>
    </row>
    <row r="2315" spans="1:5" ht="15" customHeight="1" x14ac:dyDescent="0.2">
      <c r="A2315" s="168" t="s">
        <v>3049</v>
      </c>
      <c r="B2315" s="164" t="s">
        <v>3050</v>
      </c>
      <c r="C2315" s="165">
        <v>47.2</v>
      </c>
      <c r="D2315" s="165">
        <f t="shared" si="52"/>
        <v>0</v>
      </c>
      <c r="E2315" s="172">
        <f>MULTIPLIER!$C$47</f>
        <v>0</v>
      </c>
    </row>
    <row r="2316" spans="1:5" ht="15" customHeight="1" x14ac:dyDescent="0.2">
      <c r="A2316" s="168" t="s">
        <v>3051</v>
      </c>
      <c r="B2316" s="164" t="s">
        <v>3052</v>
      </c>
      <c r="C2316" s="165">
        <v>17.05</v>
      </c>
      <c r="D2316" s="165">
        <f t="shared" si="52"/>
        <v>0</v>
      </c>
      <c r="E2316" s="172">
        <f>MULTIPLIER!$C$47</f>
        <v>0</v>
      </c>
    </row>
    <row r="2317" spans="1:5" ht="15" customHeight="1" x14ac:dyDescent="0.2">
      <c r="A2317" s="168" t="s">
        <v>3053</v>
      </c>
      <c r="B2317" s="164" t="s">
        <v>3054</v>
      </c>
      <c r="C2317" s="165">
        <v>20.3</v>
      </c>
      <c r="D2317" s="165">
        <f t="shared" si="52"/>
        <v>0</v>
      </c>
      <c r="E2317" s="172">
        <f>MULTIPLIER!$C$47</f>
        <v>0</v>
      </c>
    </row>
    <row r="2318" spans="1:5" ht="15" customHeight="1" x14ac:dyDescent="0.2">
      <c r="A2318" s="168" t="s">
        <v>3055</v>
      </c>
      <c r="B2318" s="164" t="s">
        <v>3056</v>
      </c>
      <c r="C2318" s="165">
        <v>23.3</v>
      </c>
      <c r="D2318" s="165">
        <f t="shared" si="52"/>
        <v>0</v>
      </c>
      <c r="E2318" s="172">
        <f>MULTIPLIER!$C$47</f>
        <v>0</v>
      </c>
    </row>
    <row r="2319" spans="1:5" ht="15" customHeight="1" x14ac:dyDescent="0.2">
      <c r="A2319" s="168" t="s">
        <v>3057</v>
      </c>
      <c r="B2319" s="164" t="s">
        <v>3058</v>
      </c>
      <c r="C2319" s="165">
        <v>26.1</v>
      </c>
      <c r="D2319" s="165">
        <f t="shared" si="52"/>
        <v>0</v>
      </c>
      <c r="E2319" s="172">
        <f>MULTIPLIER!$C$47</f>
        <v>0</v>
      </c>
    </row>
    <row r="2320" spans="1:5" ht="15" customHeight="1" x14ac:dyDescent="0.2">
      <c r="A2320" s="168" t="s">
        <v>3059</v>
      </c>
      <c r="B2320" s="164" t="s">
        <v>3060</v>
      </c>
      <c r="C2320" s="165">
        <v>29</v>
      </c>
      <c r="D2320" s="165">
        <f t="shared" si="52"/>
        <v>0</v>
      </c>
      <c r="E2320" s="172">
        <f>MULTIPLIER!$C$47</f>
        <v>0</v>
      </c>
    </row>
    <row r="2321" spans="1:5" ht="15" customHeight="1" x14ac:dyDescent="0.2">
      <c r="A2321" s="168" t="s">
        <v>3061</v>
      </c>
      <c r="B2321" s="164" t="s">
        <v>3062</v>
      </c>
      <c r="C2321" s="165">
        <v>35</v>
      </c>
      <c r="D2321" s="165">
        <f t="shared" si="52"/>
        <v>0</v>
      </c>
      <c r="E2321" s="172">
        <f>MULTIPLIER!$C$47</f>
        <v>0</v>
      </c>
    </row>
    <row r="2322" spans="1:5" ht="15" customHeight="1" x14ac:dyDescent="0.2">
      <c r="A2322" s="168" t="s">
        <v>3063</v>
      </c>
      <c r="B2322" s="164" t="s">
        <v>3064</v>
      </c>
      <c r="C2322" s="165">
        <v>40.5</v>
      </c>
      <c r="D2322" s="165">
        <f t="shared" si="52"/>
        <v>0</v>
      </c>
      <c r="E2322" s="172">
        <f>MULTIPLIER!$C$47</f>
        <v>0</v>
      </c>
    </row>
    <row r="2323" spans="1:5" ht="15" customHeight="1" x14ac:dyDescent="0.2">
      <c r="A2323" s="168" t="s">
        <v>3065</v>
      </c>
      <c r="B2323" s="164" t="s">
        <v>3066</v>
      </c>
      <c r="C2323" s="165">
        <v>46.5</v>
      </c>
      <c r="D2323" s="165">
        <f t="shared" si="52"/>
        <v>0</v>
      </c>
      <c r="E2323" s="172">
        <f>MULTIPLIER!$C$47</f>
        <v>0</v>
      </c>
    </row>
    <row r="2324" spans="1:5" ht="15" customHeight="1" x14ac:dyDescent="0.2">
      <c r="A2324" s="168" t="s">
        <v>3067</v>
      </c>
      <c r="B2324" s="164" t="s">
        <v>3068</v>
      </c>
      <c r="C2324" s="165">
        <v>17.75</v>
      </c>
      <c r="D2324" s="165">
        <f t="shared" si="52"/>
        <v>0</v>
      </c>
      <c r="E2324" s="172">
        <f>MULTIPLIER!$C$47</f>
        <v>0</v>
      </c>
    </row>
    <row r="2325" spans="1:5" ht="15" customHeight="1" x14ac:dyDescent="0.2">
      <c r="A2325" s="168" t="s">
        <v>3069</v>
      </c>
      <c r="B2325" s="164" t="s">
        <v>3070</v>
      </c>
      <c r="C2325" s="165">
        <v>21</v>
      </c>
      <c r="D2325" s="165">
        <f t="shared" si="52"/>
        <v>0</v>
      </c>
      <c r="E2325" s="172">
        <f>MULTIPLIER!$C$47</f>
        <v>0</v>
      </c>
    </row>
    <row r="2326" spans="1:5" ht="15" customHeight="1" x14ac:dyDescent="0.2">
      <c r="A2326" s="168" t="s">
        <v>3071</v>
      </c>
      <c r="B2326" s="164" t="s">
        <v>3072</v>
      </c>
      <c r="C2326" s="165">
        <v>24</v>
      </c>
      <c r="D2326" s="165">
        <f t="shared" si="52"/>
        <v>0</v>
      </c>
      <c r="E2326" s="172">
        <f>MULTIPLIER!$C$47</f>
        <v>0</v>
      </c>
    </row>
    <row r="2327" spans="1:5" ht="15" customHeight="1" x14ac:dyDescent="0.2">
      <c r="A2327" s="168" t="s">
        <v>3073</v>
      </c>
      <c r="B2327" s="164" t="s">
        <v>3074</v>
      </c>
      <c r="C2327" s="165">
        <v>26.8</v>
      </c>
      <c r="D2327" s="165">
        <f t="shared" si="52"/>
        <v>0</v>
      </c>
      <c r="E2327" s="172">
        <f>MULTIPLIER!$C$47</f>
        <v>0</v>
      </c>
    </row>
    <row r="2328" spans="1:5" ht="15" customHeight="1" x14ac:dyDescent="0.2">
      <c r="A2328" s="168" t="s">
        <v>3075</v>
      </c>
      <c r="B2328" s="164" t="s">
        <v>3076</v>
      </c>
      <c r="C2328" s="165">
        <v>29.7</v>
      </c>
      <c r="D2328" s="165">
        <f t="shared" si="52"/>
        <v>0</v>
      </c>
      <c r="E2328" s="172">
        <f>MULTIPLIER!$C$47</f>
        <v>0</v>
      </c>
    </row>
    <row r="2329" spans="1:5" ht="15" customHeight="1" x14ac:dyDescent="0.2">
      <c r="A2329" s="168" t="s">
        <v>3077</v>
      </c>
      <c r="B2329" s="164" t="s">
        <v>3078</v>
      </c>
      <c r="C2329" s="165">
        <v>35.700000000000003</v>
      </c>
      <c r="D2329" s="165">
        <f t="shared" si="52"/>
        <v>0</v>
      </c>
      <c r="E2329" s="172">
        <f>MULTIPLIER!$C$47</f>
        <v>0</v>
      </c>
    </row>
    <row r="2330" spans="1:5" ht="15" customHeight="1" x14ac:dyDescent="0.2">
      <c r="A2330" s="168" t="s">
        <v>3079</v>
      </c>
      <c r="B2330" s="164" t="s">
        <v>3080</v>
      </c>
      <c r="C2330" s="165">
        <v>41.2</v>
      </c>
      <c r="D2330" s="165">
        <f t="shared" si="52"/>
        <v>0</v>
      </c>
      <c r="E2330" s="172">
        <f>MULTIPLIER!$C$47</f>
        <v>0</v>
      </c>
    </row>
    <row r="2331" spans="1:5" ht="15" customHeight="1" x14ac:dyDescent="0.2">
      <c r="A2331" s="168" t="s">
        <v>3081</v>
      </c>
      <c r="B2331" s="164" t="s">
        <v>3082</v>
      </c>
      <c r="C2331" s="165">
        <v>47.2</v>
      </c>
      <c r="D2331" s="165">
        <f t="shared" si="52"/>
        <v>0</v>
      </c>
      <c r="E2331" s="172">
        <f>MULTIPLIER!$C$47</f>
        <v>0</v>
      </c>
    </row>
    <row r="2332" spans="1:5" ht="15" customHeight="1" x14ac:dyDescent="0.2">
      <c r="A2332" s="168" t="s">
        <v>3083</v>
      </c>
      <c r="B2332" s="164" t="s">
        <v>3084</v>
      </c>
      <c r="C2332" s="165">
        <v>17.75</v>
      </c>
      <c r="D2332" s="165">
        <f t="shared" si="52"/>
        <v>0</v>
      </c>
      <c r="E2332" s="172">
        <f>MULTIPLIER!$C$47</f>
        <v>0</v>
      </c>
    </row>
    <row r="2333" spans="1:5" ht="15" customHeight="1" x14ac:dyDescent="0.2">
      <c r="A2333" s="168" t="s">
        <v>3085</v>
      </c>
      <c r="B2333" s="164" t="s">
        <v>3086</v>
      </c>
      <c r="C2333" s="165">
        <v>20.3</v>
      </c>
      <c r="D2333" s="165">
        <f t="shared" si="52"/>
        <v>0</v>
      </c>
      <c r="E2333" s="172">
        <f>MULTIPLIER!$C$47</f>
        <v>0</v>
      </c>
    </row>
    <row r="2334" spans="1:5" ht="15" customHeight="1" x14ac:dyDescent="0.2">
      <c r="A2334" s="168" t="s">
        <v>3087</v>
      </c>
      <c r="B2334" s="164" t="s">
        <v>3088</v>
      </c>
      <c r="C2334" s="165">
        <v>23.3</v>
      </c>
      <c r="D2334" s="165">
        <f t="shared" ref="D2334:D2355" si="53">ROUND(C2334*E2334,4)</f>
        <v>0</v>
      </c>
      <c r="E2334" s="172">
        <f>MULTIPLIER!$C$47</f>
        <v>0</v>
      </c>
    </row>
    <row r="2335" spans="1:5" ht="15" customHeight="1" x14ac:dyDescent="0.2">
      <c r="A2335" s="168" t="s">
        <v>3089</v>
      </c>
      <c r="B2335" s="164" t="s">
        <v>3090</v>
      </c>
      <c r="C2335" s="165">
        <v>26.1</v>
      </c>
      <c r="D2335" s="165">
        <f t="shared" si="53"/>
        <v>0</v>
      </c>
      <c r="E2335" s="172">
        <f>MULTIPLIER!$C$47</f>
        <v>0</v>
      </c>
    </row>
    <row r="2336" spans="1:5" ht="15" customHeight="1" x14ac:dyDescent="0.2">
      <c r="A2336" s="168" t="s">
        <v>3091</v>
      </c>
      <c r="B2336" s="164" t="s">
        <v>3092</v>
      </c>
      <c r="C2336" s="165">
        <v>29</v>
      </c>
      <c r="D2336" s="165">
        <f t="shared" si="53"/>
        <v>0</v>
      </c>
      <c r="E2336" s="172">
        <f>MULTIPLIER!$C$47</f>
        <v>0</v>
      </c>
    </row>
    <row r="2337" spans="1:5" ht="15" customHeight="1" x14ac:dyDescent="0.2">
      <c r="A2337" s="168" t="s">
        <v>3093</v>
      </c>
      <c r="B2337" s="164" t="s">
        <v>3094</v>
      </c>
      <c r="C2337" s="165">
        <v>35</v>
      </c>
      <c r="D2337" s="165">
        <f t="shared" si="53"/>
        <v>0</v>
      </c>
      <c r="E2337" s="172">
        <f>MULTIPLIER!$C$47</f>
        <v>0</v>
      </c>
    </row>
    <row r="2338" spans="1:5" ht="15" customHeight="1" x14ac:dyDescent="0.2">
      <c r="A2338" s="168" t="s">
        <v>3095</v>
      </c>
      <c r="B2338" s="164" t="s">
        <v>3096</v>
      </c>
      <c r="C2338" s="165">
        <v>40.5</v>
      </c>
      <c r="D2338" s="165">
        <f t="shared" si="53"/>
        <v>0</v>
      </c>
      <c r="E2338" s="172">
        <f>MULTIPLIER!$C$47</f>
        <v>0</v>
      </c>
    </row>
    <row r="2339" spans="1:5" ht="15" customHeight="1" x14ac:dyDescent="0.2">
      <c r="A2339" s="168" t="s">
        <v>3097</v>
      </c>
      <c r="B2339" s="164" t="s">
        <v>3098</v>
      </c>
      <c r="C2339" s="165">
        <v>46.5</v>
      </c>
      <c r="D2339" s="165">
        <f t="shared" si="53"/>
        <v>0</v>
      </c>
      <c r="E2339" s="172">
        <f>MULTIPLIER!$C$47</f>
        <v>0</v>
      </c>
    </row>
    <row r="2340" spans="1:5" ht="15" customHeight="1" x14ac:dyDescent="0.2">
      <c r="A2340" s="168" t="s">
        <v>3099</v>
      </c>
      <c r="B2340" s="164" t="s">
        <v>3100</v>
      </c>
      <c r="C2340" s="165">
        <v>25.65</v>
      </c>
      <c r="D2340" s="165">
        <f t="shared" si="53"/>
        <v>0</v>
      </c>
      <c r="E2340" s="172">
        <f>MULTIPLIER!$D$47</f>
        <v>0</v>
      </c>
    </row>
    <row r="2341" spans="1:5" ht="15" customHeight="1" x14ac:dyDescent="0.2">
      <c r="A2341" s="168" t="s">
        <v>3101</v>
      </c>
      <c r="B2341" s="164" t="s">
        <v>3102</v>
      </c>
      <c r="C2341" s="165">
        <v>28.9</v>
      </c>
      <c r="D2341" s="165">
        <f t="shared" si="53"/>
        <v>0</v>
      </c>
      <c r="E2341" s="172">
        <f>MULTIPLIER!$D$47</f>
        <v>0</v>
      </c>
    </row>
    <row r="2342" spans="1:5" ht="15" customHeight="1" x14ac:dyDescent="0.2">
      <c r="A2342" s="168" t="s">
        <v>3103</v>
      </c>
      <c r="B2342" s="164" t="s">
        <v>3104</v>
      </c>
      <c r="C2342" s="165">
        <v>31.9</v>
      </c>
      <c r="D2342" s="165">
        <f t="shared" si="53"/>
        <v>0</v>
      </c>
      <c r="E2342" s="172">
        <f>MULTIPLIER!$D$47</f>
        <v>0</v>
      </c>
    </row>
    <row r="2343" spans="1:5" ht="15" customHeight="1" x14ac:dyDescent="0.2">
      <c r="A2343" s="168" t="s">
        <v>3105</v>
      </c>
      <c r="B2343" s="164" t="s">
        <v>3106</v>
      </c>
      <c r="C2343" s="165">
        <v>34.700000000000003</v>
      </c>
      <c r="D2343" s="165">
        <f t="shared" si="53"/>
        <v>0</v>
      </c>
      <c r="E2343" s="172">
        <f>MULTIPLIER!$D$47</f>
        <v>0</v>
      </c>
    </row>
    <row r="2344" spans="1:5" ht="15" customHeight="1" x14ac:dyDescent="0.2">
      <c r="A2344" s="168" t="s">
        <v>3107</v>
      </c>
      <c r="B2344" s="164" t="s">
        <v>3108</v>
      </c>
      <c r="C2344" s="165">
        <v>37.6</v>
      </c>
      <c r="D2344" s="165">
        <f t="shared" si="53"/>
        <v>0</v>
      </c>
      <c r="E2344" s="172">
        <f>MULTIPLIER!$D$47</f>
        <v>0</v>
      </c>
    </row>
    <row r="2345" spans="1:5" ht="15" customHeight="1" x14ac:dyDescent="0.2">
      <c r="A2345" s="168" t="s">
        <v>3109</v>
      </c>
      <c r="B2345" s="164" t="s">
        <v>3110</v>
      </c>
      <c r="C2345" s="165">
        <v>43.6</v>
      </c>
      <c r="D2345" s="165">
        <f t="shared" si="53"/>
        <v>0</v>
      </c>
      <c r="E2345" s="172">
        <f>MULTIPLIER!$D$47</f>
        <v>0</v>
      </c>
    </row>
    <row r="2346" spans="1:5" ht="15" customHeight="1" x14ac:dyDescent="0.2">
      <c r="A2346" s="168" t="s">
        <v>3111</v>
      </c>
      <c r="B2346" s="164" t="s">
        <v>3112</v>
      </c>
      <c r="C2346" s="165">
        <v>49.1</v>
      </c>
      <c r="D2346" s="165">
        <f t="shared" si="53"/>
        <v>0</v>
      </c>
      <c r="E2346" s="172">
        <f>MULTIPLIER!$D$47</f>
        <v>0</v>
      </c>
    </row>
    <row r="2347" spans="1:5" ht="15" customHeight="1" x14ac:dyDescent="0.2">
      <c r="A2347" s="168" t="s">
        <v>3113</v>
      </c>
      <c r="B2347" s="164" t="s">
        <v>3114</v>
      </c>
      <c r="C2347" s="165">
        <v>55.1</v>
      </c>
      <c r="D2347" s="165">
        <f t="shared" si="53"/>
        <v>0</v>
      </c>
      <c r="E2347" s="172">
        <f>MULTIPLIER!$D$47</f>
        <v>0</v>
      </c>
    </row>
    <row r="2348" spans="1:5" ht="15" customHeight="1" x14ac:dyDescent="0.2">
      <c r="A2348" s="168" t="s">
        <v>3115</v>
      </c>
      <c r="B2348" s="164" t="s">
        <v>3116</v>
      </c>
      <c r="C2348" s="165">
        <v>25.65</v>
      </c>
      <c r="D2348" s="165">
        <f t="shared" si="53"/>
        <v>0</v>
      </c>
      <c r="E2348" s="172">
        <f>MULTIPLIER!$D$47</f>
        <v>0</v>
      </c>
    </row>
    <row r="2349" spans="1:5" ht="15" customHeight="1" x14ac:dyDescent="0.2">
      <c r="A2349" s="168" t="s">
        <v>3117</v>
      </c>
      <c r="B2349" s="164" t="s">
        <v>3118</v>
      </c>
      <c r="C2349" s="165">
        <v>28.9</v>
      </c>
      <c r="D2349" s="165">
        <f t="shared" si="53"/>
        <v>0</v>
      </c>
      <c r="E2349" s="172">
        <f>MULTIPLIER!$D$47</f>
        <v>0</v>
      </c>
    </row>
    <row r="2350" spans="1:5" ht="15" customHeight="1" x14ac:dyDescent="0.2">
      <c r="A2350" s="168" t="s">
        <v>3119</v>
      </c>
      <c r="B2350" s="164" t="s">
        <v>3120</v>
      </c>
      <c r="C2350" s="165">
        <v>31.9</v>
      </c>
      <c r="D2350" s="165">
        <f t="shared" si="53"/>
        <v>0</v>
      </c>
      <c r="E2350" s="172">
        <f>MULTIPLIER!$D$47</f>
        <v>0</v>
      </c>
    </row>
    <row r="2351" spans="1:5" ht="15" customHeight="1" x14ac:dyDescent="0.2">
      <c r="A2351" s="168" t="s">
        <v>3121</v>
      </c>
      <c r="B2351" s="164" t="s">
        <v>3122</v>
      </c>
      <c r="C2351" s="165">
        <v>34.700000000000003</v>
      </c>
      <c r="D2351" s="165">
        <f t="shared" si="53"/>
        <v>0</v>
      </c>
      <c r="E2351" s="172">
        <f>MULTIPLIER!$D$47</f>
        <v>0</v>
      </c>
    </row>
    <row r="2352" spans="1:5" ht="15" customHeight="1" x14ac:dyDescent="0.2">
      <c r="A2352" s="168" t="s">
        <v>3123</v>
      </c>
      <c r="B2352" s="164" t="s">
        <v>3124</v>
      </c>
      <c r="C2352" s="165">
        <v>37.6</v>
      </c>
      <c r="D2352" s="165">
        <f t="shared" si="53"/>
        <v>0</v>
      </c>
      <c r="E2352" s="172">
        <f>MULTIPLIER!$D$47</f>
        <v>0</v>
      </c>
    </row>
    <row r="2353" spans="1:5" ht="15" customHeight="1" x14ac:dyDescent="0.2">
      <c r="A2353" s="168" t="s">
        <v>3125</v>
      </c>
      <c r="B2353" s="164" t="s">
        <v>3126</v>
      </c>
      <c r="C2353" s="165">
        <v>43.6</v>
      </c>
      <c r="D2353" s="165">
        <f t="shared" si="53"/>
        <v>0</v>
      </c>
      <c r="E2353" s="172">
        <f>MULTIPLIER!$D$47</f>
        <v>0</v>
      </c>
    </row>
    <row r="2354" spans="1:5" ht="15" customHeight="1" x14ac:dyDescent="0.2">
      <c r="A2354" s="168" t="s">
        <v>3127</v>
      </c>
      <c r="B2354" s="164" t="s">
        <v>3128</v>
      </c>
      <c r="C2354" s="165">
        <v>49.1</v>
      </c>
      <c r="D2354" s="165">
        <f t="shared" si="53"/>
        <v>0</v>
      </c>
      <c r="E2354" s="172">
        <f>MULTIPLIER!$D$47</f>
        <v>0</v>
      </c>
    </row>
    <row r="2355" spans="1:5" ht="15" customHeight="1" thickBot="1" x14ac:dyDescent="0.25">
      <c r="A2355" s="169" t="s">
        <v>3129</v>
      </c>
      <c r="B2355" s="164" t="s">
        <v>3130</v>
      </c>
      <c r="C2355" s="165">
        <v>55.1</v>
      </c>
      <c r="D2355" s="165">
        <f t="shared" si="53"/>
        <v>0</v>
      </c>
      <c r="E2355" s="173">
        <f>MULTIPLIER!$D$47</f>
        <v>0</v>
      </c>
    </row>
    <row r="2356" spans="1:5" ht="32.1" customHeight="1" x14ac:dyDescent="0.4">
      <c r="A2356" s="166"/>
      <c r="B2356" s="105" t="s">
        <v>33</v>
      </c>
      <c r="C2356" s="105"/>
      <c r="D2356" s="105"/>
      <c r="E2356" s="170"/>
    </row>
    <row r="2357" spans="1:5" ht="15" customHeight="1" x14ac:dyDescent="0.2">
      <c r="A2357" s="167" t="s">
        <v>3131</v>
      </c>
      <c r="B2357" s="164" t="s">
        <v>3132</v>
      </c>
      <c r="C2357" s="165">
        <v>12.9</v>
      </c>
      <c r="D2357" s="165">
        <f t="shared" ref="D2357:D2420" si="54">ROUND(C2357*E2357,4)</f>
        <v>0</v>
      </c>
      <c r="E2357" s="171">
        <f>MULTIPLIER!$C$48</f>
        <v>0</v>
      </c>
    </row>
    <row r="2358" spans="1:5" ht="15" customHeight="1" x14ac:dyDescent="0.2">
      <c r="A2358" s="168" t="s">
        <v>3133</v>
      </c>
      <c r="B2358" s="164" t="s">
        <v>3134</v>
      </c>
      <c r="C2358" s="165">
        <v>17.399999999999999</v>
      </c>
      <c r="D2358" s="165">
        <f t="shared" si="54"/>
        <v>0</v>
      </c>
      <c r="E2358" s="172">
        <f>MULTIPLIER!$C$48</f>
        <v>0</v>
      </c>
    </row>
    <row r="2359" spans="1:5" ht="15" customHeight="1" x14ac:dyDescent="0.2">
      <c r="A2359" s="168" t="s">
        <v>3135</v>
      </c>
      <c r="B2359" s="164" t="s">
        <v>3136</v>
      </c>
      <c r="C2359" s="165">
        <v>20.8</v>
      </c>
      <c r="D2359" s="165">
        <f t="shared" si="54"/>
        <v>0</v>
      </c>
      <c r="E2359" s="172">
        <f>MULTIPLIER!$C$48</f>
        <v>0</v>
      </c>
    </row>
    <row r="2360" spans="1:5" ht="15" customHeight="1" x14ac:dyDescent="0.2">
      <c r="A2360" s="168" t="s">
        <v>3137</v>
      </c>
      <c r="B2360" s="164" t="s">
        <v>3138</v>
      </c>
      <c r="C2360" s="165">
        <v>27.2</v>
      </c>
      <c r="D2360" s="165">
        <f t="shared" si="54"/>
        <v>0</v>
      </c>
      <c r="E2360" s="172">
        <f>MULTIPLIER!$C$48</f>
        <v>0</v>
      </c>
    </row>
    <row r="2361" spans="1:5" ht="15" customHeight="1" x14ac:dyDescent="0.2">
      <c r="A2361" s="168" t="s">
        <v>3139</v>
      </c>
      <c r="B2361" s="164" t="s">
        <v>3140</v>
      </c>
      <c r="C2361" s="165">
        <v>30.1</v>
      </c>
      <c r="D2361" s="165">
        <f t="shared" si="54"/>
        <v>0</v>
      </c>
      <c r="E2361" s="172">
        <f>MULTIPLIER!$C$48</f>
        <v>0</v>
      </c>
    </row>
    <row r="2362" spans="1:5" ht="15" customHeight="1" x14ac:dyDescent="0.2">
      <c r="A2362" s="168" t="s">
        <v>3141</v>
      </c>
      <c r="B2362" s="164" t="s">
        <v>3142</v>
      </c>
      <c r="C2362" s="165">
        <v>38.1</v>
      </c>
      <c r="D2362" s="165">
        <f t="shared" si="54"/>
        <v>0</v>
      </c>
      <c r="E2362" s="172">
        <f>MULTIPLIER!$C$48</f>
        <v>0</v>
      </c>
    </row>
    <row r="2363" spans="1:5" ht="15" customHeight="1" x14ac:dyDescent="0.2">
      <c r="A2363" s="168" t="s">
        <v>3143</v>
      </c>
      <c r="B2363" s="164" t="s">
        <v>3144</v>
      </c>
      <c r="C2363" s="165">
        <v>44.8</v>
      </c>
      <c r="D2363" s="165">
        <f t="shared" si="54"/>
        <v>0</v>
      </c>
      <c r="E2363" s="172">
        <f>MULTIPLIER!$C$48</f>
        <v>0</v>
      </c>
    </row>
    <row r="2364" spans="1:5" ht="15" customHeight="1" x14ac:dyDescent="0.2">
      <c r="A2364" s="168" t="s">
        <v>3145</v>
      </c>
      <c r="B2364" s="164" t="s">
        <v>3146</v>
      </c>
      <c r="C2364" s="165">
        <v>52.9</v>
      </c>
      <c r="D2364" s="165">
        <f t="shared" si="54"/>
        <v>0</v>
      </c>
      <c r="E2364" s="172">
        <f>MULTIPLIER!$C$48</f>
        <v>0</v>
      </c>
    </row>
    <row r="2365" spans="1:5" ht="15" customHeight="1" x14ac:dyDescent="0.2">
      <c r="A2365" s="168" t="s">
        <v>3147</v>
      </c>
      <c r="B2365" s="164" t="s">
        <v>2604</v>
      </c>
      <c r="C2365" s="165">
        <v>22.3</v>
      </c>
      <c r="D2365" s="165">
        <f t="shared" si="54"/>
        <v>0</v>
      </c>
      <c r="E2365" s="172">
        <f>MULTIPLIER!$C$48</f>
        <v>0</v>
      </c>
    </row>
    <row r="2366" spans="1:5" ht="15" customHeight="1" x14ac:dyDescent="0.2">
      <c r="A2366" s="168" t="s">
        <v>3148</v>
      </c>
      <c r="B2366" s="164" t="s">
        <v>2606</v>
      </c>
      <c r="C2366" s="165">
        <v>26.8</v>
      </c>
      <c r="D2366" s="165">
        <f t="shared" si="54"/>
        <v>0</v>
      </c>
      <c r="E2366" s="172">
        <f>MULTIPLIER!$C$48</f>
        <v>0</v>
      </c>
    </row>
    <row r="2367" spans="1:5" ht="15" customHeight="1" x14ac:dyDescent="0.2">
      <c r="A2367" s="168" t="s">
        <v>3149</v>
      </c>
      <c r="B2367" s="164" t="s">
        <v>2608</v>
      </c>
      <c r="C2367" s="165">
        <v>30.2</v>
      </c>
      <c r="D2367" s="165">
        <f t="shared" si="54"/>
        <v>0</v>
      </c>
      <c r="E2367" s="172">
        <f>MULTIPLIER!$C$48</f>
        <v>0</v>
      </c>
    </row>
    <row r="2368" spans="1:5" ht="15" customHeight="1" x14ac:dyDescent="0.2">
      <c r="A2368" s="168" t="s">
        <v>3150</v>
      </c>
      <c r="B2368" s="164" t="s">
        <v>2610</v>
      </c>
      <c r="C2368" s="165">
        <v>36.6</v>
      </c>
      <c r="D2368" s="165">
        <f t="shared" si="54"/>
        <v>0</v>
      </c>
      <c r="E2368" s="172">
        <f>MULTIPLIER!$C$48</f>
        <v>0</v>
      </c>
    </row>
    <row r="2369" spans="1:5" ht="15" customHeight="1" x14ac:dyDescent="0.2">
      <c r="A2369" s="168" t="s">
        <v>3151</v>
      </c>
      <c r="B2369" s="164" t="s">
        <v>2612</v>
      </c>
      <c r="C2369" s="165">
        <v>39.5</v>
      </c>
      <c r="D2369" s="165">
        <f t="shared" si="54"/>
        <v>0</v>
      </c>
      <c r="E2369" s="172">
        <f>MULTIPLIER!$C$48</f>
        <v>0</v>
      </c>
    </row>
    <row r="2370" spans="1:5" ht="15" customHeight="1" x14ac:dyDescent="0.2">
      <c r="A2370" s="168" t="s">
        <v>3152</v>
      </c>
      <c r="B2370" s="164" t="s">
        <v>2614</v>
      </c>
      <c r="C2370" s="165">
        <v>47.5</v>
      </c>
      <c r="D2370" s="165">
        <f t="shared" si="54"/>
        <v>0</v>
      </c>
      <c r="E2370" s="172">
        <f>MULTIPLIER!$C$48</f>
        <v>0</v>
      </c>
    </row>
    <row r="2371" spans="1:5" ht="15" customHeight="1" x14ac:dyDescent="0.2">
      <c r="A2371" s="168" t="s">
        <v>3153</v>
      </c>
      <c r="B2371" s="164" t="s">
        <v>2616</v>
      </c>
      <c r="C2371" s="165">
        <v>54.2</v>
      </c>
      <c r="D2371" s="165">
        <f t="shared" si="54"/>
        <v>0</v>
      </c>
      <c r="E2371" s="172">
        <f>MULTIPLIER!$C$48</f>
        <v>0</v>
      </c>
    </row>
    <row r="2372" spans="1:5" ht="15" customHeight="1" x14ac:dyDescent="0.2">
      <c r="A2372" s="168" t="s">
        <v>3154</v>
      </c>
      <c r="B2372" s="164" t="s">
        <v>2618</v>
      </c>
      <c r="C2372" s="165">
        <v>62.3</v>
      </c>
      <c r="D2372" s="165">
        <f t="shared" si="54"/>
        <v>0</v>
      </c>
      <c r="E2372" s="172">
        <f>MULTIPLIER!$C$48</f>
        <v>0</v>
      </c>
    </row>
    <row r="2373" spans="1:5" ht="15" customHeight="1" x14ac:dyDescent="0.2">
      <c r="A2373" s="168" t="s">
        <v>3155</v>
      </c>
      <c r="B2373" s="164" t="s">
        <v>2620</v>
      </c>
      <c r="C2373" s="165">
        <v>23.7</v>
      </c>
      <c r="D2373" s="165">
        <f t="shared" si="54"/>
        <v>0</v>
      </c>
      <c r="E2373" s="172">
        <f>MULTIPLIER!$C$48</f>
        <v>0</v>
      </c>
    </row>
    <row r="2374" spans="1:5" ht="15" customHeight="1" x14ac:dyDescent="0.2">
      <c r="A2374" s="168" t="s">
        <v>3156</v>
      </c>
      <c r="B2374" s="164" t="s">
        <v>2622</v>
      </c>
      <c r="C2374" s="165">
        <v>28.2</v>
      </c>
      <c r="D2374" s="165">
        <f t="shared" si="54"/>
        <v>0</v>
      </c>
      <c r="E2374" s="172">
        <f>MULTIPLIER!$C$48</f>
        <v>0</v>
      </c>
    </row>
    <row r="2375" spans="1:5" ht="15" customHeight="1" x14ac:dyDescent="0.2">
      <c r="A2375" s="168" t="s">
        <v>3157</v>
      </c>
      <c r="B2375" s="164" t="s">
        <v>2624</v>
      </c>
      <c r="C2375" s="165">
        <v>31.6</v>
      </c>
      <c r="D2375" s="165">
        <f t="shared" si="54"/>
        <v>0</v>
      </c>
      <c r="E2375" s="172">
        <f>MULTIPLIER!$C$48</f>
        <v>0</v>
      </c>
    </row>
    <row r="2376" spans="1:5" ht="15" customHeight="1" x14ac:dyDescent="0.2">
      <c r="A2376" s="168" t="s">
        <v>3158</v>
      </c>
      <c r="B2376" s="164" t="s">
        <v>2626</v>
      </c>
      <c r="C2376" s="165">
        <v>38</v>
      </c>
      <c r="D2376" s="165">
        <f t="shared" si="54"/>
        <v>0</v>
      </c>
      <c r="E2376" s="172">
        <f>MULTIPLIER!$C$48</f>
        <v>0</v>
      </c>
    </row>
    <row r="2377" spans="1:5" ht="15" customHeight="1" x14ac:dyDescent="0.2">
      <c r="A2377" s="168" t="s">
        <v>3159</v>
      </c>
      <c r="B2377" s="164" t="s">
        <v>2628</v>
      </c>
      <c r="C2377" s="165">
        <v>40.9</v>
      </c>
      <c r="D2377" s="165">
        <f t="shared" si="54"/>
        <v>0</v>
      </c>
      <c r="E2377" s="172">
        <f>MULTIPLIER!$C$48</f>
        <v>0</v>
      </c>
    </row>
    <row r="2378" spans="1:5" ht="15" customHeight="1" x14ac:dyDescent="0.2">
      <c r="A2378" s="168" t="s">
        <v>3160</v>
      </c>
      <c r="B2378" s="164" t="s">
        <v>2630</v>
      </c>
      <c r="C2378" s="165">
        <v>48.9</v>
      </c>
      <c r="D2378" s="165">
        <f t="shared" si="54"/>
        <v>0</v>
      </c>
      <c r="E2378" s="172">
        <f>MULTIPLIER!$C$48</f>
        <v>0</v>
      </c>
    </row>
    <row r="2379" spans="1:5" ht="15" customHeight="1" x14ac:dyDescent="0.2">
      <c r="A2379" s="168" t="s">
        <v>3161</v>
      </c>
      <c r="B2379" s="164" t="s">
        <v>2632</v>
      </c>
      <c r="C2379" s="165">
        <v>55.6</v>
      </c>
      <c r="D2379" s="165">
        <f t="shared" si="54"/>
        <v>0</v>
      </c>
      <c r="E2379" s="172">
        <f>MULTIPLIER!$C$48</f>
        <v>0</v>
      </c>
    </row>
    <row r="2380" spans="1:5" ht="15" customHeight="1" x14ac:dyDescent="0.2">
      <c r="A2380" s="168" t="s">
        <v>3162</v>
      </c>
      <c r="B2380" s="164" t="s">
        <v>2634</v>
      </c>
      <c r="C2380" s="165">
        <v>63.7</v>
      </c>
      <c r="D2380" s="165">
        <f t="shared" si="54"/>
        <v>0</v>
      </c>
      <c r="E2380" s="172">
        <f>MULTIPLIER!$C$48</f>
        <v>0</v>
      </c>
    </row>
    <row r="2381" spans="1:5" ht="15" customHeight="1" x14ac:dyDescent="0.2">
      <c r="A2381" s="168" t="s">
        <v>3163</v>
      </c>
      <c r="B2381" s="164" t="s">
        <v>2636</v>
      </c>
      <c r="C2381" s="165">
        <v>25.1</v>
      </c>
      <c r="D2381" s="165">
        <f t="shared" si="54"/>
        <v>0</v>
      </c>
      <c r="E2381" s="172">
        <f>MULTIPLIER!$C$48</f>
        <v>0</v>
      </c>
    </row>
    <row r="2382" spans="1:5" ht="15" customHeight="1" x14ac:dyDescent="0.2">
      <c r="A2382" s="168" t="s">
        <v>3164</v>
      </c>
      <c r="B2382" s="164" t="s">
        <v>2638</v>
      </c>
      <c r="C2382" s="165">
        <v>29.6</v>
      </c>
      <c r="D2382" s="165">
        <f t="shared" si="54"/>
        <v>0</v>
      </c>
      <c r="E2382" s="172">
        <f>MULTIPLIER!$C$48</f>
        <v>0</v>
      </c>
    </row>
    <row r="2383" spans="1:5" ht="15" customHeight="1" x14ac:dyDescent="0.2">
      <c r="A2383" s="168" t="s">
        <v>3165</v>
      </c>
      <c r="B2383" s="164" t="s">
        <v>2640</v>
      </c>
      <c r="C2383" s="165">
        <v>33</v>
      </c>
      <c r="D2383" s="165">
        <f t="shared" si="54"/>
        <v>0</v>
      </c>
      <c r="E2383" s="172">
        <f>MULTIPLIER!$C$48</f>
        <v>0</v>
      </c>
    </row>
    <row r="2384" spans="1:5" ht="15" customHeight="1" x14ac:dyDescent="0.2">
      <c r="A2384" s="168" t="s">
        <v>3166</v>
      </c>
      <c r="B2384" s="164" t="s">
        <v>2642</v>
      </c>
      <c r="C2384" s="165">
        <v>39.4</v>
      </c>
      <c r="D2384" s="165">
        <f t="shared" si="54"/>
        <v>0</v>
      </c>
      <c r="E2384" s="172">
        <f>MULTIPLIER!$C$48</f>
        <v>0</v>
      </c>
    </row>
    <row r="2385" spans="1:5" ht="15" customHeight="1" x14ac:dyDescent="0.2">
      <c r="A2385" s="168" t="s">
        <v>3167</v>
      </c>
      <c r="B2385" s="164" t="s">
        <v>2644</v>
      </c>
      <c r="C2385" s="165">
        <v>42.3</v>
      </c>
      <c r="D2385" s="165">
        <f t="shared" si="54"/>
        <v>0</v>
      </c>
      <c r="E2385" s="172">
        <f>MULTIPLIER!$C$48</f>
        <v>0</v>
      </c>
    </row>
    <row r="2386" spans="1:5" ht="15" customHeight="1" x14ac:dyDescent="0.2">
      <c r="A2386" s="168" t="s">
        <v>3168</v>
      </c>
      <c r="B2386" s="164" t="s">
        <v>2646</v>
      </c>
      <c r="C2386" s="165">
        <v>50.3</v>
      </c>
      <c r="D2386" s="165">
        <f t="shared" si="54"/>
        <v>0</v>
      </c>
      <c r="E2386" s="172">
        <f>MULTIPLIER!$C$48</f>
        <v>0</v>
      </c>
    </row>
    <row r="2387" spans="1:5" ht="15" customHeight="1" x14ac:dyDescent="0.2">
      <c r="A2387" s="168" t="s">
        <v>3169</v>
      </c>
      <c r="B2387" s="164" t="s">
        <v>2648</v>
      </c>
      <c r="C2387" s="165">
        <v>57</v>
      </c>
      <c r="D2387" s="165">
        <f t="shared" si="54"/>
        <v>0</v>
      </c>
      <c r="E2387" s="172">
        <f>MULTIPLIER!$C$48</f>
        <v>0</v>
      </c>
    </row>
    <row r="2388" spans="1:5" ht="15" customHeight="1" x14ac:dyDescent="0.2">
      <c r="A2388" s="168" t="s">
        <v>3170</v>
      </c>
      <c r="B2388" s="164" t="s">
        <v>2650</v>
      </c>
      <c r="C2388" s="165">
        <v>65.099999999999994</v>
      </c>
      <c r="D2388" s="165">
        <f t="shared" si="54"/>
        <v>0</v>
      </c>
      <c r="E2388" s="172">
        <f>MULTIPLIER!$C$48</f>
        <v>0</v>
      </c>
    </row>
    <row r="2389" spans="1:5" ht="15" customHeight="1" x14ac:dyDescent="0.2">
      <c r="A2389" s="168" t="s">
        <v>3171</v>
      </c>
      <c r="B2389" s="164" t="s">
        <v>2652</v>
      </c>
      <c r="C2389" s="165">
        <v>22.3</v>
      </c>
      <c r="D2389" s="165">
        <f t="shared" si="54"/>
        <v>0</v>
      </c>
      <c r="E2389" s="172">
        <f>MULTIPLIER!$C$48</f>
        <v>0</v>
      </c>
    </row>
    <row r="2390" spans="1:5" ht="15" customHeight="1" x14ac:dyDescent="0.2">
      <c r="A2390" s="168" t="s">
        <v>3172</v>
      </c>
      <c r="B2390" s="164" t="s">
        <v>2654</v>
      </c>
      <c r="C2390" s="165">
        <v>26.8</v>
      </c>
      <c r="D2390" s="165">
        <f t="shared" si="54"/>
        <v>0</v>
      </c>
      <c r="E2390" s="172">
        <f>MULTIPLIER!$C$48</f>
        <v>0</v>
      </c>
    </row>
    <row r="2391" spans="1:5" ht="15" customHeight="1" x14ac:dyDescent="0.2">
      <c r="A2391" s="168" t="s">
        <v>3173</v>
      </c>
      <c r="B2391" s="164" t="s">
        <v>2656</v>
      </c>
      <c r="C2391" s="165">
        <v>30.2</v>
      </c>
      <c r="D2391" s="165">
        <f t="shared" si="54"/>
        <v>0</v>
      </c>
      <c r="E2391" s="172">
        <f>MULTIPLIER!$C$48</f>
        <v>0</v>
      </c>
    </row>
    <row r="2392" spans="1:5" ht="15" customHeight="1" x14ac:dyDescent="0.2">
      <c r="A2392" s="168" t="s">
        <v>3174</v>
      </c>
      <c r="B2392" s="164" t="s">
        <v>2658</v>
      </c>
      <c r="C2392" s="165">
        <v>36.6</v>
      </c>
      <c r="D2392" s="165">
        <f t="shared" si="54"/>
        <v>0</v>
      </c>
      <c r="E2392" s="172">
        <f>MULTIPLIER!$C$48</f>
        <v>0</v>
      </c>
    </row>
    <row r="2393" spans="1:5" ht="15" customHeight="1" x14ac:dyDescent="0.2">
      <c r="A2393" s="168" t="s">
        <v>3175</v>
      </c>
      <c r="B2393" s="164" t="s">
        <v>2660</v>
      </c>
      <c r="C2393" s="165">
        <v>39.5</v>
      </c>
      <c r="D2393" s="165">
        <f t="shared" si="54"/>
        <v>0</v>
      </c>
      <c r="E2393" s="172">
        <f>MULTIPLIER!$C$48</f>
        <v>0</v>
      </c>
    </row>
    <row r="2394" spans="1:5" ht="15" customHeight="1" x14ac:dyDescent="0.2">
      <c r="A2394" s="168" t="s">
        <v>3176</v>
      </c>
      <c r="B2394" s="164" t="s">
        <v>2662</v>
      </c>
      <c r="C2394" s="165">
        <v>47.5</v>
      </c>
      <c r="D2394" s="165">
        <f t="shared" si="54"/>
        <v>0</v>
      </c>
      <c r="E2394" s="172">
        <f>MULTIPLIER!$C$48</f>
        <v>0</v>
      </c>
    </row>
    <row r="2395" spans="1:5" ht="15" customHeight="1" x14ac:dyDescent="0.2">
      <c r="A2395" s="168" t="s">
        <v>3177</v>
      </c>
      <c r="B2395" s="164" t="s">
        <v>2664</v>
      </c>
      <c r="C2395" s="165">
        <v>54.2</v>
      </c>
      <c r="D2395" s="165">
        <f t="shared" si="54"/>
        <v>0</v>
      </c>
      <c r="E2395" s="172">
        <f>MULTIPLIER!$C$48</f>
        <v>0</v>
      </c>
    </row>
    <row r="2396" spans="1:5" ht="15" customHeight="1" x14ac:dyDescent="0.2">
      <c r="A2396" s="168" t="s">
        <v>3178</v>
      </c>
      <c r="B2396" s="164" t="s">
        <v>2666</v>
      </c>
      <c r="C2396" s="165">
        <v>62.3</v>
      </c>
      <c r="D2396" s="165">
        <f t="shared" si="54"/>
        <v>0</v>
      </c>
      <c r="E2396" s="172">
        <f>MULTIPLIER!$C$48</f>
        <v>0</v>
      </c>
    </row>
    <row r="2397" spans="1:5" ht="15" customHeight="1" x14ac:dyDescent="0.2">
      <c r="A2397" s="168" t="s">
        <v>3179</v>
      </c>
      <c r="B2397" s="164" t="s">
        <v>2668</v>
      </c>
      <c r="C2397" s="165">
        <v>25.1</v>
      </c>
      <c r="D2397" s="165">
        <f t="shared" si="54"/>
        <v>0</v>
      </c>
      <c r="E2397" s="172">
        <f>MULTIPLIER!$C$48</f>
        <v>0</v>
      </c>
    </row>
    <row r="2398" spans="1:5" ht="15" customHeight="1" x14ac:dyDescent="0.2">
      <c r="A2398" s="168" t="s">
        <v>3180</v>
      </c>
      <c r="B2398" s="164" t="s">
        <v>2670</v>
      </c>
      <c r="C2398" s="165">
        <v>29.6</v>
      </c>
      <c r="D2398" s="165">
        <f t="shared" si="54"/>
        <v>0</v>
      </c>
      <c r="E2398" s="172">
        <f>MULTIPLIER!$C$48</f>
        <v>0</v>
      </c>
    </row>
    <row r="2399" spans="1:5" ht="15" customHeight="1" x14ac:dyDescent="0.2">
      <c r="A2399" s="168" t="s">
        <v>3181</v>
      </c>
      <c r="B2399" s="164" t="s">
        <v>2672</v>
      </c>
      <c r="C2399" s="165">
        <v>33</v>
      </c>
      <c r="D2399" s="165">
        <f t="shared" si="54"/>
        <v>0</v>
      </c>
      <c r="E2399" s="172">
        <f>MULTIPLIER!$C$48</f>
        <v>0</v>
      </c>
    </row>
    <row r="2400" spans="1:5" ht="15" customHeight="1" x14ac:dyDescent="0.2">
      <c r="A2400" s="168" t="s">
        <v>3182</v>
      </c>
      <c r="B2400" s="164" t="s">
        <v>2674</v>
      </c>
      <c r="C2400" s="165">
        <v>39.4</v>
      </c>
      <c r="D2400" s="165">
        <f t="shared" si="54"/>
        <v>0</v>
      </c>
      <c r="E2400" s="172">
        <f>MULTIPLIER!$C$48</f>
        <v>0</v>
      </c>
    </row>
    <row r="2401" spans="1:5" ht="15" customHeight="1" x14ac:dyDescent="0.2">
      <c r="A2401" s="168" t="s">
        <v>3183</v>
      </c>
      <c r="B2401" s="164" t="s">
        <v>2676</v>
      </c>
      <c r="C2401" s="165">
        <v>42.3</v>
      </c>
      <c r="D2401" s="165">
        <f t="shared" si="54"/>
        <v>0</v>
      </c>
      <c r="E2401" s="172">
        <f>MULTIPLIER!$C$48</f>
        <v>0</v>
      </c>
    </row>
    <row r="2402" spans="1:5" ht="15" customHeight="1" x14ac:dyDescent="0.2">
      <c r="A2402" s="168" t="s">
        <v>3184</v>
      </c>
      <c r="B2402" s="164" t="s">
        <v>2678</v>
      </c>
      <c r="C2402" s="165">
        <v>50.3</v>
      </c>
      <c r="D2402" s="165">
        <f t="shared" si="54"/>
        <v>0</v>
      </c>
      <c r="E2402" s="172">
        <f>MULTIPLIER!$C$48</f>
        <v>0</v>
      </c>
    </row>
    <row r="2403" spans="1:5" ht="15" customHeight="1" x14ac:dyDescent="0.2">
      <c r="A2403" s="168" t="s">
        <v>3185</v>
      </c>
      <c r="B2403" s="164" t="s">
        <v>2680</v>
      </c>
      <c r="C2403" s="165">
        <v>57</v>
      </c>
      <c r="D2403" s="165">
        <f t="shared" si="54"/>
        <v>0</v>
      </c>
      <c r="E2403" s="172">
        <f>MULTIPLIER!$C$48</f>
        <v>0</v>
      </c>
    </row>
    <row r="2404" spans="1:5" ht="15" customHeight="1" x14ac:dyDescent="0.2">
      <c r="A2404" s="168" t="s">
        <v>3186</v>
      </c>
      <c r="B2404" s="164" t="s">
        <v>2682</v>
      </c>
      <c r="C2404" s="165">
        <v>65.099999999999994</v>
      </c>
      <c r="D2404" s="165">
        <f t="shared" si="54"/>
        <v>0</v>
      </c>
      <c r="E2404" s="172">
        <f>MULTIPLIER!$C$48</f>
        <v>0</v>
      </c>
    </row>
    <row r="2405" spans="1:5" ht="15" customHeight="1" x14ac:dyDescent="0.2">
      <c r="A2405" s="168" t="s">
        <v>3187</v>
      </c>
      <c r="B2405" s="164" t="s">
        <v>2684</v>
      </c>
      <c r="C2405" s="165">
        <v>22.3</v>
      </c>
      <c r="D2405" s="165">
        <f t="shared" si="54"/>
        <v>0</v>
      </c>
      <c r="E2405" s="172">
        <f>MULTIPLIER!$C$48</f>
        <v>0</v>
      </c>
    </row>
    <row r="2406" spans="1:5" ht="15" customHeight="1" x14ac:dyDescent="0.2">
      <c r="A2406" s="168" t="s">
        <v>3188</v>
      </c>
      <c r="B2406" s="164" t="s">
        <v>2686</v>
      </c>
      <c r="C2406" s="165">
        <v>26.8</v>
      </c>
      <c r="D2406" s="165">
        <f t="shared" si="54"/>
        <v>0</v>
      </c>
      <c r="E2406" s="172">
        <f>MULTIPLIER!$C$48</f>
        <v>0</v>
      </c>
    </row>
    <row r="2407" spans="1:5" ht="15" customHeight="1" x14ac:dyDescent="0.2">
      <c r="A2407" s="168" t="s">
        <v>3189</v>
      </c>
      <c r="B2407" s="164" t="s">
        <v>2688</v>
      </c>
      <c r="C2407" s="165">
        <v>30.2</v>
      </c>
      <c r="D2407" s="165">
        <f t="shared" si="54"/>
        <v>0</v>
      </c>
      <c r="E2407" s="172">
        <f>MULTIPLIER!$C$48</f>
        <v>0</v>
      </c>
    </row>
    <row r="2408" spans="1:5" ht="15" customHeight="1" x14ac:dyDescent="0.2">
      <c r="A2408" s="168" t="s">
        <v>3190</v>
      </c>
      <c r="B2408" s="164" t="s">
        <v>2690</v>
      </c>
      <c r="C2408" s="165">
        <v>36.6</v>
      </c>
      <c r="D2408" s="165">
        <f t="shared" si="54"/>
        <v>0</v>
      </c>
      <c r="E2408" s="172">
        <f>MULTIPLIER!$C$48</f>
        <v>0</v>
      </c>
    </row>
    <row r="2409" spans="1:5" ht="15" customHeight="1" x14ac:dyDescent="0.2">
      <c r="A2409" s="168" t="s">
        <v>3191</v>
      </c>
      <c r="B2409" s="164" t="s">
        <v>2692</v>
      </c>
      <c r="C2409" s="165">
        <v>39.5</v>
      </c>
      <c r="D2409" s="165">
        <f t="shared" si="54"/>
        <v>0</v>
      </c>
      <c r="E2409" s="172">
        <f>MULTIPLIER!$C$48</f>
        <v>0</v>
      </c>
    </row>
    <row r="2410" spans="1:5" ht="15" customHeight="1" x14ac:dyDescent="0.2">
      <c r="A2410" s="168" t="s">
        <v>3192</v>
      </c>
      <c r="B2410" s="164" t="s">
        <v>2694</v>
      </c>
      <c r="C2410" s="165">
        <v>47.5</v>
      </c>
      <c r="D2410" s="165">
        <f t="shared" si="54"/>
        <v>0</v>
      </c>
      <c r="E2410" s="172">
        <f>MULTIPLIER!$C$48</f>
        <v>0</v>
      </c>
    </row>
    <row r="2411" spans="1:5" ht="15" customHeight="1" x14ac:dyDescent="0.2">
      <c r="A2411" s="168" t="s">
        <v>3193</v>
      </c>
      <c r="B2411" s="164" t="s">
        <v>2696</v>
      </c>
      <c r="C2411" s="165">
        <v>54.2</v>
      </c>
      <c r="D2411" s="165">
        <f t="shared" si="54"/>
        <v>0</v>
      </c>
      <c r="E2411" s="172">
        <f>MULTIPLIER!$C$48</f>
        <v>0</v>
      </c>
    </row>
    <row r="2412" spans="1:5" ht="15" customHeight="1" x14ac:dyDescent="0.2">
      <c r="A2412" s="168" t="s">
        <v>3194</v>
      </c>
      <c r="B2412" s="164" t="s">
        <v>2698</v>
      </c>
      <c r="C2412" s="165">
        <v>62.3</v>
      </c>
      <c r="D2412" s="165">
        <f t="shared" si="54"/>
        <v>0</v>
      </c>
      <c r="E2412" s="172">
        <f>MULTIPLIER!$C$48</f>
        <v>0</v>
      </c>
    </row>
    <row r="2413" spans="1:5" ht="15" customHeight="1" x14ac:dyDescent="0.2">
      <c r="A2413" s="168" t="s">
        <v>3195</v>
      </c>
      <c r="B2413" s="164" t="s">
        <v>2700</v>
      </c>
      <c r="C2413" s="165">
        <v>39.4</v>
      </c>
      <c r="D2413" s="165">
        <f t="shared" si="54"/>
        <v>0</v>
      </c>
      <c r="E2413" s="172">
        <f>MULTIPLIER!$D$48</f>
        <v>0</v>
      </c>
    </row>
    <row r="2414" spans="1:5" ht="15" customHeight="1" x14ac:dyDescent="0.2">
      <c r="A2414" s="168" t="s">
        <v>3196</v>
      </c>
      <c r="B2414" s="164" t="s">
        <v>2702</v>
      </c>
      <c r="C2414" s="165">
        <v>43.9</v>
      </c>
      <c r="D2414" s="165">
        <f t="shared" si="54"/>
        <v>0</v>
      </c>
      <c r="E2414" s="172">
        <f>MULTIPLIER!$D$48</f>
        <v>0</v>
      </c>
    </row>
    <row r="2415" spans="1:5" ht="15" customHeight="1" x14ac:dyDescent="0.2">
      <c r="A2415" s="168" t="s">
        <v>3197</v>
      </c>
      <c r="B2415" s="164" t="s">
        <v>2704</v>
      </c>
      <c r="C2415" s="165">
        <v>47.3</v>
      </c>
      <c r="D2415" s="165">
        <f t="shared" si="54"/>
        <v>0</v>
      </c>
      <c r="E2415" s="172">
        <f>MULTIPLIER!$D$48</f>
        <v>0</v>
      </c>
    </row>
    <row r="2416" spans="1:5" ht="15" customHeight="1" x14ac:dyDescent="0.2">
      <c r="A2416" s="168" t="s">
        <v>3198</v>
      </c>
      <c r="B2416" s="164" t="s">
        <v>2706</v>
      </c>
      <c r="C2416" s="165">
        <v>53.7</v>
      </c>
      <c r="D2416" s="165">
        <f t="shared" si="54"/>
        <v>0</v>
      </c>
      <c r="E2416" s="172">
        <f>MULTIPLIER!$D$48</f>
        <v>0</v>
      </c>
    </row>
    <row r="2417" spans="1:5" ht="15" customHeight="1" x14ac:dyDescent="0.2">
      <c r="A2417" s="168" t="s">
        <v>3199</v>
      </c>
      <c r="B2417" s="164" t="s">
        <v>2708</v>
      </c>
      <c r="C2417" s="165">
        <v>56.6</v>
      </c>
      <c r="D2417" s="165">
        <f t="shared" si="54"/>
        <v>0</v>
      </c>
      <c r="E2417" s="172">
        <f>MULTIPLIER!$D$48</f>
        <v>0</v>
      </c>
    </row>
    <row r="2418" spans="1:5" ht="15" customHeight="1" x14ac:dyDescent="0.2">
      <c r="A2418" s="168" t="s">
        <v>3200</v>
      </c>
      <c r="B2418" s="164" t="s">
        <v>2710</v>
      </c>
      <c r="C2418" s="165">
        <v>64.599999999999994</v>
      </c>
      <c r="D2418" s="165">
        <f t="shared" si="54"/>
        <v>0</v>
      </c>
      <c r="E2418" s="172">
        <f>MULTIPLIER!$D$48</f>
        <v>0</v>
      </c>
    </row>
    <row r="2419" spans="1:5" ht="15" customHeight="1" x14ac:dyDescent="0.2">
      <c r="A2419" s="168" t="s">
        <v>3201</v>
      </c>
      <c r="B2419" s="164" t="s">
        <v>2712</v>
      </c>
      <c r="C2419" s="165">
        <v>71.3</v>
      </c>
      <c r="D2419" s="165">
        <f t="shared" si="54"/>
        <v>0</v>
      </c>
      <c r="E2419" s="172">
        <f>MULTIPLIER!$D$48</f>
        <v>0</v>
      </c>
    </row>
    <row r="2420" spans="1:5" ht="15" customHeight="1" x14ac:dyDescent="0.2">
      <c r="A2420" s="168" t="s">
        <v>3202</v>
      </c>
      <c r="B2420" s="164" t="s">
        <v>2714</v>
      </c>
      <c r="C2420" s="165">
        <v>79.400000000000006</v>
      </c>
      <c r="D2420" s="165">
        <f t="shared" si="54"/>
        <v>0</v>
      </c>
      <c r="E2420" s="172">
        <f>MULTIPLIER!$D$48</f>
        <v>0</v>
      </c>
    </row>
    <row r="2421" spans="1:5" ht="15" customHeight="1" x14ac:dyDescent="0.2">
      <c r="A2421" s="168" t="s">
        <v>3203</v>
      </c>
      <c r="B2421" s="164" t="s">
        <v>2716</v>
      </c>
      <c r="C2421" s="165">
        <v>40.799999999999997</v>
      </c>
      <c r="D2421" s="165">
        <f t="shared" ref="D2421:D2484" si="55">ROUND(C2421*E2421,4)</f>
        <v>0</v>
      </c>
      <c r="E2421" s="172">
        <f>MULTIPLIER!$D$48</f>
        <v>0</v>
      </c>
    </row>
    <row r="2422" spans="1:5" ht="15" customHeight="1" x14ac:dyDescent="0.2">
      <c r="A2422" s="168" t="s">
        <v>3204</v>
      </c>
      <c r="B2422" s="164" t="s">
        <v>2718</v>
      </c>
      <c r="C2422" s="165">
        <v>45.3</v>
      </c>
      <c r="D2422" s="165">
        <f t="shared" si="55"/>
        <v>0</v>
      </c>
      <c r="E2422" s="172">
        <f>MULTIPLIER!$D$48</f>
        <v>0</v>
      </c>
    </row>
    <row r="2423" spans="1:5" ht="15" customHeight="1" x14ac:dyDescent="0.2">
      <c r="A2423" s="168" t="s">
        <v>3205</v>
      </c>
      <c r="B2423" s="164" t="s">
        <v>2720</v>
      </c>
      <c r="C2423" s="165">
        <v>48.7</v>
      </c>
      <c r="D2423" s="165">
        <f t="shared" si="55"/>
        <v>0</v>
      </c>
      <c r="E2423" s="172">
        <f>MULTIPLIER!$D$48</f>
        <v>0</v>
      </c>
    </row>
    <row r="2424" spans="1:5" ht="15" customHeight="1" x14ac:dyDescent="0.2">
      <c r="A2424" s="168" t="s">
        <v>3206</v>
      </c>
      <c r="B2424" s="164" t="s">
        <v>2722</v>
      </c>
      <c r="C2424" s="165">
        <v>55.1</v>
      </c>
      <c r="D2424" s="165">
        <f t="shared" si="55"/>
        <v>0</v>
      </c>
      <c r="E2424" s="172">
        <f>MULTIPLIER!$D$48</f>
        <v>0</v>
      </c>
    </row>
    <row r="2425" spans="1:5" ht="15" customHeight="1" x14ac:dyDescent="0.2">
      <c r="A2425" s="168" t="s">
        <v>3207</v>
      </c>
      <c r="B2425" s="164" t="s">
        <v>2724</v>
      </c>
      <c r="C2425" s="165">
        <v>58</v>
      </c>
      <c r="D2425" s="165">
        <f t="shared" si="55"/>
        <v>0</v>
      </c>
      <c r="E2425" s="172">
        <f>MULTIPLIER!$D$48</f>
        <v>0</v>
      </c>
    </row>
    <row r="2426" spans="1:5" ht="15" customHeight="1" x14ac:dyDescent="0.2">
      <c r="A2426" s="168" t="s">
        <v>3208</v>
      </c>
      <c r="B2426" s="164" t="s">
        <v>2726</v>
      </c>
      <c r="C2426" s="165">
        <v>66</v>
      </c>
      <c r="D2426" s="165">
        <f t="shared" si="55"/>
        <v>0</v>
      </c>
      <c r="E2426" s="172">
        <f>MULTIPLIER!$D$48</f>
        <v>0</v>
      </c>
    </row>
    <row r="2427" spans="1:5" ht="15" customHeight="1" x14ac:dyDescent="0.2">
      <c r="A2427" s="168" t="s">
        <v>3209</v>
      </c>
      <c r="B2427" s="164" t="s">
        <v>2728</v>
      </c>
      <c r="C2427" s="165">
        <v>72.7</v>
      </c>
      <c r="D2427" s="165">
        <f t="shared" si="55"/>
        <v>0</v>
      </c>
      <c r="E2427" s="172">
        <f>MULTIPLIER!$D$48</f>
        <v>0</v>
      </c>
    </row>
    <row r="2428" spans="1:5" ht="15" customHeight="1" x14ac:dyDescent="0.2">
      <c r="A2428" s="168" t="s">
        <v>3210</v>
      </c>
      <c r="B2428" s="164" t="s">
        <v>2730</v>
      </c>
      <c r="C2428" s="165">
        <v>80.8</v>
      </c>
      <c r="D2428" s="165">
        <f t="shared" si="55"/>
        <v>0</v>
      </c>
      <c r="E2428" s="172">
        <f>MULTIPLIER!$D$48</f>
        <v>0</v>
      </c>
    </row>
    <row r="2429" spans="1:5" ht="15" customHeight="1" x14ac:dyDescent="0.2">
      <c r="A2429" s="168" t="s">
        <v>3211</v>
      </c>
      <c r="B2429" s="164" t="s">
        <v>2732</v>
      </c>
      <c r="C2429" s="165">
        <v>39.4</v>
      </c>
      <c r="D2429" s="165">
        <f t="shared" si="55"/>
        <v>0</v>
      </c>
      <c r="E2429" s="172">
        <f>MULTIPLIER!$D$48</f>
        <v>0</v>
      </c>
    </row>
    <row r="2430" spans="1:5" ht="15" customHeight="1" x14ac:dyDescent="0.2">
      <c r="A2430" s="168" t="s">
        <v>3212</v>
      </c>
      <c r="B2430" s="164" t="s">
        <v>2734</v>
      </c>
      <c r="C2430" s="165">
        <v>43.9</v>
      </c>
      <c r="D2430" s="165">
        <f t="shared" si="55"/>
        <v>0</v>
      </c>
      <c r="E2430" s="172">
        <f>MULTIPLIER!$D$48</f>
        <v>0</v>
      </c>
    </row>
    <row r="2431" spans="1:5" ht="15" customHeight="1" x14ac:dyDescent="0.2">
      <c r="A2431" s="168" t="s">
        <v>3213</v>
      </c>
      <c r="B2431" s="164" t="s">
        <v>2736</v>
      </c>
      <c r="C2431" s="165">
        <v>47.3</v>
      </c>
      <c r="D2431" s="165">
        <f t="shared" si="55"/>
        <v>0</v>
      </c>
      <c r="E2431" s="172">
        <f>MULTIPLIER!$D$48</f>
        <v>0</v>
      </c>
    </row>
    <row r="2432" spans="1:5" ht="15" customHeight="1" x14ac:dyDescent="0.2">
      <c r="A2432" s="168" t="s">
        <v>3214</v>
      </c>
      <c r="B2432" s="164" t="s">
        <v>2738</v>
      </c>
      <c r="C2432" s="165">
        <v>53.7</v>
      </c>
      <c r="D2432" s="165">
        <f t="shared" si="55"/>
        <v>0</v>
      </c>
      <c r="E2432" s="172">
        <f>MULTIPLIER!$D$48</f>
        <v>0</v>
      </c>
    </row>
    <row r="2433" spans="1:5" ht="15" customHeight="1" x14ac:dyDescent="0.2">
      <c r="A2433" s="168" t="s">
        <v>3215</v>
      </c>
      <c r="B2433" s="164" t="s">
        <v>2740</v>
      </c>
      <c r="C2433" s="165">
        <v>56.6</v>
      </c>
      <c r="D2433" s="165">
        <f t="shared" si="55"/>
        <v>0</v>
      </c>
      <c r="E2433" s="172">
        <f>MULTIPLIER!$D$48</f>
        <v>0</v>
      </c>
    </row>
    <row r="2434" spans="1:5" ht="15" customHeight="1" x14ac:dyDescent="0.2">
      <c r="A2434" s="168" t="s">
        <v>3216</v>
      </c>
      <c r="B2434" s="164" t="s">
        <v>2742</v>
      </c>
      <c r="C2434" s="165">
        <v>64.599999999999994</v>
      </c>
      <c r="D2434" s="165">
        <f t="shared" si="55"/>
        <v>0</v>
      </c>
      <c r="E2434" s="172">
        <f>MULTIPLIER!$D$48</f>
        <v>0</v>
      </c>
    </row>
    <row r="2435" spans="1:5" ht="15" customHeight="1" x14ac:dyDescent="0.2">
      <c r="A2435" s="168" t="s">
        <v>3217</v>
      </c>
      <c r="B2435" s="164" t="s">
        <v>2744</v>
      </c>
      <c r="C2435" s="165">
        <v>71.3</v>
      </c>
      <c r="D2435" s="165">
        <f t="shared" si="55"/>
        <v>0</v>
      </c>
      <c r="E2435" s="172">
        <f>MULTIPLIER!$D$48</f>
        <v>0</v>
      </c>
    </row>
    <row r="2436" spans="1:5" ht="15" customHeight="1" x14ac:dyDescent="0.2">
      <c r="A2436" s="168" t="s">
        <v>3218</v>
      </c>
      <c r="B2436" s="164" t="s">
        <v>2746</v>
      </c>
      <c r="C2436" s="165">
        <v>79.400000000000006</v>
      </c>
      <c r="D2436" s="165">
        <f t="shared" si="55"/>
        <v>0</v>
      </c>
      <c r="E2436" s="172">
        <f>MULTIPLIER!$D$48</f>
        <v>0</v>
      </c>
    </row>
    <row r="2437" spans="1:5" ht="15" customHeight="1" x14ac:dyDescent="0.2">
      <c r="A2437" s="168" t="s">
        <v>3219</v>
      </c>
      <c r="B2437" s="164" t="s">
        <v>2748</v>
      </c>
      <c r="C2437" s="165">
        <v>40.799999999999997</v>
      </c>
      <c r="D2437" s="165">
        <f t="shared" si="55"/>
        <v>0</v>
      </c>
      <c r="E2437" s="172">
        <f>MULTIPLIER!$D$48</f>
        <v>0</v>
      </c>
    </row>
    <row r="2438" spans="1:5" ht="15" customHeight="1" x14ac:dyDescent="0.2">
      <c r="A2438" s="168" t="s">
        <v>3220</v>
      </c>
      <c r="B2438" s="164" t="s">
        <v>2750</v>
      </c>
      <c r="C2438" s="165">
        <v>45.3</v>
      </c>
      <c r="D2438" s="165">
        <f t="shared" si="55"/>
        <v>0</v>
      </c>
      <c r="E2438" s="172">
        <f>MULTIPLIER!$D$48</f>
        <v>0</v>
      </c>
    </row>
    <row r="2439" spans="1:5" ht="15" customHeight="1" x14ac:dyDescent="0.2">
      <c r="A2439" s="168" t="s">
        <v>3221</v>
      </c>
      <c r="B2439" s="164" t="s">
        <v>2752</v>
      </c>
      <c r="C2439" s="165">
        <v>48.7</v>
      </c>
      <c r="D2439" s="165">
        <f t="shared" si="55"/>
        <v>0</v>
      </c>
      <c r="E2439" s="172">
        <f>MULTIPLIER!$D$48</f>
        <v>0</v>
      </c>
    </row>
    <row r="2440" spans="1:5" ht="15" customHeight="1" x14ac:dyDescent="0.2">
      <c r="A2440" s="168" t="s">
        <v>3222</v>
      </c>
      <c r="B2440" s="164" t="s">
        <v>2754</v>
      </c>
      <c r="C2440" s="165">
        <v>55.1</v>
      </c>
      <c r="D2440" s="165">
        <f t="shared" si="55"/>
        <v>0</v>
      </c>
      <c r="E2440" s="172">
        <f>MULTIPLIER!$D$48</f>
        <v>0</v>
      </c>
    </row>
    <row r="2441" spans="1:5" ht="15" customHeight="1" x14ac:dyDescent="0.2">
      <c r="A2441" s="168" t="s">
        <v>3223</v>
      </c>
      <c r="B2441" s="164" t="s">
        <v>2756</v>
      </c>
      <c r="C2441" s="165">
        <v>58</v>
      </c>
      <c r="D2441" s="165">
        <f t="shared" si="55"/>
        <v>0</v>
      </c>
      <c r="E2441" s="172">
        <f>MULTIPLIER!$D$48</f>
        <v>0</v>
      </c>
    </row>
    <row r="2442" spans="1:5" ht="15" customHeight="1" x14ac:dyDescent="0.2">
      <c r="A2442" s="168" t="s">
        <v>3224</v>
      </c>
      <c r="B2442" s="164" t="s">
        <v>2758</v>
      </c>
      <c r="C2442" s="165">
        <v>66</v>
      </c>
      <c r="D2442" s="165">
        <f t="shared" si="55"/>
        <v>0</v>
      </c>
      <c r="E2442" s="172">
        <f>MULTIPLIER!$D$48</f>
        <v>0</v>
      </c>
    </row>
    <row r="2443" spans="1:5" ht="15" customHeight="1" x14ac:dyDescent="0.2">
      <c r="A2443" s="168" t="s">
        <v>3225</v>
      </c>
      <c r="B2443" s="164" t="s">
        <v>2760</v>
      </c>
      <c r="C2443" s="165">
        <v>72.7</v>
      </c>
      <c r="D2443" s="165">
        <f t="shared" si="55"/>
        <v>0</v>
      </c>
      <c r="E2443" s="172">
        <f>MULTIPLIER!$D$48</f>
        <v>0</v>
      </c>
    </row>
    <row r="2444" spans="1:5" ht="15" customHeight="1" x14ac:dyDescent="0.2">
      <c r="A2444" s="168" t="s">
        <v>3226</v>
      </c>
      <c r="B2444" s="164" t="s">
        <v>2762</v>
      </c>
      <c r="C2444" s="165">
        <v>80.8</v>
      </c>
      <c r="D2444" s="165">
        <f t="shared" si="55"/>
        <v>0</v>
      </c>
      <c r="E2444" s="172">
        <f>MULTIPLIER!$D$48</f>
        <v>0</v>
      </c>
    </row>
    <row r="2445" spans="1:5" ht="15" customHeight="1" x14ac:dyDescent="0.2">
      <c r="A2445" s="168" t="s">
        <v>3227</v>
      </c>
      <c r="B2445" s="164" t="s">
        <v>2764</v>
      </c>
      <c r="C2445" s="165">
        <v>41.2</v>
      </c>
      <c r="D2445" s="165">
        <f t="shared" si="55"/>
        <v>0</v>
      </c>
      <c r="E2445" s="172">
        <f>MULTIPLIER!$D$48</f>
        <v>0</v>
      </c>
    </row>
    <row r="2446" spans="1:5" ht="15" customHeight="1" x14ac:dyDescent="0.2">
      <c r="A2446" s="168" t="s">
        <v>3228</v>
      </c>
      <c r="B2446" s="164" t="s">
        <v>2766</v>
      </c>
      <c r="C2446" s="165">
        <v>45.7</v>
      </c>
      <c r="D2446" s="165">
        <f t="shared" si="55"/>
        <v>0</v>
      </c>
      <c r="E2446" s="172">
        <f>MULTIPLIER!$D$48</f>
        <v>0</v>
      </c>
    </row>
    <row r="2447" spans="1:5" ht="15" customHeight="1" x14ac:dyDescent="0.2">
      <c r="A2447" s="168" t="s">
        <v>3229</v>
      </c>
      <c r="B2447" s="164" t="s">
        <v>2768</v>
      </c>
      <c r="C2447" s="165">
        <v>49.1</v>
      </c>
      <c r="D2447" s="165">
        <f t="shared" si="55"/>
        <v>0</v>
      </c>
      <c r="E2447" s="172">
        <f>MULTIPLIER!$D$48</f>
        <v>0</v>
      </c>
    </row>
    <row r="2448" spans="1:5" ht="15" customHeight="1" x14ac:dyDescent="0.2">
      <c r="A2448" s="168" t="s">
        <v>3230</v>
      </c>
      <c r="B2448" s="164" t="s">
        <v>2770</v>
      </c>
      <c r="C2448" s="165">
        <v>55.5</v>
      </c>
      <c r="D2448" s="165">
        <f t="shared" si="55"/>
        <v>0</v>
      </c>
      <c r="E2448" s="172">
        <f>MULTIPLIER!$D$48</f>
        <v>0</v>
      </c>
    </row>
    <row r="2449" spans="1:5" ht="15" customHeight="1" x14ac:dyDescent="0.2">
      <c r="A2449" s="168" t="s">
        <v>3231</v>
      </c>
      <c r="B2449" s="164" t="s">
        <v>2772</v>
      </c>
      <c r="C2449" s="165">
        <v>58.4</v>
      </c>
      <c r="D2449" s="165">
        <f t="shared" si="55"/>
        <v>0</v>
      </c>
      <c r="E2449" s="172">
        <f>MULTIPLIER!$D$48</f>
        <v>0</v>
      </c>
    </row>
    <row r="2450" spans="1:5" ht="15" customHeight="1" x14ac:dyDescent="0.2">
      <c r="A2450" s="168" t="s">
        <v>3232</v>
      </c>
      <c r="B2450" s="164" t="s">
        <v>2774</v>
      </c>
      <c r="C2450" s="165">
        <v>66.400000000000006</v>
      </c>
      <c r="D2450" s="165">
        <f t="shared" si="55"/>
        <v>0</v>
      </c>
      <c r="E2450" s="172">
        <f>MULTIPLIER!$D$48</f>
        <v>0</v>
      </c>
    </row>
    <row r="2451" spans="1:5" ht="15" customHeight="1" x14ac:dyDescent="0.2">
      <c r="A2451" s="168" t="s">
        <v>3233</v>
      </c>
      <c r="B2451" s="164" t="s">
        <v>2776</v>
      </c>
      <c r="C2451" s="165">
        <v>73.099999999999994</v>
      </c>
      <c r="D2451" s="165">
        <f t="shared" si="55"/>
        <v>0</v>
      </c>
      <c r="E2451" s="172">
        <f>MULTIPLIER!$D$48</f>
        <v>0</v>
      </c>
    </row>
    <row r="2452" spans="1:5" ht="15" customHeight="1" x14ac:dyDescent="0.2">
      <c r="A2452" s="168" t="s">
        <v>3234</v>
      </c>
      <c r="B2452" s="164" t="s">
        <v>2778</v>
      </c>
      <c r="C2452" s="165">
        <v>81.2</v>
      </c>
      <c r="D2452" s="165">
        <f t="shared" si="55"/>
        <v>0</v>
      </c>
      <c r="E2452" s="172">
        <f>MULTIPLIER!$D$48</f>
        <v>0</v>
      </c>
    </row>
    <row r="2453" spans="1:5" ht="15" customHeight="1" x14ac:dyDescent="0.2">
      <c r="A2453" s="168" t="s">
        <v>3235</v>
      </c>
      <c r="B2453" s="164" t="s">
        <v>2780</v>
      </c>
      <c r="C2453" s="165">
        <v>41.2</v>
      </c>
      <c r="D2453" s="165">
        <f t="shared" si="55"/>
        <v>0</v>
      </c>
      <c r="E2453" s="172">
        <f>MULTIPLIER!$D$48</f>
        <v>0</v>
      </c>
    </row>
    <row r="2454" spans="1:5" ht="15" customHeight="1" x14ac:dyDescent="0.2">
      <c r="A2454" s="168" t="s">
        <v>3236</v>
      </c>
      <c r="B2454" s="164" t="s">
        <v>2782</v>
      </c>
      <c r="C2454" s="165">
        <v>45.7</v>
      </c>
      <c r="D2454" s="165">
        <f t="shared" si="55"/>
        <v>0</v>
      </c>
      <c r="E2454" s="172">
        <f>MULTIPLIER!$D$48</f>
        <v>0</v>
      </c>
    </row>
    <row r="2455" spans="1:5" ht="15" customHeight="1" x14ac:dyDescent="0.2">
      <c r="A2455" s="168" t="s">
        <v>3237</v>
      </c>
      <c r="B2455" s="164" t="s">
        <v>2784</v>
      </c>
      <c r="C2455" s="165">
        <v>49.1</v>
      </c>
      <c r="D2455" s="165">
        <f t="shared" si="55"/>
        <v>0</v>
      </c>
      <c r="E2455" s="172">
        <f>MULTIPLIER!$D$48</f>
        <v>0</v>
      </c>
    </row>
    <row r="2456" spans="1:5" ht="15" customHeight="1" x14ac:dyDescent="0.2">
      <c r="A2456" s="168" t="s">
        <v>3238</v>
      </c>
      <c r="B2456" s="164" t="s">
        <v>2786</v>
      </c>
      <c r="C2456" s="165">
        <v>55.5</v>
      </c>
      <c r="D2456" s="165">
        <f t="shared" si="55"/>
        <v>0</v>
      </c>
      <c r="E2456" s="172">
        <f>MULTIPLIER!$D$48</f>
        <v>0</v>
      </c>
    </row>
    <row r="2457" spans="1:5" ht="15" customHeight="1" x14ac:dyDescent="0.2">
      <c r="A2457" s="168" t="s">
        <v>3239</v>
      </c>
      <c r="B2457" s="164" t="s">
        <v>2788</v>
      </c>
      <c r="C2457" s="165">
        <v>58.4</v>
      </c>
      <c r="D2457" s="165">
        <f t="shared" si="55"/>
        <v>0</v>
      </c>
      <c r="E2457" s="172">
        <f>MULTIPLIER!$D$48</f>
        <v>0</v>
      </c>
    </row>
    <row r="2458" spans="1:5" ht="15" customHeight="1" x14ac:dyDescent="0.2">
      <c r="A2458" s="168" t="s">
        <v>3240</v>
      </c>
      <c r="B2458" s="164" t="s">
        <v>2790</v>
      </c>
      <c r="C2458" s="165">
        <v>66.400000000000006</v>
      </c>
      <c r="D2458" s="165">
        <f t="shared" si="55"/>
        <v>0</v>
      </c>
      <c r="E2458" s="172">
        <f>MULTIPLIER!$D$48</f>
        <v>0</v>
      </c>
    </row>
    <row r="2459" spans="1:5" ht="15" customHeight="1" x14ac:dyDescent="0.2">
      <c r="A2459" s="168" t="s">
        <v>3241</v>
      </c>
      <c r="B2459" s="164" t="s">
        <v>2792</v>
      </c>
      <c r="C2459" s="165">
        <v>73.099999999999994</v>
      </c>
      <c r="D2459" s="165">
        <f t="shared" si="55"/>
        <v>0</v>
      </c>
      <c r="E2459" s="172">
        <f>MULTIPLIER!$D$48</f>
        <v>0</v>
      </c>
    </row>
    <row r="2460" spans="1:5" ht="15" customHeight="1" x14ac:dyDescent="0.2">
      <c r="A2460" s="168" t="s">
        <v>3242</v>
      </c>
      <c r="B2460" s="164" t="s">
        <v>2794</v>
      </c>
      <c r="C2460" s="165">
        <v>81.2</v>
      </c>
      <c r="D2460" s="165">
        <f t="shared" si="55"/>
        <v>0</v>
      </c>
      <c r="E2460" s="172">
        <f>MULTIPLIER!$D$48</f>
        <v>0</v>
      </c>
    </row>
    <row r="2461" spans="1:5" ht="15" customHeight="1" x14ac:dyDescent="0.2">
      <c r="A2461" s="168" t="s">
        <v>3243</v>
      </c>
      <c r="B2461" s="164" t="s">
        <v>2796</v>
      </c>
      <c r="C2461" s="165">
        <v>23.7</v>
      </c>
      <c r="D2461" s="165">
        <f t="shared" si="55"/>
        <v>0</v>
      </c>
      <c r="E2461" s="172">
        <f>MULTIPLIER!$C$48</f>
        <v>0</v>
      </c>
    </row>
    <row r="2462" spans="1:5" ht="15" customHeight="1" x14ac:dyDescent="0.2">
      <c r="A2462" s="168" t="s">
        <v>3244</v>
      </c>
      <c r="B2462" s="164" t="s">
        <v>2798</v>
      </c>
      <c r="C2462" s="165">
        <v>28.2</v>
      </c>
      <c r="D2462" s="165">
        <f t="shared" si="55"/>
        <v>0</v>
      </c>
      <c r="E2462" s="172">
        <f>MULTIPLIER!$C$48</f>
        <v>0</v>
      </c>
    </row>
    <row r="2463" spans="1:5" ht="15" customHeight="1" x14ac:dyDescent="0.2">
      <c r="A2463" s="168" t="s">
        <v>3245</v>
      </c>
      <c r="B2463" s="164" t="s">
        <v>2800</v>
      </c>
      <c r="C2463" s="165">
        <v>31.6</v>
      </c>
      <c r="D2463" s="165">
        <f t="shared" si="55"/>
        <v>0</v>
      </c>
      <c r="E2463" s="172">
        <f>MULTIPLIER!$C$48</f>
        <v>0</v>
      </c>
    </row>
    <row r="2464" spans="1:5" ht="15" customHeight="1" x14ac:dyDescent="0.2">
      <c r="A2464" s="168" t="s">
        <v>3246</v>
      </c>
      <c r="B2464" s="164" t="s">
        <v>2802</v>
      </c>
      <c r="C2464" s="165">
        <v>38</v>
      </c>
      <c r="D2464" s="165">
        <f t="shared" si="55"/>
        <v>0</v>
      </c>
      <c r="E2464" s="172">
        <f>MULTIPLIER!$C$48</f>
        <v>0</v>
      </c>
    </row>
    <row r="2465" spans="1:5" ht="15" customHeight="1" x14ac:dyDescent="0.2">
      <c r="A2465" s="168" t="s">
        <v>3247</v>
      </c>
      <c r="B2465" s="164" t="s">
        <v>2804</v>
      </c>
      <c r="C2465" s="165">
        <v>40.9</v>
      </c>
      <c r="D2465" s="165">
        <f t="shared" si="55"/>
        <v>0</v>
      </c>
      <c r="E2465" s="172">
        <f>MULTIPLIER!$C$48</f>
        <v>0</v>
      </c>
    </row>
    <row r="2466" spans="1:5" ht="15" customHeight="1" x14ac:dyDescent="0.2">
      <c r="A2466" s="168" t="s">
        <v>3248</v>
      </c>
      <c r="B2466" s="164" t="s">
        <v>2806</v>
      </c>
      <c r="C2466" s="165">
        <v>48.9</v>
      </c>
      <c r="D2466" s="165">
        <f t="shared" si="55"/>
        <v>0</v>
      </c>
      <c r="E2466" s="172">
        <f>MULTIPLIER!$C$48</f>
        <v>0</v>
      </c>
    </row>
    <row r="2467" spans="1:5" ht="15" customHeight="1" x14ac:dyDescent="0.2">
      <c r="A2467" s="168" t="s">
        <v>3249</v>
      </c>
      <c r="B2467" s="164" t="s">
        <v>2808</v>
      </c>
      <c r="C2467" s="165">
        <v>55.6</v>
      </c>
      <c r="D2467" s="165">
        <f t="shared" si="55"/>
        <v>0</v>
      </c>
      <c r="E2467" s="172">
        <f>MULTIPLIER!$C$48</f>
        <v>0</v>
      </c>
    </row>
    <row r="2468" spans="1:5" ht="15" customHeight="1" x14ac:dyDescent="0.2">
      <c r="A2468" s="168" t="s">
        <v>3250</v>
      </c>
      <c r="B2468" s="164" t="s">
        <v>2810</v>
      </c>
      <c r="C2468" s="165">
        <v>63.7</v>
      </c>
      <c r="D2468" s="165">
        <f t="shared" si="55"/>
        <v>0</v>
      </c>
      <c r="E2468" s="172">
        <f>MULTIPLIER!$C$48</f>
        <v>0</v>
      </c>
    </row>
    <row r="2469" spans="1:5" ht="15" customHeight="1" x14ac:dyDescent="0.2">
      <c r="A2469" s="168" t="s">
        <v>3251</v>
      </c>
      <c r="B2469" s="164" t="s">
        <v>2812</v>
      </c>
      <c r="C2469" s="165">
        <v>23.7</v>
      </c>
      <c r="D2469" s="165">
        <f t="shared" si="55"/>
        <v>0</v>
      </c>
      <c r="E2469" s="172">
        <f>MULTIPLIER!$C$48</f>
        <v>0</v>
      </c>
    </row>
    <row r="2470" spans="1:5" ht="15" customHeight="1" x14ac:dyDescent="0.2">
      <c r="A2470" s="168" t="s">
        <v>3252</v>
      </c>
      <c r="B2470" s="164" t="s">
        <v>2814</v>
      </c>
      <c r="C2470" s="165">
        <v>28.2</v>
      </c>
      <c r="D2470" s="165">
        <f t="shared" si="55"/>
        <v>0</v>
      </c>
      <c r="E2470" s="172">
        <f>MULTIPLIER!$C$48</f>
        <v>0</v>
      </c>
    </row>
    <row r="2471" spans="1:5" ht="15" customHeight="1" x14ac:dyDescent="0.2">
      <c r="A2471" s="168" t="s">
        <v>3253</v>
      </c>
      <c r="B2471" s="164" t="s">
        <v>2816</v>
      </c>
      <c r="C2471" s="165">
        <v>31.6</v>
      </c>
      <c r="D2471" s="165">
        <f t="shared" si="55"/>
        <v>0</v>
      </c>
      <c r="E2471" s="172">
        <f>MULTIPLIER!$C$48</f>
        <v>0</v>
      </c>
    </row>
    <row r="2472" spans="1:5" ht="15" customHeight="1" x14ac:dyDescent="0.2">
      <c r="A2472" s="168" t="s">
        <v>3254</v>
      </c>
      <c r="B2472" s="164" t="s">
        <v>2818</v>
      </c>
      <c r="C2472" s="165">
        <v>38</v>
      </c>
      <c r="D2472" s="165">
        <f t="shared" si="55"/>
        <v>0</v>
      </c>
      <c r="E2472" s="172">
        <f>MULTIPLIER!$C$48</f>
        <v>0</v>
      </c>
    </row>
    <row r="2473" spans="1:5" ht="15" customHeight="1" x14ac:dyDescent="0.2">
      <c r="A2473" s="168" t="s">
        <v>3255</v>
      </c>
      <c r="B2473" s="164" t="s">
        <v>2820</v>
      </c>
      <c r="C2473" s="165">
        <v>40.9</v>
      </c>
      <c r="D2473" s="165">
        <f t="shared" si="55"/>
        <v>0</v>
      </c>
      <c r="E2473" s="172">
        <f>MULTIPLIER!$C$48</f>
        <v>0</v>
      </c>
    </row>
    <row r="2474" spans="1:5" ht="15" customHeight="1" x14ac:dyDescent="0.2">
      <c r="A2474" s="168" t="s">
        <v>3256</v>
      </c>
      <c r="B2474" s="164" t="s">
        <v>2822</v>
      </c>
      <c r="C2474" s="165">
        <v>48.9</v>
      </c>
      <c r="D2474" s="165">
        <f t="shared" si="55"/>
        <v>0</v>
      </c>
      <c r="E2474" s="172">
        <f>MULTIPLIER!$C$48</f>
        <v>0</v>
      </c>
    </row>
    <row r="2475" spans="1:5" ht="15" customHeight="1" x14ac:dyDescent="0.2">
      <c r="A2475" s="168" t="s">
        <v>3257</v>
      </c>
      <c r="B2475" s="164" t="s">
        <v>2824</v>
      </c>
      <c r="C2475" s="165">
        <v>55.6</v>
      </c>
      <c r="D2475" s="165">
        <f t="shared" si="55"/>
        <v>0</v>
      </c>
      <c r="E2475" s="172">
        <f>MULTIPLIER!$C$48</f>
        <v>0</v>
      </c>
    </row>
    <row r="2476" spans="1:5" ht="15" customHeight="1" x14ac:dyDescent="0.2">
      <c r="A2476" s="168" t="s">
        <v>3258</v>
      </c>
      <c r="B2476" s="164" t="s">
        <v>2826</v>
      </c>
      <c r="C2476" s="165">
        <v>63.7</v>
      </c>
      <c r="D2476" s="165">
        <f t="shared" si="55"/>
        <v>0</v>
      </c>
      <c r="E2476" s="172">
        <f>MULTIPLIER!$C$48</f>
        <v>0</v>
      </c>
    </row>
    <row r="2477" spans="1:5" ht="15" customHeight="1" x14ac:dyDescent="0.2">
      <c r="A2477" s="168" t="s">
        <v>3259</v>
      </c>
      <c r="B2477" s="164" t="s">
        <v>2828</v>
      </c>
      <c r="C2477" s="165">
        <v>23.7</v>
      </c>
      <c r="D2477" s="165">
        <f t="shared" si="55"/>
        <v>0</v>
      </c>
      <c r="E2477" s="172">
        <f>MULTIPLIER!$C$48</f>
        <v>0</v>
      </c>
    </row>
    <row r="2478" spans="1:5" ht="15" customHeight="1" x14ac:dyDescent="0.2">
      <c r="A2478" s="168" t="s">
        <v>3260</v>
      </c>
      <c r="B2478" s="164" t="s">
        <v>2830</v>
      </c>
      <c r="C2478" s="165">
        <v>28.2</v>
      </c>
      <c r="D2478" s="165">
        <f t="shared" si="55"/>
        <v>0</v>
      </c>
      <c r="E2478" s="172">
        <f>MULTIPLIER!$C$48</f>
        <v>0</v>
      </c>
    </row>
    <row r="2479" spans="1:5" ht="15" customHeight="1" x14ac:dyDescent="0.2">
      <c r="A2479" s="168" t="s">
        <v>3261</v>
      </c>
      <c r="B2479" s="164" t="s">
        <v>2832</v>
      </c>
      <c r="C2479" s="165">
        <v>31.6</v>
      </c>
      <c r="D2479" s="165">
        <f t="shared" si="55"/>
        <v>0</v>
      </c>
      <c r="E2479" s="172">
        <f>MULTIPLIER!$C$48</f>
        <v>0</v>
      </c>
    </row>
    <row r="2480" spans="1:5" ht="15" customHeight="1" x14ac:dyDescent="0.2">
      <c r="A2480" s="168" t="s">
        <v>3262</v>
      </c>
      <c r="B2480" s="164" t="s">
        <v>2834</v>
      </c>
      <c r="C2480" s="165">
        <v>38</v>
      </c>
      <c r="D2480" s="165">
        <f t="shared" si="55"/>
        <v>0</v>
      </c>
      <c r="E2480" s="172">
        <f>MULTIPLIER!$C$48</f>
        <v>0</v>
      </c>
    </row>
    <row r="2481" spans="1:5" ht="15" customHeight="1" x14ac:dyDescent="0.2">
      <c r="A2481" s="168" t="s">
        <v>3263</v>
      </c>
      <c r="B2481" s="164" t="s">
        <v>2836</v>
      </c>
      <c r="C2481" s="165">
        <v>40.9</v>
      </c>
      <c r="D2481" s="165">
        <f t="shared" si="55"/>
        <v>0</v>
      </c>
      <c r="E2481" s="172">
        <f>MULTIPLIER!$C$48</f>
        <v>0</v>
      </c>
    </row>
    <row r="2482" spans="1:5" ht="15" customHeight="1" x14ac:dyDescent="0.2">
      <c r="A2482" s="168" t="s">
        <v>3264</v>
      </c>
      <c r="B2482" s="164" t="s">
        <v>2838</v>
      </c>
      <c r="C2482" s="165">
        <v>48.9</v>
      </c>
      <c r="D2482" s="165">
        <f t="shared" si="55"/>
        <v>0</v>
      </c>
      <c r="E2482" s="172">
        <f>MULTIPLIER!$C$48</f>
        <v>0</v>
      </c>
    </row>
    <row r="2483" spans="1:5" ht="15" customHeight="1" x14ac:dyDescent="0.2">
      <c r="A2483" s="168" t="s">
        <v>3265</v>
      </c>
      <c r="B2483" s="164" t="s">
        <v>2840</v>
      </c>
      <c r="C2483" s="165">
        <v>55.6</v>
      </c>
      <c r="D2483" s="165">
        <f t="shared" si="55"/>
        <v>0</v>
      </c>
      <c r="E2483" s="172">
        <f>MULTIPLIER!$C$48</f>
        <v>0</v>
      </c>
    </row>
    <row r="2484" spans="1:5" ht="15" customHeight="1" x14ac:dyDescent="0.2">
      <c r="A2484" s="168" t="s">
        <v>3266</v>
      </c>
      <c r="B2484" s="164" t="s">
        <v>2842</v>
      </c>
      <c r="C2484" s="165">
        <v>63.7</v>
      </c>
      <c r="D2484" s="165">
        <f t="shared" si="55"/>
        <v>0</v>
      </c>
      <c r="E2484" s="172">
        <f>MULTIPLIER!$C$48</f>
        <v>0</v>
      </c>
    </row>
    <row r="2485" spans="1:5" ht="15" customHeight="1" x14ac:dyDescent="0.2">
      <c r="A2485" s="168" t="s">
        <v>3267</v>
      </c>
      <c r="B2485" s="164" t="s">
        <v>2844</v>
      </c>
      <c r="C2485" s="165">
        <v>25.1</v>
      </c>
      <c r="D2485" s="165">
        <f t="shared" ref="D2485:D2548" si="56">ROUND(C2485*E2485,4)</f>
        <v>0</v>
      </c>
      <c r="E2485" s="172">
        <f>MULTIPLIER!$C$48</f>
        <v>0</v>
      </c>
    </row>
    <row r="2486" spans="1:5" ht="15" customHeight="1" x14ac:dyDescent="0.2">
      <c r="A2486" s="168" t="s">
        <v>3268</v>
      </c>
      <c r="B2486" s="164" t="s">
        <v>2846</v>
      </c>
      <c r="C2486" s="165">
        <v>29.6</v>
      </c>
      <c r="D2486" s="165">
        <f t="shared" si="56"/>
        <v>0</v>
      </c>
      <c r="E2486" s="172">
        <f>MULTIPLIER!$C$48</f>
        <v>0</v>
      </c>
    </row>
    <row r="2487" spans="1:5" ht="15" customHeight="1" x14ac:dyDescent="0.2">
      <c r="A2487" s="168" t="s">
        <v>3269</v>
      </c>
      <c r="B2487" s="164" t="s">
        <v>2848</v>
      </c>
      <c r="C2487" s="165">
        <v>33</v>
      </c>
      <c r="D2487" s="165">
        <f t="shared" si="56"/>
        <v>0</v>
      </c>
      <c r="E2487" s="172">
        <f>MULTIPLIER!$C$48</f>
        <v>0</v>
      </c>
    </row>
    <row r="2488" spans="1:5" ht="15" customHeight="1" x14ac:dyDescent="0.2">
      <c r="A2488" s="168" t="s">
        <v>3270</v>
      </c>
      <c r="B2488" s="164" t="s">
        <v>2850</v>
      </c>
      <c r="C2488" s="165">
        <v>39.4</v>
      </c>
      <c r="D2488" s="165">
        <f t="shared" si="56"/>
        <v>0</v>
      </c>
      <c r="E2488" s="172">
        <f>MULTIPLIER!$C$48</f>
        <v>0</v>
      </c>
    </row>
    <row r="2489" spans="1:5" ht="15" customHeight="1" x14ac:dyDescent="0.2">
      <c r="A2489" s="168" t="s">
        <v>3271</v>
      </c>
      <c r="B2489" s="164" t="s">
        <v>2852</v>
      </c>
      <c r="C2489" s="165">
        <v>42.3</v>
      </c>
      <c r="D2489" s="165">
        <f t="shared" si="56"/>
        <v>0</v>
      </c>
      <c r="E2489" s="172">
        <f>MULTIPLIER!$C$48</f>
        <v>0</v>
      </c>
    </row>
    <row r="2490" spans="1:5" ht="15" customHeight="1" x14ac:dyDescent="0.2">
      <c r="A2490" s="168" t="s">
        <v>3272</v>
      </c>
      <c r="B2490" s="164" t="s">
        <v>2854</v>
      </c>
      <c r="C2490" s="165">
        <v>50.3</v>
      </c>
      <c r="D2490" s="165">
        <f t="shared" si="56"/>
        <v>0</v>
      </c>
      <c r="E2490" s="172">
        <f>MULTIPLIER!$C$48</f>
        <v>0</v>
      </c>
    </row>
    <row r="2491" spans="1:5" ht="15" customHeight="1" x14ac:dyDescent="0.2">
      <c r="A2491" s="168" t="s">
        <v>3273</v>
      </c>
      <c r="B2491" s="164" t="s">
        <v>2856</v>
      </c>
      <c r="C2491" s="165">
        <v>57</v>
      </c>
      <c r="D2491" s="165">
        <f t="shared" si="56"/>
        <v>0</v>
      </c>
      <c r="E2491" s="172">
        <f>MULTIPLIER!$C$48</f>
        <v>0</v>
      </c>
    </row>
    <row r="2492" spans="1:5" ht="15" customHeight="1" x14ac:dyDescent="0.2">
      <c r="A2492" s="168" t="s">
        <v>3274</v>
      </c>
      <c r="B2492" s="164" t="s">
        <v>2858</v>
      </c>
      <c r="C2492" s="165">
        <v>65.099999999999994</v>
      </c>
      <c r="D2492" s="165">
        <f t="shared" si="56"/>
        <v>0</v>
      </c>
      <c r="E2492" s="172">
        <f>MULTIPLIER!$C$48</f>
        <v>0</v>
      </c>
    </row>
    <row r="2493" spans="1:5" ht="15" customHeight="1" x14ac:dyDescent="0.2">
      <c r="A2493" s="168" t="s">
        <v>3275</v>
      </c>
      <c r="B2493" s="164" t="s">
        <v>2860</v>
      </c>
      <c r="C2493" s="165">
        <v>34.612499999999997</v>
      </c>
      <c r="D2493" s="165">
        <f t="shared" si="56"/>
        <v>0</v>
      </c>
      <c r="E2493" s="172">
        <f>MULTIPLIER!$D$48</f>
        <v>0</v>
      </c>
    </row>
    <row r="2494" spans="1:5" ht="15" customHeight="1" x14ac:dyDescent="0.2">
      <c r="A2494" s="168" t="s">
        <v>3276</v>
      </c>
      <c r="B2494" s="164" t="s">
        <v>2862</v>
      </c>
      <c r="C2494" s="165">
        <v>39.126750000000001</v>
      </c>
      <c r="D2494" s="165">
        <f t="shared" si="56"/>
        <v>0</v>
      </c>
      <c r="E2494" s="172">
        <f>MULTIPLIER!$D$48</f>
        <v>0</v>
      </c>
    </row>
    <row r="2495" spans="1:5" ht="15" customHeight="1" x14ac:dyDescent="0.2">
      <c r="A2495" s="168" t="s">
        <v>3277</v>
      </c>
      <c r="B2495" s="164" t="s">
        <v>2864</v>
      </c>
      <c r="C2495" s="165">
        <v>43.455750000000002</v>
      </c>
      <c r="D2495" s="165">
        <f t="shared" si="56"/>
        <v>0</v>
      </c>
      <c r="E2495" s="172">
        <f>MULTIPLIER!$D$48</f>
        <v>0</v>
      </c>
    </row>
    <row r="2496" spans="1:5" ht="15" customHeight="1" x14ac:dyDescent="0.2">
      <c r="A2496" s="168" t="s">
        <v>3278</v>
      </c>
      <c r="B2496" s="164" t="s">
        <v>2866</v>
      </c>
      <c r="C2496" s="165">
        <v>47.882249999999999</v>
      </c>
      <c r="D2496" s="165">
        <f t="shared" si="56"/>
        <v>0</v>
      </c>
      <c r="E2496" s="172">
        <f>MULTIPLIER!$D$48</f>
        <v>0</v>
      </c>
    </row>
    <row r="2497" spans="1:5" ht="15" customHeight="1" x14ac:dyDescent="0.2">
      <c r="A2497" s="168" t="s">
        <v>3279</v>
      </c>
      <c r="B2497" s="164" t="s">
        <v>2868</v>
      </c>
      <c r="C2497" s="165">
        <v>51.548250000000003</v>
      </c>
      <c r="D2497" s="165">
        <f t="shared" si="56"/>
        <v>0</v>
      </c>
      <c r="E2497" s="172">
        <f>MULTIPLIER!$D$48</f>
        <v>0</v>
      </c>
    </row>
    <row r="2498" spans="1:5" ht="15" customHeight="1" x14ac:dyDescent="0.2">
      <c r="A2498" s="168" t="s">
        <v>3280</v>
      </c>
      <c r="B2498" s="164" t="s">
        <v>2870</v>
      </c>
      <c r="C2498" s="165">
        <v>60.391500000000001</v>
      </c>
      <c r="D2498" s="165">
        <f t="shared" si="56"/>
        <v>0</v>
      </c>
      <c r="E2498" s="172">
        <f>MULTIPLIER!$D$48</f>
        <v>0</v>
      </c>
    </row>
    <row r="2499" spans="1:5" ht="15" customHeight="1" x14ac:dyDescent="0.2">
      <c r="A2499" s="168" t="s">
        <v>3281</v>
      </c>
      <c r="B2499" s="164" t="s">
        <v>2872</v>
      </c>
      <c r="C2499" s="165">
        <v>68.006249999999994</v>
      </c>
      <c r="D2499" s="165">
        <f t="shared" si="56"/>
        <v>0</v>
      </c>
      <c r="E2499" s="172">
        <f>MULTIPLIER!$D$48</f>
        <v>0</v>
      </c>
    </row>
    <row r="2500" spans="1:5" ht="15" customHeight="1" x14ac:dyDescent="0.2">
      <c r="A2500" s="168" t="s">
        <v>3282</v>
      </c>
      <c r="B2500" s="164" t="s">
        <v>2874</v>
      </c>
      <c r="C2500" s="165">
        <v>76.947000000000003</v>
      </c>
      <c r="D2500" s="165">
        <f t="shared" si="56"/>
        <v>0</v>
      </c>
      <c r="E2500" s="172">
        <f>MULTIPLIER!$D$48</f>
        <v>0</v>
      </c>
    </row>
    <row r="2501" spans="1:5" ht="15" customHeight="1" x14ac:dyDescent="0.2">
      <c r="A2501" s="168" t="s">
        <v>3283</v>
      </c>
      <c r="B2501" s="164" t="s">
        <v>3284</v>
      </c>
      <c r="C2501" s="165">
        <v>11.8</v>
      </c>
      <c r="D2501" s="165">
        <f t="shared" si="56"/>
        <v>0</v>
      </c>
      <c r="E2501" s="172">
        <f>MULTIPLIER!$C$48</f>
        <v>0</v>
      </c>
    </row>
    <row r="2502" spans="1:5" ht="15" customHeight="1" x14ac:dyDescent="0.2">
      <c r="A2502" s="168" t="s">
        <v>3285</v>
      </c>
      <c r="B2502" s="164" t="s">
        <v>3286</v>
      </c>
      <c r="C2502" s="165">
        <v>14.8</v>
      </c>
      <c r="D2502" s="165">
        <f t="shared" si="56"/>
        <v>0</v>
      </c>
      <c r="E2502" s="172">
        <f>MULTIPLIER!$C$48</f>
        <v>0</v>
      </c>
    </row>
    <row r="2503" spans="1:5" ht="15" customHeight="1" x14ac:dyDescent="0.2">
      <c r="A2503" s="168" t="s">
        <v>3287</v>
      </c>
      <c r="B2503" s="164" t="s">
        <v>3288</v>
      </c>
      <c r="C2503" s="165">
        <v>18.2</v>
      </c>
      <c r="D2503" s="165">
        <f t="shared" si="56"/>
        <v>0</v>
      </c>
      <c r="E2503" s="172">
        <f>MULTIPLIER!$C$48</f>
        <v>0</v>
      </c>
    </row>
    <row r="2504" spans="1:5" ht="15" customHeight="1" x14ac:dyDescent="0.2">
      <c r="A2504" s="168" t="s">
        <v>3289</v>
      </c>
      <c r="B2504" s="164" t="s">
        <v>3290</v>
      </c>
      <c r="C2504" s="165">
        <v>21.3</v>
      </c>
      <c r="D2504" s="165">
        <f t="shared" si="56"/>
        <v>0</v>
      </c>
      <c r="E2504" s="172">
        <f>MULTIPLIER!$C$48</f>
        <v>0</v>
      </c>
    </row>
    <row r="2505" spans="1:5" ht="15" customHeight="1" x14ac:dyDescent="0.2">
      <c r="A2505" s="168" t="s">
        <v>3291</v>
      </c>
      <c r="B2505" s="164" t="s">
        <v>3292</v>
      </c>
      <c r="C2505" s="165">
        <v>24.4</v>
      </c>
      <c r="D2505" s="165">
        <f t="shared" si="56"/>
        <v>0</v>
      </c>
      <c r="E2505" s="172">
        <f>MULTIPLIER!$C$48</f>
        <v>0</v>
      </c>
    </row>
    <row r="2506" spans="1:5" ht="15" customHeight="1" x14ac:dyDescent="0.2">
      <c r="A2506" s="168" t="s">
        <v>3293</v>
      </c>
      <c r="B2506" s="164" t="s">
        <v>3294</v>
      </c>
      <c r="C2506" s="165">
        <v>30.2</v>
      </c>
      <c r="D2506" s="165">
        <f t="shared" si="56"/>
        <v>0</v>
      </c>
      <c r="E2506" s="172">
        <f>MULTIPLIER!$C$48</f>
        <v>0</v>
      </c>
    </row>
    <row r="2507" spans="1:5" ht="15" customHeight="1" x14ac:dyDescent="0.2">
      <c r="A2507" s="168" t="s">
        <v>3295</v>
      </c>
      <c r="B2507" s="164" t="s">
        <v>3296</v>
      </c>
      <c r="C2507" s="165">
        <v>35.6</v>
      </c>
      <c r="D2507" s="165">
        <f t="shared" si="56"/>
        <v>0</v>
      </c>
      <c r="E2507" s="172">
        <f>MULTIPLIER!$C$48</f>
        <v>0</v>
      </c>
    </row>
    <row r="2508" spans="1:5" ht="15" customHeight="1" x14ac:dyDescent="0.2">
      <c r="A2508" s="168" t="s">
        <v>3297</v>
      </c>
      <c r="B2508" s="164" t="s">
        <v>3298</v>
      </c>
      <c r="C2508" s="165">
        <v>41.3</v>
      </c>
      <c r="D2508" s="165">
        <f t="shared" si="56"/>
        <v>0</v>
      </c>
      <c r="E2508" s="172">
        <f>MULTIPLIER!$C$48</f>
        <v>0</v>
      </c>
    </row>
    <row r="2509" spans="1:5" ht="15" customHeight="1" x14ac:dyDescent="0.2">
      <c r="A2509" s="168" t="s">
        <v>3299</v>
      </c>
      <c r="B2509" s="164" t="s">
        <v>3300</v>
      </c>
      <c r="C2509" s="165">
        <v>20</v>
      </c>
      <c r="D2509" s="165">
        <f t="shared" si="56"/>
        <v>0</v>
      </c>
      <c r="E2509" s="172">
        <f>MULTIPLIER!$C$48</f>
        <v>0</v>
      </c>
    </row>
    <row r="2510" spans="1:5" ht="15" customHeight="1" x14ac:dyDescent="0.2">
      <c r="A2510" s="168" t="s">
        <v>3301</v>
      </c>
      <c r="B2510" s="164" t="s">
        <v>3302</v>
      </c>
      <c r="C2510" s="165">
        <v>23</v>
      </c>
      <c r="D2510" s="165">
        <f t="shared" si="56"/>
        <v>0</v>
      </c>
      <c r="E2510" s="172">
        <f>MULTIPLIER!$C$48</f>
        <v>0</v>
      </c>
    </row>
    <row r="2511" spans="1:5" ht="15" customHeight="1" x14ac:dyDescent="0.2">
      <c r="A2511" s="168" t="s">
        <v>3303</v>
      </c>
      <c r="B2511" s="164" t="s">
        <v>3304</v>
      </c>
      <c r="C2511" s="165">
        <v>26.4</v>
      </c>
      <c r="D2511" s="165">
        <f t="shared" si="56"/>
        <v>0</v>
      </c>
      <c r="E2511" s="172">
        <f>MULTIPLIER!$C$48</f>
        <v>0</v>
      </c>
    </row>
    <row r="2512" spans="1:5" ht="15" customHeight="1" x14ac:dyDescent="0.2">
      <c r="A2512" s="168" t="s">
        <v>3305</v>
      </c>
      <c r="B2512" s="164" t="s">
        <v>3306</v>
      </c>
      <c r="C2512" s="165">
        <v>29.5</v>
      </c>
      <c r="D2512" s="165">
        <f t="shared" si="56"/>
        <v>0</v>
      </c>
      <c r="E2512" s="172">
        <f>MULTIPLIER!$C$48</f>
        <v>0</v>
      </c>
    </row>
    <row r="2513" spans="1:5" ht="15" customHeight="1" x14ac:dyDescent="0.2">
      <c r="A2513" s="168" t="s">
        <v>3307</v>
      </c>
      <c r="B2513" s="164" t="s">
        <v>3308</v>
      </c>
      <c r="C2513" s="165">
        <v>32.6</v>
      </c>
      <c r="D2513" s="165">
        <f t="shared" si="56"/>
        <v>0</v>
      </c>
      <c r="E2513" s="172">
        <f>MULTIPLIER!$C$48</f>
        <v>0</v>
      </c>
    </row>
    <row r="2514" spans="1:5" ht="15" customHeight="1" x14ac:dyDescent="0.2">
      <c r="A2514" s="168" t="s">
        <v>3309</v>
      </c>
      <c r="B2514" s="164" t="s">
        <v>3310</v>
      </c>
      <c r="C2514" s="165">
        <v>38.4</v>
      </c>
      <c r="D2514" s="165">
        <f t="shared" si="56"/>
        <v>0</v>
      </c>
      <c r="E2514" s="172">
        <f>MULTIPLIER!$C$48</f>
        <v>0</v>
      </c>
    </row>
    <row r="2515" spans="1:5" ht="15" customHeight="1" x14ac:dyDescent="0.2">
      <c r="A2515" s="168" t="s">
        <v>3311</v>
      </c>
      <c r="B2515" s="164" t="s">
        <v>3312</v>
      </c>
      <c r="C2515" s="165">
        <v>43.8</v>
      </c>
      <c r="D2515" s="165">
        <f t="shared" si="56"/>
        <v>0</v>
      </c>
      <c r="E2515" s="172">
        <f>MULTIPLIER!$C$48</f>
        <v>0</v>
      </c>
    </row>
    <row r="2516" spans="1:5" ht="15" customHeight="1" x14ac:dyDescent="0.2">
      <c r="A2516" s="168" t="s">
        <v>3313</v>
      </c>
      <c r="B2516" s="164" t="s">
        <v>3314</v>
      </c>
      <c r="C2516" s="165">
        <v>49.5</v>
      </c>
      <c r="D2516" s="165">
        <f t="shared" si="56"/>
        <v>0</v>
      </c>
      <c r="E2516" s="172">
        <f>MULTIPLIER!$C$48</f>
        <v>0</v>
      </c>
    </row>
    <row r="2517" spans="1:5" ht="15" customHeight="1" x14ac:dyDescent="0.2">
      <c r="A2517" s="168" t="s">
        <v>3315</v>
      </c>
      <c r="B2517" s="164" t="s">
        <v>3316</v>
      </c>
      <c r="C2517" s="165">
        <v>20</v>
      </c>
      <c r="D2517" s="165">
        <f t="shared" si="56"/>
        <v>0</v>
      </c>
      <c r="E2517" s="172">
        <f>MULTIPLIER!$C$48</f>
        <v>0</v>
      </c>
    </row>
    <row r="2518" spans="1:5" ht="15" customHeight="1" x14ac:dyDescent="0.2">
      <c r="A2518" s="168" t="s">
        <v>3317</v>
      </c>
      <c r="B2518" s="164" t="s">
        <v>3318</v>
      </c>
      <c r="C2518" s="165">
        <v>23</v>
      </c>
      <c r="D2518" s="165">
        <f t="shared" si="56"/>
        <v>0</v>
      </c>
      <c r="E2518" s="172">
        <f>MULTIPLIER!$C$48</f>
        <v>0</v>
      </c>
    </row>
    <row r="2519" spans="1:5" ht="15" customHeight="1" x14ac:dyDescent="0.2">
      <c r="A2519" s="168" t="s">
        <v>3319</v>
      </c>
      <c r="B2519" s="164" t="s">
        <v>3320</v>
      </c>
      <c r="C2519" s="165">
        <v>26.4</v>
      </c>
      <c r="D2519" s="165">
        <f t="shared" si="56"/>
        <v>0</v>
      </c>
      <c r="E2519" s="172">
        <f>MULTIPLIER!$C$48</f>
        <v>0</v>
      </c>
    </row>
    <row r="2520" spans="1:5" ht="15" customHeight="1" x14ac:dyDescent="0.2">
      <c r="A2520" s="168" t="s">
        <v>3321</v>
      </c>
      <c r="B2520" s="164" t="s">
        <v>3322</v>
      </c>
      <c r="C2520" s="165">
        <v>29.5</v>
      </c>
      <c r="D2520" s="165">
        <f t="shared" si="56"/>
        <v>0</v>
      </c>
      <c r="E2520" s="172">
        <f>MULTIPLIER!$C$48</f>
        <v>0</v>
      </c>
    </row>
    <row r="2521" spans="1:5" ht="15" customHeight="1" x14ac:dyDescent="0.2">
      <c r="A2521" s="168" t="s">
        <v>3323</v>
      </c>
      <c r="B2521" s="164" t="s">
        <v>3324</v>
      </c>
      <c r="C2521" s="165">
        <v>32.6</v>
      </c>
      <c r="D2521" s="165">
        <f t="shared" si="56"/>
        <v>0</v>
      </c>
      <c r="E2521" s="172">
        <f>MULTIPLIER!$C$48</f>
        <v>0</v>
      </c>
    </row>
    <row r="2522" spans="1:5" ht="15" customHeight="1" x14ac:dyDescent="0.2">
      <c r="A2522" s="168" t="s">
        <v>3325</v>
      </c>
      <c r="B2522" s="164" t="s">
        <v>3326</v>
      </c>
      <c r="C2522" s="165">
        <v>38.4</v>
      </c>
      <c r="D2522" s="165">
        <f t="shared" si="56"/>
        <v>0</v>
      </c>
      <c r="E2522" s="172">
        <f>MULTIPLIER!$C$48</f>
        <v>0</v>
      </c>
    </row>
    <row r="2523" spans="1:5" ht="15" customHeight="1" x14ac:dyDescent="0.2">
      <c r="A2523" s="168" t="s">
        <v>3327</v>
      </c>
      <c r="B2523" s="164" t="s">
        <v>3328</v>
      </c>
      <c r="C2523" s="165">
        <v>43.8</v>
      </c>
      <c r="D2523" s="165">
        <f t="shared" si="56"/>
        <v>0</v>
      </c>
      <c r="E2523" s="172">
        <f>MULTIPLIER!$C$48</f>
        <v>0</v>
      </c>
    </row>
    <row r="2524" spans="1:5" ht="15" customHeight="1" x14ac:dyDescent="0.2">
      <c r="A2524" s="168" t="s">
        <v>3329</v>
      </c>
      <c r="B2524" s="164" t="s">
        <v>3330</v>
      </c>
      <c r="C2524" s="165">
        <v>49.5</v>
      </c>
      <c r="D2524" s="165">
        <f t="shared" si="56"/>
        <v>0</v>
      </c>
      <c r="E2524" s="172">
        <f>MULTIPLIER!$C$48</f>
        <v>0</v>
      </c>
    </row>
    <row r="2525" spans="1:5" ht="15" customHeight="1" x14ac:dyDescent="0.2">
      <c r="A2525" s="168" t="s">
        <v>3331</v>
      </c>
      <c r="B2525" s="164" t="s">
        <v>3332</v>
      </c>
      <c r="C2525" s="165">
        <v>20</v>
      </c>
      <c r="D2525" s="165">
        <f t="shared" si="56"/>
        <v>0</v>
      </c>
      <c r="E2525" s="172">
        <f>MULTIPLIER!$C$48</f>
        <v>0</v>
      </c>
    </row>
    <row r="2526" spans="1:5" ht="15" customHeight="1" x14ac:dyDescent="0.2">
      <c r="A2526" s="168" t="s">
        <v>3333</v>
      </c>
      <c r="B2526" s="164" t="s">
        <v>3334</v>
      </c>
      <c r="C2526" s="165">
        <v>23</v>
      </c>
      <c r="D2526" s="165">
        <f t="shared" si="56"/>
        <v>0</v>
      </c>
      <c r="E2526" s="172">
        <f>MULTIPLIER!$C$48</f>
        <v>0</v>
      </c>
    </row>
    <row r="2527" spans="1:5" ht="15" customHeight="1" x14ac:dyDescent="0.2">
      <c r="A2527" s="168" t="s">
        <v>3335</v>
      </c>
      <c r="B2527" s="164" t="s">
        <v>3336</v>
      </c>
      <c r="C2527" s="165">
        <v>26.4</v>
      </c>
      <c r="D2527" s="165">
        <f t="shared" si="56"/>
        <v>0</v>
      </c>
      <c r="E2527" s="172">
        <f>MULTIPLIER!$C$48</f>
        <v>0</v>
      </c>
    </row>
    <row r="2528" spans="1:5" ht="15" customHeight="1" x14ac:dyDescent="0.2">
      <c r="A2528" s="168" t="s">
        <v>3337</v>
      </c>
      <c r="B2528" s="164" t="s">
        <v>3338</v>
      </c>
      <c r="C2528" s="165">
        <v>29.5</v>
      </c>
      <c r="D2528" s="165">
        <f t="shared" si="56"/>
        <v>0</v>
      </c>
      <c r="E2528" s="172">
        <f>MULTIPLIER!$C$48</f>
        <v>0</v>
      </c>
    </row>
    <row r="2529" spans="1:5" ht="15" customHeight="1" x14ac:dyDescent="0.2">
      <c r="A2529" s="168" t="s">
        <v>3339</v>
      </c>
      <c r="B2529" s="164" t="s">
        <v>3340</v>
      </c>
      <c r="C2529" s="165">
        <v>32.6</v>
      </c>
      <c r="D2529" s="165">
        <f t="shared" si="56"/>
        <v>0</v>
      </c>
      <c r="E2529" s="172">
        <f>MULTIPLIER!$C$48</f>
        <v>0</v>
      </c>
    </row>
    <row r="2530" spans="1:5" ht="15" customHeight="1" x14ac:dyDescent="0.2">
      <c r="A2530" s="168" t="s">
        <v>3341</v>
      </c>
      <c r="B2530" s="164" t="s">
        <v>3342</v>
      </c>
      <c r="C2530" s="165">
        <v>38.4</v>
      </c>
      <c r="D2530" s="165">
        <f t="shared" si="56"/>
        <v>0</v>
      </c>
      <c r="E2530" s="172">
        <f>MULTIPLIER!$C$48</f>
        <v>0</v>
      </c>
    </row>
    <row r="2531" spans="1:5" ht="15" customHeight="1" x14ac:dyDescent="0.2">
      <c r="A2531" s="168" t="s">
        <v>3343</v>
      </c>
      <c r="B2531" s="164" t="s">
        <v>3344</v>
      </c>
      <c r="C2531" s="165">
        <v>43.8</v>
      </c>
      <c r="D2531" s="165">
        <f t="shared" si="56"/>
        <v>0</v>
      </c>
      <c r="E2531" s="172">
        <f>MULTIPLIER!$C$48</f>
        <v>0</v>
      </c>
    </row>
    <row r="2532" spans="1:5" ht="15" customHeight="1" x14ac:dyDescent="0.2">
      <c r="A2532" s="168" t="s">
        <v>3345</v>
      </c>
      <c r="B2532" s="164" t="s">
        <v>3346</v>
      </c>
      <c r="C2532" s="165">
        <v>49.5</v>
      </c>
      <c r="D2532" s="165">
        <f t="shared" si="56"/>
        <v>0</v>
      </c>
      <c r="E2532" s="172">
        <f>MULTIPLIER!$C$48</f>
        <v>0</v>
      </c>
    </row>
    <row r="2533" spans="1:5" ht="15" customHeight="1" x14ac:dyDescent="0.2">
      <c r="A2533" s="168" t="s">
        <v>3347</v>
      </c>
      <c r="B2533" s="164" t="s">
        <v>3348</v>
      </c>
      <c r="C2533" s="165">
        <v>19.3</v>
      </c>
      <c r="D2533" s="165">
        <f t="shared" si="56"/>
        <v>0</v>
      </c>
      <c r="E2533" s="172">
        <f>MULTIPLIER!$C$48</f>
        <v>0</v>
      </c>
    </row>
    <row r="2534" spans="1:5" ht="15" customHeight="1" x14ac:dyDescent="0.2">
      <c r="A2534" s="168" t="s">
        <v>3349</v>
      </c>
      <c r="B2534" s="164" t="s">
        <v>3350</v>
      </c>
      <c r="C2534" s="165">
        <v>22.3</v>
      </c>
      <c r="D2534" s="165">
        <f t="shared" si="56"/>
        <v>0</v>
      </c>
      <c r="E2534" s="172">
        <f>MULTIPLIER!$C$48</f>
        <v>0</v>
      </c>
    </row>
    <row r="2535" spans="1:5" ht="15" customHeight="1" x14ac:dyDescent="0.2">
      <c r="A2535" s="168" t="s">
        <v>3351</v>
      </c>
      <c r="B2535" s="164" t="s">
        <v>3352</v>
      </c>
      <c r="C2535" s="165">
        <v>25.7</v>
      </c>
      <c r="D2535" s="165">
        <f t="shared" si="56"/>
        <v>0</v>
      </c>
      <c r="E2535" s="172">
        <f>MULTIPLIER!$C$48</f>
        <v>0</v>
      </c>
    </row>
    <row r="2536" spans="1:5" ht="15" customHeight="1" x14ac:dyDescent="0.2">
      <c r="A2536" s="168" t="s">
        <v>3353</v>
      </c>
      <c r="B2536" s="164" t="s">
        <v>3354</v>
      </c>
      <c r="C2536" s="165">
        <v>28.8</v>
      </c>
      <c r="D2536" s="165">
        <f t="shared" si="56"/>
        <v>0</v>
      </c>
      <c r="E2536" s="172">
        <f>MULTIPLIER!$C$48</f>
        <v>0</v>
      </c>
    </row>
    <row r="2537" spans="1:5" ht="15" customHeight="1" x14ac:dyDescent="0.2">
      <c r="A2537" s="168" t="s">
        <v>3355</v>
      </c>
      <c r="B2537" s="164" t="s">
        <v>3356</v>
      </c>
      <c r="C2537" s="165">
        <v>31.9</v>
      </c>
      <c r="D2537" s="165">
        <f t="shared" si="56"/>
        <v>0</v>
      </c>
      <c r="E2537" s="172">
        <f>MULTIPLIER!$C$48</f>
        <v>0</v>
      </c>
    </row>
    <row r="2538" spans="1:5" ht="15" customHeight="1" x14ac:dyDescent="0.2">
      <c r="A2538" s="168" t="s">
        <v>3357</v>
      </c>
      <c r="B2538" s="164" t="s">
        <v>3358</v>
      </c>
      <c r="C2538" s="165">
        <v>37.700000000000003</v>
      </c>
      <c r="D2538" s="165">
        <f t="shared" si="56"/>
        <v>0</v>
      </c>
      <c r="E2538" s="172">
        <f>MULTIPLIER!$C$48</f>
        <v>0</v>
      </c>
    </row>
    <row r="2539" spans="1:5" ht="15" customHeight="1" x14ac:dyDescent="0.2">
      <c r="A2539" s="168" t="s">
        <v>3359</v>
      </c>
      <c r="B2539" s="164" t="s">
        <v>3360</v>
      </c>
      <c r="C2539" s="165">
        <v>43.1</v>
      </c>
      <c r="D2539" s="165">
        <f t="shared" si="56"/>
        <v>0</v>
      </c>
      <c r="E2539" s="172">
        <f>MULTIPLIER!$C$48</f>
        <v>0</v>
      </c>
    </row>
    <row r="2540" spans="1:5" ht="15" customHeight="1" x14ac:dyDescent="0.2">
      <c r="A2540" s="168" t="s">
        <v>3361</v>
      </c>
      <c r="B2540" s="164" t="s">
        <v>3362</v>
      </c>
      <c r="C2540" s="165">
        <v>48.8</v>
      </c>
      <c r="D2540" s="165">
        <f t="shared" si="56"/>
        <v>0</v>
      </c>
      <c r="E2540" s="172">
        <f>MULTIPLIER!$C$48</f>
        <v>0</v>
      </c>
    </row>
    <row r="2541" spans="1:5" ht="15" customHeight="1" x14ac:dyDescent="0.2">
      <c r="A2541" s="168" t="s">
        <v>3363</v>
      </c>
      <c r="B2541" s="164" t="s">
        <v>3364</v>
      </c>
      <c r="C2541" s="165">
        <v>29.9</v>
      </c>
      <c r="D2541" s="165">
        <f t="shared" si="56"/>
        <v>0</v>
      </c>
      <c r="E2541" s="172">
        <f>MULTIPLIER!$D$48</f>
        <v>0</v>
      </c>
    </row>
    <row r="2542" spans="1:5" ht="15" customHeight="1" x14ac:dyDescent="0.2">
      <c r="A2542" s="168" t="s">
        <v>3365</v>
      </c>
      <c r="B2542" s="164" t="s">
        <v>3366</v>
      </c>
      <c r="C2542" s="165">
        <v>31.8</v>
      </c>
      <c r="D2542" s="165">
        <f t="shared" si="56"/>
        <v>0</v>
      </c>
      <c r="E2542" s="172">
        <f>MULTIPLIER!$D$48</f>
        <v>0</v>
      </c>
    </row>
    <row r="2543" spans="1:5" ht="15" customHeight="1" x14ac:dyDescent="0.2">
      <c r="A2543" s="168" t="s">
        <v>3367</v>
      </c>
      <c r="B2543" s="164" t="s">
        <v>3368</v>
      </c>
      <c r="C2543" s="165">
        <v>35.200000000000003</v>
      </c>
      <c r="D2543" s="165">
        <f t="shared" si="56"/>
        <v>0</v>
      </c>
      <c r="E2543" s="172">
        <f>MULTIPLIER!$D$48</f>
        <v>0</v>
      </c>
    </row>
    <row r="2544" spans="1:5" ht="15" customHeight="1" x14ac:dyDescent="0.2">
      <c r="A2544" s="168" t="s">
        <v>3369</v>
      </c>
      <c r="B2544" s="164" t="s">
        <v>3370</v>
      </c>
      <c r="C2544" s="165">
        <v>38.299999999999997</v>
      </c>
      <c r="D2544" s="165">
        <f t="shared" si="56"/>
        <v>0</v>
      </c>
      <c r="E2544" s="172">
        <f>MULTIPLIER!$D$48</f>
        <v>0</v>
      </c>
    </row>
    <row r="2545" spans="1:5" ht="15" customHeight="1" x14ac:dyDescent="0.2">
      <c r="A2545" s="168" t="s">
        <v>3371</v>
      </c>
      <c r="B2545" s="164" t="s">
        <v>3372</v>
      </c>
      <c r="C2545" s="165">
        <v>41.4</v>
      </c>
      <c r="D2545" s="165">
        <f t="shared" si="56"/>
        <v>0</v>
      </c>
      <c r="E2545" s="172">
        <f>MULTIPLIER!$D$48</f>
        <v>0</v>
      </c>
    </row>
    <row r="2546" spans="1:5" ht="15" customHeight="1" x14ac:dyDescent="0.2">
      <c r="A2546" s="168" t="s">
        <v>3373</v>
      </c>
      <c r="B2546" s="164" t="s">
        <v>3374</v>
      </c>
      <c r="C2546" s="165">
        <v>47.2</v>
      </c>
      <c r="D2546" s="165">
        <f t="shared" si="56"/>
        <v>0</v>
      </c>
      <c r="E2546" s="172">
        <f>MULTIPLIER!$D$48</f>
        <v>0</v>
      </c>
    </row>
    <row r="2547" spans="1:5" ht="15" customHeight="1" x14ac:dyDescent="0.2">
      <c r="A2547" s="168" t="s">
        <v>3375</v>
      </c>
      <c r="B2547" s="164" t="s">
        <v>3376</v>
      </c>
      <c r="C2547" s="165">
        <v>53.7</v>
      </c>
      <c r="D2547" s="165">
        <f t="shared" si="56"/>
        <v>0</v>
      </c>
      <c r="E2547" s="172">
        <f>MULTIPLIER!$D$48</f>
        <v>0</v>
      </c>
    </row>
    <row r="2548" spans="1:5" ht="15" customHeight="1" x14ac:dyDescent="0.2">
      <c r="A2548" s="168" t="s">
        <v>3377</v>
      </c>
      <c r="B2548" s="164" t="s">
        <v>3378</v>
      </c>
      <c r="C2548" s="165">
        <v>59.4</v>
      </c>
      <c r="D2548" s="165">
        <f t="shared" si="56"/>
        <v>0</v>
      </c>
      <c r="E2548" s="172">
        <f>MULTIPLIER!$D$48</f>
        <v>0</v>
      </c>
    </row>
    <row r="2549" spans="1:5" ht="15" customHeight="1" x14ac:dyDescent="0.2">
      <c r="A2549" s="168" t="s">
        <v>3379</v>
      </c>
      <c r="B2549" s="164" t="s">
        <v>3380</v>
      </c>
      <c r="C2549" s="165">
        <v>29.9</v>
      </c>
      <c r="D2549" s="165">
        <f t="shared" ref="D2549:D2612" si="57">ROUND(C2549*E2549,4)</f>
        <v>0</v>
      </c>
      <c r="E2549" s="172">
        <f>MULTIPLIER!$D$48</f>
        <v>0</v>
      </c>
    </row>
    <row r="2550" spans="1:5" ht="15" customHeight="1" x14ac:dyDescent="0.2">
      <c r="A2550" s="168" t="s">
        <v>3381</v>
      </c>
      <c r="B2550" s="164" t="s">
        <v>3382</v>
      </c>
      <c r="C2550" s="165">
        <v>31.8</v>
      </c>
      <c r="D2550" s="165">
        <f t="shared" si="57"/>
        <v>0</v>
      </c>
      <c r="E2550" s="172">
        <f>MULTIPLIER!$D$48</f>
        <v>0</v>
      </c>
    </row>
    <row r="2551" spans="1:5" ht="15" customHeight="1" x14ac:dyDescent="0.2">
      <c r="A2551" s="168" t="s">
        <v>3383</v>
      </c>
      <c r="B2551" s="164" t="s">
        <v>3384</v>
      </c>
      <c r="C2551" s="165">
        <v>35.200000000000003</v>
      </c>
      <c r="D2551" s="165">
        <f t="shared" si="57"/>
        <v>0</v>
      </c>
      <c r="E2551" s="172">
        <f>MULTIPLIER!$D$48</f>
        <v>0</v>
      </c>
    </row>
    <row r="2552" spans="1:5" ht="15" customHeight="1" x14ac:dyDescent="0.2">
      <c r="A2552" s="168" t="s">
        <v>3385</v>
      </c>
      <c r="B2552" s="164" t="s">
        <v>3386</v>
      </c>
      <c r="C2552" s="165">
        <v>38.299999999999997</v>
      </c>
      <c r="D2552" s="165">
        <f t="shared" si="57"/>
        <v>0</v>
      </c>
      <c r="E2552" s="172">
        <f>MULTIPLIER!$D$48</f>
        <v>0</v>
      </c>
    </row>
    <row r="2553" spans="1:5" ht="15" customHeight="1" x14ac:dyDescent="0.2">
      <c r="A2553" s="168" t="s">
        <v>3387</v>
      </c>
      <c r="B2553" s="164" t="s">
        <v>3388</v>
      </c>
      <c r="C2553" s="165">
        <v>41.4</v>
      </c>
      <c r="D2553" s="165">
        <f t="shared" si="57"/>
        <v>0</v>
      </c>
      <c r="E2553" s="172">
        <f>MULTIPLIER!$D$48</f>
        <v>0</v>
      </c>
    </row>
    <row r="2554" spans="1:5" ht="15" customHeight="1" x14ac:dyDescent="0.2">
      <c r="A2554" s="168" t="s">
        <v>3389</v>
      </c>
      <c r="B2554" s="164" t="s">
        <v>3390</v>
      </c>
      <c r="C2554" s="165">
        <v>47.2</v>
      </c>
      <c r="D2554" s="165">
        <f t="shared" si="57"/>
        <v>0</v>
      </c>
      <c r="E2554" s="172">
        <f>MULTIPLIER!$D$48</f>
        <v>0</v>
      </c>
    </row>
    <row r="2555" spans="1:5" ht="15" customHeight="1" x14ac:dyDescent="0.2">
      <c r="A2555" s="168" t="s">
        <v>3391</v>
      </c>
      <c r="B2555" s="164" t="s">
        <v>3392</v>
      </c>
      <c r="C2555" s="165">
        <v>53.7</v>
      </c>
      <c r="D2555" s="165">
        <f t="shared" si="57"/>
        <v>0</v>
      </c>
      <c r="E2555" s="172">
        <f>MULTIPLIER!$D$48</f>
        <v>0</v>
      </c>
    </row>
    <row r="2556" spans="1:5" ht="15" customHeight="1" x14ac:dyDescent="0.2">
      <c r="A2556" s="168" t="s">
        <v>3393</v>
      </c>
      <c r="B2556" s="164" t="s">
        <v>3394</v>
      </c>
      <c r="C2556" s="165">
        <v>59.4</v>
      </c>
      <c r="D2556" s="165">
        <f t="shared" si="57"/>
        <v>0</v>
      </c>
      <c r="E2556" s="172">
        <f>MULTIPLIER!$D$48</f>
        <v>0</v>
      </c>
    </row>
    <row r="2557" spans="1:5" ht="15" customHeight="1" x14ac:dyDescent="0.2">
      <c r="A2557" s="168" t="s">
        <v>3395</v>
      </c>
      <c r="B2557" s="164" t="s">
        <v>3396</v>
      </c>
      <c r="C2557" s="165">
        <v>7.5</v>
      </c>
      <c r="D2557" s="165">
        <f t="shared" si="57"/>
        <v>0</v>
      </c>
      <c r="E2557" s="172">
        <f>MULTIPLIER!$C$48</f>
        <v>0</v>
      </c>
    </row>
    <row r="2558" spans="1:5" ht="15" customHeight="1" x14ac:dyDescent="0.2">
      <c r="A2558" s="168" t="s">
        <v>3397</v>
      </c>
      <c r="B2558" s="164" t="s">
        <v>3398</v>
      </c>
      <c r="C2558" s="165">
        <v>9.6999999999999993</v>
      </c>
      <c r="D2558" s="165">
        <f t="shared" si="57"/>
        <v>0</v>
      </c>
      <c r="E2558" s="172">
        <f>MULTIPLIER!$C$48</f>
        <v>0</v>
      </c>
    </row>
    <row r="2559" spans="1:5" ht="15" customHeight="1" x14ac:dyDescent="0.2">
      <c r="A2559" s="168" t="s">
        <v>3399</v>
      </c>
      <c r="B2559" s="164" t="s">
        <v>3400</v>
      </c>
      <c r="C2559" s="165">
        <v>11.9</v>
      </c>
      <c r="D2559" s="165">
        <f t="shared" si="57"/>
        <v>0</v>
      </c>
      <c r="E2559" s="172">
        <f>MULTIPLIER!$C$48</f>
        <v>0</v>
      </c>
    </row>
    <row r="2560" spans="1:5" ht="15" customHeight="1" x14ac:dyDescent="0.2">
      <c r="A2560" s="168" t="s">
        <v>3401</v>
      </c>
      <c r="B2560" s="164" t="s">
        <v>3402</v>
      </c>
      <c r="C2560" s="165">
        <v>14.1</v>
      </c>
      <c r="D2560" s="165">
        <f t="shared" si="57"/>
        <v>0</v>
      </c>
      <c r="E2560" s="172">
        <f>MULTIPLIER!$C$48</f>
        <v>0</v>
      </c>
    </row>
    <row r="2561" spans="1:5" ht="15" customHeight="1" x14ac:dyDescent="0.2">
      <c r="A2561" s="168" t="s">
        <v>3403</v>
      </c>
      <c r="B2561" s="164" t="s">
        <v>3404</v>
      </c>
      <c r="C2561" s="165">
        <v>16.3</v>
      </c>
      <c r="D2561" s="165">
        <f t="shared" si="57"/>
        <v>0</v>
      </c>
      <c r="E2561" s="172">
        <f>MULTIPLIER!$C$48</f>
        <v>0</v>
      </c>
    </row>
    <row r="2562" spans="1:5" ht="15" customHeight="1" x14ac:dyDescent="0.2">
      <c r="A2562" s="168" t="s">
        <v>3405</v>
      </c>
      <c r="B2562" s="164" t="s">
        <v>3406</v>
      </c>
      <c r="C2562" s="165">
        <v>20.7</v>
      </c>
      <c r="D2562" s="165">
        <f t="shared" si="57"/>
        <v>0</v>
      </c>
      <c r="E2562" s="172">
        <f>MULTIPLIER!$C$48</f>
        <v>0</v>
      </c>
    </row>
    <row r="2563" spans="1:5" ht="15" customHeight="1" x14ac:dyDescent="0.2">
      <c r="A2563" s="168" t="s">
        <v>3407</v>
      </c>
      <c r="B2563" s="164" t="s">
        <v>3408</v>
      </c>
      <c r="C2563" s="165">
        <v>25.1</v>
      </c>
      <c r="D2563" s="165">
        <f t="shared" si="57"/>
        <v>0</v>
      </c>
      <c r="E2563" s="172">
        <f>MULTIPLIER!$C$48</f>
        <v>0</v>
      </c>
    </row>
    <row r="2564" spans="1:5" ht="15" customHeight="1" x14ac:dyDescent="0.2">
      <c r="A2564" s="168" t="s">
        <v>3409</v>
      </c>
      <c r="B2564" s="164" t="s">
        <v>3410</v>
      </c>
      <c r="C2564" s="165">
        <v>29.4</v>
      </c>
      <c r="D2564" s="165">
        <f t="shared" si="57"/>
        <v>0</v>
      </c>
      <c r="E2564" s="172">
        <f>MULTIPLIER!$C$48</f>
        <v>0</v>
      </c>
    </row>
    <row r="2565" spans="1:5" ht="15" customHeight="1" x14ac:dyDescent="0.2">
      <c r="A2565" s="168" t="s">
        <v>3411</v>
      </c>
      <c r="B2565" s="164" t="s">
        <v>3020</v>
      </c>
      <c r="C2565" s="165">
        <v>15.7</v>
      </c>
      <c r="D2565" s="165">
        <f t="shared" si="57"/>
        <v>0</v>
      </c>
      <c r="E2565" s="172">
        <f>MULTIPLIER!$C$48</f>
        <v>0</v>
      </c>
    </row>
    <row r="2566" spans="1:5" ht="15" customHeight="1" x14ac:dyDescent="0.2">
      <c r="A2566" s="168" t="s">
        <v>3412</v>
      </c>
      <c r="B2566" s="164" t="s">
        <v>3022</v>
      </c>
      <c r="C2566" s="165">
        <v>17.899999999999999</v>
      </c>
      <c r="D2566" s="165">
        <f t="shared" si="57"/>
        <v>0</v>
      </c>
      <c r="E2566" s="172">
        <f>MULTIPLIER!$C$48</f>
        <v>0</v>
      </c>
    </row>
    <row r="2567" spans="1:5" ht="15" customHeight="1" x14ac:dyDescent="0.2">
      <c r="A2567" s="168" t="s">
        <v>3413</v>
      </c>
      <c r="B2567" s="164" t="s">
        <v>3024</v>
      </c>
      <c r="C2567" s="165">
        <v>20.100000000000001</v>
      </c>
      <c r="D2567" s="165">
        <f t="shared" si="57"/>
        <v>0</v>
      </c>
      <c r="E2567" s="172">
        <f>MULTIPLIER!$C$48</f>
        <v>0</v>
      </c>
    </row>
    <row r="2568" spans="1:5" ht="15" customHeight="1" x14ac:dyDescent="0.2">
      <c r="A2568" s="168" t="s">
        <v>3414</v>
      </c>
      <c r="B2568" s="164" t="s">
        <v>3026</v>
      </c>
      <c r="C2568" s="165">
        <v>22.3</v>
      </c>
      <c r="D2568" s="165">
        <f t="shared" si="57"/>
        <v>0</v>
      </c>
      <c r="E2568" s="172">
        <f>MULTIPLIER!$C$48</f>
        <v>0</v>
      </c>
    </row>
    <row r="2569" spans="1:5" ht="15" customHeight="1" x14ac:dyDescent="0.2">
      <c r="A2569" s="168" t="s">
        <v>3415</v>
      </c>
      <c r="B2569" s="164" t="s">
        <v>3028</v>
      </c>
      <c r="C2569" s="165">
        <v>24.5</v>
      </c>
      <c r="D2569" s="165">
        <f t="shared" si="57"/>
        <v>0</v>
      </c>
      <c r="E2569" s="172">
        <f>MULTIPLIER!$C$48</f>
        <v>0</v>
      </c>
    </row>
    <row r="2570" spans="1:5" ht="15" customHeight="1" x14ac:dyDescent="0.2">
      <c r="A2570" s="168" t="s">
        <v>3416</v>
      </c>
      <c r="B2570" s="164" t="s">
        <v>3030</v>
      </c>
      <c r="C2570" s="165">
        <v>28.9</v>
      </c>
      <c r="D2570" s="165">
        <f t="shared" si="57"/>
        <v>0</v>
      </c>
      <c r="E2570" s="172">
        <f>MULTIPLIER!$C$48</f>
        <v>0</v>
      </c>
    </row>
    <row r="2571" spans="1:5" ht="15" customHeight="1" x14ac:dyDescent="0.2">
      <c r="A2571" s="168" t="s">
        <v>3417</v>
      </c>
      <c r="B2571" s="164" t="s">
        <v>3032</v>
      </c>
      <c r="C2571" s="165">
        <v>33.299999999999997</v>
      </c>
      <c r="D2571" s="165">
        <f t="shared" si="57"/>
        <v>0</v>
      </c>
      <c r="E2571" s="172">
        <f>MULTIPLIER!$C$48</f>
        <v>0</v>
      </c>
    </row>
    <row r="2572" spans="1:5" ht="15" customHeight="1" x14ac:dyDescent="0.2">
      <c r="A2572" s="168" t="s">
        <v>3418</v>
      </c>
      <c r="B2572" s="164" t="s">
        <v>3034</v>
      </c>
      <c r="C2572" s="165">
        <v>37.6</v>
      </c>
      <c r="D2572" s="165">
        <f t="shared" si="57"/>
        <v>0</v>
      </c>
      <c r="E2572" s="172">
        <f>MULTIPLIER!$C$48</f>
        <v>0</v>
      </c>
    </row>
    <row r="2573" spans="1:5" ht="15" customHeight="1" x14ac:dyDescent="0.2">
      <c r="A2573" s="168" t="s">
        <v>3419</v>
      </c>
      <c r="B2573" s="164" t="s">
        <v>3036</v>
      </c>
      <c r="C2573" s="165">
        <v>15.7</v>
      </c>
      <c r="D2573" s="165">
        <f t="shared" si="57"/>
        <v>0</v>
      </c>
      <c r="E2573" s="172">
        <f>MULTIPLIER!$C$48</f>
        <v>0</v>
      </c>
    </row>
    <row r="2574" spans="1:5" ht="15" customHeight="1" x14ac:dyDescent="0.2">
      <c r="A2574" s="168" t="s">
        <v>3420</v>
      </c>
      <c r="B2574" s="164" t="s">
        <v>3038</v>
      </c>
      <c r="C2574" s="165">
        <v>17.899999999999999</v>
      </c>
      <c r="D2574" s="165">
        <f t="shared" si="57"/>
        <v>0</v>
      </c>
      <c r="E2574" s="172">
        <f>MULTIPLIER!$C$48</f>
        <v>0</v>
      </c>
    </row>
    <row r="2575" spans="1:5" ht="15" customHeight="1" x14ac:dyDescent="0.2">
      <c r="A2575" s="168" t="s">
        <v>3421</v>
      </c>
      <c r="B2575" s="164" t="s">
        <v>3040</v>
      </c>
      <c r="C2575" s="165">
        <v>20.100000000000001</v>
      </c>
      <c r="D2575" s="165">
        <f t="shared" si="57"/>
        <v>0</v>
      </c>
      <c r="E2575" s="172">
        <f>MULTIPLIER!$C$48</f>
        <v>0</v>
      </c>
    </row>
    <row r="2576" spans="1:5" ht="15" customHeight="1" x14ac:dyDescent="0.2">
      <c r="A2576" s="168" t="s">
        <v>3422</v>
      </c>
      <c r="B2576" s="164" t="s">
        <v>3042</v>
      </c>
      <c r="C2576" s="165">
        <v>22.3</v>
      </c>
      <c r="D2576" s="165">
        <f t="shared" si="57"/>
        <v>0</v>
      </c>
      <c r="E2576" s="172">
        <f>MULTIPLIER!$C$48</f>
        <v>0</v>
      </c>
    </row>
    <row r="2577" spans="1:5" ht="15" customHeight="1" x14ac:dyDescent="0.2">
      <c r="A2577" s="168" t="s">
        <v>3423</v>
      </c>
      <c r="B2577" s="164" t="s">
        <v>3044</v>
      </c>
      <c r="C2577" s="165">
        <v>24.5</v>
      </c>
      <c r="D2577" s="165">
        <f t="shared" si="57"/>
        <v>0</v>
      </c>
      <c r="E2577" s="172">
        <f>MULTIPLIER!$C$48</f>
        <v>0</v>
      </c>
    </row>
    <row r="2578" spans="1:5" ht="15" customHeight="1" x14ac:dyDescent="0.2">
      <c r="A2578" s="168" t="s">
        <v>3424</v>
      </c>
      <c r="B2578" s="164" t="s">
        <v>3046</v>
      </c>
      <c r="C2578" s="165">
        <v>28.9</v>
      </c>
      <c r="D2578" s="165">
        <f t="shared" si="57"/>
        <v>0</v>
      </c>
      <c r="E2578" s="172">
        <f>MULTIPLIER!$C$48</f>
        <v>0</v>
      </c>
    </row>
    <row r="2579" spans="1:5" ht="15" customHeight="1" x14ac:dyDescent="0.2">
      <c r="A2579" s="168" t="s">
        <v>3425</v>
      </c>
      <c r="B2579" s="164" t="s">
        <v>3048</v>
      </c>
      <c r="C2579" s="165">
        <v>33.299999999999997</v>
      </c>
      <c r="D2579" s="165">
        <f t="shared" si="57"/>
        <v>0</v>
      </c>
      <c r="E2579" s="172">
        <f>MULTIPLIER!$C$48</f>
        <v>0</v>
      </c>
    </row>
    <row r="2580" spans="1:5" ht="15" customHeight="1" x14ac:dyDescent="0.2">
      <c r="A2580" s="168" t="s">
        <v>3426</v>
      </c>
      <c r="B2580" s="164" t="s">
        <v>3050</v>
      </c>
      <c r="C2580" s="165">
        <v>37.6</v>
      </c>
      <c r="D2580" s="165">
        <f t="shared" si="57"/>
        <v>0</v>
      </c>
      <c r="E2580" s="172">
        <f>MULTIPLIER!$C$48</f>
        <v>0</v>
      </c>
    </row>
    <row r="2581" spans="1:5" ht="15" customHeight="1" x14ac:dyDescent="0.2">
      <c r="A2581" s="168" t="s">
        <v>3427</v>
      </c>
      <c r="B2581" s="164" t="s">
        <v>3052</v>
      </c>
      <c r="C2581" s="165">
        <v>15</v>
      </c>
      <c r="D2581" s="165">
        <f t="shared" si="57"/>
        <v>0</v>
      </c>
      <c r="E2581" s="172">
        <f>MULTIPLIER!$C$48</f>
        <v>0</v>
      </c>
    </row>
    <row r="2582" spans="1:5" ht="15" customHeight="1" x14ac:dyDescent="0.2">
      <c r="A2582" s="168" t="s">
        <v>3428</v>
      </c>
      <c r="B2582" s="164" t="s">
        <v>3054</v>
      </c>
      <c r="C2582" s="165">
        <v>17.2</v>
      </c>
      <c r="D2582" s="165">
        <f t="shared" si="57"/>
        <v>0</v>
      </c>
      <c r="E2582" s="172">
        <f>MULTIPLIER!$C$48</f>
        <v>0</v>
      </c>
    </row>
    <row r="2583" spans="1:5" ht="15" customHeight="1" x14ac:dyDescent="0.2">
      <c r="A2583" s="168" t="s">
        <v>3429</v>
      </c>
      <c r="B2583" s="164" t="s">
        <v>3056</v>
      </c>
      <c r="C2583" s="165">
        <v>19.399999999999999</v>
      </c>
      <c r="D2583" s="165">
        <f t="shared" si="57"/>
        <v>0</v>
      </c>
      <c r="E2583" s="172">
        <f>MULTIPLIER!$C$48</f>
        <v>0</v>
      </c>
    </row>
    <row r="2584" spans="1:5" ht="15" customHeight="1" x14ac:dyDescent="0.2">
      <c r="A2584" s="168" t="s">
        <v>3430</v>
      </c>
      <c r="B2584" s="164" t="s">
        <v>3058</v>
      </c>
      <c r="C2584" s="165">
        <v>21.6</v>
      </c>
      <c r="D2584" s="165">
        <f t="shared" si="57"/>
        <v>0</v>
      </c>
      <c r="E2584" s="172">
        <f>MULTIPLIER!$C$48</f>
        <v>0</v>
      </c>
    </row>
    <row r="2585" spans="1:5" ht="15" customHeight="1" x14ac:dyDescent="0.2">
      <c r="A2585" s="168" t="s">
        <v>3431</v>
      </c>
      <c r="B2585" s="164" t="s">
        <v>3060</v>
      </c>
      <c r="C2585" s="165">
        <v>23.8</v>
      </c>
      <c r="D2585" s="165">
        <f t="shared" si="57"/>
        <v>0</v>
      </c>
      <c r="E2585" s="172">
        <f>MULTIPLIER!$C$48</f>
        <v>0</v>
      </c>
    </row>
    <row r="2586" spans="1:5" ht="15" customHeight="1" x14ac:dyDescent="0.2">
      <c r="A2586" s="168" t="s">
        <v>3432</v>
      </c>
      <c r="B2586" s="164" t="s">
        <v>3062</v>
      </c>
      <c r="C2586" s="165">
        <v>28.2</v>
      </c>
      <c r="D2586" s="165">
        <f t="shared" si="57"/>
        <v>0</v>
      </c>
      <c r="E2586" s="172">
        <f>MULTIPLIER!$C$48</f>
        <v>0</v>
      </c>
    </row>
    <row r="2587" spans="1:5" ht="15" customHeight="1" x14ac:dyDescent="0.2">
      <c r="A2587" s="168" t="s">
        <v>3433</v>
      </c>
      <c r="B2587" s="164" t="s">
        <v>3064</v>
      </c>
      <c r="C2587" s="165">
        <v>32.6</v>
      </c>
      <c r="D2587" s="165">
        <f t="shared" si="57"/>
        <v>0</v>
      </c>
      <c r="E2587" s="172">
        <f>MULTIPLIER!$C$48</f>
        <v>0</v>
      </c>
    </row>
    <row r="2588" spans="1:5" ht="15" customHeight="1" x14ac:dyDescent="0.2">
      <c r="A2588" s="168" t="s">
        <v>3434</v>
      </c>
      <c r="B2588" s="164" t="s">
        <v>3066</v>
      </c>
      <c r="C2588" s="165">
        <v>36.9</v>
      </c>
      <c r="D2588" s="165">
        <f t="shared" si="57"/>
        <v>0</v>
      </c>
      <c r="E2588" s="172">
        <f>MULTIPLIER!$C$48</f>
        <v>0</v>
      </c>
    </row>
    <row r="2589" spans="1:5" ht="15" customHeight="1" x14ac:dyDescent="0.2">
      <c r="A2589" s="168" t="s">
        <v>3435</v>
      </c>
      <c r="B2589" s="164" t="s">
        <v>3068</v>
      </c>
      <c r="C2589" s="165">
        <v>15.7</v>
      </c>
      <c r="D2589" s="165">
        <f t="shared" si="57"/>
        <v>0</v>
      </c>
      <c r="E2589" s="172">
        <f>MULTIPLIER!$C$48</f>
        <v>0</v>
      </c>
    </row>
    <row r="2590" spans="1:5" ht="15" customHeight="1" x14ac:dyDescent="0.2">
      <c r="A2590" s="168" t="s">
        <v>3436</v>
      </c>
      <c r="B2590" s="164" t="s">
        <v>3070</v>
      </c>
      <c r="C2590" s="165">
        <v>17.899999999999999</v>
      </c>
      <c r="D2590" s="165">
        <f t="shared" si="57"/>
        <v>0</v>
      </c>
      <c r="E2590" s="172">
        <f>MULTIPLIER!$C$48</f>
        <v>0</v>
      </c>
    </row>
    <row r="2591" spans="1:5" ht="15" customHeight="1" x14ac:dyDescent="0.2">
      <c r="A2591" s="168" t="s">
        <v>3437</v>
      </c>
      <c r="B2591" s="164" t="s">
        <v>3072</v>
      </c>
      <c r="C2591" s="165">
        <v>20.100000000000001</v>
      </c>
      <c r="D2591" s="165">
        <f t="shared" si="57"/>
        <v>0</v>
      </c>
      <c r="E2591" s="172">
        <f>MULTIPLIER!$C$48</f>
        <v>0</v>
      </c>
    </row>
    <row r="2592" spans="1:5" ht="15" customHeight="1" x14ac:dyDescent="0.2">
      <c r="A2592" s="168" t="s">
        <v>3438</v>
      </c>
      <c r="B2592" s="164" t="s">
        <v>3074</v>
      </c>
      <c r="C2592" s="165">
        <v>22.3</v>
      </c>
      <c r="D2592" s="165">
        <f t="shared" si="57"/>
        <v>0</v>
      </c>
      <c r="E2592" s="172">
        <f>MULTIPLIER!$C$48</f>
        <v>0</v>
      </c>
    </row>
    <row r="2593" spans="1:5" ht="15" customHeight="1" x14ac:dyDescent="0.2">
      <c r="A2593" s="168" t="s">
        <v>3439</v>
      </c>
      <c r="B2593" s="164" t="s">
        <v>3076</v>
      </c>
      <c r="C2593" s="165">
        <v>24.5</v>
      </c>
      <c r="D2593" s="165">
        <f t="shared" si="57"/>
        <v>0</v>
      </c>
      <c r="E2593" s="172">
        <f>MULTIPLIER!$C$48</f>
        <v>0</v>
      </c>
    </row>
    <row r="2594" spans="1:5" ht="15" customHeight="1" x14ac:dyDescent="0.2">
      <c r="A2594" s="168" t="s">
        <v>3440</v>
      </c>
      <c r="B2594" s="164" t="s">
        <v>3078</v>
      </c>
      <c r="C2594" s="165">
        <v>28.9</v>
      </c>
      <c r="D2594" s="165">
        <f t="shared" si="57"/>
        <v>0</v>
      </c>
      <c r="E2594" s="172">
        <f>MULTIPLIER!$C$48</f>
        <v>0</v>
      </c>
    </row>
    <row r="2595" spans="1:5" ht="15" customHeight="1" x14ac:dyDescent="0.2">
      <c r="A2595" s="168" t="s">
        <v>3441</v>
      </c>
      <c r="B2595" s="164" t="s">
        <v>3080</v>
      </c>
      <c r="C2595" s="165">
        <v>33.299999999999997</v>
      </c>
      <c r="D2595" s="165">
        <f t="shared" si="57"/>
        <v>0</v>
      </c>
      <c r="E2595" s="172">
        <f>MULTIPLIER!$C$48</f>
        <v>0</v>
      </c>
    </row>
    <row r="2596" spans="1:5" ht="15" customHeight="1" x14ac:dyDescent="0.2">
      <c r="A2596" s="168" t="s">
        <v>3442</v>
      </c>
      <c r="B2596" s="164" t="s">
        <v>3082</v>
      </c>
      <c r="C2596" s="165">
        <v>37.6</v>
      </c>
      <c r="D2596" s="165">
        <f t="shared" si="57"/>
        <v>0</v>
      </c>
      <c r="E2596" s="172">
        <f>MULTIPLIER!$C$48</f>
        <v>0</v>
      </c>
    </row>
    <row r="2597" spans="1:5" ht="15" customHeight="1" x14ac:dyDescent="0.2">
      <c r="A2597" s="168" t="s">
        <v>3443</v>
      </c>
      <c r="B2597" s="164" t="s">
        <v>3084</v>
      </c>
      <c r="C2597" s="165">
        <v>15</v>
      </c>
      <c r="D2597" s="165">
        <f t="shared" si="57"/>
        <v>0</v>
      </c>
      <c r="E2597" s="172">
        <f>MULTIPLIER!$C$48</f>
        <v>0</v>
      </c>
    </row>
    <row r="2598" spans="1:5" ht="15" customHeight="1" x14ac:dyDescent="0.2">
      <c r="A2598" s="168" t="s">
        <v>3444</v>
      </c>
      <c r="B2598" s="164" t="s">
        <v>3086</v>
      </c>
      <c r="C2598" s="165">
        <v>17.2</v>
      </c>
      <c r="D2598" s="165">
        <f t="shared" si="57"/>
        <v>0</v>
      </c>
      <c r="E2598" s="172">
        <f>MULTIPLIER!$C$48</f>
        <v>0</v>
      </c>
    </row>
    <row r="2599" spans="1:5" ht="15" customHeight="1" x14ac:dyDescent="0.2">
      <c r="A2599" s="168" t="s">
        <v>3445</v>
      </c>
      <c r="B2599" s="164" t="s">
        <v>3088</v>
      </c>
      <c r="C2599" s="165">
        <v>19.399999999999999</v>
      </c>
      <c r="D2599" s="165">
        <f t="shared" si="57"/>
        <v>0</v>
      </c>
      <c r="E2599" s="172">
        <f>MULTIPLIER!$C$48</f>
        <v>0</v>
      </c>
    </row>
    <row r="2600" spans="1:5" ht="15" customHeight="1" x14ac:dyDescent="0.2">
      <c r="A2600" s="168" t="s">
        <v>3446</v>
      </c>
      <c r="B2600" s="164" t="s">
        <v>3090</v>
      </c>
      <c r="C2600" s="165">
        <v>21.6</v>
      </c>
      <c r="D2600" s="165">
        <f t="shared" si="57"/>
        <v>0</v>
      </c>
      <c r="E2600" s="172">
        <f>MULTIPLIER!$C$48</f>
        <v>0</v>
      </c>
    </row>
    <row r="2601" spans="1:5" ht="15" customHeight="1" x14ac:dyDescent="0.2">
      <c r="A2601" s="168" t="s">
        <v>3447</v>
      </c>
      <c r="B2601" s="164" t="s">
        <v>3092</v>
      </c>
      <c r="C2601" s="165">
        <v>23.8</v>
      </c>
      <c r="D2601" s="165">
        <f t="shared" si="57"/>
        <v>0</v>
      </c>
      <c r="E2601" s="172">
        <f>MULTIPLIER!$C$48</f>
        <v>0</v>
      </c>
    </row>
    <row r="2602" spans="1:5" ht="15" customHeight="1" x14ac:dyDescent="0.2">
      <c r="A2602" s="168" t="s">
        <v>3448</v>
      </c>
      <c r="B2602" s="164" t="s">
        <v>3094</v>
      </c>
      <c r="C2602" s="165">
        <v>28.2</v>
      </c>
      <c r="D2602" s="165">
        <f t="shared" si="57"/>
        <v>0</v>
      </c>
      <c r="E2602" s="172">
        <f>MULTIPLIER!$C$48</f>
        <v>0</v>
      </c>
    </row>
    <row r="2603" spans="1:5" ht="15" customHeight="1" x14ac:dyDescent="0.2">
      <c r="A2603" s="168" t="s">
        <v>3449</v>
      </c>
      <c r="B2603" s="164" t="s">
        <v>3096</v>
      </c>
      <c r="C2603" s="165">
        <v>32.6</v>
      </c>
      <c r="D2603" s="165">
        <f t="shared" si="57"/>
        <v>0</v>
      </c>
      <c r="E2603" s="172">
        <f>MULTIPLIER!$C$48</f>
        <v>0</v>
      </c>
    </row>
    <row r="2604" spans="1:5" ht="15" customHeight="1" x14ac:dyDescent="0.2">
      <c r="A2604" s="168" t="s">
        <v>3450</v>
      </c>
      <c r="B2604" s="164" t="s">
        <v>3098</v>
      </c>
      <c r="C2604" s="165">
        <v>36.9</v>
      </c>
      <c r="D2604" s="165">
        <f t="shared" si="57"/>
        <v>0</v>
      </c>
      <c r="E2604" s="172">
        <f>MULTIPLIER!$C$48</f>
        <v>0</v>
      </c>
    </row>
    <row r="2605" spans="1:5" ht="15" customHeight="1" x14ac:dyDescent="0.2">
      <c r="A2605" s="168" t="s">
        <v>3451</v>
      </c>
      <c r="B2605" s="164" t="s">
        <v>3100</v>
      </c>
      <c r="C2605" s="165">
        <v>23.9</v>
      </c>
      <c r="D2605" s="165">
        <f t="shared" si="57"/>
        <v>0</v>
      </c>
      <c r="E2605" s="172">
        <f>MULTIPLIER!$D$48</f>
        <v>0</v>
      </c>
    </row>
    <row r="2606" spans="1:5" ht="15" customHeight="1" x14ac:dyDescent="0.2">
      <c r="A2606" s="168" t="s">
        <v>3452</v>
      </c>
      <c r="B2606" s="164" t="s">
        <v>3102</v>
      </c>
      <c r="C2606" s="165">
        <v>26.1</v>
      </c>
      <c r="D2606" s="165">
        <f t="shared" si="57"/>
        <v>0</v>
      </c>
      <c r="E2606" s="172">
        <f>MULTIPLIER!$D$48</f>
        <v>0</v>
      </c>
    </row>
    <row r="2607" spans="1:5" ht="15" customHeight="1" x14ac:dyDescent="0.2">
      <c r="A2607" s="168" t="s">
        <v>3453</v>
      </c>
      <c r="B2607" s="164" t="s">
        <v>3104</v>
      </c>
      <c r="C2607" s="165">
        <v>28.3</v>
      </c>
      <c r="D2607" s="165">
        <f t="shared" si="57"/>
        <v>0</v>
      </c>
      <c r="E2607" s="172">
        <f>MULTIPLIER!$D$48</f>
        <v>0</v>
      </c>
    </row>
    <row r="2608" spans="1:5" ht="15" customHeight="1" x14ac:dyDescent="0.2">
      <c r="A2608" s="168" t="s">
        <v>3454</v>
      </c>
      <c r="B2608" s="164" t="s">
        <v>3106</v>
      </c>
      <c r="C2608" s="165">
        <v>30.5</v>
      </c>
      <c r="D2608" s="165">
        <f t="shared" si="57"/>
        <v>0</v>
      </c>
      <c r="E2608" s="172">
        <f>MULTIPLIER!$D$48</f>
        <v>0</v>
      </c>
    </row>
    <row r="2609" spans="1:5" ht="15" customHeight="1" x14ac:dyDescent="0.2">
      <c r="A2609" s="168" t="s">
        <v>3455</v>
      </c>
      <c r="B2609" s="164" t="s">
        <v>3108</v>
      </c>
      <c r="C2609" s="165">
        <v>32.700000000000003</v>
      </c>
      <c r="D2609" s="165">
        <f t="shared" si="57"/>
        <v>0</v>
      </c>
      <c r="E2609" s="172">
        <f>MULTIPLIER!$D$48</f>
        <v>0</v>
      </c>
    </row>
    <row r="2610" spans="1:5" ht="15" customHeight="1" x14ac:dyDescent="0.2">
      <c r="A2610" s="168" t="s">
        <v>3456</v>
      </c>
      <c r="B2610" s="164" t="s">
        <v>3110</v>
      </c>
      <c r="C2610" s="165">
        <v>37.1</v>
      </c>
      <c r="D2610" s="165">
        <f t="shared" si="57"/>
        <v>0</v>
      </c>
      <c r="E2610" s="172">
        <f>MULTIPLIER!$D$48</f>
        <v>0</v>
      </c>
    </row>
    <row r="2611" spans="1:5" ht="15" customHeight="1" x14ac:dyDescent="0.2">
      <c r="A2611" s="168" t="s">
        <v>3457</v>
      </c>
      <c r="B2611" s="164" t="s">
        <v>3112</v>
      </c>
      <c r="C2611" s="165">
        <v>41.5</v>
      </c>
      <c r="D2611" s="165">
        <f t="shared" si="57"/>
        <v>0</v>
      </c>
      <c r="E2611" s="172">
        <f>MULTIPLIER!$D$48</f>
        <v>0</v>
      </c>
    </row>
    <row r="2612" spans="1:5" ht="15" customHeight="1" x14ac:dyDescent="0.2">
      <c r="A2612" s="168" t="s">
        <v>3458</v>
      </c>
      <c r="B2612" s="164" t="s">
        <v>3114</v>
      </c>
      <c r="C2612" s="165">
        <v>45.8</v>
      </c>
      <c r="D2612" s="165">
        <f t="shared" si="57"/>
        <v>0</v>
      </c>
      <c r="E2612" s="172">
        <f>MULTIPLIER!$D$48</f>
        <v>0</v>
      </c>
    </row>
    <row r="2613" spans="1:5" ht="15" customHeight="1" x14ac:dyDescent="0.2">
      <c r="A2613" s="168" t="s">
        <v>3459</v>
      </c>
      <c r="B2613" s="164" t="s">
        <v>3460</v>
      </c>
      <c r="C2613" s="165">
        <v>23.9</v>
      </c>
      <c r="D2613" s="165">
        <f t="shared" ref="D2613:D2620" si="58">ROUND(C2613*E2613,4)</f>
        <v>0</v>
      </c>
      <c r="E2613" s="172">
        <f>MULTIPLIER!$D$48</f>
        <v>0</v>
      </c>
    </row>
    <row r="2614" spans="1:5" ht="15" customHeight="1" x14ac:dyDescent="0.2">
      <c r="A2614" s="168" t="s">
        <v>3461</v>
      </c>
      <c r="B2614" s="164" t="s">
        <v>3462</v>
      </c>
      <c r="C2614" s="165">
        <v>26.1</v>
      </c>
      <c r="D2614" s="165">
        <f t="shared" si="58"/>
        <v>0</v>
      </c>
      <c r="E2614" s="172">
        <f>MULTIPLIER!$D$48</f>
        <v>0</v>
      </c>
    </row>
    <row r="2615" spans="1:5" ht="15" customHeight="1" x14ac:dyDescent="0.2">
      <c r="A2615" s="168" t="s">
        <v>3463</v>
      </c>
      <c r="B2615" s="164" t="s">
        <v>3464</v>
      </c>
      <c r="C2615" s="165">
        <v>28.3</v>
      </c>
      <c r="D2615" s="165">
        <f t="shared" si="58"/>
        <v>0</v>
      </c>
      <c r="E2615" s="172">
        <f>MULTIPLIER!$D$48</f>
        <v>0</v>
      </c>
    </row>
    <row r="2616" spans="1:5" ht="15" customHeight="1" x14ac:dyDescent="0.2">
      <c r="A2616" s="168" t="s">
        <v>3465</v>
      </c>
      <c r="B2616" s="164" t="s">
        <v>3466</v>
      </c>
      <c r="C2616" s="165">
        <v>30.5</v>
      </c>
      <c r="D2616" s="165">
        <f t="shared" si="58"/>
        <v>0</v>
      </c>
      <c r="E2616" s="172">
        <f>MULTIPLIER!$D$48</f>
        <v>0</v>
      </c>
    </row>
    <row r="2617" spans="1:5" ht="15" customHeight="1" x14ac:dyDescent="0.2">
      <c r="A2617" s="168" t="s">
        <v>3467</v>
      </c>
      <c r="B2617" s="164" t="s">
        <v>3468</v>
      </c>
      <c r="C2617" s="165">
        <v>32.700000000000003</v>
      </c>
      <c r="D2617" s="165">
        <f t="shared" si="58"/>
        <v>0</v>
      </c>
      <c r="E2617" s="172">
        <f>MULTIPLIER!$D$48</f>
        <v>0</v>
      </c>
    </row>
    <row r="2618" spans="1:5" ht="15" customHeight="1" x14ac:dyDescent="0.2">
      <c r="A2618" s="168" t="s">
        <v>3469</v>
      </c>
      <c r="B2618" s="164" t="s">
        <v>3470</v>
      </c>
      <c r="C2618" s="165">
        <v>37.1</v>
      </c>
      <c r="D2618" s="165">
        <f t="shared" si="58"/>
        <v>0</v>
      </c>
      <c r="E2618" s="172">
        <f>MULTIPLIER!$D$48</f>
        <v>0</v>
      </c>
    </row>
    <row r="2619" spans="1:5" ht="15" customHeight="1" x14ac:dyDescent="0.2">
      <c r="A2619" s="168" t="s">
        <v>3471</v>
      </c>
      <c r="B2619" s="164" t="s">
        <v>3472</v>
      </c>
      <c r="C2619" s="165">
        <v>41.5</v>
      </c>
      <c r="D2619" s="165">
        <f t="shared" si="58"/>
        <v>0</v>
      </c>
      <c r="E2619" s="172">
        <f>MULTIPLIER!$D$48</f>
        <v>0</v>
      </c>
    </row>
    <row r="2620" spans="1:5" ht="15" customHeight="1" thickBot="1" x14ac:dyDescent="0.25">
      <c r="A2620" s="174" t="s">
        <v>3473</v>
      </c>
      <c r="B2620" s="164" t="s">
        <v>3474</v>
      </c>
      <c r="C2620" s="165">
        <v>45.8</v>
      </c>
      <c r="D2620" s="165">
        <f t="shared" si="58"/>
        <v>0</v>
      </c>
      <c r="E2620" s="175">
        <f>MULTIPLIER!$D$48</f>
        <v>0</v>
      </c>
    </row>
    <row r="2621" spans="1:5" ht="32.1" customHeight="1" x14ac:dyDescent="0.4">
      <c r="A2621" s="124"/>
      <c r="B2621" s="98" t="s">
        <v>14</v>
      </c>
      <c r="C2621" s="98"/>
      <c r="D2621" s="98"/>
      <c r="E2621" s="123"/>
    </row>
    <row r="2622" spans="1:5" ht="15" customHeight="1" x14ac:dyDescent="0.2">
      <c r="A2622" s="120" t="s">
        <v>3475</v>
      </c>
      <c r="B2622" s="107" t="s">
        <v>3476</v>
      </c>
      <c r="C2622" s="108">
        <v>3.4</v>
      </c>
      <c r="D2622" s="108">
        <f t="shared" ref="D2622:D2633" si="59">ROUND(C2622*E2622,4)</f>
        <v>0</v>
      </c>
      <c r="E2622" s="116">
        <f>MULTIPLIER!$C$49</f>
        <v>0</v>
      </c>
    </row>
    <row r="2623" spans="1:5" ht="15" customHeight="1" x14ac:dyDescent="0.2">
      <c r="A2623" s="121" t="s">
        <v>3477</v>
      </c>
      <c r="B2623" s="107" t="s">
        <v>3478</v>
      </c>
      <c r="C2623" s="108">
        <v>4.0999999999999996</v>
      </c>
      <c r="D2623" s="108">
        <f t="shared" si="59"/>
        <v>0</v>
      </c>
      <c r="E2623" s="117">
        <f>MULTIPLIER!$C$49</f>
        <v>0</v>
      </c>
    </row>
    <row r="2624" spans="1:5" ht="15" customHeight="1" x14ac:dyDescent="0.2">
      <c r="A2624" s="121" t="s">
        <v>3479</v>
      </c>
      <c r="B2624" s="107" t="s">
        <v>3480</v>
      </c>
      <c r="C2624" s="108">
        <v>3.4</v>
      </c>
      <c r="D2624" s="108">
        <f t="shared" si="59"/>
        <v>0</v>
      </c>
      <c r="E2624" s="117">
        <f>MULTIPLIER!$C$49</f>
        <v>0</v>
      </c>
    </row>
    <row r="2625" spans="1:5" ht="15" customHeight="1" x14ac:dyDescent="0.2">
      <c r="A2625" s="121" t="s">
        <v>3481</v>
      </c>
      <c r="B2625" s="107" t="s">
        <v>3482</v>
      </c>
      <c r="C2625" s="108">
        <v>4.0999999999999996</v>
      </c>
      <c r="D2625" s="108">
        <f t="shared" si="59"/>
        <v>0</v>
      </c>
      <c r="E2625" s="117">
        <f>MULTIPLIER!$C$49</f>
        <v>0</v>
      </c>
    </row>
    <row r="2626" spans="1:5" ht="15" customHeight="1" x14ac:dyDescent="0.2">
      <c r="A2626" s="121" t="s">
        <v>3483</v>
      </c>
      <c r="B2626" s="107" t="s">
        <v>3484</v>
      </c>
      <c r="C2626" s="108">
        <v>4.7</v>
      </c>
      <c r="D2626" s="108">
        <f t="shared" si="59"/>
        <v>0</v>
      </c>
      <c r="E2626" s="117">
        <f>MULTIPLIER!$C$49</f>
        <v>0</v>
      </c>
    </row>
    <row r="2627" spans="1:5" ht="15" customHeight="1" x14ac:dyDescent="0.2">
      <c r="A2627" s="121" t="s">
        <v>3485</v>
      </c>
      <c r="B2627" s="107" t="s">
        <v>3486</v>
      </c>
      <c r="C2627" s="108">
        <v>6.1</v>
      </c>
      <c r="D2627" s="108">
        <f t="shared" si="59"/>
        <v>0</v>
      </c>
      <c r="E2627" s="117">
        <f>MULTIPLIER!$C$49</f>
        <v>0</v>
      </c>
    </row>
    <row r="2628" spans="1:5" ht="15" customHeight="1" x14ac:dyDescent="0.2">
      <c r="A2628" s="121" t="s">
        <v>3487</v>
      </c>
      <c r="B2628" s="107" t="s">
        <v>3488</v>
      </c>
      <c r="C2628" s="108">
        <v>3.4</v>
      </c>
      <c r="D2628" s="108">
        <f t="shared" si="59"/>
        <v>0</v>
      </c>
      <c r="E2628" s="117">
        <f>MULTIPLIER!$C$49</f>
        <v>0</v>
      </c>
    </row>
    <row r="2629" spans="1:5" ht="15" customHeight="1" x14ac:dyDescent="0.2">
      <c r="A2629" s="121" t="s">
        <v>3489</v>
      </c>
      <c r="B2629" s="107" t="s">
        <v>3490</v>
      </c>
      <c r="C2629" s="108">
        <v>4.0999999999999996</v>
      </c>
      <c r="D2629" s="108">
        <f t="shared" si="59"/>
        <v>0</v>
      </c>
      <c r="E2629" s="117">
        <f>MULTIPLIER!$C$49</f>
        <v>0</v>
      </c>
    </row>
    <row r="2630" spans="1:5" ht="15" customHeight="1" x14ac:dyDescent="0.2">
      <c r="A2630" s="121" t="s">
        <v>3491</v>
      </c>
      <c r="B2630" s="107" t="s">
        <v>3492</v>
      </c>
      <c r="C2630" s="108">
        <v>3.4</v>
      </c>
      <c r="D2630" s="108">
        <f t="shared" si="59"/>
        <v>0</v>
      </c>
      <c r="E2630" s="117">
        <f>MULTIPLIER!$C$49</f>
        <v>0</v>
      </c>
    </row>
    <row r="2631" spans="1:5" ht="15" customHeight="1" x14ac:dyDescent="0.2">
      <c r="A2631" s="121" t="s">
        <v>3493</v>
      </c>
      <c r="B2631" s="107" t="s">
        <v>3494</v>
      </c>
      <c r="C2631" s="108">
        <v>4.0999999999999996</v>
      </c>
      <c r="D2631" s="108">
        <f t="shared" si="59"/>
        <v>0</v>
      </c>
      <c r="E2631" s="117">
        <f>MULTIPLIER!$C$49</f>
        <v>0</v>
      </c>
    </row>
    <row r="2632" spans="1:5" ht="15" customHeight="1" x14ac:dyDescent="0.2">
      <c r="A2632" s="121" t="s">
        <v>3495</v>
      </c>
      <c r="B2632" s="107" t="s">
        <v>3496</v>
      </c>
      <c r="C2632" s="108">
        <v>4.7</v>
      </c>
      <c r="D2632" s="108">
        <f t="shared" si="59"/>
        <v>0</v>
      </c>
      <c r="E2632" s="117">
        <f>MULTIPLIER!$C$49</f>
        <v>0</v>
      </c>
    </row>
    <row r="2633" spans="1:5" ht="15" customHeight="1" thickBot="1" x14ac:dyDescent="0.25">
      <c r="A2633" s="176" t="s">
        <v>3497</v>
      </c>
      <c r="B2633" s="107" t="s">
        <v>3498</v>
      </c>
      <c r="C2633" s="108">
        <v>6.1</v>
      </c>
      <c r="D2633" s="108">
        <f t="shared" si="59"/>
        <v>0</v>
      </c>
      <c r="E2633" s="177">
        <f>MULTIPLIER!$C$49</f>
        <v>0</v>
      </c>
    </row>
    <row r="2634" spans="1:5" ht="32.1" customHeight="1" x14ac:dyDescent="0.4">
      <c r="A2634" s="166"/>
      <c r="B2634" s="105" t="s">
        <v>34</v>
      </c>
      <c r="C2634" s="105"/>
      <c r="D2634" s="105"/>
      <c r="E2634" s="170"/>
    </row>
    <row r="2635" spans="1:5" ht="15" customHeight="1" x14ac:dyDescent="0.2">
      <c r="A2635" s="167">
        <v>173012</v>
      </c>
      <c r="B2635" s="164" t="s">
        <v>3499</v>
      </c>
      <c r="C2635" s="165">
        <v>14.1</v>
      </c>
      <c r="D2635" s="165">
        <f t="shared" ref="D2635:D2655" si="60">ROUND(C2635*E2635,4)</f>
        <v>0</v>
      </c>
      <c r="E2635" s="171">
        <f>MULTIPLIER!$H$13</f>
        <v>0</v>
      </c>
    </row>
    <row r="2636" spans="1:5" ht="15" customHeight="1" x14ac:dyDescent="0.2">
      <c r="A2636" s="168">
        <v>173015</v>
      </c>
      <c r="B2636" s="164" t="s">
        <v>3500</v>
      </c>
      <c r="C2636" s="165">
        <v>15.1</v>
      </c>
      <c r="D2636" s="165">
        <f t="shared" si="60"/>
        <v>0</v>
      </c>
      <c r="E2636" s="172">
        <f>MULTIPLIER!$H$13</f>
        <v>0</v>
      </c>
    </row>
    <row r="2637" spans="1:5" ht="15" customHeight="1" x14ac:dyDescent="0.2">
      <c r="A2637" s="168">
        <v>173018</v>
      </c>
      <c r="B2637" s="164" t="s">
        <v>3501</v>
      </c>
      <c r="C2637" s="165">
        <v>16.3</v>
      </c>
      <c r="D2637" s="165">
        <f t="shared" si="60"/>
        <v>0</v>
      </c>
      <c r="E2637" s="172">
        <f>MULTIPLIER!$H$13</f>
        <v>0</v>
      </c>
    </row>
    <row r="2638" spans="1:5" ht="15" customHeight="1" x14ac:dyDescent="0.2">
      <c r="A2638" s="168">
        <v>173024</v>
      </c>
      <c r="B2638" s="164" t="s">
        <v>3502</v>
      </c>
      <c r="C2638" s="165">
        <v>18.600000000000001</v>
      </c>
      <c r="D2638" s="165">
        <f t="shared" si="60"/>
        <v>0</v>
      </c>
      <c r="E2638" s="172">
        <f>MULTIPLIER!$H$13</f>
        <v>0</v>
      </c>
    </row>
    <row r="2639" spans="1:5" ht="15" customHeight="1" x14ac:dyDescent="0.2">
      <c r="A2639" s="168">
        <v>173118</v>
      </c>
      <c r="B2639" s="164" t="s">
        <v>3503</v>
      </c>
      <c r="C2639" s="165">
        <v>31.8</v>
      </c>
      <c r="D2639" s="165">
        <f t="shared" si="60"/>
        <v>0</v>
      </c>
      <c r="E2639" s="172">
        <f>MULTIPLIER!$H$13</f>
        <v>0</v>
      </c>
    </row>
    <row r="2640" spans="1:5" ht="15" customHeight="1" x14ac:dyDescent="0.2">
      <c r="A2640" s="168">
        <v>173124</v>
      </c>
      <c r="B2640" s="164" t="s">
        <v>3504</v>
      </c>
      <c r="C2640" s="165">
        <v>36.799999999999997</v>
      </c>
      <c r="D2640" s="165">
        <f t="shared" si="60"/>
        <v>0</v>
      </c>
      <c r="E2640" s="172">
        <f>MULTIPLIER!$H$13</f>
        <v>0</v>
      </c>
    </row>
    <row r="2641" spans="1:5" ht="15" customHeight="1" x14ac:dyDescent="0.2">
      <c r="A2641" s="168">
        <v>173818</v>
      </c>
      <c r="B2641" s="164" t="s">
        <v>3505</v>
      </c>
      <c r="C2641" s="165">
        <v>19.420000000000002</v>
      </c>
      <c r="D2641" s="165">
        <f t="shared" si="60"/>
        <v>0</v>
      </c>
      <c r="E2641" s="172">
        <f>MULTIPLIER!$H$13</f>
        <v>0</v>
      </c>
    </row>
    <row r="2642" spans="1:5" ht="15" customHeight="1" x14ac:dyDescent="0.2">
      <c r="A2642" s="168">
        <v>173824</v>
      </c>
      <c r="B2642" s="164" t="s">
        <v>3506</v>
      </c>
      <c r="C2642" s="165">
        <v>22.47</v>
      </c>
      <c r="D2642" s="165">
        <f t="shared" si="60"/>
        <v>0</v>
      </c>
      <c r="E2642" s="172">
        <f>MULTIPLIER!$H$13</f>
        <v>0</v>
      </c>
    </row>
    <row r="2643" spans="1:5" ht="15" customHeight="1" x14ac:dyDescent="0.2">
      <c r="A2643" s="168">
        <v>173212</v>
      </c>
      <c r="B2643" s="164" t="s">
        <v>3507</v>
      </c>
      <c r="C2643" s="165">
        <v>37.200000000000003</v>
      </c>
      <c r="D2643" s="165">
        <f t="shared" si="60"/>
        <v>0</v>
      </c>
      <c r="E2643" s="172">
        <f>MULTIPLIER!$H$13</f>
        <v>0</v>
      </c>
    </row>
    <row r="2644" spans="1:5" ht="15" customHeight="1" x14ac:dyDescent="0.2">
      <c r="A2644" s="168">
        <v>173218</v>
      </c>
      <c r="B2644" s="164" t="s">
        <v>3508</v>
      </c>
      <c r="C2644" s="165">
        <v>41.5</v>
      </c>
      <c r="D2644" s="165">
        <f t="shared" si="60"/>
        <v>0</v>
      </c>
      <c r="E2644" s="172">
        <f>MULTIPLIER!$H$13</f>
        <v>0</v>
      </c>
    </row>
    <row r="2645" spans="1:5" ht="15" customHeight="1" x14ac:dyDescent="0.2">
      <c r="A2645" s="168">
        <v>173224</v>
      </c>
      <c r="B2645" s="164" t="s">
        <v>3509</v>
      </c>
      <c r="C2645" s="165">
        <v>46.8</v>
      </c>
      <c r="D2645" s="165">
        <f t="shared" si="60"/>
        <v>0</v>
      </c>
      <c r="E2645" s="172">
        <f>MULTIPLIER!$H$13</f>
        <v>0</v>
      </c>
    </row>
    <row r="2646" spans="1:5" ht="15" customHeight="1" x14ac:dyDescent="0.2">
      <c r="A2646" s="168">
        <v>173318</v>
      </c>
      <c r="B2646" s="164" t="s">
        <v>3510</v>
      </c>
      <c r="C2646" s="165">
        <v>52</v>
      </c>
      <c r="D2646" s="165">
        <f t="shared" si="60"/>
        <v>0</v>
      </c>
      <c r="E2646" s="172">
        <f>MULTIPLIER!$H$13</f>
        <v>0</v>
      </c>
    </row>
    <row r="2647" spans="1:5" ht="15" customHeight="1" x14ac:dyDescent="0.2">
      <c r="A2647" s="168">
        <v>173324</v>
      </c>
      <c r="B2647" s="164" t="s">
        <v>3511</v>
      </c>
      <c r="C2647" s="165">
        <v>60.2</v>
      </c>
      <c r="D2647" s="165">
        <f t="shared" si="60"/>
        <v>0</v>
      </c>
      <c r="E2647" s="172">
        <f>MULTIPLIER!$H$13</f>
        <v>0</v>
      </c>
    </row>
    <row r="2648" spans="1:5" ht="15" customHeight="1" x14ac:dyDescent="0.2">
      <c r="A2648" s="168">
        <v>173618</v>
      </c>
      <c r="B2648" s="164" t="s">
        <v>3512</v>
      </c>
      <c r="C2648" s="165">
        <v>39.5</v>
      </c>
      <c r="D2648" s="165">
        <f t="shared" si="60"/>
        <v>0</v>
      </c>
      <c r="E2648" s="172">
        <f>MULTIPLIER!$H$13</f>
        <v>0</v>
      </c>
    </row>
    <row r="2649" spans="1:5" ht="15" customHeight="1" x14ac:dyDescent="0.2">
      <c r="A2649" s="168">
        <v>173624</v>
      </c>
      <c r="B2649" s="164" t="s">
        <v>3513</v>
      </c>
      <c r="C2649" s="165">
        <v>45.2</v>
      </c>
      <c r="D2649" s="165">
        <f t="shared" si="60"/>
        <v>0</v>
      </c>
      <c r="E2649" s="172">
        <f>MULTIPLIER!$H$13</f>
        <v>0</v>
      </c>
    </row>
    <row r="2650" spans="1:5" ht="15" customHeight="1" x14ac:dyDescent="0.2">
      <c r="A2650" s="168">
        <v>173718</v>
      </c>
      <c r="B2650" s="164" t="s">
        <v>3514</v>
      </c>
      <c r="C2650" s="165">
        <v>49.5</v>
      </c>
      <c r="D2650" s="165">
        <f t="shared" si="60"/>
        <v>0</v>
      </c>
      <c r="E2650" s="172">
        <f>MULTIPLIER!$H$13</f>
        <v>0</v>
      </c>
    </row>
    <row r="2651" spans="1:5" ht="15" customHeight="1" x14ac:dyDescent="0.2">
      <c r="A2651" s="168">
        <v>173724</v>
      </c>
      <c r="B2651" s="164" t="s">
        <v>3515</v>
      </c>
      <c r="C2651" s="165">
        <v>55</v>
      </c>
      <c r="D2651" s="165">
        <f t="shared" si="60"/>
        <v>0</v>
      </c>
      <c r="E2651" s="172">
        <f>MULTIPLIER!$H$13</f>
        <v>0</v>
      </c>
    </row>
    <row r="2652" spans="1:5" ht="15" customHeight="1" x14ac:dyDescent="0.2">
      <c r="A2652" s="168">
        <v>173418</v>
      </c>
      <c r="B2652" s="164" t="s">
        <v>3516</v>
      </c>
      <c r="C2652" s="165">
        <v>63.5</v>
      </c>
      <c r="D2652" s="165">
        <f t="shared" si="60"/>
        <v>0</v>
      </c>
      <c r="E2652" s="172">
        <f>MULTIPLIER!$H$13</f>
        <v>0</v>
      </c>
    </row>
    <row r="2653" spans="1:5" ht="15" customHeight="1" x14ac:dyDescent="0.2">
      <c r="A2653" s="168">
        <v>173424</v>
      </c>
      <c r="B2653" s="164" t="s">
        <v>3517</v>
      </c>
      <c r="C2653" s="165">
        <v>73.400000000000006</v>
      </c>
      <c r="D2653" s="165">
        <f t="shared" si="60"/>
        <v>0</v>
      </c>
      <c r="E2653" s="172">
        <f>MULTIPLIER!$H$13</f>
        <v>0</v>
      </c>
    </row>
    <row r="2654" spans="1:5" ht="15" customHeight="1" x14ac:dyDescent="0.2">
      <c r="A2654" s="168">
        <v>173518</v>
      </c>
      <c r="B2654" s="164" t="s">
        <v>3518</v>
      </c>
      <c r="C2654" s="165">
        <v>89.4</v>
      </c>
      <c r="D2654" s="165">
        <f t="shared" si="60"/>
        <v>0</v>
      </c>
      <c r="E2654" s="172">
        <f>MULTIPLIER!$H$13</f>
        <v>0</v>
      </c>
    </row>
    <row r="2655" spans="1:5" ht="15" customHeight="1" thickBot="1" x14ac:dyDescent="0.25">
      <c r="A2655" s="169">
        <v>173524</v>
      </c>
      <c r="B2655" s="164" t="s">
        <v>3519</v>
      </c>
      <c r="C2655" s="165">
        <v>105</v>
      </c>
      <c r="D2655" s="165">
        <f t="shared" si="60"/>
        <v>0</v>
      </c>
      <c r="E2655" s="173">
        <f>MULTIPLIER!$H$13</f>
        <v>0</v>
      </c>
    </row>
    <row r="2656" spans="1:5" ht="32.1" customHeight="1" x14ac:dyDescent="0.4">
      <c r="A2656" s="166"/>
      <c r="B2656" s="105" t="s">
        <v>35</v>
      </c>
      <c r="C2656" s="105"/>
      <c r="D2656" s="105"/>
      <c r="E2656" s="170"/>
    </row>
    <row r="2657" spans="1:5" ht="15" customHeight="1" x14ac:dyDescent="0.2">
      <c r="A2657" s="167">
        <v>174012</v>
      </c>
      <c r="B2657" s="164" t="s">
        <v>3520</v>
      </c>
      <c r="C2657" s="165">
        <v>20.6</v>
      </c>
      <c r="D2657" s="165">
        <f t="shared" ref="D2657:D2666" si="61">ROUND(C2657*E2657,4)</f>
        <v>0</v>
      </c>
      <c r="E2657" s="171">
        <f>MULTIPLIER!$H$14</f>
        <v>0</v>
      </c>
    </row>
    <row r="2658" spans="1:5" ht="15" customHeight="1" x14ac:dyDescent="0.2">
      <c r="A2658" s="168">
        <v>174015</v>
      </c>
      <c r="B2658" s="164" t="s">
        <v>3521</v>
      </c>
      <c r="C2658" s="165">
        <v>23.8</v>
      </c>
      <c r="D2658" s="165">
        <f t="shared" si="61"/>
        <v>0</v>
      </c>
      <c r="E2658" s="172">
        <f>MULTIPLIER!$H$14</f>
        <v>0</v>
      </c>
    </row>
    <row r="2659" spans="1:5" ht="15" customHeight="1" x14ac:dyDescent="0.2">
      <c r="A2659" s="168">
        <v>174018</v>
      </c>
      <c r="B2659" s="164" t="s">
        <v>3522</v>
      </c>
      <c r="C2659" s="165">
        <v>27.5</v>
      </c>
      <c r="D2659" s="165">
        <f t="shared" si="61"/>
        <v>0</v>
      </c>
      <c r="E2659" s="172">
        <f>MULTIPLIER!$H$14</f>
        <v>0</v>
      </c>
    </row>
    <row r="2660" spans="1:5" ht="15" customHeight="1" x14ac:dyDescent="0.2">
      <c r="A2660" s="168">
        <v>174024</v>
      </c>
      <c r="B2660" s="164" t="s">
        <v>3523</v>
      </c>
      <c r="C2660" s="165">
        <v>34.1</v>
      </c>
      <c r="D2660" s="165">
        <f t="shared" si="61"/>
        <v>0</v>
      </c>
      <c r="E2660" s="172">
        <f>MULTIPLIER!$H$14</f>
        <v>0</v>
      </c>
    </row>
    <row r="2661" spans="1:5" ht="15" customHeight="1" x14ac:dyDescent="0.2">
      <c r="A2661" s="168">
        <v>175012</v>
      </c>
      <c r="B2661" s="164" t="s">
        <v>3524</v>
      </c>
      <c r="C2661" s="165">
        <v>18.899999999999999</v>
      </c>
      <c r="D2661" s="165">
        <f t="shared" si="61"/>
        <v>0</v>
      </c>
      <c r="E2661" s="172">
        <f>MULTIPLIER!$H$14</f>
        <v>0</v>
      </c>
    </row>
    <row r="2662" spans="1:5" ht="15" customHeight="1" x14ac:dyDescent="0.2">
      <c r="A2662" s="168">
        <v>175015</v>
      </c>
      <c r="B2662" s="164" t="s">
        <v>3525</v>
      </c>
      <c r="C2662" s="165">
        <v>22.5</v>
      </c>
      <c r="D2662" s="165">
        <f t="shared" si="61"/>
        <v>0</v>
      </c>
      <c r="E2662" s="172">
        <f>MULTIPLIER!$H$14</f>
        <v>0</v>
      </c>
    </row>
    <row r="2663" spans="1:5" ht="15" customHeight="1" x14ac:dyDescent="0.2">
      <c r="A2663" s="168">
        <v>175018</v>
      </c>
      <c r="B2663" s="164" t="s">
        <v>3526</v>
      </c>
      <c r="C2663" s="165">
        <v>25.6</v>
      </c>
      <c r="D2663" s="165">
        <f t="shared" si="61"/>
        <v>0</v>
      </c>
      <c r="E2663" s="172">
        <f>MULTIPLIER!$H$14</f>
        <v>0</v>
      </c>
    </row>
    <row r="2664" spans="1:5" ht="15" customHeight="1" x14ac:dyDescent="0.2">
      <c r="A2664" s="168">
        <v>175024</v>
      </c>
      <c r="B2664" s="164" t="s">
        <v>3527</v>
      </c>
      <c r="C2664" s="165">
        <v>33.1</v>
      </c>
      <c r="D2664" s="165">
        <f t="shared" si="61"/>
        <v>0</v>
      </c>
      <c r="E2664" s="172">
        <f>MULTIPLIER!$H$14</f>
        <v>0</v>
      </c>
    </row>
    <row r="2665" spans="1:5" ht="15" customHeight="1" x14ac:dyDescent="0.2">
      <c r="A2665" s="168">
        <v>175918</v>
      </c>
      <c r="B2665" s="164" t="s">
        <v>3528</v>
      </c>
      <c r="C2665" s="165">
        <v>23.6</v>
      </c>
      <c r="D2665" s="165">
        <f t="shared" si="61"/>
        <v>0</v>
      </c>
      <c r="E2665" s="172">
        <f>MULTIPLIER!$H$14</f>
        <v>0</v>
      </c>
    </row>
    <row r="2666" spans="1:5" ht="15" customHeight="1" thickBot="1" x14ac:dyDescent="0.25">
      <c r="A2666" s="169">
        <v>175924</v>
      </c>
      <c r="B2666" s="164" t="s">
        <v>3529</v>
      </c>
      <c r="C2666" s="165">
        <v>30.1</v>
      </c>
      <c r="D2666" s="165">
        <f t="shared" si="61"/>
        <v>0</v>
      </c>
      <c r="E2666" s="173">
        <f>MULTIPLIER!$H$14</f>
        <v>0</v>
      </c>
    </row>
    <row r="2667" spans="1:5" ht="32.1" customHeight="1" x14ac:dyDescent="0.4">
      <c r="A2667" s="166"/>
      <c r="B2667" s="105" t="s">
        <v>36</v>
      </c>
      <c r="C2667" s="105"/>
      <c r="D2667" s="105"/>
      <c r="E2667" s="170"/>
    </row>
    <row r="2668" spans="1:5" ht="15" customHeight="1" x14ac:dyDescent="0.2">
      <c r="A2668" s="167" t="s">
        <v>3530</v>
      </c>
      <c r="B2668" s="164" t="s">
        <v>3531</v>
      </c>
      <c r="C2668" s="165">
        <v>7.8</v>
      </c>
      <c r="D2668" s="165">
        <f t="shared" ref="D2668:D2681" si="62">ROUND(C2668*E2668,4)</f>
        <v>0</v>
      </c>
      <c r="E2668" s="171">
        <f>MULTIPLIER!$H$15</f>
        <v>0</v>
      </c>
    </row>
    <row r="2669" spans="1:5" ht="15" customHeight="1" x14ac:dyDescent="0.2">
      <c r="A2669" s="168" t="s">
        <v>3532</v>
      </c>
      <c r="B2669" s="164" t="s">
        <v>3533</v>
      </c>
      <c r="C2669" s="165">
        <v>8.4</v>
      </c>
      <c r="D2669" s="165">
        <f t="shared" si="62"/>
        <v>0</v>
      </c>
      <c r="E2669" s="172">
        <f>MULTIPLIER!$H$15</f>
        <v>0</v>
      </c>
    </row>
    <row r="2670" spans="1:5" ht="15" customHeight="1" x14ac:dyDescent="0.2">
      <c r="A2670" s="168" t="s">
        <v>3534</v>
      </c>
      <c r="B2670" s="164" t="s">
        <v>3535</v>
      </c>
      <c r="C2670" s="165">
        <v>9</v>
      </c>
      <c r="D2670" s="165">
        <f t="shared" si="62"/>
        <v>0</v>
      </c>
      <c r="E2670" s="172">
        <f>MULTIPLIER!$H$15</f>
        <v>0</v>
      </c>
    </row>
    <row r="2671" spans="1:5" ht="15" customHeight="1" x14ac:dyDescent="0.2">
      <c r="A2671" s="168" t="s">
        <v>3536</v>
      </c>
      <c r="B2671" s="164" t="s">
        <v>3537</v>
      </c>
      <c r="C2671" s="165">
        <v>9.6</v>
      </c>
      <c r="D2671" s="165">
        <f t="shared" si="62"/>
        <v>0</v>
      </c>
      <c r="E2671" s="172">
        <f>MULTIPLIER!$H$15</f>
        <v>0</v>
      </c>
    </row>
    <row r="2672" spans="1:5" ht="15" customHeight="1" x14ac:dyDescent="0.2">
      <c r="A2672" s="168" t="s">
        <v>3538</v>
      </c>
      <c r="B2672" s="164" t="s">
        <v>3539</v>
      </c>
      <c r="C2672" s="165">
        <v>10.5</v>
      </c>
      <c r="D2672" s="165">
        <f t="shared" si="62"/>
        <v>0</v>
      </c>
      <c r="E2672" s="172">
        <f>MULTIPLIER!$H$15</f>
        <v>0</v>
      </c>
    </row>
    <row r="2673" spans="1:5" ht="15" customHeight="1" x14ac:dyDescent="0.2">
      <c r="A2673" s="168" t="s">
        <v>3540</v>
      </c>
      <c r="B2673" s="164" t="s">
        <v>3541</v>
      </c>
      <c r="C2673" s="165">
        <v>11.4</v>
      </c>
      <c r="D2673" s="165">
        <f t="shared" si="62"/>
        <v>0</v>
      </c>
      <c r="E2673" s="172">
        <f>MULTIPLIER!$H$15</f>
        <v>0</v>
      </c>
    </row>
    <row r="2674" spans="1:5" ht="15" customHeight="1" x14ac:dyDescent="0.2">
      <c r="A2674" s="168" t="s">
        <v>3542</v>
      </c>
      <c r="B2674" s="164" t="s">
        <v>3543</v>
      </c>
      <c r="C2674" s="165">
        <v>7.1</v>
      </c>
      <c r="D2674" s="165">
        <f t="shared" si="62"/>
        <v>0</v>
      </c>
      <c r="E2674" s="172">
        <f>MULTIPLIER!$H$15</f>
        <v>0</v>
      </c>
    </row>
    <row r="2675" spans="1:5" ht="15" customHeight="1" x14ac:dyDescent="0.2">
      <c r="A2675" s="168" t="s">
        <v>3544</v>
      </c>
      <c r="B2675" s="164" t="s">
        <v>3545</v>
      </c>
      <c r="C2675" s="165">
        <v>7.8</v>
      </c>
      <c r="D2675" s="165">
        <f t="shared" si="62"/>
        <v>0</v>
      </c>
      <c r="E2675" s="172">
        <f>MULTIPLIER!$H$15</f>
        <v>0</v>
      </c>
    </row>
    <row r="2676" spans="1:5" ht="15" customHeight="1" x14ac:dyDescent="0.2">
      <c r="A2676" s="168" t="s">
        <v>3546</v>
      </c>
      <c r="B2676" s="164" t="s">
        <v>3547</v>
      </c>
      <c r="C2676" s="165">
        <v>8.5</v>
      </c>
      <c r="D2676" s="165">
        <f t="shared" si="62"/>
        <v>0</v>
      </c>
      <c r="E2676" s="172">
        <f>MULTIPLIER!$H$15</f>
        <v>0</v>
      </c>
    </row>
    <row r="2677" spans="1:5" ht="15" customHeight="1" x14ac:dyDescent="0.2">
      <c r="A2677" s="168" t="s">
        <v>3548</v>
      </c>
      <c r="B2677" s="164" t="s">
        <v>3549</v>
      </c>
      <c r="C2677" s="165">
        <v>9.1999999999999993</v>
      </c>
      <c r="D2677" s="165">
        <f t="shared" si="62"/>
        <v>0</v>
      </c>
      <c r="E2677" s="172">
        <f>MULTIPLIER!$H$15</f>
        <v>0</v>
      </c>
    </row>
    <row r="2678" spans="1:5" ht="15" customHeight="1" x14ac:dyDescent="0.2">
      <c r="A2678" s="168" t="s">
        <v>3550</v>
      </c>
      <c r="B2678" s="164" t="s">
        <v>3551</v>
      </c>
      <c r="C2678" s="165">
        <v>10.1</v>
      </c>
      <c r="D2678" s="165">
        <f t="shared" si="62"/>
        <v>0</v>
      </c>
      <c r="E2678" s="172">
        <f>MULTIPLIER!$H$15</f>
        <v>0</v>
      </c>
    </row>
    <row r="2679" spans="1:5" ht="15" customHeight="1" x14ac:dyDescent="0.2">
      <c r="A2679" s="168" t="s">
        <v>3552</v>
      </c>
      <c r="B2679" s="164" t="s">
        <v>3553</v>
      </c>
      <c r="C2679" s="165">
        <v>11</v>
      </c>
      <c r="D2679" s="165">
        <f t="shared" si="62"/>
        <v>0</v>
      </c>
      <c r="E2679" s="172">
        <f>MULTIPLIER!$H$15</f>
        <v>0</v>
      </c>
    </row>
    <row r="2680" spans="1:5" ht="15" customHeight="1" x14ac:dyDescent="0.2">
      <c r="A2680" s="168" t="s">
        <v>3554</v>
      </c>
      <c r="B2680" s="164" t="s">
        <v>3555</v>
      </c>
      <c r="C2680" s="165">
        <v>12.8</v>
      </c>
      <c r="D2680" s="165">
        <f t="shared" si="62"/>
        <v>0</v>
      </c>
      <c r="E2680" s="172">
        <f>MULTIPLIER!$H$15</f>
        <v>0</v>
      </c>
    </row>
    <row r="2681" spans="1:5" ht="15" customHeight="1" thickBot="1" x14ac:dyDescent="0.25">
      <c r="A2681" s="169" t="s">
        <v>3556</v>
      </c>
      <c r="B2681" s="164" t="s">
        <v>3557</v>
      </c>
      <c r="C2681" s="165">
        <v>14.1</v>
      </c>
      <c r="D2681" s="165">
        <f t="shared" si="62"/>
        <v>0</v>
      </c>
      <c r="E2681" s="173">
        <f>MULTIPLIER!$H$15</f>
        <v>0</v>
      </c>
    </row>
    <row r="2682" spans="1:5" ht="32.1" customHeight="1" x14ac:dyDescent="0.4">
      <c r="A2682" s="166"/>
      <c r="B2682" s="105" t="s">
        <v>37</v>
      </c>
      <c r="C2682" s="105"/>
      <c r="D2682" s="105"/>
      <c r="E2682" s="170"/>
    </row>
    <row r="2683" spans="1:5" ht="15" customHeight="1" x14ac:dyDescent="0.2">
      <c r="A2683" s="167" t="s">
        <v>3558</v>
      </c>
      <c r="B2683" s="164" t="s">
        <v>3559</v>
      </c>
      <c r="C2683" s="165">
        <v>5.8</v>
      </c>
      <c r="D2683" s="165">
        <f t="shared" ref="D2683:D2688" si="63">ROUND(C2683*E2683,4)</f>
        <v>0</v>
      </c>
      <c r="E2683" s="171">
        <f>MULTIPLIER!$H$16</f>
        <v>0</v>
      </c>
    </row>
    <row r="2684" spans="1:5" ht="15" customHeight="1" x14ac:dyDescent="0.2">
      <c r="A2684" s="168" t="s">
        <v>3560</v>
      </c>
      <c r="B2684" s="164" t="s">
        <v>3561</v>
      </c>
      <c r="C2684" s="165">
        <v>6.5</v>
      </c>
      <c r="D2684" s="165">
        <f t="shared" si="63"/>
        <v>0</v>
      </c>
      <c r="E2684" s="172">
        <f>MULTIPLIER!$H$16</f>
        <v>0</v>
      </c>
    </row>
    <row r="2685" spans="1:5" ht="15" customHeight="1" x14ac:dyDescent="0.2">
      <c r="A2685" s="168" t="s">
        <v>3562</v>
      </c>
      <c r="B2685" s="164" t="s">
        <v>3563</v>
      </c>
      <c r="C2685" s="165">
        <v>7.2</v>
      </c>
      <c r="D2685" s="165">
        <f t="shared" si="63"/>
        <v>0</v>
      </c>
      <c r="E2685" s="172">
        <f>MULTIPLIER!$H$16</f>
        <v>0</v>
      </c>
    </row>
    <row r="2686" spans="1:5" ht="15" customHeight="1" x14ac:dyDescent="0.2">
      <c r="A2686" s="168" t="s">
        <v>3564</v>
      </c>
      <c r="B2686" s="164" t="s">
        <v>3565</v>
      </c>
      <c r="C2686" s="165">
        <v>8.15</v>
      </c>
      <c r="D2686" s="165">
        <f t="shared" si="63"/>
        <v>0</v>
      </c>
      <c r="E2686" s="172">
        <f>MULTIPLIER!$H$16</f>
        <v>0</v>
      </c>
    </row>
    <row r="2687" spans="1:5" ht="15" customHeight="1" x14ac:dyDescent="0.2">
      <c r="A2687" s="168" t="s">
        <v>3566</v>
      </c>
      <c r="B2687" s="164" t="s">
        <v>3567</v>
      </c>
      <c r="C2687" s="165">
        <v>8.8800000000000008</v>
      </c>
      <c r="D2687" s="165">
        <f t="shared" si="63"/>
        <v>0</v>
      </c>
      <c r="E2687" s="172">
        <f>MULTIPLIER!$H$16</f>
        <v>0</v>
      </c>
    </row>
    <row r="2688" spans="1:5" ht="15" customHeight="1" thickBot="1" x14ac:dyDescent="0.25">
      <c r="A2688" s="178" t="s">
        <v>3568</v>
      </c>
      <c r="B2688" s="164" t="s">
        <v>3569</v>
      </c>
      <c r="C2688" s="165">
        <v>9.61</v>
      </c>
      <c r="D2688" s="165">
        <f t="shared" si="63"/>
        <v>0</v>
      </c>
      <c r="E2688" s="179">
        <f>MULTIPLIER!$H$16</f>
        <v>0</v>
      </c>
    </row>
    <row r="2689" spans="1:5" ht="32.1" customHeight="1" x14ac:dyDescent="0.4">
      <c r="A2689" s="144"/>
      <c r="B2689" s="103" t="s">
        <v>27</v>
      </c>
      <c r="C2689" s="103"/>
      <c r="D2689" s="103"/>
      <c r="E2689" s="148"/>
    </row>
    <row r="2690" spans="1:5" ht="15" customHeight="1" x14ac:dyDescent="0.2">
      <c r="A2690" s="145">
        <v>1202</v>
      </c>
      <c r="B2690" s="142" t="s">
        <v>3570</v>
      </c>
      <c r="C2690" s="143"/>
      <c r="D2690" s="143">
        <f t="shared" ref="D2690:D2707" si="64">ROUND(C2690*E2690,4)</f>
        <v>0</v>
      </c>
      <c r="E2690" s="149">
        <f>MULTIPLIER!$H$17</f>
        <v>0</v>
      </c>
    </row>
    <row r="2691" spans="1:5" ht="15" customHeight="1" x14ac:dyDescent="0.2">
      <c r="A2691" s="146">
        <v>1203</v>
      </c>
      <c r="B2691" s="142" t="s">
        <v>3571</v>
      </c>
      <c r="C2691" s="143"/>
      <c r="D2691" s="143">
        <f t="shared" si="64"/>
        <v>0</v>
      </c>
      <c r="E2691" s="150">
        <f>MULTIPLIER!$H$17</f>
        <v>0</v>
      </c>
    </row>
    <row r="2692" spans="1:5" ht="15" customHeight="1" x14ac:dyDescent="0.2">
      <c r="A2692" s="146">
        <v>1204</v>
      </c>
      <c r="B2692" s="142" t="s">
        <v>3572</v>
      </c>
      <c r="C2692" s="143"/>
      <c r="D2692" s="143">
        <f t="shared" si="64"/>
        <v>0</v>
      </c>
      <c r="E2692" s="150">
        <f>MULTIPLIER!$H$17</f>
        <v>0</v>
      </c>
    </row>
    <row r="2693" spans="1:5" ht="15" customHeight="1" x14ac:dyDescent="0.2">
      <c r="A2693" s="146">
        <v>1205</v>
      </c>
      <c r="B2693" s="142" t="s">
        <v>3573</v>
      </c>
      <c r="C2693" s="143"/>
      <c r="D2693" s="143">
        <f t="shared" si="64"/>
        <v>0</v>
      </c>
      <c r="E2693" s="150">
        <f>MULTIPLIER!$H$17</f>
        <v>0</v>
      </c>
    </row>
    <row r="2694" spans="1:5" ht="15" customHeight="1" x14ac:dyDescent="0.2">
      <c r="A2694" s="146">
        <v>1206</v>
      </c>
      <c r="B2694" s="142" t="s">
        <v>3574</v>
      </c>
      <c r="C2694" s="143"/>
      <c r="D2694" s="143">
        <f t="shared" si="64"/>
        <v>0</v>
      </c>
      <c r="E2694" s="150">
        <f>MULTIPLIER!$H$17</f>
        <v>0</v>
      </c>
    </row>
    <row r="2695" spans="1:5" ht="15" customHeight="1" x14ac:dyDescent="0.2">
      <c r="A2695" s="146">
        <v>1207</v>
      </c>
      <c r="B2695" s="142" t="s">
        <v>3575</v>
      </c>
      <c r="C2695" s="143"/>
      <c r="D2695" s="143">
        <f t="shared" si="64"/>
        <v>0</v>
      </c>
      <c r="E2695" s="150">
        <f>MULTIPLIER!$H$17</f>
        <v>0</v>
      </c>
    </row>
    <row r="2696" spans="1:5" ht="15" customHeight="1" x14ac:dyDescent="0.2">
      <c r="A2696" s="146">
        <v>1208</v>
      </c>
      <c r="B2696" s="142" t="s">
        <v>3576</v>
      </c>
      <c r="C2696" s="143"/>
      <c r="D2696" s="143">
        <f t="shared" si="64"/>
        <v>0</v>
      </c>
      <c r="E2696" s="150">
        <f>MULTIPLIER!$H$17</f>
        <v>0</v>
      </c>
    </row>
    <row r="2697" spans="1:5" ht="15" customHeight="1" x14ac:dyDescent="0.2">
      <c r="A2697" s="146">
        <v>1209</v>
      </c>
      <c r="B2697" s="142" t="s">
        <v>3577</v>
      </c>
      <c r="C2697" s="143"/>
      <c r="D2697" s="143">
        <f t="shared" si="64"/>
        <v>0</v>
      </c>
      <c r="E2697" s="150">
        <f>MULTIPLIER!$H$17</f>
        <v>0</v>
      </c>
    </row>
    <row r="2698" spans="1:5" ht="15" customHeight="1" x14ac:dyDescent="0.2">
      <c r="A2698" s="146">
        <v>1210</v>
      </c>
      <c r="B2698" s="142" t="s">
        <v>3578</v>
      </c>
      <c r="C2698" s="143"/>
      <c r="D2698" s="143">
        <f t="shared" si="64"/>
        <v>0</v>
      </c>
      <c r="E2698" s="150">
        <f>MULTIPLIER!$H$17</f>
        <v>0</v>
      </c>
    </row>
    <row r="2699" spans="1:5" ht="15" customHeight="1" x14ac:dyDescent="0.2">
      <c r="A2699" s="146">
        <v>1222</v>
      </c>
      <c r="B2699" s="142" t="s">
        <v>3579</v>
      </c>
      <c r="C2699" s="143"/>
      <c r="D2699" s="143">
        <f t="shared" si="64"/>
        <v>0</v>
      </c>
      <c r="E2699" s="150">
        <f>MULTIPLIER!$H$17</f>
        <v>0</v>
      </c>
    </row>
    <row r="2700" spans="1:5" ht="15" customHeight="1" x14ac:dyDescent="0.2">
      <c r="A2700" s="146">
        <v>1223</v>
      </c>
      <c r="B2700" s="142" t="s">
        <v>3580</v>
      </c>
      <c r="C2700" s="143"/>
      <c r="D2700" s="143">
        <f t="shared" si="64"/>
        <v>0</v>
      </c>
      <c r="E2700" s="150">
        <f>MULTIPLIER!$H$17</f>
        <v>0</v>
      </c>
    </row>
    <row r="2701" spans="1:5" ht="15" customHeight="1" x14ac:dyDescent="0.2">
      <c r="A2701" s="146">
        <v>1224</v>
      </c>
      <c r="B2701" s="142" t="s">
        <v>3581</v>
      </c>
      <c r="C2701" s="143"/>
      <c r="D2701" s="143">
        <f t="shared" si="64"/>
        <v>0</v>
      </c>
      <c r="E2701" s="150">
        <f>MULTIPLIER!$H$17</f>
        <v>0</v>
      </c>
    </row>
    <row r="2702" spans="1:5" ht="15" customHeight="1" x14ac:dyDescent="0.2">
      <c r="A2702" s="146">
        <v>1225</v>
      </c>
      <c r="B2702" s="142" t="s">
        <v>3582</v>
      </c>
      <c r="C2702" s="143"/>
      <c r="D2702" s="143">
        <f t="shared" si="64"/>
        <v>0</v>
      </c>
      <c r="E2702" s="150">
        <f>MULTIPLIER!$H$17</f>
        <v>0</v>
      </c>
    </row>
    <row r="2703" spans="1:5" ht="15" customHeight="1" x14ac:dyDescent="0.2">
      <c r="A2703" s="146">
        <v>1226</v>
      </c>
      <c r="B2703" s="142" t="s">
        <v>3583</v>
      </c>
      <c r="C2703" s="143"/>
      <c r="D2703" s="143">
        <f t="shared" si="64"/>
        <v>0</v>
      </c>
      <c r="E2703" s="150">
        <f>MULTIPLIER!$H$17</f>
        <v>0</v>
      </c>
    </row>
    <row r="2704" spans="1:5" ht="15" customHeight="1" x14ac:dyDescent="0.2">
      <c r="A2704" s="146">
        <v>1227</v>
      </c>
      <c r="B2704" s="142" t="s">
        <v>3584</v>
      </c>
      <c r="C2704" s="143"/>
      <c r="D2704" s="143">
        <f t="shared" si="64"/>
        <v>0</v>
      </c>
      <c r="E2704" s="150">
        <f>MULTIPLIER!$H$17</f>
        <v>0</v>
      </c>
    </row>
    <row r="2705" spans="1:5" ht="15" customHeight="1" x14ac:dyDescent="0.2">
      <c r="A2705" s="146">
        <v>1228</v>
      </c>
      <c r="B2705" s="142" t="s">
        <v>3585</v>
      </c>
      <c r="C2705" s="143"/>
      <c r="D2705" s="143">
        <f t="shared" si="64"/>
        <v>0</v>
      </c>
      <c r="E2705" s="150">
        <f>MULTIPLIER!$H$17</f>
        <v>0</v>
      </c>
    </row>
    <row r="2706" spans="1:5" ht="15" customHeight="1" x14ac:dyDescent="0.2">
      <c r="A2706" s="146">
        <v>1229</v>
      </c>
      <c r="B2706" s="142" t="s">
        <v>3586</v>
      </c>
      <c r="C2706" s="143"/>
      <c r="D2706" s="143">
        <f t="shared" si="64"/>
        <v>0</v>
      </c>
      <c r="E2706" s="150">
        <f>MULTIPLIER!$H$17</f>
        <v>0</v>
      </c>
    </row>
    <row r="2707" spans="1:5" ht="15" customHeight="1" thickBot="1" x14ac:dyDescent="0.25">
      <c r="A2707" s="180">
        <v>1230</v>
      </c>
      <c r="B2707" s="142" t="s">
        <v>3587</v>
      </c>
      <c r="C2707" s="143"/>
      <c r="D2707" s="143">
        <f t="shared" si="64"/>
        <v>0</v>
      </c>
      <c r="E2707" s="181">
        <f>MULTIPLIER!$H$17</f>
        <v>0</v>
      </c>
    </row>
    <row r="2708" spans="1:5" ht="32.1" customHeight="1" x14ac:dyDescent="0.4">
      <c r="A2708" s="124"/>
      <c r="B2708" s="98" t="s">
        <v>15</v>
      </c>
      <c r="C2708" s="98"/>
      <c r="D2708" s="98"/>
      <c r="E2708" s="123"/>
    </row>
    <row r="2709" spans="1:5" ht="15" customHeight="1" x14ac:dyDescent="0.2">
      <c r="A2709" s="120">
        <v>1304450</v>
      </c>
      <c r="B2709" s="107" t="s">
        <v>3588</v>
      </c>
      <c r="C2709" s="108">
        <v>3.94</v>
      </c>
      <c r="D2709" s="108">
        <f t="shared" ref="D2709:D2740" si="65">ROUND(C2709*E2709,4)</f>
        <v>0</v>
      </c>
      <c r="E2709" s="116">
        <f>MULTIPLIER!$H$23</f>
        <v>0</v>
      </c>
    </row>
    <row r="2710" spans="1:5" ht="15" customHeight="1" x14ac:dyDescent="0.2">
      <c r="A2710" s="121">
        <v>1304451</v>
      </c>
      <c r="B2710" s="107" t="s">
        <v>3589</v>
      </c>
      <c r="C2710" s="108">
        <v>5.65</v>
      </c>
      <c r="D2710" s="108">
        <f t="shared" si="65"/>
        <v>0</v>
      </c>
      <c r="E2710" s="117">
        <f>MULTIPLIER!$H$23</f>
        <v>0</v>
      </c>
    </row>
    <row r="2711" spans="1:5" ht="15" customHeight="1" x14ac:dyDescent="0.2">
      <c r="A2711" s="121">
        <v>1304452</v>
      </c>
      <c r="B2711" s="107" t="s">
        <v>3590</v>
      </c>
      <c r="C2711" s="108">
        <v>6.64</v>
      </c>
      <c r="D2711" s="108">
        <f t="shared" si="65"/>
        <v>0</v>
      </c>
      <c r="E2711" s="117">
        <f>MULTIPLIER!$H$23</f>
        <v>0</v>
      </c>
    </row>
    <row r="2712" spans="1:5" ht="15" customHeight="1" x14ac:dyDescent="0.2">
      <c r="A2712" s="121">
        <v>1304453</v>
      </c>
      <c r="B2712" s="107" t="s">
        <v>3591</v>
      </c>
      <c r="C2712" s="108">
        <v>6.89</v>
      </c>
      <c r="D2712" s="108">
        <f t="shared" si="65"/>
        <v>0</v>
      </c>
      <c r="E2712" s="117">
        <f>MULTIPLIER!$H$23</f>
        <v>0</v>
      </c>
    </row>
    <row r="2713" spans="1:5" ht="15" customHeight="1" x14ac:dyDescent="0.2">
      <c r="A2713" s="121">
        <v>1304454</v>
      </c>
      <c r="B2713" s="107" t="s">
        <v>3592</v>
      </c>
      <c r="C2713" s="108">
        <v>8.6300000000000008</v>
      </c>
      <c r="D2713" s="108">
        <f t="shared" si="65"/>
        <v>0</v>
      </c>
      <c r="E2713" s="117">
        <f>MULTIPLIER!$H$23</f>
        <v>0</v>
      </c>
    </row>
    <row r="2714" spans="1:5" ht="15" customHeight="1" x14ac:dyDescent="0.2">
      <c r="A2714" s="121">
        <v>1304455</v>
      </c>
      <c r="B2714" s="107" t="s">
        <v>3593</v>
      </c>
      <c r="C2714" s="108">
        <v>12.97</v>
      </c>
      <c r="D2714" s="108">
        <f t="shared" si="65"/>
        <v>0</v>
      </c>
      <c r="E2714" s="117">
        <f>MULTIPLIER!$H$23</f>
        <v>0</v>
      </c>
    </row>
    <row r="2715" spans="1:5" ht="15" customHeight="1" x14ac:dyDescent="0.2">
      <c r="A2715" s="121">
        <v>1304456</v>
      </c>
      <c r="B2715" s="107" t="s">
        <v>3594</v>
      </c>
      <c r="C2715" s="108">
        <v>23.47</v>
      </c>
      <c r="D2715" s="108">
        <f t="shared" si="65"/>
        <v>0</v>
      </c>
      <c r="E2715" s="117">
        <f>MULTIPLIER!$H$23</f>
        <v>0</v>
      </c>
    </row>
    <row r="2716" spans="1:5" ht="15" customHeight="1" x14ac:dyDescent="0.2">
      <c r="A2716" s="121">
        <v>1304457</v>
      </c>
      <c r="B2716" s="107" t="s">
        <v>3595</v>
      </c>
      <c r="C2716" s="108">
        <v>30.8</v>
      </c>
      <c r="D2716" s="108">
        <f t="shared" si="65"/>
        <v>0</v>
      </c>
      <c r="E2716" s="117">
        <f>MULTIPLIER!$H$23</f>
        <v>0</v>
      </c>
    </row>
    <row r="2717" spans="1:5" ht="15" customHeight="1" x14ac:dyDescent="0.2">
      <c r="A2717" s="121">
        <v>1304458</v>
      </c>
      <c r="B2717" s="107" t="s">
        <v>3596</v>
      </c>
      <c r="C2717" s="108">
        <v>39.28</v>
      </c>
      <c r="D2717" s="108">
        <f t="shared" si="65"/>
        <v>0</v>
      </c>
      <c r="E2717" s="117">
        <f>MULTIPLIER!$H$23</f>
        <v>0</v>
      </c>
    </row>
    <row r="2718" spans="1:5" ht="15" customHeight="1" x14ac:dyDescent="0.2">
      <c r="A2718" s="121">
        <v>1304459</v>
      </c>
      <c r="B2718" s="107" t="s">
        <v>3597</v>
      </c>
      <c r="C2718" s="108">
        <v>70.83</v>
      </c>
      <c r="D2718" s="108">
        <f t="shared" si="65"/>
        <v>0</v>
      </c>
      <c r="E2718" s="117">
        <f>MULTIPLIER!$H$23</f>
        <v>0</v>
      </c>
    </row>
    <row r="2719" spans="1:5" ht="15" customHeight="1" x14ac:dyDescent="0.2">
      <c r="A2719" s="121">
        <v>1304460</v>
      </c>
      <c r="B2719" s="107" t="s">
        <v>3598</v>
      </c>
      <c r="C2719" s="108">
        <v>97.93</v>
      </c>
      <c r="D2719" s="108">
        <f t="shared" si="65"/>
        <v>0</v>
      </c>
      <c r="E2719" s="117">
        <f>MULTIPLIER!$H$23</f>
        <v>0</v>
      </c>
    </row>
    <row r="2720" spans="1:5" ht="15" customHeight="1" x14ac:dyDescent="0.2">
      <c r="A2720" s="121">
        <v>1304320</v>
      </c>
      <c r="B2720" s="107" t="s">
        <v>3599</v>
      </c>
      <c r="C2720" s="108">
        <v>5.95</v>
      </c>
      <c r="D2720" s="108">
        <f t="shared" si="65"/>
        <v>0</v>
      </c>
      <c r="E2720" s="117">
        <f>MULTIPLIER!$H$23</f>
        <v>0</v>
      </c>
    </row>
    <row r="2721" spans="1:5" ht="15" customHeight="1" x14ac:dyDescent="0.2">
      <c r="A2721" s="121">
        <v>1304321</v>
      </c>
      <c r="B2721" s="107" t="s">
        <v>3600</v>
      </c>
      <c r="C2721" s="108">
        <v>7.06</v>
      </c>
      <c r="D2721" s="108">
        <f t="shared" si="65"/>
        <v>0</v>
      </c>
      <c r="E2721" s="117">
        <f>MULTIPLIER!$H$23</f>
        <v>0</v>
      </c>
    </row>
    <row r="2722" spans="1:5" ht="15" customHeight="1" x14ac:dyDescent="0.2">
      <c r="A2722" s="121">
        <v>1304322</v>
      </c>
      <c r="B2722" s="107" t="s">
        <v>3601</v>
      </c>
      <c r="C2722" s="108">
        <v>8.23</v>
      </c>
      <c r="D2722" s="108">
        <f t="shared" si="65"/>
        <v>0</v>
      </c>
      <c r="E2722" s="117">
        <f>MULTIPLIER!$H$23</f>
        <v>0</v>
      </c>
    </row>
    <row r="2723" spans="1:5" ht="15" customHeight="1" x14ac:dyDescent="0.2">
      <c r="A2723" s="121">
        <v>1304323</v>
      </c>
      <c r="B2723" s="107" t="s">
        <v>3602</v>
      </c>
      <c r="C2723" s="108">
        <v>11.66</v>
      </c>
      <c r="D2723" s="108">
        <f t="shared" si="65"/>
        <v>0</v>
      </c>
      <c r="E2723" s="117">
        <f>MULTIPLIER!$H$23</f>
        <v>0</v>
      </c>
    </row>
    <row r="2724" spans="1:5" ht="15" customHeight="1" x14ac:dyDescent="0.2">
      <c r="A2724" s="121">
        <v>1304324</v>
      </c>
      <c r="B2724" s="107" t="s">
        <v>3603</v>
      </c>
      <c r="C2724" s="108">
        <v>16.829999999999998</v>
      </c>
      <c r="D2724" s="108">
        <f t="shared" si="65"/>
        <v>0</v>
      </c>
      <c r="E2724" s="117">
        <f>MULTIPLIER!$H$23</f>
        <v>0</v>
      </c>
    </row>
    <row r="2725" spans="1:5" ht="15" customHeight="1" x14ac:dyDescent="0.2">
      <c r="A2725" s="121">
        <v>1304325</v>
      </c>
      <c r="B2725" s="107" t="s">
        <v>3604</v>
      </c>
      <c r="C2725" s="108">
        <v>25.56</v>
      </c>
      <c r="D2725" s="108">
        <f t="shared" si="65"/>
        <v>0</v>
      </c>
      <c r="E2725" s="117">
        <f>MULTIPLIER!$H$23</f>
        <v>0</v>
      </c>
    </row>
    <row r="2726" spans="1:5" ht="15" customHeight="1" x14ac:dyDescent="0.2">
      <c r="A2726" s="121">
        <v>1304326</v>
      </c>
      <c r="B2726" s="107" t="s">
        <v>3605</v>
      </c>
      <c r="C2726" s="108">
        <v>40.630000000000003</v>
      </c>
      <c r="D2726" s="108">
        <f t="shared" si="65"/>
        <v>0</v>
      </c>
      <c r="E2726" s="117">
        <f>MULTIPLIER!$H$23</f>
        <v>0</v>
      </c>
    </row>
    <row r="2727" spans="1:5" ht="15" customHeight="1" x14ac:dyDescent="0.2">
      <c r="A2727" s="121">
        <v>1304327</v>
      </c>
      <c r="B2727" s="107" t="s">
        <v>3606</v>
      </c>
      <c r="C2727" s="108">
        <v>48.24</v>
      </c>
      <c r="D2727" s="108">
        <f t="shared" si="65"/>
        <v>0</v>
      </c>
      <c r="E2727" s="117">
        <f>MULTIPLIER!$H$23</f>
        <v>0</v>
      </c>
    </row>
    <row r="2728" spans="1:5" ht="15" customHeight="1" x14ac:dyDescent="0.2">
      <c r="A2728" s="121">
        <v>1304328</v>
      </c>
      <c r="B2728" s="107" t="s">
        <v>3607</v>
      </c>
      <c r="C2728" s="108">
        <v>67.989999999999995</v>
      </c>
      <c r="D2728" s="108">
        <f t="shared" si="65"/>
        <v>0</v>
      </c>
      <c r="E2728" s="117">
        <f>MULTIPLIER!$H$23</f>
        <v>0</v>
      </c>
    </row>
    <row r="2729" spans="1:5" ht="15" customHeight="1" x14ac:dyDescent="0.2">
      <c r="A2729" s="121">
        <v>1304329</v>
      </c>
      <c r="B2729" s="107" t="s">
        <v>3608</v>
      </c>
      <c r="C2729" s="108">
        <v>149.25</v>
      </c>
      <c r="D2729" s="108">
        <f t="shared" si="65"/>
        <v>0</v>
      </c>
      <c r="E2729" s="117">
        <f>MULTIPLIER!$H$23</f>
        <v>0</v>
      </c>
    </row>
    <row r="2730" spans="1:5" ht="15" customHeight="1" x14ac:dyDescent="0.2">
      <c r="A2730" s="121">
        <v>1304330</v>
      </c>
      <c r="B2730" s="107" t="s">
        <v>3609</v>
      </c>
      <c r="C2730" s="108">
        <v>192.94</v>
      </c>
      <c r="D2730" s="108">
        <f t="shared" si="65"/>
        <v>0</v>
      </c>
      <c r="E2730" s="117">
        <f>MULTIPLIER!$H$23</f>
        <v>0</v>
      </c>
    </row>
    <row r="2731" spans="1:5" ht="15" customHeight="1" x14ac:dyDescent="0.2">
      <c r="A2731" s="121">
        <v>1304331</v>
      </c>
      <c r="B2731" s="107" t="s">
        <v>3610</v>
      </c>
      <c r="C2731" s="108">
        <v>299.91000000000003</v>
      </c>
      <c r="D2731" s="108">
        <f t="shared" si="65"/>
        <v>0</v>
      </c>
      <c r="E2731" s="117">
        <f>MULTIPLIER!$H$23</f>
        <v>0</v>
      </c>
    </row>
    <row r="2732" spans="1:5" ht="15" customHeight="1" x14ac:dyDescent="0.2">
      <c r="A2732" s="121" t="s">
        <v>3611</v>
      </c>
      <c r="B2732" s="107" t="s">
        <v>3612</v>
      </c>
      <c r="C2732" s="108">
        <v>4.28</v>
      </c>
      <c r="D2732" s="108">
        <f t="shared" si="65"/>
        <v>0</v>
      </c>
      <c r="E2732" s="117">
        <f>MULTIPLIER!$H$23</f>
        <v>0</v>
      </c>
    </row>
    <row r="2733" spans="1:5" ht="15" customHeight="1" x14ac:dyDescent="0.2">
      <c r="A2733" s="121" t="s">
        <v>3613</v>
      </c>
      <c r="B2733" s="107" t="s">
        <v>3614</v>
      </c>
      <c r="C2733" s="108">
        <v>4.74</v>
      </c>
      <c r="D2733" s="108">
        <f t="shared" si="65"/>
        <v>0</v>
      </c>
      <c r="E2733" s="117">
        <f>MULTIPLIER!$H$23</f>
        <v>0</v>
      </c>
    </row>
    <row r="2734" spans="1:5" ht="15" customHeight="1" x14ac:dyDescent="0.2">
      <c r="A2734" s="121" t="s">
        <v>3615</v>
      </c>
      <c r="B2734" s="107" t="s">
        <v>3616</v>
      </c>
      <c r="C2734" s="108">
        <v>5.1100000000000003</v>
      </c>
      <c r="D2734" s="108">
        <f t="shared" si="65"/>
        <v>0</v>
      </c>
      <c r="E2734" s="117">
        <f>MULTIPLIER!$H$23</f>
        <v>0</v>
      </c>
    </row>
    <row r="2735" spans="1:5" ht="15" customHeight="1" x14ac:dyDescent="0.2">
      <c r="A2735" s="121" t="s">
        <v>3617</v>
      </c>
      <c r="B2735" s="107" t="s">
        <v>3618</v>
      </c>
      <c r="C2735" s="108">
        <v>7.12</v>
      </c>
      <c r="D2735" s="108">
        <f t="shared" si="65"/>
        <v>0</v>
      </c>
      <c r="E2735" s="117">
        <f>MULTIPLIER!$H$23</f>
        <v>0</v>
      </c>
    </row>
    <row r="2736" spans="1:5" ht="15" customHeight="1" x14ac:dyDescent="0.2">
      <c r="A2736" s="121" t="s">
        <v>3619</v>
      </c>
      <c r="B2736" s="107" t="s">
        <v>3620</v>
      </c>
      <c r="C2736" s="108">
        <v>9.51</v>
      </c>
      <c r="D2736" s="108">
        <f t="shared" si="65"/>
        <v>0</v>
      </c>
      <c r="E2736" s="117">
        <f>MULTIPLIER!$H$23</f>
        <v>0</v>
      </c>
    </row>
    <row r="2737" spans="1:5" ht="15" customHeight="1" x14ac:dyDescent="0.2">
      <c r="A2737" s="121" t="s">
        <v>3621</v>
      </c>
      <c r="B2737" s="107" t="s">
        <v>3622</v>
      </c>
      <c r="C2737" s="108">
        <v>12.2</v>
      </c>
      <c r="D2737" s="108">
        <f t="shared" si="65"/>
        <v>0</v>
      </c>
      <c r="E2737" s="117">
        <f>MULTIPLIER!$H$23</f>
        <v>0</v>
      </c>
    </row>
    <row r="2738" spans="1:5" ht="15" customHeight="1" x14ac:dyDescent="0.2">
      <c r="A2738" s="121" t="s">
        <v>3623</v>
      </c>
      <c r="B2738" s="107" t="s">
        <v>3624</v>
      </c>
      <c r="C2738" s="108">
        <v>19.91</v>
      </c>
      <c r="D2738" s="108">
        <f t="shared" si="65"/>
        <v>0</v>
      </c>
      <c r="E2738" s="117">
        <f>MULTIPLIER!$H$23</f>
        <v>0</v>
      </c>
    </row>
    <row r="2739" spans="1:5" ht="15" customHeight="1" x14ac:dyDescent="0.2">
      <c r="A2739" s="121" t="s">
        <v>3625</v>
      </c>
      <c r="B2739" s="107" t="s">
        <v>3626</v>
      </c>
      <c r="C2739" s="108">
        <v>25.53</v>
      </c>
      <c r="D2739" s="108">
        <f t="shared" si="65"/>
        <v>0</v>
      </c>
      <c r="E2739" s="117">
        <f>MULTIPLIER!$H$23</f>
        <v>0</v>
      </c>
    </row>
    <row r="2740" spans="1:5" ht="15" customHeight="1" x14ac:dyDescent="0.2">
      <c r="A2740" s="121" t="s">
        <v>3627</v>
      </c>
      <c r="B2740" s="107" t="s">
        <v>3628</v>
      </c>
      <c r="C2740" s="108">
        <v>34.99</v>
      </c>
      <c r="D2740" s="108">
        <f t="shared" si="65"/>
        <v>0</v>
      </c>
      <c r="E2740" s="117">
        <f>MULTIPLIER!$H$23</f>
        <v>0</v>
      </c>
    </row>
    <row r="2741" spans="1:5" ht="15" customHeight="1" x14ac:dyDescent="0.2">
      <c r="A2741" s="121" t="s">
        <v>3629</v>
      </c>
      <c r="B2741" s="107" t="s">
        <v>3630</v>
      </c>
      <c r="C2741" s="108">
        <v>84.89</v>
      </c>
      <c r="D2741" s="108">
        <f t="shared" ref="D2741:D2772" si="66">ROUND(C2741*E2741,4)</f>
        <v>0</v>
      </c>
      <c r="E2741" s="117">
        <f>MULTIPLIER!$H$23</f>
        <v>0</v>
      </c>
    </row>
    <row r="2742" spans="1:5" ht="15" customHeight="1" x14ac:dyDescent="0.2">
      <c r="A2742" s="121" t="s">
        <v>3631</v>
      </c>
      <c r="B2742" s="107" t="s">
        <v>3632</v>
      </c>
      <c r="C2742" s="108">
        <v>116.73</v>
      </c>
      <c r="D2742" s="108">
        <f t="shared" si="66"/>
        <v>0</v>
      </c>
      <c r="E2742" s="117">
        <f>MULTIPLIER!$H$23</f>
        <v>0</v>
      </c>
    </row>
    <row r="2743" spans="1:5" ht="15" customHeight="1" x14ac:dyDescent="0.2">
      <c r="A2743" s="121">
        <v>1304531</v>
      </c>
      <c r="B2743" s="107" t="s">
        <v>3633</v>
      </c>
      <c r="C2743" s="108">
        <v>18.28</v>
      </c>
      <c r="D2743" s="108">
        <f t="shared" si="66"/>
        <v>0</v>
      </c>
      <c r="E2743" s="117">
        <f>MULTIPLIER!$H$23</f>
        <v>0</v>
      </c>
    </row>
    <row r="2744" spans="1:5" ht="15" customHeight="1" x14ac:dyDescent="0.2">
      <c r="A2744" s="121">
        <v>1304532</v>
      </c>
      <c r="B2744" s="107" t="s">
        <v>3634</v>
      </c>
      <c r="C2744" s="108">
        <v>21.78</v>
      </c>
      <c r="D2744" s="108">
        <f t="shared" si="66"/>
        <v>0</v>
      </c>
      <c r="E2744" s="117">
        <f>MULTIPLIER!$H$23</f>
        <v>0</v>
      </c>
    </row>
    <row r="2745" spans="1:5" ht="15" customHeight="1" x14ac:dyDescent="0.2">
      <c r="A2745" s="121">
        <v>1304533</v>
      </c>
      <c r="B2745" s="107" t="s">
        <v>3635</v>
      </c>
      <c r="C2745" s="108">
        <v>26.83</v>
      </c>
      <c r="D2745" s="108">
        <f t="shared" si="66"/>
        <v>0</v>
      </c>
      <c r="E2745" s="117">
        <f>MULTIPLIER!$H$23</f>
        <v>0</v>
      </c>
    </row>
    <row r="2746" spans="1:5" ht="15" customHeight="1" x14ac:dyDescent="0.2">
      <c r="A2746" s="121">
        <v>1304534</v>
      </c>
      <c r="B2746" s="107" t="s">
        <v>3636</v>
      </c>
      <c r="C2746" s="108">
        <v>45.91</v>
      </c>
      <c r="D2746" s="108">
        <f t="shared" si="66"/>
        <v>0</v>
      </c>
      <c r="E2746" s="117">
        <f>MULTIPLIER!$H$23</f>
        <v>0</v>
      </c>
    </row>
    <row r="2747" spans="1:5" ht="15" customHeight="1" x14ac:dyDescent="0.2">
      <c r="A2747" s="121">
        <v>1304535</v>
      </c>
      <c r="B2747" s="107" t="s">
        <v>3637</v>
      </c>
      <c r="C2747" s="108">
        <v>67.94</v>
      </c>
      <c r="D2747" s="108">
        <f t="shared" si="66"/>
        <v>0</v>
      </c>
      <c r="E2747" s="117">
        <f>MULTIPLIER!$H$23</f>
        <v>0</v>
      </c>
    </row>
    <row r="2748" spans="1:5" ht="15" customHeight="1" x14ac:dyDescent="0.2">
      <c r="A2748" s="121">
        <v>1304536</v>
      </c>
      <c r="B2748" s="107" t="s">
        <v>3638</v>
      </c>
      <c r="C2748" s="108">
        <v>80.680000000000007</v>
      </c>
      <c r="D2748" s="108">
        <f t="shared" si="66"/>
        <v>0</v>
      </c>
      <c r="E2748" s="117">
        <f>MULTIPLIER!$H$23</f>
        <v>0</v>
      </c>
    </row>
    <row r="2749" spans="1:5" ht="15" customHeight="1" x14ac:dyDescent="0.2">
      <c r="A2749" s="121">
        <v>1304538</v>
      </c>
      <c r="B2749" s="107" t="s">
        <v>3639</v>
      </c>
      <c r="C2749" s="108">
        <v>143.08000000000001</v>
      </c>
      <c r="D2749" s="108">
        <f t="shared" si="66"/>
        <v>0</v>
      </c>
      <c r="E2749" s="117">
        <f>MULTIPLIER!$H$23</f>
        <v>0</v>
      </c>
    </row>
    <row r="2750" spans="1:5" ht="15" customHeight="1" x14ac:dyDescent="0.2">
      <c r="A2750" s="121">
        <v>1304180</v>
      </c>
      <c r="B2750" s="107" t="s">
        <v>3640</v>
      </c>
      <c r="C2750" s="108">
        <v>9.9</v>
      </c>
      <c r="D2750" s="108">
        <f t="shared" si="66"/>
        <v>0</v>
      </c>
      <c r="E2750" s="117">
        <f>MULTIPLIER!$H$23</f>
        <v>0</v>
      </c>
    </row>
    <row r="2751" spans="1:5" ht="15" customHeight="1" x14ac:dyDescent="0.2">
      <c r="A2751" s="121">
        <v>1304181</v>
      </c>
      <c r="B2751" s="107" t="s">
        <v>3641</v>
      </c>
      <c r="C2751" s="108">
        <v>9.9</v>
      </c>
      <c r="D2751" s="108">
        <f t="shared" si="66"/>
        <v>0</v>
      </c>
      <c r="E2751" s="117">
        <f>MULTIPLIER!$H$23</f>
        <v>0</v>
      </c>
    </row>
    <row r="2752" spans="1:5" ht="15" customHeight="1" x14ac:dyDescent="0.2">
      <c r="A2752" s="121">
        <v>1304182</v>
      </c>
      <c r="B2752" s="107" t="s">
        <v>3642</v>
      </c>
      <c r="C2752" s="108">
        <v>11.63</v>
      </c>
      <c r="D2752" s="108">
        <f t="shared" si="66"/>
        <v>0</v>
      </c>
      <c r="E2752" s="117">
        <f>MULTIPLIER!$H$23</f>
        <v>0</v>
      </c>
    </row>
    <row r="2753" spans="1:5" ht="15" customHeight="1" x14ac:dyDescent="0.2">
      <c r="A2753" s="121">
        <v>1304183</v>
      </c>
      <c r="B2753" s="107" t="s">
        <v>3643</v>
      </c>
      <c r="C2753" s="108">
        <v>12.78</v>
      </c>
      <c r="D2753" s="108">
        <f t="shared" si="66"/>
        <v>0</v>
      </c>
      <c r="E2753" s="117">
        <f>MULTIPLIER!$H$23</f>
        <v>0</v>
      </c>
    </row>
    <row r="2754" spans="1:5" ht="15" customHeight="1" x14ac:dyDescent="0.2">
      <c r="A2754" s="121">
        <v>1304184</v>
      </c>
      <c r="B2754" s="107" t="s">
        <v>3644</v>
      </c>
      <c r="C2754" s="108">
        <v>18.66</v>
      </c>
      <c r="D2754" s="108">
        <f t="shared" si="66"/>
        <v>0</v>
      </c>
      <c r="E2754" s="117">
        <f>MULTIPLIER!$H$23</f>
        <v>0</v>
      </c>
    </row>
    <row r="2755" spans="1:5" ht="15" customHeight="1" x14ac:dyDescent="0.2">
      <c r="A2755" s="121">
        <v>1304185</v>
      </c>
      <c r="B2755" s="107" t="s">
        <v>3645</v>
      </c>
      <c r="C2755" s="108">
        <v>22.79</v>
      </c>
      <c r="D2755" s="108">
        <f t="shared" si="66"/>
        <v>0</v>
      </c>
      <c r="E2755" s="117">
        <f>MULTIPLIER!$H$23</f>
        <v>0</v>
      </c>
    </row>
    <row r="2756" spans="1:5" ht="15" customHeight="1" x14ac:dyDescent="0.2">
      <c r="A2756" s="121">
        <v>1304186</v>
      </c>
      <c r="B2756" s="107" t="s">
        <v>3646</v>
      </c>
      <c r="C2756" s="108">
        <v>36.49</v>
      </c>
      <c r="D2756" s="108">
        <f t="shared" si="66"/>
        <v>0</v>
      </c>
      <c r="E2756" s="117">
        <f>MULTIPLIER!$H$23</f>
        <v>0</v>
      </c>
    </row>
    <row r="2757" spans="1:5" ht="15" customHeight="1" x14ac:dyDescent="0.2">
      <c r="A2757" s="121">
        <v>1304187</v>
      </c>
      <c r="B2757" s="107" t="s">
        <v>3647</v>
      </c>
      <c r="C2757" s="108">
        <v>43.41</v>
      </c>
      <c r="D2757" s="108">
        <f t="shared" si="66"/>
        <v>0</v>
      </c>
      <c r="E2757" s="117">
        <f>MULTIPLIER!$H$23</f>
        <v>0</v>
      </c>
    </row>
    <row r="2758" spans="1:5" ht="15" customHeight="1" x14ac:dyDescent="0.2">
      <c r="A2758" s="121">
        <v>1304188</v>
      </c>
      <c r="B2758" s="107" t="s">
        <v>3648</v>
      </c>
      <c r="C2758" s="108">
        <v>61.08</v>
      </c>
      <c r="D2758" s="108">
        <f t="shared" si="66"/>
        <v>0</v>
      </c>
      <c r="E2758" s="117">
        <f>MULTIPLIER!$H$23</f>
        <v>0</v>
      </c>
    </row>
    <row r="2759" spans="1:5" ht="15" customHeight="1" x14ac:dyDescent="0.2">
      <c r="A2759" s="121">
        <v>1304190</v>
      </c>
      <c r="B2759" s="107" t="s">
        <v>3649</v>
      </c>
      <c r="C2759" s="108">
        <v>231.57</v>
      </c>
      <c r="D2759" s="108">
        <f t="shared" si="66"/>
        <v>0</v>
      </c>
      <c r="E2759" s="117">
        <f>MULTIPLIER!$H$23</f>
        <v>0</v>
      </c>
    </row>
    <row r="2760" spans="1:5" ht="15" customHeight="1" x14ac:dyDescent="0.2">
      <c r="A2760" s="121">
        <v>1304191</v>
      </c>
      <c r="B2760" s="107" t="s">
        <v>3650</v>
      </c>
      <c r="C2760" s="108">
        <v>412.1</v>
      </c>
      <c r="D2760" s="108">
        <f t="shared" si="66"/>
        <v>0</v>
      </c>
      <c r="E2760" s="117">
        <f>MULTIPLIER!$H$23</f>
        <v>0</v>
      </c>
    </row>
    <row r="2761" spans="1:5" ht="15" customHeight="1" x14ac:dyDescent="0.2">
      <c r="A2761" s="121">
        <v>1304100</v>
      </c>
      <c r="B2761" s="107" t="s">
        <v>3651</v>
      </c>
      <c r="C2761" s="108">
        <v>7.83</v>
      </c>
      <c r="D2761" s="108">
        <f t="shared" si="66"/>
        <v>0</v>
      </c>
      <c r="E2761" s="117">
        <f>MULTIPLIER!$H$23</f>
        <v>0</v>
      </c>
    </row>
    <row r="2762" spans="1:5" ht="15" customHeight="1" x14ac:dyDescent="0.2">
      <c r="A2762" s="121">
        <v>1304101</v>
      </c>
      <c r="B2762" s="107" t="s">
        <v>3652</v>
      </c>
      <c r="C2762" s="108">
        <v>7.83</v>
      </c>
      <c r="D2762" s="108">
        <f t="shared" si="66"/>
        <v>0</v>
      </c>
      <c r="E2762" s="117">
        <f>MULTIPLIER!$H$23</f>
        <v>0</v>
      </c>
    </row>
    <row r="2763" spans="1:5" ht="15" customHeight="1" x14ac:dyDescent="0.2">
      <c r="A2763" s="121">
        <v>1304102</v>
      </c>
      <c r="B2763" s="107" t="s">
        <v>3653</v>
      </c>
      <c r="C2763" s="108">
        <v>9.73</v>
      </c>
      <c r="D2763" s="108">
        <f t="shared" si="66"/>
        <v>0</v>
      </c>
      <c r="E2763" s="117">
        <f>MULTIPLIER!$H$23</f>
        <v>0</v>
      </c>
    </row>
    <row r="2764" spans="1:5" ht="15" customHeight="1" x14ac:dyDescent="0.2">
      <c r="A2764" s="121">
        <v>1304103</v>
      </c>
      <c r="B2764" s="107" t="s">
        <v>3654</v>
      </c>
      <c r="C2764" s="108">
        <v>10.36</v>
      </c>
      <c r="D2764" s="108">
        <f t="shared" si="66"/>
        <v>0</v>
      </c>
      <c r="E2764" s="117">
        <f>MULTIPLIER!$H$23</f>
        <v>0</v>
      </c>
    </row>
    <row r="2765" spans="1:5" ht="15" customHeight="1" x14ac:dyDescent="0.2">
      <c r="A2765" s="121">
        <v>1304104</v>
      </c>
      <c r="B2765" s="107" t="s">
        <v>3655</v>
      </c>
      <c r="C2765" s="108">
        <v>14.86</v>
      </c>
      <c r="D2765" s="108">
        <f t="shared" si="66"/>
        <v>0</v>
      </c>
      <c r="E2765" s="117">
        <f>MULTIPLIER!$H$23</f>
        <v>0</v>
      </c>
    </row>
    <row r="2766" spans="1:5" ht="15" customHeight="1" x14ac:dyDescent="0.2">
      <c r="A2766" s="121">
        <v>1304105</v>
      </c>
      <c r="B2766" s="107" t="s">
        <v>3656</v>
      </c>
      <c r="C2766" s="108">
        <v>21.06</v>
      </c>
      <c r="D2766" s="108">
        <f t="shared" si="66"/>
        <v>0</v>
      </c>
      <c r="E2766" s="117">
        <f>MULTIPLIER!$H$23</f>
        <v>0</v>
      </c>
    </row>
    <row r="2767" spans="1:5" ht="15" customHeight="1" x14ac:dyDescent="0.2">
      <c r="A2767" s="121">
        <v>1304106</v>
      </c>
      <c r="B2767" s="107" t="s">
        <v>3657</v>
      </c>
      <c r="C2767" s="108">
        <v>36.96</v>
      </c>
      <c r="D2767" s="108">
        <f t="shared" si="66"/>
        <v>0</v>
      </c>
      <c r="E2767" s="117">
        <f>MULTIPLIER!$H$23</f>
        <v>0</v>
      </c>
    </row>
    <row r="2768" spans="1:5" ht="15" customHeight="1" x14ac:dyDescent="0.2">
      <c r="A2768" s="121">
        <v>1304107</v>
      </c>
      <c r="B2768" s="107" t="s">
        <v>3658</v>
      </c>
      <c r="C2768" s="108">
        <v>49.19</v>
      </c>
      <c r="D2768" s="108">
        <f t="shared" si="66"/>
        <v>0</v>
      </c>
      <c r="E2768" s="117">
        <f>MULTIPLIER!$H$23</f>
        <v>0</v>
      </c>
    </row>
    <row r="2769" spans="1:5" ht="15" customHeight="1" x14ac:dyDescent="0.2">
      <c r="A2769" s="121">
        <v>1304108</v>
      </c>
      <c r="B2769" s="107" t="s">
        <v>3659</v>
      </c>
      <c r="C2769" s="108">
        <v>62.37</v>
      </c>
      <c r="D2769" s="108">
        <f t="shared" si="66"/>
        <v>0</v>
      </c>
      <c r="E2769" s="117">
        <f>MULTIPLIER!$H$23</f>
        <v>0</v>
      </c>
    </row>
    <row r="2770" spans="1:5" ht="15" customHeight="1" x14ac:dyDescent="0.2">
      <c r="A2770" s="121">
        <v>1304109</v>
      </c>
      <c r="B2770" s="107" t="s">
        <v>3660</v>
      </c>
      <c r="C2770" s="108">
        <v>142.07</v>
      </c>
      <c r="D2770" s="108">
        <f t="shared" si="66"/>
        <v>0</v>
      </c>
      <c r="E2770" s="117">
        <f>MULTIPLIER!$H$23</f>
        <v>0</v>
      </c>
    </row>
    <row r="2771" spans="1:5" ht="15" customHeight="1" x14ac:dyDescent="0.2">
      <c r="A2771" s="121">
        <v>1304110</v>
      </c>
      <c r="B2771" s="107" t="s">
        <v>3661</v>
      </c>
      <c r="C2771" s="108">
        <v>181.03</v>
      </c>
      <c r="D2771" s="108">
        <f t="shared" si="66"/>
        <v>0</v>
      </c>
      <c r="E2771" s="117">
        <f>MULTIPLIER!$H$23</f>
        <v>0</v>
      </c>
    </row>
    <row r="2772" spans="1:5" ht="15" customHeight="1" x14ac:dyDescent="0.2">
      <c r="A2772" s="121">
        <v>1304111</v>
      </c>
      <c r="B2772" s="107" t="s">
        <v>3662</v>
      </c>
      <c r="C2772" s="108">
        <v>353.29</v>
      </c>
      <c r="D2772" s="108">
        <f t="shared" si="66"/>
        <v>0</v>
      </c>
      <c r="E2772" s="117">
        <f>MULTIPLIER!$H$23</f>
        <v>0</v>
      </c>
    </row>
    <row r="2773" spans="1:5" ht="15" customHeight="1" x14ac:dyDescent="0.2">
      <c r="A2773" s="121">
        <v>1304120</v>
      </c>
      <c r="B2773" s="107" t="s">
        <v>3663</v>
      </c>
      <c r="C2773" s="108">
        <v>11.18</v>
      </c>
      <c r="D2773" s="108">
        <f t="shared" ref="D2773:D2804" si="67">ROUND(C2773*E2773,4)</f>
        <v>0</v>
      </c>
      <c r="E2773" s="117">
        <f>MULTIPLIER!$H$23</f>
        <v>0</v>
      </c>
    </row>
    <row r="2774" spans="1:5" ht="15" customHeight="1" x14ac:dyDescent="0.2">
      <c r="A2774" s="121">
        <v>1304121</v>
      </c>
      <c r="B2774" s="107" t="s">
        <v>3664</v>
      </c>
      <c r="C2774" s="108">
        <v>11.18</v>
      </c>
      <c r="D2774" s="108">
        <f t="shared" si="67"/>
        <v>0</v>
      </c>
      <c r="E2774" s="117">
        <f>MULTIPLIER!$H$23</f>
        <v>0</v>
      </c>
    </row>
    <row r="2775" spans="1:5" ht="15" customHeight="1" x14ac:dyDescent="0.2">
      <c r="A2775" s="121">
        <v>1304122</v>
      </c>
      <c r="B2775" s="107" t="s">
        <v>3665</v>
      </c>
      <c r="C2775" s="108">
        <v>13.46</v>
      </c>
      <c r="D2775" s="108">
        <f t="shared" si="67"/>
        <v>0</v>
      </c>
      <c r="E2775" s="117">
        <f>MULTIPLIER!$H$23</f>
        <v>0</v>
      </c>
    </row>
    <row r="2776" spans="1:5" ht="15" customHeight="1" x14ac:dyDescent="0.2">
      <c r="A2776" s="121">
        <v>1304123</v>
      </c>
      <c r="B2776" s="107" t="s">
        <v>3666</v>
      </c>
      <c r="C2776" s="108">
        <v>15.84</v>
      </c>
      <c r="D2776" s="108">
        <f t="shared" si="67"/>
        <v>0</v>
      </c>
      <c r="E2776" s="117">
        <f>MULTIPLIER!$H$23</f>
        <v>0</v>
      </c>
    </row>
    <row r="2777" spans="1:5" ht="15" customHeight="1" x14ac:dyDescent="0.2">
      <c r="A2777" s="121">
        <v>1304124</v>
      </c>
      <c r="B2777" s="107" t="s">
        <v>3667</v>
      </c>
      <c r="C2777" s="108">
        <v>21.98</v>
      </c>
      <c r="D2777" s="108">
        <f t="shared" si="67"/>
        <v>0</v>
      </c>
      <c r="E2777" s="117">
        <f>MULTIPLIER!$H$23</f>
        <v>0</v>
      </c>
    </row>
    <row r="2778" spans="1:5" ht="15" customHeight="1" x14ac:dyDescent="0.2">
      <c r="A2778" s="121">
        <v>1304125</v>
      </c>
      <c r="B2778" s="107" t="s">
        <v>3668</v>
      </c>
      <c r="C2778" s="108">
        <v>38.04</v>
      </c>
      <c r="D2778" s="108">
        <f t="shared" si="67"/>
        <v>0</v>
      </c>
      <c r="E2778" s="117">
        <f>MULTIPLIER!$H$23</f>
        <v>0</v>
      </c>
    </row>
    <row r="2779" spans="1:5" ht="15" customHeight="1" x14ac:dyDescent="0.2">
      <c r="A2779" s="121">
        <v>1304126</v>
      </c>
      <c r="B2779" s="107" t="s">
        <v>3669</v>
      </c>
      <c r="C2779" s="108">
        <v>55.25</v>
      </c>
      <c r="D2779" s="108">
        <f t="shared" si="67"/>
        <v>0</v>
      </c>
      <c r="E2779" s="117">
        <f>MULTIPLIER!$H$23</f>
        <v>0</v>
      </c>
    </row>
    <row r="2780" spans="1:5" ht="15" customHeight="1" x14ac:dyDescent="0.2">
      <c r="A2780" s="121">
        <v>1304127</v>
      </c>
      <c r="B2780" s="107" t="s">
        <v>3670</v>
      </c>
      <c r="C2780" s="108">
        <v>65.36</v>
      </c>
      <c r="D2780" s="108">
        <f t="shared" si="67"/>
        <v>0</v>
      </c>
      <c r="E2780" s="117">
        <f>MULTIPLIER!$H$23</f>
        <v>0</v>
      </c>
    </row>
    <row r="2781" spans="1:5" ht="15" customHeight="1" x14ac:dyDescent="0.2">
      <c r="A2781" s="121">
        <v>1304128</v>
      </c>
      <c r="B2781" s="107" t="s">
        <v>3671</v>
      </c>
      <c r="C2781" s="108">
        <v>88.52</v>
      </c>
      <c r="D2781" s="108">
        <f t="shared" si="67"/>
        <v>0</v>
      </c>
      <c r="E2781" s="117">
        <f>MULTIPLIER!$H$23</f>
        <v>0</v>
      </c>
    </row>
    <row r="2782" spans="1:5" ht="15" customHeight="1" x14ac:dyDescent="0.2">
      <c r="A2782" s="121">
        <v>1304129</v>
      </c>
      <c r="B2782" s="107" t="s">
        <v>3672</v>
      </c>
      <c r="C2782" s="108">
        <v>186.95</v>
      </c>
      <c r="D2782" s="108">
        <f t="shared" si="67"/>
        <v>0</v>
      </c>
      <c r="E2782" s="117">
        <f>MULTIPLIER!$H$23</f>
        <v>0</v>
      </c>
    </row>
    <row r="2783" spans="1:5" ht="15" customHeight="1" x14ac:dyDescent="0.2">
      <c r="A2783" s="121">
        <v>1304130</v>
      </c>
      <c r="B2783" s="107" t="s">
        <v>3673</v>
      </c>
      <c r="C2783" s="108">
        <v>248</v>
      </c>
      <c r="D2783" s="108">
        <f t="shared" si="67"/>
        <v>0</v>
      </c>
      <c r="E2783" s="117">
        <f>MULTIPLIER!$H$23</f>
        <v>0</v>
      </c>
    </row>
    <row r="2784" spans="1:5" ht="15" customHeight="1" x14ac:dyDescent="0.2">
      <c r="A2784" s="121">
        <v>1304131</v>
      </c>
      <c r="B2784" s="107" t="s">
        <v>3674</v>
      </c>
      <c r="C2784" s="108">
        <v>482.9</v>
      </c>
      <c r="D2784" s="108">
        <f t="shared" si="67"/>
        <v>0</v>
      </c>
      <c r="E2784" s="117">
        <f>MULTIPLIER!$H$23</f>
        <v>0</v>
      </c>
    </row>
    <row r="2785" spans="1:5" ht="15" customHeight="1" x14ac:dyDescent="0.2">
      <c r="A2785" s="121">
        <v>1304390</v>
      </c>
      <c r="B2785" s="107" t="s">
        <v>3675</v>
      </c>
      <c r="C2785" s="108">
        <v>5.1100000000000003</v>
      </c>
      <c r="D2785" s="108">
        <f t="shared" si="67"/>
        <v>0</v>
      </c>
      <c r="E2785" s="117">
        <f>MULTIPLIER!$H$23</f>
        <v>0</v>
      </c>
    </row>
    <row r="2786" spans="1:5" ht="15" customHeight="1" x14ac:dyDescent="0.2">
      <c r="A2786" s="121">
        <v>1304391</v>
      </c>
      <c r="B2786" s="107" t="s">
        <v>3676</v>
      </c>
      <c r="C2786" s="108">
        <v>5.58</v>
      </c>
      <c r="D2786" s="108">
        <f t="shared" si="67"/>
        <v>0</v>
      </c>
      <c r="E2786" s="117">
        <f>MULTIPLIER!$H$23</f>
        <v>0</v>
      </c>
    </row>
    <row r="2787" spans="1:5" ht="15" customHeight="1" x14ac:dyDescent="0.2">
      <c r="A2787" s="121">
        <v>1304392</v>
      </c>
      <c r="B2787" s="107" t="s">
        <v>3677</v>
      </c>
      <c r="C2787" s="108">
        <v>5.58</v>
      </c>
      <c r="D2787" s="108">
        <f t="shared" si="67"/>
        <v>0</v>
      </c>
      <c r="E2787" s="117">
        <f>MULTIPLIER!$H$23</f>
        <v>0</v>
      </c>
    </row>
    <row r="2788" spans="1:5" ht="15" customHeight="1" x14ac:dyDescent="0.2">
      <c r="A2788" s="121">
        <v>1304393</v>
      </c>
      <c r="B2788" s="107" t="s">
        <v>3678</v>
      </c>
      <c r="C2788" s="108">
        <v>7.06</v>
      </c>
      <c r="D2788" s="108">
        <f t="shared" si="67"/>
        <v>0</v>
      </c>
      <c r="E2788" s="117">
        <f>MULTIPLIER!$H$23</f>
        <v>0</v>
      </c>
    </row>
    <row r="2789" spans="1:5" ht="15" customHeight="1" x14ac:dyDescent="0.2">
      <c r="A2789" s="121">
        <v>1304394</v>
      </c>
      <c r="B2789" s="107" t="s">
        <v>3679</v>
      </c>
      <c r="C2789" s="108">
        <v>7.06</v>
      </c>
      <c r="D2789" s="108">
        <f t="shared" si="67"/>
        <v>0</v>
      </c>
      <c r="E2789" s="117">
        <f>MULTIPLIER!$H$23</f>
        <v>0</v>
      </c>
    </row>
    <row r="2790" spans="1:5" ht="15" customHeight="1" x14ac:dyDescent="0.2">
      <c r="A2790" s="121">
        <v>1304395</v>
      </c>
      <c r="B2790" s="107" t="s">
        <v>3680</v>
      </c>
      <c r="C2790" s="108">
        <v>7.06</v>
      </c>
      <c r="D2790" s="108">
        <f t="shared" si="67"/>
        <v>0</v>
      </c>
      <c r="E2790" s="117">
        <f>MULTIPLIER!$H$23</f>
        <v>0</v>
      </c>
    </row>
    <row r="2791" spans="1:5" ht="15" customHeight="1" x14ac:dyDescent="0.2">
      <c r="A2791" s="121">
        <v>1304397</v>
      </c>
      <c r="B2791" s="107" t="s">
        <v>3681</v>
      </c>
      <c r="C2791" s="108">
        <v>10.33</v>
      </c>
      <c r="D2791" s="108">
        <f t="shared" si="67"/>
        <v>0</v>
      </c>
      <c r="E2791" s="117">
        <f>MULTIPLIER!$H$23</f>
        <v>0</v>
      </c>
    </row>
    <row r="2792" spans="1:5" ht="15" customHeight="1" x14ac:dyDescent="0.2">
      <c r="A2792" s="121">
        <v>1304398</v>
      </c>
      <c r="B2792" s="107" t="s">
        <v>3682</v>
      </c>
      <c r="C2792" s="108">
        <v>10.33</v>
      </c>
      <c r="D2792" s="108">
        <f t="shared" si="67"/>
        <v>0</v>
      </c>
      <c r="E2792" s="117">
        <f>MULTIPLIER!$H$23</f>
        <v>0</v>
      </c>
    </row>
    <row r="2793" spans="1:5" ht="15" customHeight="1" x14ac:dyDescent="0.2">
      <c r="A2793" s="121">
        <v>1304399</v>
      </c>
      <c r="B2793" s="107" t="s">
        <v>3683</v>
      </c>
      <c r="C2793" s="108">
        <v>10.33</v>
      </c>
      <c r="D2793" s="108">
        <f t="shared" si="67"/>
        <v>0</v>
      </c>
      <c r="E2793" s="117">
        <f>MULTIPLIER!$H$23</f>
        <v>0</v>
      </c>
    </row>
    <row r="2794" spans="1:5" ht="15" customHeight="1" x14ac:dyDescent="0.2">
      <c r="A2794" s="121">
        <v>1304400</v>
      </c>
      <c r="B2794" s="107" t="s">
        <v>3684</v>
      </c>
      <c r="C2794" s="108">
        <v>14.35</v>
      </c>
      <c r="D2794" s="108">
        <f t="shared" si="67"/>
        <v>0</v>
      </c>
      <c r="E2794" s="117">
        <f>MULTIPLIER!$H$23</f>
        <v>0</v>
      </c>
    </row>
    <row r="2795" spans="1:5" ht="15" customHeight="1" x14ac:dyDescent="0.2">
      <c r="A2795" s="121">
        <v>1304401</v>
      </c>
      <c r="B2795" s="107" t="s">
        <v>3685</v>
      </c>
      <c r="C2795" s="108">
        <v>14.35</v>
      </c>
      <c r="D2795" s="108">
        <f t="shared" si="67"/>
        <v>0</v>
      </c>
      <c r="E2795" s="117">
        <f>MULTIPLIER!$H$23</f>
        <v>0</v>
      </c>
    </row>
    <row r="2796" spans="1:5" ht="15" customHeight="1" x14ac:dyDescent="0.2">
      <c r="A2796" s="121">
        <v>1304402</v>
      </c>
      <c r="B2796" s="107" t="s">
        <v>3686</v>
      </c>
      <c r="C2796" s="108">
        <v>14.35</v>
      </c>
      <c r="D2796" s="108">
        <f t="shared" si="67"/>
        <v>0</v>
      </c>
      <c r="E2796" s="117">
        <f>MULTIPLIER!$H$23</f>
        <v>0</v>
      </c>
    </row>
    <row r="2797" spans="1:5" ht="15" customHeight="1" x14ac:dyDescent="0.2">
      <c r="A2797" s="121">
        <v>1304403</v>
      </c>
      <c r="B2797" s="107" t="s">
        <v>3687</v>
      </c>
      <c r="C2797" s="108">
        <v>14.35</v>
      </c>
      <c r="D2797" s="108">
        <f t="shared" si="67"/>
        <v>0</v>
      </c>
      <c r="E2797" s="117">
        <f>MULTIPLIER!$H$23</f>
        <v>0</v>
      </c>
    </row>
    <row r="2798" spans="1:5" ht="15" customHeight="1" x14ac:dyDescent="0.2">
      <c r="A2798" s="121">
        <v>1304406</v>
      </c>
      <c r="B2798" s="107" t="s">
        <v>3688</v>
      </c>
      <c r="C2798" s="108">
        <v>25.67</v>
      </c>
      <c r="D2798" s="108">
        <f t="shared" si="67"/>
        <v>0</v>
      </c>
      <c r="E2798" s="117">
        <f>MULTIPLIER!$H$23</f>
        <v>0</v>
      </c>
    </row>
    <row r="2799" spans="1:5" ht="15" customHeight="1" x14ac:dyDescent="0.2">
      <c r="A2799" s="121">
        <v>1304407</v>
      </c>
      <c r="B2799" s="107" t="s">
        <v>3689</v>
      </c>
      <c r="C2799" s="108">
        <v>25.67</v>
      </c>
      <c r="D2799" s="108">
        <f t="shared" si="67"/>
        <v>0</v>
      </c>
      <c r="E2799" s="117">
        <f>MULTIPLIER!$H$23</f>
        <v>0</v>
      </c>
    </row>
    <row r="2800" spans="1:5" ht="15" customHeight="1" x14ac:dyDescent="0.2">
      <c r="A2800" s="121">
        <v>1304408</v>
      </c>
      <c r="B2800" s="107" t="s">
        <v>3690</v>
      </c>
      <c r="C2800" s="108">
        <v>25.67</v>
      </c>
      <c r="D2800" s="108">
        <f t="shared" si="67"/>
        <v>0</v>
      </c>
      <c r="E2800" s="117">
        <f>MULTIPLIER!$H$23</f>
        <v>0</v>
      </c>
    </row>
    <row r="2801" spans="1:5" ht="15" customHeight="1" x14ac:dyDescent="0.2">
      <c r="A2801" s="121">
        <v>1304410</v>
      </c>
      <c r="B2801" s="107" t="s">
        <v>3691</v>
      </c>
      <c r="C2801" s="108">
        <v>30.72</v>
      </c>
      <c r="D2801" s="108">
        <f t="shared" si="67"/>
        <v>0</v>
      </c>
      <c r="E2801" s="117">
        <f>MULTIPLIER!$H$23</f>
        <v>0</v>
      </c>
    </row>
    <row r="2802" spans="1:5" ht="15" customHeight="1" x14ac:dyDescent="0.2">
      <c r="A2802" s="121">
        <v>1304411</v>
      </c>
      <c r="B2802" s="107" t="s">
        <v>3692</v>
      </c>
      <c r="C2802" s="108">
        <v>30.72</v>
      </c>
      <c r="D2802" s="108">
        <f t="shared" si="67"/>
        <v>0</v>
      </c>
      <c r="E2802" s="117">
        <f>MULTIPLIER!$H$23</f>
        <v>0</v>
      </c>
    </row>
    <row r="2803" spans="1:5" ht="15" customHeight="1" x14ac:dyDescent="0.2">
      <c r="A2803" s="121">
        <v>1304412</v>
      </c>
      <c r="B2803" s="107" t="s">
        <v>3693</v>
      </c>
      <c r="C2803" s="108">
        <v>30.72</v>
      </c>
      <c r="D2803" s="108">
        <f t="shared" si="67"/>
        <v>0</v>
      </c>
      <c r="E2803" s="117">
        <f>MULTIPLIER!$H$23</f>
        <v>0</v>
      </c>
    </row>
    <row r="2804" spans="1:5" ht="15" customHeight="1" x14ac:dyDescent="0.2">
      <c r="A2804" s="121">
        <v>1304413</v>
      </c>
      <c r="B2804" s="107" t="s">
        <v>3694</v>
      </c>
      <c r="C2804" s="108">
        <v>30.72</v>
      </c>
      <c r="D2804" s="108">
        <f t="shared" si="67"/>
        <v>0</v>
      </c>
      <c r="E2804" s="117">
        <f>MULTIPLIER!$H$23</f>
        <v>0</v>
      </c>
    </row>
    <row r="2805" spans="1:5" ht="15" customHeight="1" x14ac:dyDescent="0.2">
      <c r="A2805" s="121">
        <v>1304414</v>
      </c>
      <c r="B2805" s="107" t="s">
        <v>3695</v>
      </c>
      <c r="C2805" s="108">
        <v>30.72</v>
      </c>
      <c r="D2805" s="108">
        <f t="shared" ref="D2805:D2836" si="68">ROUND(C2805*E2805,4)</f>
        <v>0</v>
      </c>
      <c r="E2805" s="117">
        <f>MULTIPLIER!$H$23</f>
        <v>0</v>
      </c>
    </row>
    <row r="2806" spans="1:5" ht="15" customHeight="1" x14ac:dyDescent="0.2">
      <c r="A2806" s="121">
        <v>1304417</v>
      </c>
      <c r="B2806" s="107" t="s">
        <v>3696</v>
      </c>
      <c r="C2806" s="108">
        <v>46.86</v>
      </c>
      <c r="D2806" s="108">
        <f t="shared" si="68"/>
        <v>0</v>
      </c>
      <c r="E2806" s="117">
        <f>MULTIPLIER!$H$23</f>
        <v>0</v>
      </c>
    </row>
    <row r="2807" spans="1:5" ht="15" customHeight="1" x14ac:dyDescent="0.2">
      <c r="A2807" s="121">
        <v>1304418</v>
      </c>
      <c r="B2807" s="107" t="s">
        <v>3697</v>
      </c>
      <c r="C2807" s="108">
        <v>46.86</v>
      </c>
      <c r="D2807" s="108">
        <f t="shared" si="68"/>
        <v>0</v>
      </c>
      <c r="E2807" s="117">
        <f>MULTIPLIER!$H$23</f>
        <v>0</v>
      </c>
    </row>
    <row r="2808" spans="1:5" ht="15" customHeight="1" x14ac:dyDescent="0.2">
      <c r="A2808" s="121">
        <v>1304419</v>
      </c>
      <c r="B2808" s="107" t="s">
        <v>3698</v>
      </c>
      <c r="C2808" s="108">
        <v>46.86</v>
      </c>
      <c r="D2808" s="108">
        <f t="shared" si="68"/>
        <v>0</v>
      </c>
      <c r="E2808" s="117">
        <f>MULTIPLIER!$H$23</f>
        <v>0</v>
      </c>
    </row>
    <row r="2809" spans="1:5" ht="15" customHeight="1" x14ac:dyDescent="0.2">
      <c r="A2809" s="121">
        <v>1304420</v>
      </c>
      <c r="B2809" s="107" t="s">
        <v>3699</v>
      </c>
      <c r="C2809" s="108">
        <v>46.86</v>
      </c>
      <c r="D2809" s="108">
        <f t="shared" si="68"/>
        <v>0</v>
      </c>
      <c r="E2809" s="117">
        <f>MULTIPLIER!$H$23</f>
        <v>0</v>
      </c>
    </row>
    <row r="2810" spans="1:5" ht="15" customHeight="1" x14ac:dyDescent="0.2">
      <c r="A2810" s="121">
        <v>1304421</v>
      </c>
      <c r="B2810" s="107" t="s">
        <v>3700</v>
      </c>
      <c r="C2810" s="108">
        <v>46.86</v>
      </c>
      <c r="D2810" s="108">
        <f t="shared" si="68"/>
        <v>0</v>
      </c>
      <c r="E2810" s="117">
        <f>MULTIPLIER!$H$23</f>
        <v>0</v>
      </c>
    </row>
    <row r="2811" spans="1:5" ht="15" customHeight="1" x14ac:dyDescent="0.2">
      <c r="A2811" s="121">
        <v>1304429</v>
      </c>
      <c r="B2811" s="107" t="s">
        <v>3701</v>
      </c>
      <c r="C2811" s="108">
        <v>80.319999999999993</v>
      </c>
      <c r="D2811" s="108">
        <f t="shared" si="68"/>
        <v>0</v>
      </c>
      <c r="E2811" s="117">
        <f>MULTIPLIER!$H$23</f>
        <v>0</v>
      </c>
    </row>
    <row r="2812" spans="1:5" ht="15" customHeight="1" x14ac:dyDescent="0.2">
      <c r="A2812" s="121">
        <v>1304430</v>
      </c>
      <c r="B2812" s="107" t="s">
        <v>3702</v>
      </c>
      <c r="C2812" s="108">
        <v>80.319999999999993</v>
      </c>
      <c r="D2812" s="108">
        <f t="shared" si="68"/>
        <v>0</v>
      </c>
      <c r="E2812" s="117">
        <f>MULTIPLIER!$H$23</f>
        <v>0</v>
      </c>
    </row>
    <row r="2813" spans="1:5" ht="15" customHeight="1" x14ac:dyDescent="0.2">
      <c r="A2813" s="121">
        <v>1304431</v>
      </c>
      <c r="B2813" s="107" t="s">
        <v>3703</v>
      </c>
      <c r="C2813" s="108">
        <v>123.08</v>
      </c>
      <c r="D2813" s="108">
        <f t="shared" si="68"/>
        <v>0</v>
      </c>
      <c r="E2813" s="117">
        <f>MULTIPLIER!$H$23</f>
        <v>0</v>
      </c>
    </row>
    <row r="2814" spans="1:5" ht="15" customHeight="1" x14ac:dyDescent="0.2">
      <c r="A2814" s="121">
        <v>1304433</v>
      </c>
      <c r="B2814" s="107" t="s">
        <v>3704</v>
      </c>
      <c r="C2814" s="108">
        <v>123.08</v>
      </c>
      <c r="D2814" s="108">
        <f t="shared" si="68"/>
        <v>0</v>
      </c>
      <c r="E2814" s="117">
        <f>MULTIPLIER!$H$23</f>
        <v>0</v>
      </c>
    </row>
    <row r="2815" spans="1:5" ht="15" customHeight="1" x14ac:dyDescent="0.2">
      <c r="A2815" s="121">
        <v>1304434</v>
      </c>
      <c r="B2815" s="107" t="s">
        <v>3705</v>
      </c>
      <c r="C2815" s="108">
        <v>123.08</v>
      </c>
      <c r="D2815" s="108">
        <f t="shared" si="68"/>
        <v>0</v>
      </c>
      <c r="E2815" s="117">
        <f>MULTIPLIER!$H$23</f>
        <v>0</v>
      </c>
    </row>
    <row r="2816" spans="1:5" ht="15" customHeight="1" x14ac:dyDescent="0.2">
      <c r="A2816" s="121">
        <v>1304435</v>
      </c>
      <c r="B2816" s="107" t="s">
        <v>3706</v>
      </c>
      <c r="C2816" s="108">
        <v>123.08</v>
      </c>
      <c r="D2816" s="108">
        <f t="shared" si="68"/>
        <v>0</v>
      </c>
      <c r="E2816" s="117">
        <f>MULTIPLIER!$H$23</f>
        <v>0</v>
      </c>
    </row>
    <row r="2817" spans="1:5" ht="15" customHeight="1" x14ac:dyDescent="0.2">
      <c r="A2817" s="121">
        <v>1304439</v>
      </c>
      <c r="B2817" s="107" t="s">
        <v>3707</v>
      </c>
      <c r="C2817" s="108">
        <v>223.95</v>
      </c>
      <c r="D2817" s="108">
        <f t="shared" si="68"/>
        <v>0</v>
      </c>
      <c r="E2817" s="117">
        <f>MULTIPLIER!$H$23</f>
        <v>0</v>
      </c>
    </row>
    <row r="2818" spans="1:5" ht="15" customHeight="1" x14ac:dyDescent="0.2">
      <c r="A2818" s="121">
        <v>1304441</v>
      </c>
      <c r="B2818" s="107" t="s">
        <v>3708</v>
      </c>
      <c r="C2818" s="108">
        <v>223.95</v>
      </c>
      <c r="D2818" s="108">
        <f t="shared" si="68"/>
        <v>0</v>
      </c>
      <c r="E2818" s="117">
        <f>MULTIPLIER!$H$23</f>
        <v>0</v>
      </c>
    </row>
    <row r="2819" spans="1:5" ht="15" customHeight="1" x14ac:dyDescent="0.2">
      <c r="A2819" s="121">
        <v>1304470</v>
      </c>
      <c r="B2819" s="107" t="s">
        <v>3709</v>
      </c>
      <c r="C2819" s="108">
        <v>3.39</v>
      </c>
      <c r="D2819" s="108">
        <f t="shared" si="68"/>
        <v>0</v>
      </c>
      <c r="E2819" s="117">
        <f>MULTIPLIER!$H$23</f>
        <v>0</v>
      </c>
    </row>
    <row r="2820" spans="1:5" ht="15" customHeight="1" x14ac:dyDescent="0.2">
      <c r="A2820" s="121">
        <v>1304471</v>
      </c>
      <c r="B2820" s="107" t="s">
        <v>3710</v>
      </c>
      <c r="C2820" s="108">
        <v>4</v>
      </c>
      <c r="D2820" s="108">
        <f t="shared" si="68"/>
        <v>0</v>
      </c>
      <c r="E2820" s="117">
        <f>MULTIPLIER!$H$23</f>
        <v>0</v>
      </c>
    </row>
    <row r="2821" spans="1:5" ht="15" customHeight="1" x14ac:dyDescent="0.2">
      <c r="A2821" s="121">
        <v>1304472</v>
      </c>
      <c r="B2821" s="107" t="s">
        <v>3711</v>
      </c>
      <c r="C2821" s="108">
        <v>4.63</v>
      </c>
      <c r="D2821" s="108">
        <f t="shared" si="68"/>
        <v>0</v>
      </c>
      <c r="E2821" s="117">
        <f>MULTIPLIER!$H$23</f>
        <v>0</v>
      </c>
    </row>
    <row r="2822" spans="1:5" ht="15" customHeight="1" x14ac:dyDescent="0.2">
      <c r="A2822" s="121">
        <v>1304473</v>
      </c>
      <c r="B2822" s="107" t="s">
        <v>3712</v>
      </c>
      <c r="C2822" s="108">
        <v>7.64</v>
      </c>
      <c r="D2822" s="108">
        <f t="shared" si="68"/>
        <v>0</v>
      </c>
      <c r="E2822" s="117">
        <f>MULTIPLIER!$H$23</f>
        <v>0</v>
      </c>
    </row>
    <row r="2823" spans="1:5" ht="15" customHeight="1" x14ac:dyDescent="0.2">
      <c r="A2823" s="121">
        <v>1304474</v>
      </c>
      <c r="B2823" s="107" t="s">
        <v>3713</v>
      </c>
      <c r="C2823" s="108">
        <v>9.32</v>
      </c>
      <c r="D2823" s="108">
        <f t="shared" si="68"/>
        <v>0</v>
      </c>
      <c r="E2823" s="117">
        <f>MULTIPLIER!$H$23</f>
        <v>0</v>
      </c>
    </row>
    <row r="2824" spans="1:5" ht="15" customHeight="1" x14ac:dyDescent="0.2">
      <c r="A2824" s="121">
        <v>1304475</v>
      </c>
      <c r="B2824" s="107" t="s">
        <v>3714</v>
      </c>
      <c r="C2824" s="108">
        <v>11.79</v>
      </c>
      <c r="D2824" s="108">
        <f t="shared" si="68"/>
        <v>0</v>
      </c>
      <c r="E2824" s="117">
        <f>MULTIPLIER!$H$23</f>
        <v>0</v>
      </c>
    </row>
    <row r="2825" spans="1:5" ht="15" customHeight="1" x14ac:dyDescent="0.2">
      <c r="A2825" s="121">
        <v>1304476</v>
      </c>
      <c r="B2825" s="107" t="s">
        <v>3715</v>
      </c>
      <c r="C2825" s="108">
        <v>23.47</v>
      </c>
      <c r="D2825" s="108">
        <f t="shared" si="68"/>
        <v>0</v>
      </c>
      <c r="E2825" s="117">
        <f>MULTIPLIER!$H$23</f>
        <v>0</v>
      </c>
    </row>
    <row r="2826" spans="1:5" ht="15" customHeight="1" x14ac:dyDescent="0.2">
      <c r="A2826" s="121">
        <v>1304477</v>
      </c>
      <c r="B2826" s="107" t="s">
        <v>3716</v>
      </c>
      <c r="C2826" s="108">
        <v>27.99</v>
      </c>
      <c r="D2826" s="108">
        <f t="shared" si="68"/>
        <v>0</v>
      </c>
      <c r="E2826" s="117">
        <f>MULTIPLIER!$H$23</f>
        <v>0</v>
      </c>
    </row>
    <row r="2827" spans="1:5" ht="15" customHeight="1" x14ac:dyDescent="0.2">
      <c r="A2827" s="121">
        <v>1304478</v>
      </c>
      <c r="B2827" s="107" t="s">
        <v>3717</v>
      </c>
      <c r="C2827" s="108">
        <v>33.130000000000003</v>
      </c>
      <c r="D2827" s="108">
        <f t="shared" si="68"/>
        <v>0</v>
      </c>
      <c r="E2827" s="117">
        <f>MULTIPLIER!$H$23</f>
        <v>0</v>
      </c>
    </row>
    <row r="2828" spans="1:5" ht="15" customHeight="1" x14ac:dyDescent="0.2">
      <c r="A2828" s="121">
        <v>1304479</v>
      </c>
      <c r="B2828" s="107" t="s">
        <v>3718</v>
      </c>
      <c r="C2828" s="108">
        <v>63.13</v>
      </c>
      <c r="D2828" s="108">
        <f t="shared" si="68"/>
        <v>0</v>
      </c>
      <c r="E2828" s="117">
        <f>MULTIPLIER!$H$23</f>
        <v>0</v>
      </c>
    </row>
    <row r="2829" spans="1:5" ht="15" customHeight="1" x14ac:dyDescent="0.2">
      <c r="A2829" s="121">
        <v>1304480</v>
      </c>
      <c r="B2829" s="107" t="s">
        <v>3719</v>
      </c>
      <c r="C2829" s="108">
        <v>79.319999999999993</v>
      </c>
      <c r="D2829" s="108">
        <f t="shared" si="68"/>
        <v>0</v>
      </c>
      <c r="E2829" s="117">
        <f>MULTIPLIER!$H$23</f>
        <v>0</v>
      </c>
    </row>
    <row r="2830" spans="1:5" ht="15" customHeight="1" x14ac:dyDescent="0.2">
      <c r="A2830" s="121">
        <v>1304220</v>
      </c>
      <c r="B2830" s="107" t="s">
        <v>3720</v>
      </c>
      <c r="C2830" s="108">
        <v>10.5</v>
      </c>
      <c r="D2830" s="108">
        <f t="shared" si="68"/>
        <v>0</v>
      </c>
      <c r="E2830" s="117">
        <f>MULTIPLIER!$H$23</f>
        <v>0</v>
      </c>
    </row>
    <row r="2831" spans="1:5" ht="15" customHeight="1" x14ac:dyDescent="0.2">
      <c r="A2831" s="121">
        <v>1304221</v>
      </c>
      <c r="B2831" s="107" t="s">
        <v>3721</v>
      </c>
      <c r="C2831" s="108">
        <v>10.5</v>
      </c>
      <c r="D2831" s="108">
        <f t="shared" si="68"/>
        <v>0</v>
      </c>
      <c r="E2831" s="117">
        <f>MULTIPLIER!$H$23</f>
        <v>0</v>
      </c>
    </row>
    <row r="2832" spans="1:5" ht="15" customHeight="1" x14ac:dyDescent="0.2">
      <c r="A2832" s="121">
        <v>1304222</v>
      </c>
      <c r="B2832" s="107" t="s">
        <v>3722</v>
      </c>
      <c r="C2832" s="108">
        <v>13.38</v>
      </c>
      <c r="D2832" s="108">
        <f t="shared" si="68"/>
        <v>0</v>
      </c>
      <c r="E2832" s="117">
        <f>MULTIPLIER!$H$23</f>
        <v>0</v>
      </c>
    </row>
    <row r="2833" spans="1:5" ht="15" customHeight="1" x14ac:dyDescent="0.2">
      <c r="A2833" s="121">
        <v>1304223</v>
      </c>
      <c r="B2833" s="107" t="s">
        <v>3723</v>
      </c>
      <c r="C2833" s="108">
        <v>14.05</v>
      </c>
      <c r="D2833" s="108">
        <f t="shared" si="68"/>
        <v>0</v>
      </c>
      <c r="E2833" s="117">
        <f>MULTIPLIER!$H$23</f>
        <v>0</v>
      </c>
    </row>
    <row r="2834" spans="1:5" ht="15" customHeight="1" x14ac:dyDescent="0.2">
      <c r="A2834" s="121">
        <v>1304224</v>
      </c>
      <c r="B2834" s="107" t="s">
        <v>3724</v>
      </c>
      <c r="C2834" s="108">
        <v>22.35</v>
      </c>
      <c r="D2834" s="108">
        <f t="shared" si="68"/>
        <v>0</v>
      </c>
      <c r="E2834" s="117">
        <f>MULTIPLIER!$H$23</f>
        <v>0</v>
      </c>
    </row>
    <row r="2835" spans="1:5" ht="15" customHeight="1" x14ac:dyDescent="0.2">
      <c r="A2835" s="121">
        <v>1304225</v>
      </c>
      <c r="B2835" s="107" t="s">
        <v>3725</v>
      </c>
      <c r="C2835" s="108">
        <v>28.46</v>
      </c>
      <c r="D2835" s="108">
        <f t="shared" si="68"/>
        <v>0</v>
      </c>
      <c r="E2835" s="117">
        <f>MULTIPLIER!$H$23</f>
        <v>0</v>
      </c>
    </row>
    <row r="2836" spans="1:5" ht="15" customHeight="1" x14ac:dyDescent="0.2">
      <c r="A2836" s="121">
        <v>1304226</v>
      </c>
      <c r="B2836" s="107" t="s">
        <v>3726</v>
      </c>
      <c r="C2836" s="108">
        <v>56.61</v>
      </c>
      <c r="D2836" s="108">
        <f t="shared" si="68"/>
        <v>0</v>
      </c>
      <c r="E2836" s="117">
        <f>MULTIPLIER!$H$23</f>
        <v>0</v>
      </c>
    </row>
    <row r="2837" spans="1:5" ht="15" customHeight="1" x14ac:dyDescent="0.2">
      <c r="A2837" s="121">
        <v>1304227</v>
      </c>
      <c r="B2837" s="107" t="s">
        <v>3727</v>
      </c>
      <c r="C2837" s="108">
        <v>70.37</v>
      </c>
      <c r="D2837" s="108">
        <f t="shared" ref="D2837:D2868" si="69">ROUND(C2837*E2837,4)</f>
        <v>0</v>
      </c>
      <c r="E2837" s="117">
        <f>MULTIPLIER!$H$23</f>
        <v>0</v>
      </c>
    </row>
    <row r="2838" spans="1:5" ht="15" customHeight="1" x14ac:dyDescent="0.2">
      <c r="A2838" s="121">
        <v>1304228</v>
      </c>
      <c r="B2838" s="107" t="s">
        <v>3728</v>
      </c>
      <c r="C2838" s="108">
        <v>90.39</v>
      </c>
      <c r="D2838" s="108">
        <f t="shared" si="69"/>
        <v>0</v>
      </c>
      <c r="E2838" s="117">
        <f>MULTIPLIER!$H$23</f>
        <v>0</v>
      </c>
    </row>
    <row r="2839" spans="1:5" ht="15" customHeight="1" x14ac:dyDescent="0.2">
      <c r="A2839" s="121">
        <v>1304229</v>
      </c>
      <c r="B2839" s="107" t="s">
        <v>3729</v>
      </c>
      <c r="C2839" s="108">
        <v>193.87</v>
      </c>
      <c r="D2839" s="108">
        <f t="shared" si="69"/>
        <v>0</v>
      </c>
      <c r="E2839" s="117">
        <f>MULTIPLIER!$H$23</f>
        <v>0</v>
      </c>
    </row>
    <row r="2840" spans="1:5" ht="15" customHeight="1" x14ac:dyDescent="0.2">
      <c r="A2840" s="121">
        <v>1304230</v>
      </c>
      <c r="B2840" s="107" t="s">
        <v>3730</v>
      </c>
      <c r="C2840" s="108">
        <v>279.39999999999998</v>
      </c>
      <c r="D2840" s="108">
        <f t="shared" si="69"/>
        <v>0</v>
      </c>
      <c r="E2840" s="117">
        <f>MULTIPLIER!$H$23</f>
        <v>0</v>
      </c>
    </row>
    <row r="2841" spans="1:5" ht="15" customHeight="1" x14ac:dyDescent="0.2">
      <c r="A2841" s="121">
        <v>1304231</v>
      </c>
      <c r="B2841" s="107" t="s">
        <v>3731</v>
      </c>
      <c r="C2841" s="108">
        <v>504.64</v>
      </c>
      <c r="D2841" s="108">
        <f t="shared" si="69"/>
        <v>0</v>
      </c>
      <c r="E2841" s="117">
        <f>MULTIPLIER!$H$23</f>
        <v>0</v>
      </c>
    </row>
    <row r="2842" spans="1:5" ht="15" customHeight="1" x14ac:dyDescent="0.2">
      <c r="A2842" s="121">
        <v>1304510</v>
      </c>
      <c r="B2842" s="107" t="s">
        <v>3732</v>
      </c>
      <c r="C2842" s="108">
        <v>26.44</v>
      </c>
      <c r="D2842" s="108">
        <f t="shared" si="69"/>
        <v>0</v>
      </c>
      <c r="E2842" s="117">
        <f>MULTIPLIER!$H$23</f>
        <v>0</v>
      </c>
    </row>
    <row r="2843" spans="1:5" ht="15" customHeight="1" x14ac:dyDescent="0.2">
      <c r="A2843" s="121">
        <v>1304511</v>
      </c>
      <c r="B2843" s="107" t="s">
        <v>3733</v>
      </c>
      <c r="C2843" s="108">
        <v>26.44</v>
      </c>
      <c r="D2843" s="108">
        <f t="shared" si="69"/>
        <v>0</v>
      </c>
      <c r="E2843" s="117">
        <f>MULTIPLIER!$H$23</f>
        <v>0</v>
      </c>
    </row>
    <row r="2844" spans="1:5" ht="15" customHeight="1" x14ac:dyDescent="0.2">
      <c r="A2844" s="121">
        <v>1304512</v>
      </c>
      <c r="B2844" s="107" t="s">
        <v>3734</v>
      </c>
      <c r="C2844" s="108">
        <v>26.95</v>
      </c>
      <c r="D2844" s="108">
        <f t="shared" si="69"/>
        <v>0</v>
      </c>
      <c r="E2844" s="117">
        <f>MULTIPLIER!$H$23</f>
        <v>0</v>
      </c>
    </row>
    <row r="2845" spans="1:5" ht="15" customHeight="1" x14ac:dyDescent="0.2">
      <c r="A2845" s="121">
        <v>1304513</v>
      </c>
      <c r="B2845" s="107" t="s">
        <v>3735</v>
      </c>
      <c r="C2845" s="108">
        <v>29.17</v>
      </c>
      <c r="D2845" s="108">
        <f t="shared" si="69"/>
        <v>0</v>
      </c>
      <c r="E2845" s="117">
        <f>MULTIPLIER!$H$23</f>
        <v>0</v>
      </c>
    </row>
    <row r="2846" spans="1:5" ht="15" customHeight="1" x14ac:dyDescent="0.2">
      <c r="A2846" s="121">
        <v>1304514</v>
      </c>
      <c r="B2846" s="107" t="s">
        <v>3736</v>
      </c>
      <c r="C2846" s="108">
        <v>36.96</v>
      </c>
      <c r="D2846" s="108">
        <f t="shared" si="69"/>
        <v>0</v>
      </c>
      <c r="E2846" s="117">
        <f>MULTIPLIER!$H$23</f>
        <v>0</v>
      </c>
    </row>
    <row r="2847" spans="1:5" ht="15" customHeight="1" x14ac:dyDescent="0.2">
      <c r="A2847" s="121">
        <v>1304515</v>
      </c>
      <c r="B2847" s="107" t="s">
        <v>3737</v>
      </c>
      <c r="C2847" s="108">
        <v>55.75</v>
      </c>
      <c r="D2847" s="108">
        <f t="shared" si="69"/>
        <v>0</v>
      </c>
      <c r="E2847" s="117">
        <f>MULTIPLIER!$H$23</f>
        <v>0</v>
      </c>
    </row>
    <row r="2848" spans="1:5" ht="15" customHeight="1" x14ac:dyDescent="0.2">
      <c r="A2848" s="121">
        <v>1304516</v>
      </c>
      <c r="B2848" s="107" t="s">
        <v>3738</v>
      </c>
      <c r="C2848" s="108">
        <v>96.69</v>
      </c>
      <c r="D2848" s="108">
        <f t="shared" si="69"/>
        <v>0</v>
      </c>
      <c r="E2848" s="117">
        <f>MULTIPLIER!$H$23</f>
        <v>0</v>
      </c>
    </row>
    <row r="2849" spans="1:5" ht="15" customHeight="1" x14ac:dyDescent="0.2">
      <c r="A2849" s="121">
        <v>1304517</v>
      </c>
      <c r="B2849" s="107" t="s">
        <v>3739</v>
      </c>
      <c r="C2849" s="108">
        <v>109.37</v>
      </c>
      <c r="D2849" s="108">
        <f t="shared" si="69"/>
        <v>0</v>
      </c>
      <c r="E2849" s="117">
        <f>MULTIPLIER!$H$23</f>
        <v>0</v>
      </c>
    </row>
    <row r="2850" spans="1:5" ht="15" customHeight="1" x14ac:dyDescent="0.2">
      <c r="A2850" s="121">
        <v>1304518</v>
      </c>
      <c r="B2850" s="107" t="s">
        <v>3740</v>
      </c>
      <c r="C2850" s="108">
        <v>130.94</v>
      </c>
      <c r="D2850" s="108">
        <f t="shared" si="69"/>
        <v>0</v>
      </c>
      <c r="E2850" s="117">
        <f>MULTIPLIER!$H$23</f>
        <v>0</v>
      </c>
    </row>
    <row r="2851" spans="1:5" ht="15" customHeight="1" x14ac:dyDescent="0.2">
      <c r="A2851" s="121">
        <v>1304519</v>
      </c>
      <c r="B2851" s="107" t="s">
        <v>3741</v>
      </c>
      <c r="C2851" s="108">
        <v>354.63</v>
      </c>
      <c r="D2851" s="108">
        <f t="shared" si="69"/>
        <v>0</v>
      </c>
      <c r="E2851" s="117">
        <f>MULTIPLIER!$H$23</f>
        <v>0</v>
      </c>
    </row>
    <row r="2852" spans="1:5" ht="15" customHeight="1" x14ac:dyDescent="0.2">
      <c r="A2852" s="121">
        <v>1304540</v>
      </c>
      <c r="B2852" s="107" t="s">
        <v>3742</v>
      </c>
      <c r="C2852" s="108">
        <v>8.19</v>
      </c>
      <c r="D2852" s="108">
        <f t="shared" si="69"/>
        <v>0</v>
      </c>
      <c r="E2852" s="117">
        <f>MULTIPLIER!$H$23</f>
        <v>0</v>
      </c>
    </row>
    <row r="2853" spans="1:5" ht="15" customHeight="1" x14ac:dyDescent="0.2">
      <c r="A2853" s="121">
        <v>1304541</v>
      </c>
      <c r="B2853" s="107" t="s">
        <v>3743</v>
      </c>
      <c r="C2853" s="108">
        <v>9.09</v>
      </c>
      <c r="D2853" s="108">
        <f t="shared" si="69"/>
        <v>0</v>
      </c>
      <c r="E2853" s="117">
        <f>MULTIPLIER!$H$23</f>
        <v>0</v>
      </c>
    </row>
    <row r="2854" spans="1:5" ht="15" customHeight="1" x14ac:dyDescent="0.2">
      <c r="A2854" s="121">
        <v>1304542</v>
      </c>
      <c r="B2854" s="107" t="s">
        <v>3744</v>
      </c>
      <c r="C2854" s="108">
        <v>9.09</v>
      </c>
      <c r="D2854" s="108">
        <f t="shared" si="69"/>
        <v>0</v>
      </c>
      <c r="E2854" s="117">
        <f>MULTIPLIER!$H$23</f>
        <v>0</v>
      </c>
    </row>
    <row r="2855" spans="1:5" ht="15" customHeight="1" x14ac:dyDescent="0.2">
      <c r="A2855" s="121">
        <v>1304544</v>
      </c>
      <c r="B2855" s="107" t="s">
        <v>3745</v>
      </c>
      <c r="C2855" s="108">
        <v>8.68</v>
      </c>
      <c r="D2855" s="108">
        <f t="shared" si="69"/>
        <v>0</v>
      </c>
      <c r="E2855" s="117">
        <f>MULTIPLIER!$H$23</f>
        <v>0</v>
      </c>
    </row>
    <row r="2856" spans="1:5" ht="15" customHeight="1" x14ac:dyDescent="0.2">
      <c r="A2856" s="121">
        <v>1304545</v>
      </c>
      <c r="B2856" s="107" t="s">
        <v>3746</v>
      </c>
      <c r="C2856" s="108">
        <v>8.68</v>
      </c>
      <c r="D2856" s="108">
        <f t="shared" si="69"/>
        <v>0</v>
      </c>
      <c r="E2856" s="117">
        <f>MULTIPLIER!$H$23</f>
        <v>0</v>
      </c>
    </row>
    <row r="2857" spans="1:5" ht="15" customHeight="1" x14ac:dyDescent="0.2">
      <c r="A2857" s="121">
        <v>1304546</v>
      </c>
      <c r="B2857" s="107" t="s">
        <v>3747</v>
      </c>
      <c r="C2857" s="108">
        <v>13.06</v>
      </c>
      <c r="D2857" s="108">
        <f t="shared" si="69"/>
        <v>0</v>
      </c>
      <c r="E2857" s="117">
        <f>MULTIPLIER!$H$23</f>
        <v>0</v>
      </c>
    </row>
    <row r="2858" spans="1:5" ht="15" customHeight="1" x14ac:dyDescent="0.2">
      <c r="A2858" s="121">
        <v>1304547</v>
      </c>
      <c r="B2858" s="107" t="s">
        <v>3748</v>
      </c>
      <c r="C2858" s="108">
        <v>13.06</v>
      </c>
      <c r="D2858" s="108">
        <f t="shared" si="69"/>
        <v>0</v>
      </c>
      <c r="E2858" s="117">
        <f>MULTIPLIER!$H$23</f>
        <v>0</v>
      </c>
    </row>
    <row r="2859" spans="1:5" ht="15" customHeight="1" x14ac:dyDescent="0.2">
      <c r="A2859" s="121">
        <v>1304548</v>
      </c>
      <c r="B2859" s="107" t="s">
        <v>3749</v>
      </c>
      <c r="C2859" s="108">
        <v>13.06</v>
      </c>
      <c r="D2859" s="108">
        <f t="shared" si="69"/>
        <v>0</v>
      </c>
      <c r="E2859" s="117">
        <f>MULTIPLIER!$H$23</f>
        <v>0</v>
      </c>
    </row>
    <row r="2860" spans="1:5" ht="15" customHeight="1" x14ac:dyDescent="0.2">
      <c r="A2860" s="121">
        <v>1304549</v>
      </c>
      <c r="B2860" s="107" t="s">
        <v>3750</v>
      </c>
      <c r="C2860" s="108">
        <v>13.06</v>
      </c>
      <c r="D2860" s="108">
        <f t="shared" si="69"/>
        <v>0</v>
      </c>
      <c r="E2860" s="117">
        <f>MULTIPLIER!$H$23</f>
        <v>0</v>
      </c>
    </row>
    <row r="2861" spans="1:5" ht="15" customHeight="1" x14ac:dyDescent="0.2">
      <c r="A2861" s="121">
        <v>1304550</v>
      </c>
      <c r="B2861" s="107" t="s">
        <v>3751</v>
      </c>
      <c r="C2861" s="108">
        <v>17.86</v>
      </c>
      <c r="D2861" s="108">
        <f t="shared" si="69"/>
        <v>0</v>
      </c>
      <c r="E2861" s="117">
        <f>MULTIPLIER!$H$23</f>
        <v>0</v>
      </c>
    </row>
    <row r="2862" spans="1:5" ht="15" customHeight="1" x14ac:dyDescent="0.2">
      <c r="A2862" s="121">
        <v>1304551</v>
      </c>
      <c r="B2862" s="107" t="s">
        <v>3752</v>
      </c>
      <c r="C2862" s="108">
        <v>17.86</v>
      </c>
      <c r="D2862" s="108">
        <f t="shared" si="69"/>
        <v>0</v>
      </c>
      <c r="E2862" s="117">
        <f>MULTIPLIER!$H$23</f>
        <v>0</v>
      </c>
    </row>
    <row r="2863" spans="1:5" ht="15" customHeight="1" x14ac:dyDescent="0.2">
      <c r="A2863" s="121">
        <v>1304552</v>
      </c>
      <c r="B2863" s="107" t="s">
        <v>3753</v>
      </c>
      <c r="C2863" s="108">
        <v>17.86</v>
      </c>
      <c r="D2863" s="108">
        <f t="shared" si="69"/>
        <v>0</v>
      </c>
      <c r="E2863" s="117">
        <f>MULTIPLIER!$H$23</f>
        <v>0</v>
      </c>
    </row>
    <row r="2864" spans="1:5" ht="15" customHeight="1" x14ac:dyDescent="0.2">
      <c r="A2864" s="121">
        <v>1304553</v>
      </c>
      <c r="B2864" s="107" t="s">
        <v>3754</v>
      </c>
      <c r="C2864" s="108">
        <v>17.86</v>
      </c>
      <c r="D2864" s="108">
        <f t="shared" si="69"/>
        <v>0</v>
      </c>
      <c r="E2864" s="117">
        <f>MULTIPLIER!$H$23</f>
        <v>0</v>
      </c>
    </row>
    <row r="2865" spans="1:5" ht="15" customHeight="1" x14ac:dyDescent="0.2">
      <c r="A2865" s="121">
        <v>1304554</v>
      </c>
      <c r="B2865" s="107" t="s">
        <v>3755</v>
      </c>
      <c r="C2865" s="108">
        <v>26.05</v>
      </c>
      <c r="D2865" s="108">
        <f t="shared" si="69"/>
        <v>0</v>
      </c>
      <c r="E2865" s="117">
        <f>MULTIPLIER!$H$23</f>
        <v>0</v>
      </c>
    </row>
    <row r="2866" spans="1:5" ht="15" customHeight="1" x14ac:dyDescent="0.2">
      <c r="A2866" s="121">
        <v>1304555</v>
      </c>
      <c r="B2866" s="107" t="s">
        <v>3756</v>
      </c>
      <c r="C2866" s="108">
        <v>26.05</v>
      </c>
      <c r="D2866" s="108">
        <f t="shared" si="69"/>
        <v>0</v>
      </c>
      <c r="E2866" s="117">
        <f>MULTIPLIER!$H$23</f>
        <v>0</v>
      </c>
    </row>
    <row r="2867" spans="1:5" ht="15" customHeight="1" x14ac:dyDescent="0.2">
      <c r="A2867" s="121">
        <v>1304556</v>
      </c>
      <c r="B2867" s="107" t="s">
        <v>3757</v>
      </c>
      <c r="C2867" s="108">
        <v>26.05</v>
      </c>
      <c r="D2867" s="108">
        <f t="shared" si="69"/>
        <v>0</v>
      </c>
      <c r="E2867" s="117">
        <f>MULTIPLIER!$H$23</f>
        <v>0</v>
      </c>
    </row>
    <row r="2868" spans="1:5" ht="15" customHeight="1" x14ac:dyDescent="0.2">
      <c r="A2868" s="121">
        <v>1304557</v>
      </c>
      <c r="B2868" s="107" t="s">
        <v>3758</v>
      </c>
      <c r="C2868" s="108">
        <v>37.56</v>
      </c>
      <c r="D2868" s="108">
        <f t="shared" si="69"/>
        <v>0</v>
      </c>
      <c r="E2868" s="117">
        <f>MULTIPLIER!$H$23</f>
        <v>0</v>
      </c>
    </row>
    <row r="2869" spans="1:5" ht="15" customHeight="1" x14ac:dyDescent="0.2">
      <c r="A2869" s="121">
        <v>1304558</v>
      </c>
      <c r="B2869" s="107" t="s">
        <v>3759</v>
      </c>
      <c r="C2869" s="108">
        <v>37.56</v>
      </c>
      <c r="D2869" s="108">
        <f t="shared" ref="D2869:D2879" si="70">ROUND(C2869*E2869,4)</f>
        <v>0</v>
      </c>
      <c r="E2869" s="117">
        <f>MULTIPLIER!$H$23</f>
        <v>0</v>
      </c>
    </row>
    <row r="2870" spans="1:5" ht="15" customHeight="1" x14ac:dyDescent="0.2">
      <c r="A2870" s="121">
        <v>1304559</v>
      </c>
      <c r="B2870" s="107" t="s">
        <v>3760</v>
      </c>
      <c r="C2870" s="108">
        <v>37.56</v>
      </c>
      <c r="D2870" s="108">
        <f t="shared" si="70"/>
        <v>0</v>
      </c>
      <c r="E2870" s="117">
        <f>MULTIPLIER!$H$23</f>
        <v>0</v>
      </c>
    </row>
    <row r="2871" spans="1:5" ht="15" customHeight="1" x14ac:dyDescent="0.2">
      <c r="A2871" s="121">
        <v>1304560</v>
      </c>
      <c r="B2871" s="107" t="s">
        <v>3761</v>
      </c>
      <c r="C2871" s="108">
        <v>37.56</v>
      </c>
      <c r="D2871" s="108">
        <f t="shared" si="70"/>
        <v>0</v>
      </c>
      <c r="E2871" s="117">
        <f>MULTIPLIER!$H$23</f>
        <v>0</v>
      </c>
    </row>
    <row r="2872" spans="1:5" ht="15" customHeight="1" x14ac:dyDescent="0.2">
      <c r="A2872" s="121">
        <v>1304561</v>
      </c>
      <c r="B2872" s="107" t="s">
        <v>3762</v>
      </c>
      <c r="C2872" s="108">
        <v>62.72</v>
      </c>
      <c r="D2872" s="108">
        <f t="shared" si="70"/>
        <v>0</v>
      </c>
      <c r="E2872" s="117">
        <f>MULTIPLIER!$H$23</f>
        <v>0</v>
      </c>
    </row>
    <row r="2873" spans="1:5" ht="15" customHeight="1" x14ac:dyDescent="0.2">
      <c r="A2873" s="121">
        <v>1304562</v>
      </c>
      <c r="B2873" s="107" t="s">
        <v>3763</v>
      </c>
      <c r="C2873" s="108">
        <v>62.72</v>
      </c>
      <c r="D2873" s="108">
        <f t="shared" si="70"/>
        <v>0</v>
      </c>
      <c r="E2873" s="117">
        <f>MULTIPLIER!$H$23</f>
        <v>0</v>
      </c>
    </row>
    <row r="2874" spans="1:5" ht="15" customHeight="1" x14ac:dyDescent="0.2">
      <c r="A2874" s="121">
        <v>1304563</v>
      </c>
      <c r="B2874" s="107" t="s">
        <v>3764</v>
      </c>
      <c r="C2874" s="108">
        <v>62.72</v>
      </c>
      <c r="D2874" s="108">
        <f t="shared" si="70"/>
        <v>0</v>
      </c>
      <c r="E2874" s="117">
        <f>MULTIPLIER!$H$23</f>
        <v>0</v>
      </c>
    </row>
    <row r="2875" spans="1:5" ht="15" customHeight="1" x14ac:dyDescent="0.2">
      <c r="A2875" s="121">
        <v>1304564</v>
      </c>
      <c r="B2875" s="107" t="s">
        <v>3765</v>
      </c>
      <c r="C2875" s="108">
        <v>62.72</v>
      </c>
      <c r="D2875" s="108">
        <f t="shared" si="70"/>
        <v>0</v>
      </c>
      <c r="E2875" s="117">
        <f>MULTIPLIER!$H$23</f>
        <v>0</v>
      </c>
    </row>
    <row r="2876" spans="1:5" ht="15" customHeight="1" x14ac:dyDescent="0.2">
      <c r="A2876" s="121">
        <v>1304565</v>
      </c>
      <c r="B2876" s="107" t="s">
        <v>3766</v>
      </c>
      <c r="C2876" s="108">
        <v>62.72</v>
      </c>
      <c r="D2876" s="108">
        <f t="shared" si="70"/>
        <v>0</v>
      </c>
      <c r="E2876" s="117">
        <f>MULTIPLIER!$H$23</f>
        <v>0</v>
      </c>
    </row>
    <row r="2877" spans="1:5" ht="15" customHeight="1" x14ac:dyDescent="0.2">
      <c r="A2877" s="121">
        <v>1304575</v>
      </c>
      <c r="B2877" s="107" t="s">
        <v>3767</v>
      </c>
      <c r="C2877" s="108">
        <v>191.48</v>
      </c>
      <c r="D2877" s="108">
        <f t="shared" si="70"/>
        <v>0</v>
      </c>
      <c r="E2877" s="117">
        <f>MULTIPLIER!$H$23</f>
        <v>0</v>
      </c>
    </row>
    <row r="2878" spans="1:5" ht="15" customHeight="1" x14ac:dyDescent="0.2">
      <c r="A2878" s="121">
        <v>1304569</v>
      </c>
      <c r="B2878" s="107" t="s">
        <v>3768</v>
      </c>
      <c r="C2878" s="108">
        <v>134.44999999999999</v>
      </c>
      <c r="D2878" s="108">
        <f t="shared" si="70"/>
        <v>0</v>
      </c>
      <c r="E2878" s="117">
        <f>MULTIPLIER!$H$23</f>
        <v>0</v>
      </c>
    </row>
    <row r="2879" spans="1:5" ht="15" customHeight="1" thickBot="1" x14ac:dyDescent="0.25">
      <c r="A2879" s="122">
        <v>1304571</v>
      </c>
      <c r="B2879" s="107" t="s">
        <v>3769</v>
      </c>
      <c r="C2879" s="108">
        <v>134.44999999999999</v>
      </c>
      <c r="D2879" s="108">
        <f t="shared" si="70"/>
        <v>0</v>
      </c>
      <c r="E2879" s="118">
        <f>MULTIPLIER!$H$23</f>
        <v>0</v>
      </c>
    </row>
    <row r="2880" spans="1:5" ht="32.1" customHeight="1" x14ac:dyDescent="0.4">
      <c r="A2880" s="124"/>
      <c r="B2880" s="98" t="s">
        <v>16</v>
      </c>
      <c r="C2880" s="98"/>
      <c r="D2880" s="98"/>
      <c r="E2880" s="123"/>
    </row>
    <row r="2881" spans="1:5" ht="15" customHeight="1" x14ac:dyDescent="0.2">
      <c r="A2881" s="120">
        <v>1316451</v>
      </c>
      <c r="B2881" s="107" t="s">
        <v>3770</v>
      </c>
      <c r="C2881" s="108">
        <v>6.43</v>
      </c>
      <c r="D2881" s="108">
        <f t="shared" ref="D2881:D2912" si="71">ROUND(C2881*E2881,4)</f>
        <v>0</v>
      </c>
      <c r="E2881" s="116">
        <f>MULTIPLIER!$H$24</f>
        <v>0</v>
      </c>
    </row>
    <row r="2882" spans="1:5" ht="15" customHeight="1" x14ac:dyDescent="0.2">
      <c r="A2882" s="121">
        <v>1316452</v>
      </c>
      <c r="B2882" s="107" t="s">
        <v>3771</v>
      </c>
      <c r="C2882" s="108">
        <v>7.59</v>
      </c>
      <c r="D2882" s="108">
        <f t="shared" si="71"/>
        <v>0</v>
      </c>
      <c r="E2882" s="117">
        <f>MULTIPLIER!$H$24</f>
        <v>0</v>
      </c>
    </row>
    <row r="2883" spans="1:5" ht="15" customHeight="1" x14ac:dyDescent="0.2">
      <c r="A2883" s="121">
        <v>1316453</v>
      </c>
      <c r="B2883" s="107" t="s">
        <v>3772</v>
      </c>
      <c r="C2883" s="108">
        <v>8.7799999999999994</v>
      </c>
      <c r="D2883" s="108">
        <f t="shared" si="71"/>
        <v>0</v>
      </c>
      <c r="E2883" s="117">
        <f>MULTIPLIER!$H$24</f>
        <v>0</v>
      </c>
    </row>
    <row r="2884" spans="1:5" ht="15" customHeight="1" x14ac:dyDescent="0.2">
      <c r="A2884" s="121">
        <v>1316454</v>
      </c>
      <c r="B2884" s="107" t="s">
        <v>3773</v>
      </c>
      <c r="C2884" s="108">
        <v>10.08</v>
      </c>
      <c r="D2884" s="108">
        <f t="shared" si="71"/>
        <v>0</v>
      </c>
      <c r="E2884" s="117">
        <f>MULTIPLIER!$H$24</f>
        <v>0</v>
      </c>
    </row>
    <row r="2885" spans="1:5" ht="15" customHeight="1" x14ac:dyDescent="0.2">
      <c r="A2885" s="121">
        <v>1316455</v>
      </c>
      <c r="B2885" s="107" t="s">
        <v>3774</v>
      </c>
      <c r="C2885" s="108">
        <v>15.44</v>
      </c>
      <c r="D2885" s="108">
        <f t="shared" si="71"/>
        <v>0</v>
      </c>
      <c r="E2885" s="117">
        <f>MULTIPLIER!$H$24</f>
        <v>0</v>
      </c>
    </row>
    <row r="2886" spans="1:5" ht="15" customHeight="1" x14ac:dyDescent="0.2">
      <c r="A2886" s="121">
        <v>1316456</v>
      </c>
      <c r="B2886" s="107" t="s">
        <v>3775</v>
      </c>
      <c r="C2886" s="108">
        <v>30.34</v>
      </c>
      <c r="D2886" s="108">
        <f t="shared" si="71"/>
        <v>0</v>
      </c>
      <c r="E2886" s="117">
        <f>MULTIPLIER!$H$24</f>
        <v>0</v>
      </c>
    </row>
    <row r="2887" spans="1:5" ht="15" customHeight="1" x14ac:dyDescent="0.2">
      <c r="A2887" s="121">
        <v>1316457</v>
      </c>
      <c r="B2887" s="107" t="s">
        <v>3776</v>
      </c>
      <c r="C2887" s="108">
        <v>38.9</v>
      </c>
      <c r="D2887" s="108">
        <f t="shared" si="71"/>
        <v>0</v>
      </c>
      <c r="E2887" s="117">
        <f>MULTIPLIER!$H$24</f>
        <v>0</v>
      </c>
    </row>
    <row r="2888" spans="1:5" ht="15" customHeight="1" x14ac:dyDescent="0.2">
      <c r="A2888" s="121">
        <v>1316458</v>
      </c>
      <c r="B2888" s="107" t="s">
        <v>3777</v>
      </c>
      <c r="C2888" s="108">
        <v>49.8</v>
      </c>
      <c r="D2888" s="108">
        <f t="shared" si="71"/>
        <v>0</v>
      </c>
      <c r="E2888" s="117">
        <f>MULTIPLIER!$H$24</f>
        <v>0</v>
      </c>
    </row>
    <row r="2889" spans="1:5" ht="15" customHeight="1" x14ac:dyDescent="0.2">
      <c r="A2889" s="121">
        <v>1316320</v>
      </c>
      <c r="B2889" s="107" t="s">
        <v>3778</v>
      </c>
      <c r="C2889" s="108">
        <v>7.56</v>
      </c>
      <c r="D2889" s="108">
        <f t="shared" si="71"/>
        <v>0</v>
      </c>
      <c r="E2889" s="117">
        <f>MULTIPLIER!$H$24</f>
        <v>0</v>
      </c>
    </row>
    <row r="2890" spans="1:5" ht="15" customHeight="1" x14ac:dyDescent="0.2">
      <c r="A2890" s="121">
        <v>1316321</v>
      </c>
      <c r="B2890" s="107" t="s">
        <v>3779</v>
      </c>
      <c r="C2890" s="108">
        <v>7.56</v>
      </c>
      <c r="D2890" s="108">
        <f t="shared" si="71"/>
        <v>0</v>
      </c>
      <c r="E2890" s="117">
        <f>MULTIPLIER!$H$24</f>
        <v>0</v>
      </c>
    </row>
    <row r="2891" spans="1:5" ht="15" customHeight="1" x14ac:dyDescent="0.2">
      <c r="A2891" s="121">
        <v>1316322</v>
      </c>
      <c r="B2891" s="107" t="s">
        <v>3780</v>
      </c>
      <c r="C2891" s="108">
        <v>8.8699999999999992</v>
      </c>
      <c r="D2891" s="108">
        <f t="shared" si="71"/>
        <v>0</v>
      </c>
      <c r="E2891" s="117">
        <f>MULTIPLIER!$H$24</f>
        <v>0</v>
      </c>
    </row>
    <row r="2892" spans="1:5" ht="15" customHeight="1" x14ac:dyDescent="0.2">
      <c r="A2892" s="121">
        <v>1316323</v>
      </c>
      <c r="B2892" s="107" t="s">
        <v>3781</v>
      </c>
      <c r="C2892" s="108">
        <v>12.95</v>
      </c>
      <c r="D2892" s="108">
        <f t="shared" si="71"/>
        <v>0</v>
      </c>
      <c r="E2892" s="117">
        <f>MULTIPLIER!$H$24</f>
        <v>0</v>
      </c>
    </row>
    <row r="2893" spans="1:5" ht="15" customHeight="1" x14ac:dyDescent="0.2">
      <c r="A2893" s="121">
        <v>1316324</v>
      </c>
      <c r="B2893" s="107" t="s">
        <v>3782</v>
      </c>
      <c r="C2893" s="108">
        <v>18.72</v>
      </c>
      <c r="D2893" s="108">
        <f t="shared" si="71"/>
        <v>0</v>
      </c>
      <c r="E2893" s="117">
        <f>MULTIPLIER!$H$24</f>
        <v>0</v>
      </c>
    </row>
    <row r="2894" spans="1:5" ht="15" customHeight="1" x14ac:dyDescent="0.2">
      <c r="A2894" s="121">
        <v>1316325</v>
      </c>
      <c r="B2894" s="107" t="s">
        <v>3783</v>
      </c>
      <c r="C2894" s="108">
        <v>27.88</v>
      </c>
      <c r="D2894" s="108">
        <f t="shared" si="71"/>
        <v>0</v>
      </c>
      <c r="E2894" s="117">
        <f>MULTIPLIER!$H$24</f>
        <v>0</v>
      </c>
    </row>
    <row r="2895" spans="1:5" ht="15" customHeight="1" x14ac:dyDescent="0.2">
      <c r="A2895" s="121">
        <v>1316326</v>
      </c>
      <c r="B2895" s="107" t="s">
        <v>3784</v>
      </c>
      <c r="C2895" s="108">
        <v>44.34</v>
      </c>
      <c r="D2895" s="108">
        <f t="shared" si="71"/>
        <v>0</v>
      </c>
      <c r="E2895" s="117">
        <f>MULTIPLIER!$H$24</f>
        <v>0</v>
      </c>
    </row>
    <row r="2896" spans="1:5" ht="15" customHeight="1" x14ac:dyDescent="0.2">
      <c r="A2896" s="121">
        <v>1316327</v>
      </c>
      <c r="B2896" s="107" t="s">
        <v>3785</v>
      </c>
      <c r="C2896" s="108">
        <v>52.69</v>
      </c>
      <c r="D2896" s="108">
        <f t="shared" si="71"/>
        <v>0</v>
      </c>
      <c r="E2896" s="117">
        <f>MULTIPLIER!$H$24</f>
        <v>0</v>
      </c>
    </row>
    <row r="2897" spans="1:5" ht="15" customHeight="1" x14ac:dyDescent="0.2">
      <c r="A2897" s="121">
        <v>1316328</v>
      </c>
      <c r="B2897" s="107" t="s">
        <v>3786</v>
      </c>
      <c r="C2897" s="108">
        <v>74.180000000000007</v>
      </c>
      <c r="D2897" s="108">
        <f t="shared" si="71"/>
        <v>0</v>
      </c>
      <c r="E2897" s="117">
        <f>MULTIPLIER!$H$24</f>
        <v>0</v>
      </c>
    </row>
    <row r="2898" spans="1:5" ht="15" customHeight="1" x14ac:dyDescent="0.2">
      <c r="A2898" s="121">
        <v>1316329</v>
      </c>
      <c r="B2898" s="107" t="s">
        <v>3787</v>
      </c>
      <c r="C2898" s="108">
        <v>174.27</v>
      </c>
      <c r="D2898" s="108">
        <f t="shared" si="71"/>
        <v>0</v>
      </c>
      <c r="E2898" s="117">
        <f>MULTIPLIER!$H$24</f>
        <v>0</v>
      </c>
    </row>
    <row r="2899" spans="1:5" ht="15" customHeight="1" x14ac:dyDescent="0.2">
      <c r="A2899" s="121">
        <v>1316330</v>
      </c>
      <c r="B2899" s="107" t="s">
        <v>3788</v>
      </c>
      <c r="C2899" s="108">
        <v>225.12</v>
      </c>
      <c r="D2899" s="108">
        <f t="shared" si="71"/>
        <v>0</v>
      </c>
      <c r="E2899" s="117">
        <f>MULTIPLIER!$H$24</f>
        <v>0</v>
      </c>
    </row>
    <row r="2900" spans="1:5" ht="15" customHeight="1" x14ac:dyDescent="0.2">
      <c r="A2900" s="121">
        <v>1316331</v>
      </c>
      <c r="B2900" s="107" t="s">
        <v>3789</v>
      </c>
      <c r="C2900" s="108">
        <v>347.65</v>
      </c>
      <c r="D2900" s="108">
        <f t="shared" si="71"/>
        <v>0</v>
      </c>
      <c r="E2900" s="117">
        <f>MULTIPLIER!$H$24</f>
        <v>0</v>
      </c>
    </row>
    <row r="2901" spans="1:5" ht="15" customHeight="1" x14ac:dyDescent="0.2">
      <c r="A2901" s="121" t="s">
        <v>3790</v>
      </c>
      <c r="B2901" s="107" t="s">
        <v>3791</v>
      </c>
      <c r="C2901" s="108">
        <v>4.8</v>
      </c>
      <c r="D2901" s="108">
        <f t="shared" si="71"/>
        <v>0</v>
      </c>
      <c r="E2901" s="117">
        <f>MULTIPLIER!$H$24</f>
        <v>0</v>
      </c>
    </row>
    <row r="2902" spans="1:5" ht="15" customHeight="1" x14ac:dyDescent="0.2">
      <c r="A2902" s="121" t="s">
        <v>3792</v>
      </c>
      <c r="B2902" s="107" t="s">
        <v>3793</v>
      </c>
      <c r="C2902" s="108">
        <v>5.59</v>
      </c>
      <c r="D2902" s="108">
        <f t="shared" si="71"/>
        <v>0</v>
      </c>
      <c r="E2902" s="117">
        <f>MULTIPLIER!$H$24</f>
        <v>0</v>
      </c>
    </row>
    <row r="2903" spans="1:5" ht="15" customHeight="1" x14ac:dyDescent="0.2">
      <c r="A2903" s="121" t="s">
        <v>3794</v>
      </c>
      <c r="B2903" s="107" t="s">
        <v>3795</v>
      </c>
      <c r="C2903" s="108">
        <v>8.15</v>
      </c>
      <c r="D2903" s="108">
        <f t="shared" si="71"/>
        <v>0</v>
      </c>
      <c r="E2903" s="117">
        <f>MULTIPLIER!$H$24</f>
        <v>0</v>
      </c>
    </row>
    <row r="2904" spans="1:5" ht="15" customHeight="1" x14ac:dyDescent="0.2">
      <c r="A2904" s="121" t="s">
        <v>3796</v>
      </c>
      <c r="B2904" s="107" t="s">
        <v>3797</v>
      </c>
      <c r="C2904" s="108">
        <v>10.37</v>
      </c>
      <c r="D2904" s="108">
        <f t="shared" si="71"/>
        <v>0</v>
      </c>
      <c r="E2904" s="117">
        <f>MULTIPLIER!$H$24</f>
        <v>0</v>
      </c>
    </row>
    <row r="2905" spans="1:5" ht="15" customHeight="1" x14ac:dyDescent="0.2">
      <c r="A2905" s="121" t="s">
        <v>3798</v>
      </c>
      <c r="B2905" s="107" t="s">
        <v>3799</v>
      </c>
      <c r="C2905" s="108">
        <v>15.78</v>
      </c>
      <c r="D2905" s="108">
        <f t="shared" si="71"/>
        <v>0</v>
      </c>
      <c r="E2905" s="117">
        <f>MULTIPLIER!$H$24</f>
        <v>0</v>
      </c>
    </row>
    <row r="2906" spans="1:5" ht="15" customHeight="1" x14ac:dyDescent="0.2">
      <c r="A2906" s="121" t="s">
        <v>3800</v>
      </c>
      <c r="B2906" s="107" t="s">
        <v>3801</v>
      </c>
      <c r="C2906" s="108">
        <v>23.91</v>
      </c>
      <c r="D2906" s="108">
        <f t="shared" si="71"/>
        <v>0</v>
      </c>
      <c r="E2906" s="117">
        <f>MULTIPLIER!$H$24</f>
        <v>0</v>
      </c>
    </row>
    <row r="2907" spans="1:5" ht="15" customHeight="1" x14ac:dyDescent="0.2">
      <c r="A2907" s="121" t="s">
        <v>3802</v>
      </c>
      <c r="B2907" s="107" t="s">
        <v>3803</v>
      </c>
      <c r="C2907" s="108">
        <v>31.82</v>
      </c>
      <c r="D2907" s="108">
        <f t="shared" si="71"/>
        <v>0</v>
      </c>
      <c r="E2907" s="117">
        <f>MULTIPLIER!$H$24</f>
        <v>0</v>
      </c>
    </row>
    <row r="2908" spans="1:5" ht="15" customHeight="1" x14ac:dyDescent="0.2">
      <c r="A2908" s="121" t="s">
        <v>3804</v>
      </c>
      <c r="B2908" s="107" t="s">
        <v>3805</v>
      </c>
      <c r="C2908" s="108">
        <v>41.65</v>
      </c>
      <c r="D2908" s="108">
        <f t="shared" si="71"/>
        <v>0</v>
      </c>
      <c r="E2908" s="117">
        <f>MULTIPLIER!$H$24</f>
        <v>0</v>
      </c>
    </row>
    <row r="2909" spans="1:5" ht="15" customHeight="1" x14ac:dyDescent="0.2">
      <c r="A2909" s="121" t="s">
        <v>3806</v>
      </c>
      <c r="B2909" s="107" t="s">
        <v>3807</v>
      </c>
      <c r="C2909" s="108">
        <v>99.47</v>
      </c>
      <c r="D2909" s="108">
        <f t="shared" si="71"/>
        <v>0</v>
      </c>
      <c r="E2909" s="117">
        <f>MULTIPLIER!$H$24</f>
        <v>0</v>
      </c>
    </row>
    <row r="2910" spans="1:5" ht="15" customHeight="1" x14ac:dyDescent="0.2">
      <c r="A2910" s="121" t="s">
        <v>3808</v>
      </c>
      <c r="B2910" s="107" t="s">
        <v>3809</v>
      </c>
      <c r="C2910" s="108">
        <v>135.53</v>
      </c>
      <c r="D2910" s="108">
        <f t="shared" si="71"/>
        <v>0</v>
      </c>
      <c r="E2910" s="117">
        <f>MULTIPLIER!$H$24</f>
        <v>0</v>
      </c>
    </row>
    <row r="2911" spans="1:5" ht="15" customHeight="1" x14ac:dyDescent="0.2">
      <c r="A2911" s="121">
        <v>1316181</v>
      </c>
      <c r="B2911" s="107" t="s">
        <v>3810</v>
      </c>
      <c r="C2911" s="108">
        <v>11.95</v>
      </c>
      <c r="D2911" s="108">
        <f t="shared" si="71"/>
        <v>0</v>
      </c>
      <c r="E2911" s="117">
        <f>MULTIPLIER!$H$24</f>
        <v>0</v>
      </c>
    </row>
    <row r="2912" spans="1:5" ht="15" customHeight="1" x14ac:dyDescent="0.2">
      <c r="A2912" s="121">
        <v>1316182</v>
      </c>
      <c r="B2912" s="107" t="s">
        <v>3811</v>
      </c>
      <c r="C2912" s="108">
        <v>14.6</v>
      </c>
      <c r="D2912" s="108">
        <f t="shared" si="71"/>
        <v>0</v>
      </c>
      <c r="E2912" s="117">
        <f>MULTIPLIER!$H$24</f>
        <v>0</v>
      </c>
    </row>
    <row r="2913" spans="1:5" ht="15" customHeight="1" x14ac:dyDescent="0.2">
      <c r="A2913" s="121">
        <v>1316183</v>
      </c>
      <c r="B2913" s="107" t="s">
        <v>3812</v>
      </c>
      <c r="C2913" s="108">
        <v>16.03</v>
      </c>
      <c r="D2913" s="108">
        <f t="shared" ref="D2913:D2944" si="72">ROUND(C2913*E2913,4)</f>
        <v>0</v>
      </c>
      <c r="E2913" s="117">
        <f>MULTIPLIER!$H$24</f>
        <v>0</v>
      </c>
    </row>
    <row r="2914" spans="1:5" ht="15" customHeight="1" x14ac:dyDescent="0.2">
      <c r="A2914" s="121">
        <v>1316184</v>
      </c>
      <c r="B2914" s="107" t="s">
        <v>3813</v>
      </c>
      <c r="C2914" s="108">
        <v>21.05</v>
      </c>
      <c r="D2914" s="108">
        <f t="shared" si="72"/>
        <v>0</v>
      </c>
      <c r="E2914" s="117">
        <f>MULTIPLIER!$H$24</f>
        <v>0</v>
      </c>
    </row>
    <row r="2915" spans="1:5" ht="15" customHeight="1" x14ac:dyDescent="0.2">
      <c r="A2915" s="121">
        <v>1316185</v>
      </c>
      <c r="B2915" s="107" t="s">
        <v>3814</v>
      </c>
      <c r="C2915" s="108">
        <v>26.37</v>
      </c>
      <c r="D2915" s="108">
        <f t="shared" si="72"/>
        <v>0</v>
      </c>
      <c r="E2915" s="117">
        <f>MULTIPLIER!$H$24</f>
        <v>0</v>
      </c>
    </row>
    <row r="2916" spans="1:5" ht="15" customHeight="1" x14ac:dyDescent="0.2">
      <c r="A2916" s="121">
        <v>1316186</v>
      </c>
      <c r="B2916" s="107" t="s">
        <v>3815</v>
      </c>
      <c r="C2916" s="108">
        <v>41.48</v>
      </c>
      <c r="D2916" s="108">
        <f t="shared" si="72"/>
        <v>0</v>
      </c>
      <c r="E2916" s="117">
        <f>MULTIPLIER!$H$24</f>
        <v>0</v>
      </c>
    </row>
    <row r="2917" spans="1:5" ht="15" customHeight="1" x14ac:dyDescent="0.2">
      <c r="A2917" s="121">
        <v>1316187</v>
      </c>
      <c r="B2917" s="107" t="s">
        <v>3816</v>
      </c>
      <c r="C2917" s="108">
        <v>49.33</v>
      </c>
      <c r="D2917" s="108">
        <f t="shared" si="72"/>
        <v>0</v>
      </c>
      <c r="E2917" s="117">
        <f>MULTIPLIER!$H$24</f>
        <v>0</v>
      </c>
    </row>
    <row r="2918" spans="1:5" ht="15" customHeight="1" x14ac:dyDescent="0.2">
      <c r="A2918" s="121">
        <v>1316188</v>
      </c>
      <c r="B2918" s="107" t="s">
        <v>3817</v>
      </c>
      <c r="C2918" s="108">
        <v>68.97</v>
      </c>
      <c r="D2918" s="108">
        <f t="shared" si="72"/>
        <v>0</v>
      </c>
      <c r="E2918" s="117">
        <f>MULTIPLIER!$H$24</f>
        <v>0</v>
      </c>
    </row>
    <row r="2919" spans="1:5" ht="15" customHeight="1" x14ac:dyDescent="0.2">
      <c r="A2919" s="121">
        <v>1316100</v>
      </c>
      <c r="B2919" s="107" t="s">
        <v>3818</v>
      </c>
      <c r="C2919" s="108">
        <v>10.039999999999999</v>
      </c>
      <c r="D2919" s="108">
        <f t="shared" si="72"/>
        <v>0</v>
      </c>
      <c r="E2919" s="117">
        <f>MULTIPLIER!$H$24</f>
        <v>0</v>
      </c>
    </row>
    <row r="2920" spans="1:5" ht="15" customHeight="1" x14ac:dyDescent="0.2">
      <c r="A2920" s="121">
        <v>1316101</v>
      </c>
      <c r="B2920" s="107" t="s">
        <v>3819</v>
      </c>
      <c r="C2920" s="108">
        <v>10.039999999999999</v>
      </c>
      <c r="D2920" s="108">
        <f t="shared" si="72"/>
        <v>0</v>
      </c>
      <c r="E2920" s="117">
        <f>MULTIPLIER!$H$24</f>
        <v>0</v>
      </c>
    </row>
    <row r="2921" spans="1:5" ht="15" customHeight="1" x14ac:dyDescent="0.2">
      <c r="A2921" s="121">
        <v>1316102</v>
      </c>
      <c r="B2921" s="107" t="s">
        <v>3820</v>
      </c>
      <c r="C2921" s="108">
        <v>12.19</v>
      </c>
      <c r="D2921" s="108">
        <f t="shared" si="72"/>
        <v>0</v>
      </c>
      <c r="E2921" s="117">
        <f>MULTIPLIER!$H$24</f>
        <v>0</v>
      </c>
    </row>
    <row r="2922" spans="1:5" ht="15" customHeight="1" x14ac:dyDescent="0.2">
      <c r="A2922" s="121">
        <v>1316103</v>
      </c>
      <c r="B2922" s="107" t="s">
        <v>3821</v>
      </c>
      <c r="C2922" s="108">
        <v>13.46</v>
      </c>
      <c r="D2922" s="108">
        <f t="shared" si="72"/>
        <v>0</v>
      </c>
      <c r="E2922" s="117">
        <f>MULTIPLIER!$H$24</f>
        <v>0</v>
      </c>
    </row>
    <row r="2923" spans="1:5" ht="15" customHeight="1" x14ac:dyDescent="0.2">
      <c r="A2923" s="121">
        <v>1316104</v>
      </c>
      <c r="B2923" s="107" t="s">
        <v>3822</v>
      </c>
      <c r="C2923" s="108">
        <v>19.52</v>
      </c>
      <c r="D2923" s="108">
        <f t="shared" si="72"/>
        <v>0</v>
      </c>
      <c r="E2923" s="117">
        <f>MULTIPLIER!$H$24</f>
        <v>0</v>
      </c>
    </row>
    <row r="2924" spans="1:5" ht="15" customHeight="1" x14ac:dyDescent="0.2">
      <c r="A2924" s="121">
        <v>1316105</v>
      </c>
      <c r="B2924" s="107" t="s">
        <v>3823</v>
      </c>
      <c r="C2924" s="108">
        <v>24.51</v>
      </c>
      <c r="D2924" s="108">
        <f t="shared" si="72"/>
        <v>0</v>
      </c>
      <c r="E2924" s="117">
        <f>MULTIPLIER!$H$24</f>
        <v>0</v>
      </c>
    </row>
    <row r="2925" spans="1:5" ht="15" customHeight="1" x14ac:dyDescent="0.2">
      <c r="A2925" s="121">
        <v>1316106</v>
      </c>
      <c r="B2925" s="107" t="s">
        <v>3824</v>
      </c>
      <c r="C2925" s="108">
        <v>42.02</v>
      </c>
      <c r="D2925" s="108">
        <f t="shared" si="72"/>
        <v>0</v>
      </c>
      <c r="E2925" s="117">
        <f>MULTIPLIER!$H$24</f>
        <v>0</v>
      </c>
    </row>
    <row r="2926" spans="1:5" ht="15" customHeight="1" x14ac:dyDescent="0.2">
      <c r="A2926" s="121">
        <v>1316107</v>
      </c>
      <c r="B2926" s="107" t="s">
        <v>3825</v>
      </c>
      <c r="C2926" s="108">
        <v>56.04</v>
      </c>
      <c r="D2926" s="108">
        <f t="shared" si="72"/>
        <v>0</v>
      </c>
      <c r="E2926" s="117">
        <f>MULTIPLIER!$H$24</f>
        <v>0</v>
      </c>
    </row>
    <row r="2927" spans="1:5" ht="15" customHeight="1" x14ac:dyDescent="0.2">
      <c r="A2927" s="121">
        <v>1316108</v>
      </c>
      <c r="B2927" s="107" t="s">
        <v>3826</v>
      </c>
      <c r="C2927" s="108">
        <v>70.84</v>
      </c>
      <c r="D2927" s="108">
        <f t="shared" si="72"/>
        <v>0</v>
      </c>
      <c r="E2927" s="117">
        <f>MULTIPLIER!$H$24</f>
        <v>0</v>
      </c>
    </row>
    <row r="2928" spans="1:5" ht="15" customHeight="1" x14ac:dyDescent="0.2">
      <c r="A2928" s="121">
        <v>1316110</v>
      </c>
      <c r="B2928" s="107" t="s">
        <v>3827</v>
      </c>
      <c r="C2928" s="108">
        <v>214.12</v>
      </c>
      <c r="D2928" s="108">
        <f t="shared" si="72"/>
        <v>0</v>
      </c>
      <c r="E2928" s="117">
        <f>MULTIPLIER!$H$24</f>
        <v>0</v>
      </c>
    </row>
    <row r="2929" spans="1:5" ht="15" customHeight="1" x14ac:dyDescent="0.2">
      <c r="A2929" s="121">
        <v>1316121</v>
      </c>
      <c r="B2929" s="107" t="s">
        <v>3828</v>
      </c>
      <c r="C2929" s="108">
        <v>13.71</v>
      </c>
      <c r="D2929" s="108">
        <f t="shared" si="72"/>
        <v>0</v>
      </c>
      <c r="E2929" s="117">
        <f>MULTIPLIER!$H$24</f>
        <v>0</v>
      </c>
    </row>
    <row r="2930" spans="1:5" ht="15" customHeight="1" x14ac:dyDescent="0.2">
      <c r="A2930" s="121">
        <v>1316122</v>
      </c>
      <c r="B2930" s="107" t="s">
        <v>3829</v>
      </c>
      <c r="C2930" s="108">
        <v>16.850000000000001</v>
      </c>
      <c r="D2930" s="108">
        <f t="shared" si="72"/>
        <v>0</v>
      </c>
      <c r="E2930" s="117">
        <f>MULTIPLIER!$H$24</f>
        <v>0</v>
      </c>
    </row>
    <row r="2931" spans="1:5" ht="15" customHeight="1" x14ac:dyDescent="0.2">
      <c r="A2931" s="121">
        <v>1316123</v>
      </c>
      <c r="B2931" s="107" t="s">
        <v>3830</v>
      </c>
      <c r="C2931" s="108">
        <v>19.82</v>
      </c>
      <c r="D2931" s="108">
        <f t="shared" si="72"/>
        <v>0</v>
      </c>
      <c r="E2931" s="117">
        <f>MULTIPLIER!$H$24</f>
        <v>0</v>
      </c>
    </row>
    <row r="2932" spans="1:5" ht="15" customHeight="1" x14ac:dyDescent="0.2">
      <c r="A2932" s="121">
        <v>1316124</v>
      </c>
      <c r="B2932" s="107" t="s">
        <v>3831</v>
      </c>
      <c r="C2932" s="108">
        <v>26.12</v>
      </c>
      <c r="D2932" s="108">
        <f t="shared" si="72"/>
        <v>0</v>
      </c>
      <c r="E2932" s="117">
        <f>MULTIPLIER!$H$24</f>
        <v>0</v>
      </c>
    </row>
    <row r="2933" spans="1:5" ht="15" customHeight="1" x14ac:dyDescent="0.2">
      <c r="A2933" s="121">
        <v>1316125</v>
      </c>
      <c r="B2933" s="107" t="s">
        <v>3832</v>
      </c>
      <c r="C2933" s="108">
        <v>41.7</v>
      </c>
      <c r="D2933" s="108">
        <f t="shared" si="72"/>
        <v>0</v>
      </c>
      <c r="E2933" s="117">
        <f>MULTIPLIER!$H$24</f>
        <v>0</v>
      </c>
    </row>
    <row r="2934" spans="1:5" ht="15" customHeight="1" x14ac:dyDescent="0.2">
      <c r="A2934" s="121">
        <v>1316126</v>
      </c>
      <c r="B2934" s="107" t="s">
        <v>3833</v>
      </c>
      <c r="C2934" s="108">
        <v>62.33</v>
      </c>
      <c r="D2934" s="108">
        <f t="shared" si="72"/>
        <v>0</v>
      </c>
      <c r="E2934" s="117">
        <f>MULTIPLIER!$H$24</f>
        <v>0</v>
      </c>
    </row>
    <row r="2935" spans="1:5" ht="15" customHeight="1" x14ac:dyDescent="0.2">
      <c r="A2935" s="121">
        <v>1316127</v>
      </c>
      <c r="B2935" s="107" t="s">
        <v>3834</v>
      </c>
      <c r="C2935" s="108">
        <v>69.430000000000007</v>
      </c>
      <c r="D2935" s="108">
        <f t="shared" si="72"/>
        <v>0</v>
      </c>
      <c r="E2935" s="117">
        <f>MULTIPLIER!$H$24</f>
        <v>0</v>
      </c>
    </row>
    <row r="2936" spans="1:5" ht="15" customHeight="1" x14ac:dyDescent="0.2">
      <c r="A2936" s="121">
        <v>1316128</v>
      </c>
      <c r="B2936" s="107" t="s">
        <v>3835</v>
      </c>
      <c r="C2936" s="108">
        <v>99.16</v>
      </c>
      <c r="D2936" s="108">
        <f t="shared" si="72"/>
        <v>0</v>
      </c>
      <c r="E2936" s="117">
        <f>MULTIPLIER!$H$24</f>
        <v>0</v>
      </c>
    </row>
    <row r="2937" spans="1:5" ht="15" customHeight="1" x14ac:dyDescent="0.2">
      <c r="A2937" s="121">
        <v>1316130</v>
      </c>
      <c r="B2937" s="107" t="s">
        <v>3836</v>
      </c>
      <c r="C2937" s="108">
        <v>299.73</v>
      </c>
      <c r="D2937" s="108">
        <f t="shared" si="72"/>
        <v>0</v>
      </c>
      <c r="E2937" s="117">
        <f>MULTIPLIER!$H$24</f>
        <v>0</v>
      </c>
    </row>
    <row r="2938" spans="1:5" ht="15" customHeight="1" x14ac:dyDescent="0.2">
      <c r="A2938" s="121">
        <v>1316390</v>
      </c>
      <c r="B2938" s="107" t="s">
        <v>3837</v>
      </c>
      <c r="C2938" s="108">
        <v>5.76</v>
      </c>
      <c r="D2938" s="108">
        <f t="shared" si="72"/>
        <v>0</v>
      </c>
      <c r="E2938" s="117">
        <f>MULTIPLIER!$H$24</f>
        <v>0</v>
      </c>
    </row>
    <row r="2939" spans="1:5" ht="15" customHeight="1" x14ac:dyDescent="0.2">
      <c r="A2939" s="121">
        <v>1316391</v>
      </c>
      <c r="B2939" s="107" t="s">
        <v>3838</v>
      </c>
      <c r="C2939" s="108">
        <v>6.57</v>
      </c>
      <c r="D2939" s="108">
        <f t="shared" si="72"/>
        <v>0</v>
      </c>
      <c r="E2939" s="117">
        <f>MULTIPLIER!$H$24</f>
        <v>0</v>
      </c>
    </row>
    <row r="2940" spans="1:5" ht="15" customHeight="1" x14ac:dyDescent="0.2">
      <c r="A2940" s="121">
        <v>1316392</v>
      </c>
      <c r="B2940" s="107" t="s">
        <v>3839</v>
      </c>
      <c r="C2940" s="108">
        <v>6.57</v>
      </c>
      <c r="D2940" s="108">
        <f t="shared" si="72"/>
        <v>0</v>
      </c>
      <c r="E2940" s="117">
        <f>MULTIPLIER!$H$24</f>
        <v>0</v>
      </c>
    </row>
    <row r="2941" spans="1:5" ht="15" customHeight="1" x14ac:dyDescent="0.2">
      <c r="A2941" s="121">
        <v>1316393</v>
      </c>
      <c r="B2941" s="107" t="s">
        <v>3840</v>
      </c>
      <c r="C2941" s="108">
        <v>7.72</v>
      </c>
      <c r="D2941" s="108">
        <f t="shared" si="72"/>
        <v>0</v>
      </c>
      <c r="E2941" s="117">
        <f>MULTIPLIER!$H$24</f>
        <v>0</v>
      </c>
    </row>
    <row r="2942" spans="1:5" ht="15" customHeight="1" x14ac:dyDescent="0.2">
      <c r="A2942" s="121">
        <v>1316394</v>
      </c>
      <c r="B2942" s="107" t="s">
        <v>3841</v>
      </c>
      <c r="C2942" s="108">
        <v>7.72</v>
      </c>
      <c r="D2942" s="108">
        <f t="shared" si="72"/>
        <v>0</v>
      </c>
      <c r="E2942" s="117">
        <f>MULTIPLIER!$H$24</f>
        <v>0</v>
      </c>
    </row>
    <row r="2943" spans="1:5" ht="15" customHeight="1" x14ac:dyDescent="0.2">
      <c r="A2943" s="121">
        <v>1316395</v>
      </c>
      <c r="B2943" s="107" t="s">
        <v>3842</v>
      </c>
      <c r="C2943" s="108">
        <v>7.72</v>
      </c>
      <c r="D2943" s="108">
        <f t="shared" si="72"/>
        <v>0</v>
      </c>
      <c r="E2943" s="117">
        <f>MULTIPLIER!$H$24</f>
        <v>0</v>
      </c>
    </row>
    <row r="2944" spans="1:5" ht="15" customHeight="1" x14ac:dyDescent="0.2">
      <c r="A2944" s="121">
        <v>1316397</v>
      </c>
      <c r="B2944" s="107" t="s">
        <v>3843</v>
      </c>
      <c r="C2944" s="108">
        <v>11.47</v>
      </c>
      <c r="D2944" s="108">
        <f t="shared" si="72"/>
        <v>0</v>
      </c>
      <c r="E2944" s="117">
        <f>MULTIPLIER!$H$24</f>
        <v>0</v>
      </c>
    </row>
    <row r="2945" spans="1:5" ht="15" customHeight="1" x14ac:dyDescent="0.2">
      <c r="A2945" s="121">
        <v>1316398</v>
      </c>
      <c r="B2945" s="107" t="s">
        <v>3844</v>
      </c>
      <c r="C2945" s="108">
        <v>11.47</v>
      </c>
      <c r="D2945" s="108">
        <f t="shared" ref="D2945:D2976" si="73">ROUND(C2945*E2945,4)</f>
        <v>0</v>
      </c>
      <c r="E2945" s="117">
        <f>MULTIPLIER!$H$24</f>
        <v>0</v>
      </c>
    </row>
    <row r="2946" spans="1:5" ht="15" customHeight="1" x14ac:dyDescent="0.2">
      <c r="A2946" s="121">
        <v>1316399</v>
      </c>
      <c r="B2946" s="107" t="s">
        <v>3845</v>
      </c>
      <c r="C2946" s="108">
        <v>11.47</v>
      </c>
      <c r="D2946" s="108">
        <f t="shared" si="73"/>
        <v>0</v>
      </c>
      <c r="E2946" s="117">
        <f>MULTIPLIER!$H$24</f>
        <v>0</v>
      </c>
    </row>
    <row r="2947" spans="1:5" ht="15" customHeight="1" x14ac:dyDescent="0.2">
      <c r="A2947" s="121">
        <v>1316400</v>
      </c>
      <c r="B2947" s="107" t="s">
        <v>3846</v>
      </c>
      <c r="C2947" s="108">
        <v>16.39</v>
      </c>
      <c r="D2947" s="108">
        <f t="shared" si="73"/>
        <v>0</v>
      </c>
      <c r="E2947" s="117">
        <f>MULTIPLIER!$H$24</f>
        <v>0</v>
      </c>
    </row>
    <row r="2948" spans="1:5" ht="15" customHeight="1" x14ac:dyDescent="0.2">
      <c r="A2948" s="121">
        <v>1316401</v>
      </c>
      <c r="B2948" s="107" t="s">
        <v>3847</v>
      </c>
      <c r="C2948" s="108">
        <v>16.39</v>
      </c>
      <c r="D2948" s="108">
        <f t="shared" si="73"/>
        <v>0</v>
      </c>
      <c r="E2948" s="117">
        <f>MULTIPLIER!$H$24</f>
        <v>0</v>
      </c>
    </row>
    <row r="2949" spans="1:5" ht="15" customHeight="1" x14ac:dyDescent="0.2">
      <c r="A2949" s="121">
        <v>1316402</v>
      </c>
      <c r="B2949" s="107" t="s">
        <v>3848</v>
      </c>
      <c r="C2949" s="108">
        <v>16.39</v>
      </c>
      <c r="D2949" s="108">
        <f t="shared" si="73"/>
        <v>0</v>
      </c>
      <c r="E2949" s="117">
        <f>MULTIPLIER!$H$24</f>
        <v>0</v>
      </c>
    </row>
    <row r="2950" spans="1:5" ht="15" customHeight="1" x14ac:dyDescent="0.2">
      <c r="A2950" s="121">
        <v>1316403</v>
      </c>
      <c r="B2950" s="107" t="s">
        <v>3849</v>
      </c>
      <c r="C2950" s="108">
        <v>16.39</v>
      </c>
      <c r="D2950" s="108">
        <f t="shared" si="73"/>
        <v>0</v>
      </c>
      <c r="E2950" s="117">
        <f>MULTIPLIER!$H$24</f>
        <v>0</v>
      </c>
    </row>
    <row r="2951" spans="1:5" ht="15" customHeight="1" x14ac:dyDescent="0.2">
      <c r="A2951" s="121">
        <v>1316406</v>
      </c>
      <c r="B2951" s="107" t="s">
        <v>3850</v>
      </c>
      <c r="C2951" s="108">
        <v>32.03</v>
      </c>
      <c r="D2951" s="108">
        <f t="shared" si="73"/>
        <v>0</v>
      </c>
      <c r="E2951" s="117">
        <f>MULTIPLIER!$H$24</f>
        <v>0</v>
      </c>
    </row>
    <row r="2952" spans="1:5" ht="15" customHeight="1" x14ac:dyDescent="0.2">
      <c r="A2952" s="121">
        <v>1316407</v>
      </c>
      <c r="B2952" s="107" t="s">
        <v>3851</v>
      </c>
      <c r="C2952" s="108">
        <v>32.03</v>
      </c>
      <c r="D2952" s="108">
        <f t="shared" si="73"/>
        <v>0</v>
      </c>
      <c r="E2952" s="117">
        <f>MULTIPLIER!$H$24</f>
        <v>0</v>
      </c>
    </row>
    <row r="2953" spans="1:5" ht="15" customHeight="1" x14ac:dyDescent="0.2">
      <c r="A2953" s="121">
        <v>1316408</v>
      </c>
      <c r="B2953" s="107" t="s">
        <v>3852</v>
      </c>
      <c r="C2953" s="108">
        <v>32.03</v>
      </c>
      <c r="D2953" s="108">
        <f t="shared" si="73"/>
        <v>0</v>
      </c>
      <c r="E2953" s="117">
        <f>MULTIPLIER!$H$24</f>
        <v>0</v>
      </c>
    </row>
    <row r="2954" spans="1:5" ht="15" customHeight="1" x14ac:dyDescent="0.2">
      <c r="A2954" s="121">
        <v>1316411</v>
      </c>
      <c r="B2954" s="107" t="s">
        <v>3853</v>
      </c>
      <c r="C2954" s="108">
        <v>37.869999999999997</v>
      </c>
      <c r="D2954" s="108">
        <f t="shared" si="73"/>
        <v>0</v>
      </c>
      <c r="E2954" s="117">
        <f>MULTIPLIER!$H$24</f>
        <v>0</v>
      </c>
    </row>
    <row r="2955" spans="1:5" ht="15" customHeight="1" x14ac:dyDescent="0.2">
      <c r="A2955" s="121">
        <v>1316412</v>
      </c>
      <c r="B2955" s="107" t="s">
        <v>3854</v>
      </c>
      <c r="C2955" s="108">
        <v>37.869999999999997</v>
      </c>
      <c r="D2955" s="108">
        <f t="shared" si="73"/>
        <v>0</v>
      </c>
      <c r="E2955" s="117">
        <f>MULTIPLIER!$H$24</f>
        <v>0</v>
      </c>
    </row>
    <row r="2956" spans="1:5" ht="15" customHeight="1" x14ac:dyDescent="0.2">
      <c r="A2956" s="121">
        <v>1316413</v>
      </c>
      <c r="B2956" s="107" t="s">
        <v>3855</v>
      </c>
      <c r="C2956" s="108">
        <v>37.869999999999997</v>
      </c>
      <c r="D2956" s="108">
        <f t="shared" si="73"/>
        <v>0</v>
      </c>
      <c r="E2956" s="117">
        <f>MULTIPLIER!$H$24</f>
        <v>0</v>
      </c>
    </row>
    <row r="2957" spans="1:5" ht="15" customHeight="1" x14ac:dyDescent="0.2">
      <c r="A2957" s="121">
        <v>1316414</v>
      </c>
      <c r="B2957" s="107" t="s">
        <v>3856</v>
      </c>
      <c r="C2957" s="108">
        <v>37.869999999999997</v>
      </c>
      <c r="D2957" s="108">
        <f t="shared" si="73"/>
        <v>0</v>
      </c>
      <c r="E2957" s="117">
        <f>MULTIPLIER!$H$24</f>
        <v>0</v>
      </c>
    </row>
    <row r="2958" spans="1:5" ht="15" customHeight="1" x14ac:dyDescent="0.2">
      <c r="A2958" s="121">
        <v>1316417</v>
      </c>
      <c r="B2958" s="107" t="s">
        <v>3857</v>
      </c>
      <c r="C2958" s="108">
        <v>53.79</v>
      </c>
      <c r="D2958" s="108">
        <f t="shared" si="73"/>
        <v>0</v>
      </c>
      <c r="E2958" s="117">
        <f>MULTIPLIER!$H$24</f>
        <v>0</v>
      </c>
    </row>
    <row r="2959" spans="1:5" ht="15" customHeight="1" x14ac:dyDescent="0.2">
      <c r="A2959" s="121">
        <v>1316418</v>
      </c>
      <c r="B2959" s="107" t="s">
        <v>3858</v>
      </c>
      <c r="C2959" s="108">
        <v>53.79</v>
      </c>
      <c r="D2959" s="108">
        <f t="shared" si="73"/>
        <v>0</v>
      </c>
      <c r="E2959" s="117">
        <f>MULTIPLIER!$H$24</f>
        <v>0</v>
      </c>
    </row>
    <row r="2960" spans="1:5" ht="15" customHeight="1" x14ac:dyDescent="0.2">
      <c r="A2960" s="121">
        <v>1316419</v>
      </c>
      <c r="B2960" s="107" t="s">
        <v>3859</v>
      </c>
      <c r="C2960" s="108">
        <v>53.79</v>
      </c>
      <c r="D2960" s="108">
        <f t="shared" si="73"/>
        <v>0</v>
      </c>
      <c r="E2960" s="117">
        <f>MULTIPLIER!$H$24</f>
        <v>0</v>
      </c>
    </row>
    <row r="2961" spans="1:5" ht="15" customHeight="1" x14ac:dyDescent="0.2">
      <c r="A2961" s="121">
        <v>1316420</v>
      </c>
      <c r="B2961" s="107" t="s">
        <v>3860</v>
      </c>
      <c r="C2961" s="108">
        <v>53.79</v>
      </c>
      <c r="D2961" s="108">
        <f t="shared" si="73"/>
        <v>0</v>
      </c>
      <c r="E2961" s="117">
        <f>MULTIPLIER!$H$24</f>
        <v>0</v>
      </c>
    </row>
    <row r="2962" spans="1:5" ht="15" customHeight="1" x14ac:dyDescent="0.2">
      <c r="A2962" s="121">
        <v>1316421</v>
      </c>
      <c r="B2962" s="107" t="s">
        <v>3861</v>
      </c>
      <c r="C2962" s="108">
        <v>53.79</v>
      </c>
      <c r="D2962" s="108">
        <f t="shared" si="73"/>
        <v>0</v>
      </c>
      <c r="E2962" s="117">
        <f>MULTIPLIER!$H$24</f>
        <v>0</v>
      </c>
    </row>
    <row r="2963" spans="1:5" ht="15" customHeight="1" x14ac:dyDescent="0.2">
      <c r="A2963" s="121">
        <v>1316471</v>
      </c>
      <c r="B2963" s="107" t="s">
        <v>3862</v>
      </c>
      <c r="C2963" s="108">
        <v>4.63</v>
      </c>
      <c r="D2963" s="108">
        <f t="shared" si="73"/>
        <v>0</v>
      </c>
      <c r="E2963" s="117">
        <f>MULTIPLIER!$H$24</f>
        <v>0</v>
      </c>
    </row>
    <row r="2964" spans="1:5" ht="15" customHeight="1" x14ac:dyDescent="0.2">
      <c r="A2964" s="121">
        <v>1316472</v>
      </c>
      <c r="B2964" s="107" t="s">
        <v>3863</v>
      </c>
      <c r="C2964" s="108">
        <v>6.1</v>
      </c>
      <c r="D2964" s="108">
        <f t="shared" si="73"/>
        <v>0</v>
      </c>
      <c r="E2964" s="117">
        <f>MULTIPLIER!$H$24</f>
        <v>0</v>
      </c>
    </row>
    <row r="2965" spans="1:5" ht="15" customHeight="1" x14ac:dyDescent="0.2">
      <c r="A2965" s="121">
        <v>1316473</v>
      </c>
      <c r="B2965" s="107" t="s">
        <v>3864</v>
      </c>
      <c r="C2965" s="108">
        <v>8.6300000000000008</v>
      </c>
      <c r="D2965" s="108">
        <f t="shared" si="73"/>
        <v>0</v>
      </c>
      <c r="E2965" s="117">
        <f>MULTIPLIER!$H$24</f>
        <v>0</v>
      </c>
    </row>
    <row r="2966" spans="1:5" ht="15" customHeight="1" x14ac:dyDescent="0.2">
      <c r="A2966" s="121">
        <v>1316474</v>
      </c>
      <c r="B2966" s="107" t="s">
        <v>3865</v>
      </c>
      <c r="C2966" s="108">
        <v>10.55</v>
      </c>
      <c r="D2966" s="108">
        <f t="shared" si="73"/>
        <v>0</v>
      </c>
      <c r="E2966" s="117">
        <f>MULTIPLIER!$H$24</f>
        <v>0</v>
      </c>
    </row>
    <row r="2967" spans="1:5" ht="15" customHeight="1" x14ac:dyDescent="0.2">
      <c r="A2967" s="121">
        <v>1316475</v>
      </c>
      <c r="B2967" s="107" t="s">
        <v>3866</v>
      </c>
      <c r="C2967" s="108">
        <v>13.19</v>
      </c>
      <c r="D2967" s="108">
        <f t="shared" si="73"/>
        <v>0</v>
      </c>
      <c r="E2967" s="117">
        <f>MULTIPLIER!$H$24</f>
        <v>0</v>
      </c>
    </row>
    <row r="2968" spans="1:5" ht="15" customHeight="1" x14ac:dyDescent="0.2">
      <c r="A2968" s="121">
        <v>1316476</v>
      </c>
      <c r="B2968" s="107" t="s">
        <v>3867</v>
      </c>
      <c r="C2968" s="108">
        <v>31.18</v>
      </c>
      <c r="D2968" s="108">
        <f t="shared" si="73"/>
        <v>0</v>
      </c>
      <c r="E2968" s="117">
        <f>MULTIPLIER!$H$24</f>
        <v>0</v>
      </c>
    </row>
    <row r="2969" spans="1:5" ht="15" customHeight="1" x14ac:dyDescent="0.2">
      <c r="A2969" s="121">
        <v>1316477</v>
      </c>
      <c r="B2969" s="107" t="s">
        <v>3868</v>
      </c>
      <c r="C2969" s="108">
        <v>34.46</v>
      </c>
      <c r="D2969" s="108">
        <f t="shared" si="73"/>
        <v>0</v>
      </c>
      <c r="E2969" s="117">
        <f>MULTIPLIER!$H$24</f>
        <v>0</v>
      </c>
    </row>
    <row r="2970" spans="1:5" ht="15" customHeight="1" x14ac:dyDescent="0.2">
      <c r="A2970" s="121">
        <v>1316478</v>
      </c>
      <c r="B2970" s="107" t="s">
        <v>3869</v>
      </c>
      <c r="C2970" s="108">
        <v>47.55</v>
      </c>
      <c r="D2970" s="108">
        <f t="shared" si="73"/>
        <v>0</v>
      </c>
      <c r="E2970" s="117">
        <f>MULTIPLIER!$H$24</f>
        <v>0</v>
      </c>
    </row>
    <row r="2971" spans="1:5" ht="15" customHeight="1" x14ac:dyDescent="0.2">
      <c r="A2971" s="121">
        <v>1316221</v>
      </c>
      <c r="B2971" s="107" t="s">
        <v>3870</v>
      </c>
      <c r="C2971" s="108">
        <v>12.48</v>
      </c>
      <c r="D2971" s="108">
        <f t="shared" si="73"/>
        <v>0</v>
      </c>
      <c r="E2971" s="117">
        <f>MULTIPLIER!$H$24</f>
        <v>0</v>
      </c>
    </row>
    <row r="2972" spans="1:5" ht="15" customHeight="1" x14ac:dyDescent="0.2">
      <c r="A2972" s="121">
        <v>1316222</v>
      </c>
      <c r="B2972" s="107" t="s">
        <v>3871</v>
      </c>
      <c r="C2972" s="108">
        <v>16.54</v>
      </c>
      <c r="D2972" s="108">
        <f t="shared" si="73"/>
        <v>0</v>
      </c>
      <c r="E2972" s="117">
        <f>MULTIPLIER!$H$24</f>
        <v>0</v>
      </c>
    </row>
    <row r="2973" spans="1:5" ht="15" customHeight="1" x14ac:dyDescent="0.2">
      <c r="A2973" s="121">
        <v>1316223</v>
      </c>
      <c r="B2973" s="107" t="s">
        <v>3872</v>
      </c>
      <c r="C2973" s="108">
        <v>17.45</v>
      </c>
      <c r="D2973" s="108">
        <f t="shared" si="73"/>
        <v>0</v>
      </c>
      <c r="E2973" s="117">
        <f>MULTIPLIER!$H$24</f>
        <v>0</v>
      </c>
    </row>
    <row r="2974" spans="1:5" ht="15" customHeight="1" x14ac:dyDescent="0.2">
      <c r="A2974" s="121">
        <v>1316224</v>
      </c>
      <c r="B2974" s="107" t="s">
        <v>3873</v>
      </c>
      <c r="C2974" s="108">
        <v>25.73</v>
      </c>
      <c r="D2974" s="108">
        <f t="shared" si="73"/>
        <v>0</v>
      </c>
      <c r="E2974" s="117">
        <f>MULTIPLIER!$H$24</f>
        <v>0</v>
      </c>
    </row>
    <row r="2975" spans="1:5" ht="15" customHeight="1" x14ac:dyDescent="0.2">
      <c r="A2975" s="121">
        <v>1316225</v>
      </c>
      <c r="B2975" s="107" t="s">
        <v>3874</v>
      </c>
      <c r="C2975" s="108">
        <v>32.299999999999997</v>
      </c>
      <c r="D2975" s="108">
        <f t="shared" si="73"/>
        <v>0</v>
      </c>
      <c r="E2975" s="117">
        <f>MULTIPLIER!$H$24</f>
        <v>0</v>
      </c>
    </row>
    <row r="2976" spans="1:5" ht="15" customHeight="1" x14ac:dyDescent="0.2">
      <c r="A2976" s="121">
        <v>1316226</v>
      </c>
      <c r="B2976" s="107" t="s">
        <v>3875</v>
      </c>
      <c r="C2976" s="108">
        <v>64.290000000000006</v>
      </c>
      <c r="D2976" s="108">
        <f t="shared" si="73"/>
        <v>0</v>
      </c>
      <c r="E2976" s="117">
        <f>MULTIPLIER!$H$24</f>
        <v>0</v>
      </c>
    </row>
    <row r="2977" spans="1:5" ht="15" customHeight="1" x14ac:dyDescent="0.2">
      <c r="A2977" s="121">
        <v>1316227</v>
      </c>
      <c r="B2977" s="107" t="s">
        <v>3876</v>
      </c>
      <c r="C2977" s="108">
        <v>78</v>
      </c>
      <c r="D2977" s="108">
        <f t="shared" ref="D2977:D3008" si="74">ROUND(C2977*E2977,4)</f>
        <v>0</v>
      </c>
      <c r="E2977" s="117">
        <f>MULTIPLIER!$H$24</f>
        <v>0</v>
      </c>
    </row>
    <row r="2978" spans="1:5" ht="15" customHeight="1" x14ac:dyDescent="0.2">
      <c r="A2978" s="121">
        <v>1316228</v>
      </c>
      <c r="B2978" s="107" t="s">
        <v>3877</v>
      </c>
      <c r="C2978" s="108">
        <v>100.49</v>
      </c>
      <c r="D2978" s="108">
        <f t="shared" si="74"/>
        <v>0</v>
      </c>
      <c r="E2978" s="117">
        <f>MULTIPLIER!$H$24</f>
        <v>0</v>
      </c>
    </row>
    <row r="2979" spans="1:5" ht="15" customHeight="1" x14ac:dyDescent="0.2">
      <c r="A2979" s="121">
        <v>1316511</v>
      </c>
      <c r="B2979" s="107" t="s">
        <v>3878</v>
      </c>
      <c r="C2979" s="108">
        <v>30</v>
      </c>
      <c r="D2979" s="108">
        <f t="shared" si="74"/>
        <v>0</v>
      </c>
      <c r="E2979" s="117">
        <f>MULTIPLIER!$H$24</f>
        <v>0</v>
      </c>
    </row>
    <row r="2980" spans="1:5" ht="15" customHeight="1" x14ac:dyDescent="0.2">
      <c r="A2980" s="121">
        <v>1316512</v>
      </c>
      <c r="B2980" s="107" t="s">
        <v>3879</v>
      </c>
      <c r="C2980" s="108">
        <v>30.52</v>
      </c>
      <c r="D2980" s="108">
        <f t="shared" si="74"/>
        <v>0</v>
      </c>
      <c r="E2980" s="117">
        <f>MULTIPLIER!$H$24</f>
        <v>0</v>
      </c>
    </row>
    <row r="2981" spans="1:5" ht="15" customHeight="1" x14ac:dyDescent="0.2">
      <c r="A2981" s="121">
        <v>1316513</v>
      </c>
      <c r="B2981" s="107" t="s">
        <v>3880</v>
      </c>
      <c r="C2981" s="108">
        <v>33.14</v>
      </c>
      <c r="D2981" s="108">
        <f t="shared" si="74"/>
        <v>0</v>
      </c>
      <c r="E2981" s="117">
        <f>MULTIPLIER!$H$24</f>
        <v>0</v>
      </c>
    </row>
    <row r="2982" spans="1:5" ht="15" customHeight="1" x14ac:dyDescent="0.2">
      <c r="A2982" s="121">
        <v>1316514</v>
      </c>
      <c r="B2982" s="107" t="s">
        <v>3881</v>
      </c>
      <c r="C2982" s="108">
        <v>42.03</v>
      </c>
      <c r="D2982" s="108">
        <f t="shared" si="74"/>
        <v>0</v>
      </c>
      <c r="E2982" s="117">
        <f>MULTIPLIER!$H$24</f>
        <v>0</v>
      </c>
    </row>
    <row r="2983" spans="1:5" ht="15" customHeight="1" x14ac:dyDescent="0.2">
      <c r="A2983" s="121">
        <v>1316515</v>
      </c>
      <c r="B2983" s="107" t="s">
        <v>3882</v>
      </c>
      <c r="C2983" s="108">
        <v>63.44</v>
      </c>
      <c r="D2983" s="108">
        <f t="shared" si="74"/>
        <v>0</v>
      </c>
      <c r="E2983" s="117">
        <f>MULTIPLIER!$H$24</f>
        <v>0</v>
      </c>
    </row>
    <row r="2984" spans="1:5" ht="15" customHeight="1" x14ac:dyDescent="0.2">
      <c r="A2984" s="121">
        <v>1316516</v>
      </c>
      <c r="B2984" s="107" t="s">
        <v>3883</v>
      </c>
      <c r="C2984" s="108">
        <v>109.69</v>
      </c>
      <c r="D2984" s="108">
        <f t="shared" si="74"/>
        <v>0</v>
      </c>
      <c r="E2984" s="117">
        <f>MULTIPLIER!$H$24</f>
        <v>0</v>
      </c>
    </row>
    <row r="2985" spans="1:5" ht="15" customHeight="1" x14ac:dyDescent="0.2">
      <c r="A2985" s="121">
        <v>1316517</v>
      </c>
      <c r="B2985" s="107" t="s">
        <v>3884</v>
      </c>
      <c r="C2985" s="108">
        <v>124.5</v>
      </c>
      <c r="D2985" s="108">
        <f t="shared" si="74"/>
        <v>0</v>
      </c>
      <c r="E2985" s="117">
        <f>MULTIPLIER!$H$24</f>
        <v>0</v>
      </c>
    </row>
    <row r="2986" spans="1:5" ht="15" customHeight="1" x14ac:dyDescent="0.2">
      <c r="A2986" s="121">
        <v>1316518</v>
      </c>
      <c r="B2986" s="107" t="s">
        <v>3885</v>
      </c>
      <c r="C2986" s="108">
        <v>148.47999999999999</v>
      </c>
      <c r="D2986" s="108">
        <f t="shared" si="74"/>
        <v>0</v>
      </c>
      <c r="E2986" s="117">
        <f>MULTIPLIER!$H$24</f>
        <v>0</v>
      </c>
    </row>
    <row r="2987" spans="1:5" ht="15" customHeight="1" x14ac:dyDescent="0.2">
      <c r="A2987" s="121">
        <v>1316542</v>
      </c>
      <c r="B2987" s="107" t="s">
        <v>3886</v>
      </c>
      <c r="C2987" s="108">
        <v>10.35</v>
      </c>
      <c r="D2987" s="108">
        <f t="shared" si="74"/>
        <v>0</v>
      </c>
      <c r="E2987" s="117">
        <f>MULTIPLIER!$H$24</f>
        <v>0</v>
      </c>
    </row>
    <row r="2988" spans="1:5" ht="15" customHeight="1" x14ac:dyDescent="0.2">
      <c r="A2988" s="121">
        <v>1316544</v>
      </c>
      <c r="B2988" s="107" t="s">
        <v>3887</v>
      </c>
      <c r="C2988" s="108">
        <v>12.41</v>
      </c>
      <c r="D2988" s="108">
        <f t="shared" si="74"/>
        <v>0</v>
      </c>
      <c r="E2988" s="117">
        <f>MULTIPLIER!$H$24</f>
        <v>0</v>
      </c>
    </row>
    <row r="2989" spans="1:5" ht="15" customHeight="1" x14ac:dyDescent="0.2">
      <c r="A2989" s="121">
        <v>1316545</v>
      </c>
      <c r="B2989" s="107" t="s">
        <v>3888</v>
      </c>
      <c r="C2989" s="108">
        <v>12.41</v>
      </c>
      <c r="D2989" s="108">
        <f t="shared" si="74"/>
        <v>0</v>
      </c>
      <c r="E2989" s="117">
        <f>MULTIPLIER!$H$24</f>
        <v>0</v>
      </c>
    </row>
    <row r="2990" spans="1:5" ht="15" customHeight="1" x14ac:dyDescent="0.2">
      <c r="A2990" s="121">
        <v>1316547</v>
      </c>
      <c r="B2990" s="107" t="s">
        <v>3889</v>
      </c>
      <c r="C2990" s="108">
        <v>15.92</v>
      </c>
      <c r="D2990" s="108">
        <f t="shared" si="74"/>
        <v>0</v>
      </c>
      <c r="E2990" s="117">
        <f>MULTIPLIER!$H$24</f>
        <v>0</v>
      </c>
    </row>
    <row r="2991" spans="1:5" ht="15" customHeight="1" x14ac:dyDescent="0.2">
      <c r="A2991" s="121">
        <v>1316549</v>
      </c>
      <c r="B2991" s="107" t="s">
        <v>3890</v>
      </c>
      <c r="C2991" s="108">
        <v>15.92</v>
      </c>
      <c r="D2991" s="108">
        <f t="shared" si="74"/>
        <v>0</v>
      </c>
      <c r="E2991" s="117">
        <f>MULTIPLIER!$H$24</f>
        <v>0</v>
      </c>
    </row>
    <row r="2992" spans="1:5" ht="15" customHeight="1" x14ac:dyDescent="0.2">
      <c r="A2992" s="121">
        <v>1316550</v>
      </c>
      <c r="B2992" s="107" t="s">
        <v>3891</v>
      </c>
      <c r="C2992" s="108">
        <v>26.27</v>
      </c>
      <c r="D2992" s="108">
        <f t="shared" si="74"/>
        <v>0</v>
      </c>
      <c r="E2992" s="117">
        <f>MULTIPLIER!$H$24</f>
        <v>0</v>
      </c>
    </row>
    <row r="2993" spans="1:5" ht="15" customHeight="1" x14ac:dyDescent="0.2">
      <c r="A2993" s="121">
        <v>1316551</v>
      </c>
      <c r="B2993" s="107" t="s">
        <v>3892</v>
      </c>
      <c r="C2993" s="108">
        <v>26.27</v>
      </c>
      <c r="D2993" s="108">
        <f t="shared" si="74"/>
        <v>0</v>
      </c>
      <c r="E2993" s="117">
        <f>MULTIPLIER!$H$24</f>
        <v>0</v>
      </c>
    </row>
    <row r="2994" spans="1:5" ht="15" customHeight="1" x14ac:dyDescent="0.2">
      <c r="A2994" s="121">
        <v>1316552</v>
      </c>
      <c r="B2994" s="107" t="s">
        <v>3893</v>
      </c>
      <c r="C2994" s="108">
        <v>26.27</v>
      </c>
      <c r="D2994" s="108">
        <f t="shared" si="74"/>
        <v>0</v>
      </c>
      <c r="E2994" s="117">
        <f>MULTIPLIER!$H$24</f>
        <v>0</v>
      </c>
    </row>
    <row r="2995" spans="1:5" ht="15" customHeight="1" x14ac:dyDescent="0.2">
      <c r="A2995" s="121">
        <v>1316553</v>
      </c>
      <c r="B2995" s="107" t="s">
        <v>3894</v>
      </c>
      <c r="C2995" s="108">
        <v>26.27</v>
      </c>
      <c r="D2995" s="108">
        <f t="shared" si="74"/>
        <v>0</v>
      </c>
      <c r="E2995" s="117">
        <f>MULTIPLIER!$H$24</f>
        <v>0</v>
      </c>
    </row>
    <row r="2996" spans="1:5" ht="15" customHeight="1" x14ac:dyDescent="0.2">
      <c r="A2996" s="121">
        <v>1316554</v>
      </c>
      <c r="B2996" s="107" t="s">
        <v>3895</v>
      </c>
      <c r="C2996" s="108">
        <v>34.299999999999997</v>
      </c>
      <c r="D2996" s="108">
        <f t="shared" si="74"/>
        <v>0</v>
      </c>
      <c r="E2996" s="117">
        <f>MULTIPLIER!$H$24</f>
        <v>0</v>
      </c>
    </row>
    <row r="2997" spans="1:5" ht="15" customHeight="1" x14ac:dyDescent="0.2">
      <c r="A2997" s="121">
        <v>1316555</v>
      </c>
      <c r="B2997" s="107" t="s">
        <v>3896</v>
      </c>
      <c r="C2997" s="108">
        <v>34.299999999999997</v>
      </c>
      <c r="D2997" s="108">
        <f t="shared" si="74"/>
        <v>0</v>
      </c>
      <c r="E2997" s="117">
        <f>MULTIPLIER!$H$24</f>
        <v>0</v>
      </c>
    </row>
    <row r="2998" spans="1:5" ht="15" customHeight="1" x14ac:dyDescent="0.2">
      <c r="A2998" s="121">
        <v>1316556</v>
      </c>
      <c r="B2998" s="107" t="s">
        <v>3897</v>
      </c>
      <c r="C2998" s="108">
        <v>34.299999999999997</v>
      </c>
      <c r="D2998" s="108">
        <f t="shared" si="74"/>
        <v>0</v>
      </c>
      <c r="E2998" s="117">
        <f>MULTIPLIER!$H$24</f>
        <v>0</v>
      </c>
    </row>
    <row r="2999" spans="1:5" ht="15" customHeight="1" x14ac:dyDescent="0.2">
      <c r="A2999" s="121">
        <v>1316557</v>
      </c>
      <c r="B2999" s="107" t="s">
        <v>3898</v>
      </c>
      <c r="C2999" s="108">
        <v>45.81</v>
      </c>
      <c r="D2999" s="108">
        <f t="shared" si="74"/>
        <v>0</v>
      </c>
      <c r="E2999" s="117">
        <f>MULTIPLIER!$H$24</f>
        <v>0</v>
      </c>
    </row>
    <row r="3000" spans="1:5" ht="15" customHeight="1" x14ac:dyDescent="0.2">
      <c r="A3000" s="121">
        <v>1316558</v>
      </c>
      <c r="B3000" s="107" t="s">
        <v>3899</v>
      </c>
      <c r="C3000" s="108">
        <v>45.81</v>
      </c>
      <c r="D3000" s="108">
        <f t="shared" si="74"/>
        <v>0</v>
      </c>
      <c r="E3000" s="117">
        <f>MULTIPLIER!$H$24</f>
        <v>0</v>
      </c>
    </row>
    <row r="3001" spans="1:5" ht="15" customHeight="1" x14ac:dyDescent="0.2">
      <c r="A3001" s="121">
        <v>1316559</v>
      </c>
      <c r="B3001" s="107" t="s">
        <v>3900</v>
      </c>
      <c r="C3001" s="108">
        <v>45.81</v>
      </c>
      <c r="D3001" s="108">
        <f t="shared" si="74"/>
        <v>0</v>
      </c>
      <c r="E3001" s="117">
        <f>MULTIPLIER!$H$24</f>
        <v>0</v>
      </c>
    </row>
    <row r="3002" spans="1:5" ht="15" customHeight="1" x14ac:dyDescent="0.2">
      <c r="A3002" s="121">
        <v>1316560</v>
      </c>
      <c r="B3002" s="107" t="s">
        <v>3901</v>
      </c>
      <c r="C3002" s="108">
        <v>45.81</v>
      </c>
      <c r="D3002" s="108">
        <f t="shared" si="74"/>
        <v>0</v>
      </c>
      <c r="E3002" s="117">
        <f>MULTIPLIER!$H$24</f>
        <v>0</v>
      </c>
    </row>
    <row r="3003" spans="1:5" ht="15" customHeight="1" x14ac:dyDescent="0.2">
      <c r="A3003" s="121">
        <v>1316562</v>
      </c>
      <c r="B3003" s="107" t="s">
        <v>3902</v>
      </c>
      <c r="C3003" s="108">
        <v>77.27</v>
      </c>
      <c r="D3003" s="108">
        <f t="shared" si="74"/>
        <v>0</v>
      </c>
      <c r="E3003" s="117">
        <f>MULTIPLIER!$H$24</f>
        <v>0</v>
      </c>
    </row>
    <row r="3004" spans="1:5" ht="15" customHeight="1" x14ac:dyDescent="0.2">
      <c r="A3004" s="121">
        <v>1316563</v>
      </c>
      <c r="B3004" s="107" t="s">
        <v>3903</v>
      </c>
      <c r="C3004" s="108">
        <v>77.27</v>
      </c>
      <c r="D3004" s="108">
        <f t="shared" si="74"/>
        <v>0</v>
      </c>
      <c r="E3004" s="117">
        <f>MULTIPLIER!$H$24</f>
        <v>0</v>
      </c>
    </row>
    <row r="3005" spans="1:5" ht="15" customHeight="1" x14ac:dyDescent="0.2">
      <c r="A3005" s="121">
        <v>1316564</v>
      </c>
      <c r="B3005" s="107" t="s">
        <v>3904</v>
      </c>
      <c r="C3005" s="108">
        <v>77.27</v>
      </c>
      <c r="D3005" s="108">
        <f t="shared" si="74"/>
        <v>0</v>
      </c>
      <c r="E3005" s="117">
        <f>MULTIPLIER!$H$24</f>
        <v>0</v>
      </c>
    </row>
    <row r="3006" spans="1:5" ht="15" customHeight="1" x14ac:dyDescent="0.2">
      <c r="A3006" s="121">
        <v>1316565</v>
      </c>
      <c r="B3006" s="107" t="s">
        <v>3905</v>
      </c>
      <c r="C3006" s="108">
        <v>77.27</v>
      </c>
      <c r="D3006" s="108">
        <f t="shared" si="74"/>
        <v>0</v>
      </c>
      <c r="E3006" s="117">
        <f>MULTIPLIER!$H$24</f>
        <v>0</v>
      </c>
    </row>
    <row r="3007" spans="1:5" ht="15" customHeight="1" x14ac:dyDescent="0.2">
      <c r="A3007" s="121">
        <v>1316575</v>
      </c>
      <c r="B3007" s="107" t="s">
        <v>3906</v>
      </c>
      <c r="C3007" s="108">
        <v>228.07</v>
      </c>
      <c r="D3007" s="108">
        <f t="shared" si="74"/>
        <v>0</v>
      </c>
      <c r="E3007" s="117">
        <f>MULTIPLIER!$H$24</f>
        <v>0</v>
      </c>
    </row>
    <row r="3008" spans="1:5" ht="15" customHeight="1" thickBot="1" x14ac:dyDescent="0.25">
      <c r="A3008" s="122">
        <v>1316536</v>
      </c>
      <c r="B3008" s="107" t="s">
        <v>3907</v>
      </c>
      <c r="C3008" s="108">
        <v>100.49</v>
      </c>
      <c r="D3008" s="108">
        <f t="shared" si="74"/>
        <v>0</v>
      </c>
      <c r="E3008" s="118">
        <f>MULTIPLIER!$H$24</f>
        <v>0</v>
      </c>
    </row>
    <row r="3009" spans="1:5" ht="32.1" customHeight="1" x14ac:dyDescent="0.4">
      <c r="A3009" s="124"/>
      <c r="B3009" s="98" t="s">
        <v>17</v>
      </c>
      <c r="C3009" s="98"/>
      <c r="D3009" s="98"/>
      <c r="E3009" s="123"/>
    </row>
    <row r="3010" spans="1:5" ht="15" customHeight="1" x14ac:dyDescent="0.2">
      <c r="A3010" s="120">
        <v>304450</v>
      </c>
      <c r="B3010" s="107" t="s">
        <v>3908</v>
      </c>
      <c r="C3010" s="108">
        <v>3.94</v>
      </c>
      <c r="D3010" s="108">
        <f t="shared" ref="D3010:D3041" si="75">ROUND(C3010*E3010,4)</f>
        <v>0</v>
      </c>
      <c r="E3010" s="116">
        <f>MULTIPLIER!$H$25</f>
        <v>0</v>
      </c>
    </row>
    <row r="3011" spans="1:5" ht="15" customHeight="1" x14ac:dyDescent="0.2">
      <c r="A3011" s="121">
        <v>304451</v>
      </c>
      <c r="B3011" s="107" t="s">
        <v>3909</v>
      </c>
      <c r="C3011" s="108">
        <v>5.65</v>
      </c>
      <c r="D3011" s="108">
        <f t="shared" si="75"/>
        <v>0</v>
      </c>
      <c r="E3011" s="117">
        <f>MULTIPLIER!$H$25</f>
        <v>0</v>
      </c>
    </row>
    <row r="3012" spans="1:5" ht="15" customHeight="1" x14ac:dyDescent="0.2">
      <c r="A3012" s="121">
        <v>304452</v>
      </c>
      <c r="B3012" s="107" t="s">
        <v>3910</v>
      </c>
      <c r="C3012" s="108">
        <v>6.64</v>
      </c>
      <c r="D3012" s="108">
        <f t="shared" si="75"/>
        <v>0</v>
      </c>
      <c r="E3012" s="117">
        <f>MULTIPLIER!$H$25</f>
        <v>0</v>
      </c>
    </row>
    <row r="3013" spans="1:5" ht="15" customHeight="1" x14ac:dyDescent="0.2">
      <c r="A3013" s="121">
        <v>304453</v>
      </c>
      <c r="B3013" s="107" t="s">
        <v>3911</v>
      </c>
      <c r="C3013" s="108">
        <v>6.89</v>
      </c>
      <c r="D3013" s="108">
        <f t="shared" si="75"/>
        <v>0</v>
      </c>
      <c r="E3013" s="117">
        <f>MULTIPLIER!$H$25</f>
        <v>0</v>
      </c>
    </row>
    <row r="3014" spans="1:5" ht="15" customHeight="1" x14ac:dyDescent="0.2">
      <c r="A3014" s="121">
        <v>304454</v>
      </c>
      <c r="B3014" s="107" t="s">
        <v>3912</v>
      </c>
      <c r="C3014" s="108">
        <v>8.6300000000000008</v>
      </c>
      <c r="D3014" s="108">
        <f t="shared" si="75"/>
        <v>0</v>
      </c>
      <c r="E3014" s="117">
        <f>MULTIPLIER!$H$25</f>
        <v>0</v>
      </c>
    </row>
    <row r="3015" spans="1:5" ht="15" customHeight="1" x14ac:dyDescent="0.2">
      <c r="A3015" s="121">
        <v>304455</v>
      </c>
      <c r="B3015" s="107" t="s">
        <v>3913</v>
      </c>
      <c r="C3015" s="108">
        <v>12.97</v>
      </c>
      <c r="D3015" s="108">
        <f t="shared" si="75"/>
        <v>0</v>
      </c>
      <c r="E3015" s="117">
        <f>MULTIPLIER!$H$25</f>
        <v>0</v>
      </c>
    </row>
    <row r="3016" spans="1:5" ht="15" customHeight="1" x14ac:dyDescent="0.2">
      <c r="A3016" s="121">
        <v>304456</v>
      </c>
      <c r="B3016" s="107" t="s">
        <v>3914</v>
      </c>
      <c r="C3016" s="108">
        <v>23.47</v>
      </c>
      <c r="D3016" s="108">
        <f t="shared" si="75"/>
        <v>0</v>
      </c>
      <c r="E3016" s="117">
        <f>MULTIPLIER!$H$25</f>
        <v>0</v>
      </c>
    </row>
    <row r="3017" spans="1:5" ht="15" customHeight="1" x14ac:dyDescent="0.2">
      <c r="A3017" s="121">
        <v>304457</v>
      </c>
      <c r="B3017" s="107" t="s">
        <v>3915</v>
      </c>
      <c r="C3017" s="108">
        <v>35.799999999999997</v>
      </c>
      <c r="D3017" s="108">
        <f t="shared" si="75"/>
        <v>0</v>
      </c>
      <c r="E3017" s="117">
        <f>MULTIPLIER!$H$25</f>
        <v>0</v>
      </c>
    </row>
    <row r="3018" spans="1:5" ht="15" customHeight="1" x14ac:dyDescent="0.2">
      <c r="A3018" s="121">
        <v>304458</v>
      </c>
      <c r="B3018" s="107" t="s">
        <v>3916</v>
      </c>
      <c r="C3018" s="108">
        <v>39.28</v>
      </c>
      <c r="D3018" s="108">
        <f t="shared" si="75"/>
        <v>0</v>
      </c>
      <c r="E3018" s="117">
        <f>MULTIPLIER!$H$25</f>
        <v>0</v>
      </c>
    </row>
    <row r="3019" spans="1:5" ht="15" customHeight="1" x14ac:dyDescent="0.2">
      <c r="A3019" s="121">
        <v>304460</v>
      </c>
      <c r="B3019" s="107" t="s">
        <v>3917</v>
      </c>
      <c r="C3019" s="108">
        <v>97.93</v>
      </c>
      <c r="D3019" s="108">
        <f t="shared" si="75"/>
        <v>0</v>
      </c>
      <c r="E3019" s="117">
        <f>MULTIPLIER!$H$25</f>
        <v>0</v>
      </c>
    </row>
    <row r="3020" spans="1:5" ht="15" customHeight="1" x14ac:dyDescent="0.2">
      <c r="A3020" s="121">
        <v>304320</v>
      </c>
      <c r="B3020" s="107" t="s">
        <v>3918</v>
      </c>
      <c r="C3020" s="108">
        <v>5.95</v>
      </c>
      <c r="D3020" s="108">
        <f t="shared" si="75"/>
        <v>0</v>
      </c>
      <c r="E3020" s="117">
        <f>MULTIPLIER!$H$25</f>
        <v>0</v>
      </c>
    </row>
    <row r="3021" spans="1:5" ht="15" customHeight="1" x14ac:dyDescent="0.2">
      <c r="A3021" s="121">
        <v>304321</v>
      </c>
      <c r="B3021" s="107" t="s">
        <v>3919</v>
      </c>
      <c r="C3021" s="108">
        <v>7.06</v>
      </c>
      <c r="D3021" s="108">
        <f t="shared" si="75"/>
        <v>0</v>
      </c>
      <c r="E3021" s="117">
        <f>MULTIPLIER!$H$25</f>
        <v>0</v>
      </c>
    </row>
    <row r="3022" spans="1:5" ht="15" customHeight="1" x14ac:dyDescent="0.2">
      <c r="A3022" s="121">
        <v>304322</v>
      </c>
      <c r="B3022" s="107" t="s">
        <v>3920</v>
      </c>
      <c r="C3022" s="108">
        <v>8.23</v>
      </c>
      <c r="D3022" s="108">
        <f t="shared" si="75"/>
        <v>0</v>
      </c>
      <c r="E3022" s="117">
        <f>MULTIPLIER!$H$25</f>
        <v>0</v>
      </c>
    </row>
    <row r="3023" spans="1:5" ht="15" customHeight="1" x14ac:dyDescent="0.2">
      <c r="A3023" s="121">
        <v>304323</v>
      </c>
      <c r="B3023" s="107" t="s">
        <v>3921</v>
      </c>
      <c r="C3023" s="108">
        <v>11.66</v>
      </c>
      <c r="D3023" s="108">
        <f t="shared" si="75"/>
        <v>0</v>
      </c>
      <c r="E3023" s="117">
        <f>MULTIPLIER!$H$25</f>
        <v>0</v>
      </c>
    </row>
    <row r="3024" spans="1:5" ht="15" customHeight="1" x14ac:dyDescent="0.2">
      <c r="A3024" s="121">
        <v>304324</v>
      </c>
      <c r="B3024" s="107" t="s">
        <v>3922</v>
      </c>
      <c r="C3024" s="108">
        <v>16.829999999999998</v>
      </c>
      <c r="D3024" s="108">
        <f t="shared" si="75"/>
        <v>0</v>
      </c>
      <c r="E3024" s="117">
        <f>MULTIPLIER!$H$25</f>
        <v>0</v>
      </c>
    </row>
    <row r="3025" spans="1:5" ht="15" customHeight="1" x14ac:dyDescent="0.2">
      <c r="A3025" s="121">
        <v>304325</v>
      </c>
      <c r="B3025" s="107" t="s">
        <v>3923</v>
      </c>
      <c r="C3025" s="108">
        <v>25.56</v>
      </c>
      <c r="D3025" s="108">
        <f t="shared" si="75"/>
        <v>0</v>
      </c>
      <c r="E3025" s="117">
        <f>MULTIPLIER!$H$25</f>
        <v>0</v>
      </c>
    </row>
    <row r="3026" spans="1:5" ht="15" customHeight="1" x14ac:dyDescent="0.2">
      <c r="A3026" s="121">
        <v>304326</v>
      </c>
      <c r="B3026" s="107" t="s">
        <v>3924</v>
      </c>
      <c r="C3026" s="108">
        <v>40.630000000000003</v>
      </c>
      <c r="D3026" s="108">
        <f t="shared" si="75"/>
        <v>0</v>
      </c>
      <c r="E3026" s="117">
        <f>MULTIPLIER!$H$25</f>
        <v>0</v>
      </c>
    </row>
    <row r="3027" spans="1:5" ht="15" customHeight="1" x14ac:dyDescent="0.2">
      <c r="A3027" s="121">
        <v>304327</v>
      </c>
      <c r="B3027" s="107" t="s">
        <v>3925</v>
      </c>
      <c r="C3027" s="108">
        <v>48.24</v>
      </c>
      <c r="D3027" s="108">
        <f t="shared" si="75"/>
        <v>0</v>
      </c>
      <c r="E3027" s="117">
        <f>MULTIPLIER!$H$25</f>
        <v>0</v>
      </c>
    </row>
    <row r="3028" spans="1:5" ht="15" customHeight="1" x14ac:dyDescent="0.2">
      <c r="A3028" s="121">
        <v>304328</v>
      </c>
      <c r="B3028" s="107" t="s">
        <v>3926</v>
      </c>
      <c r="C3028" s="108">
        <v>67.989999999999995</v>
      </c>
      <c r="D3028" s="108">
        <f t="shared" si="75"/>
        <v>0</v>
      </c>
      <c r="E3028" s="117">
        <f>MULTIPLIER!$H$25</f>
        <v>0</v>
      </c>
    </row>
    <row r="3029" spans="1:5" ht="15" customHeight="1" x14ac:dyDescent="0.2">
      <c r="A3029" s="121">
        <v>304329</v>
      </c>
      <c r="B3029" s="107" t="s">
        <v>3927</v>
      </c>
      <c r="C3029" s="108">
        <v>149.25</v>
      </c>
      <c r="D3029" s="108">
        <f t="shared" si="75"/>
        <v>0</v>
      </c>
      <c r="E3029" s="117">
        <f>MULTIPLIER!$H$25</f>
        <v>0</v>
      </c>
    </row>
    <row r="3030" spans="1:5" ht="15" customHeight="1" x14ac:dyDescent="0.2">
      <c r="A3030" s="121">
        <v>304330</v>
      </c>
      <c r="B3030" s="107" t="s">
        <v>3928</v>
      </c>
      <c r="C3030" s="108">
        <v>192.94</v>
      </c>
      <c r="D3030" s="108">
        <f t="shared" si="75"/>
        <v>0</v>
      </c>
      <c r="E3030" s="117">
        <f>MULTIPLIER!$H$25</f>
        <v>0</v>
      </c>
    </row>
    <row r="3031" spans="1:5" ht="15" customHeight="1" x14ac:dyDescent="0.2">
      <c r="A3031" s="121">
        <v>304331</v>
      </c>
      <c r="B3031" s="107" t="s">
        <v>3929</v>
      </c>
      <c r="C3031" s="108">
        <v>299.91000000000003</v>
      </c>
      <c r="D3031" s="108">
        <f t="shared" si="75"/>
        <v>0</v>
      </c>
      <c r="E3031" s="117">
        <f>MULTIPLIER!$H$25</f>
        <v>0</v>
      </c>
    </row>
    <row r="3032" spans="1:5" ht="15" customHeight="1" x14ac:dyDescent="0.2">
      <c r="A3032" s="121" t="s">
        <v>3930</v>
      </c>
      <c r="B3032" s="107" t="s">
        <v>3931</v>
      </c>
      <c r="C3032" s="108">
        <v>4.28</v>
      </c>
      <c r="D3032" s="108">
        <f t="shared" si="75"/>
        <v>0</v>
      </c>
      <c r="E3032" s="117">
        <f>MULTIPLIER!$H$25</f>
        <v>0</v>
      </c>
    </row>
    <row r="3033" spans="1:5" ht="15" customHeight="1" x14ac:dyDescent="0.2">
      <c r="A3033" s="121" t="s">
        <v>3932</v>
      </c>
      <c r="B3033" s="107" t="s">
        <v>3933</v>
      </c>
      <c r="C3033" s="108">
        <v>4.74</v>
      </c>
      <c r="D3033" s="108">
        <f t="shared" si="75"/>
        <v>0</v>
      </c>
      <c r="E3033" s="117">
        <f>MULTIPLIER!$H$25</f>
        <v>0</v>
      </c>
    </row>
    <row r="3034" spans="1:5" ht="15" customHeight="1" x14ac:dyDescent="0.2">
      <c r="A3034" s="121" t="s">
        <v>3934</v>
      </c>
      <c r="B3034" s="107" t="s">
        <v>3935</v>
      </c>
      <c r="C3034" s="108">
        <v>5.1100000000000003</v>
      </c>
      <c r="D3034" s="108">
        <f t="shared" si="75"/>
        <v>0</v>
      </c>
      <c r="E3034" s="117">
        <f>MULTIPLIER!$H$25</f>
        <v>0</v>
      </c>
    </row>
    <row r="3035" spans="1:5" ht="15" customHeight="1" x14ac:dyDescent="0.2">
      <c r="A3035" s="121" t="s">
        <v>3936</v>
      </c>
      <c r="B3035" s="107" t="s">
        <v>3937</v>
      </c>
      <c r="C3035" s="108">
        <v>7.12</v>
      </c>
      <c r="D3035" s="108">
        <f t="shared" si="75"/>
        <v>0</v>
      </c>
      <c r="E3035" s="117">
        <f>MULTIPLIER!$H$25</f>
        <v>0</v>
      </c>
    </row>
    <row r="3036" spans="1:5" ht="15" customHeight="1" x14ac:dyDescent="0.2">
      <c r="A3036" s="121" t="s">
        <v>3938</v>
      </c>
      <c r="B3036" s="107" t="s">
        <v>3939</v>
      </c>
      <c r="C3036" s="108">
        <v>9.51</v>
      </c>
      <c r="D3036" s="108">
        <f t="shared" si="75"/>
        <v>0</v>
      </c>
      <c r="E3036" s="117">
        <f>MULTIPLIER!$H$25</f>
        <v>0</v>
      </c>
    </row>
    <row r="3037" spans="1:5" ht="15" customHeight="1" x14ac:dyDescent="0.2">
      <c r="A3037" s="121" t="s">
        <v>3940</v>
      </c>
      <c r="B3037" s="107" t="s">
        <v>3941</v>
      </c>
      <c r="C3037" s="108">
        <v>12.2</v>
      </c>
      <c r="D3037" s="108">
        <f t="shared" si="75"/>
        <v>0</v>
      </c>
      <c r="E3037" s="117">
        <f>MULTIPLIER!$H$25</f>
        <v>0</v>
      </c>
    </row>
    <row r="3038" spans="1:5" ht="15" customHeight="1" x14ac:dyDescent="0.2">
      <c r="A3038" s="121" t="s">
        <v>3942</v>
      </c>
      <c r="B3038" s="107" t="s">
        <v>3943</v>
      </c>
      <c r="C3038" s="108">
        <v>19.91</v>
      </c>
      <c r="D3038" s="108">
        <f t="shared" si="75"/>
        <v>0</v>
      </c>
      <c r="E3038" s="117">
        <f>MULTIPLIER!$H$25</f>
        <v>0</v>
      </c>
    </row>
    <row r="3039" spans="1:5" ht="15" customHeight="1" x14ac:dyDescent="0.2">
      <c r="A3039" s="121" t="s">
        <v>3944</v>
      </c>
      <c r="B3039" s="107" t="s">
        <v>3945</v>
      </c>
      <c r="C3039" s="108">
        <v>25.53</v>
      </c>
      <c r="D3039" s="108">
        <f t="shared" si="75"/>
        <v>0</v>
      </c>
      <c r="E3039" s="117">
        <f>MULTIPLIER!$H$25</f>
        <v>0</v>
      </c>
    </row>
    <row r="3040" spans="1:5" ht="15" customHeight="1" x14ac:dyDescent="0.2">
      <c r="A3040" s="121" t="s">
        <v>3946</v>
      </c>
      <c r="B3040" s="107" t="s">
        <v>3947</v>
      </c>
      <c r="C3040" s="108">
        <v>34.99</v>
      </c>
      <c r="D3040" s="108">
        <f t="shared" si="75"/>
        <v>0</v>
      </c>
      <c r="E3040" s="117">
        <f>MULTIPLIER!$H$25</f>
        <v>0</v>
      </c>
    </row>
    <row r="3041" spans="1:5" ht="15" customHeight="1" x14ac:dyDescent="0.2">
      <c r="A3041" s="121" t="s">
        <v>3948</v>
      </c>
      <c r="B3041" s="107" t="s">
        <v>3949</v>
      </c>
      <c r="C3041" s="108">
        <v>84.89</v>
      </c>
      <c r="D3041" s="108">
        <f t="shared" si="75"/>
        <v>0</v>
      </c>
      <c r="E3041" s="117">
        <f>MULTIPLIER!$H$25</f>
        <v>0</v>
      </c>
    </row>
    <row r="3042" spans="1:5" ht="15" customHeight="1" x14ac:dyDescent="0.2">
      <c r="A3042" s="121" t="s">
        <v>3950</v>
      </c>
      <c r="B3042" s="107" t="s">
        <v>3951</v>
      </c>
      <c r="C3042" s="108">
        <v>116.73</v>
      </c>
      <c r="D3042" s="108">
        <f t="shared" ref="D3042:D3073" si="76">ROUND(C3042*E3042,4)</f>
        <v>0</v>
      </c>
      <c r="E3042" s="117">
        <f>MULTIPLIER!$H$25</f>
        <v>0</v>
      </c>
    </row>
    <row r="3043" spans="1:5" ht="15" customHeight="1" x14ac:dyDescent="0.2">
      <c r="A3043" s="121" t="s">
        <v>3952</v>
      </c>
      <c r="B3043" s="107" t="s">
        <v>3953</v>
      </c>
      <c r="C3043" s="108">
        <v>190.77</v>
      </c>
      <c r="D3043" s="108">
        <f t="shared" si="76"/>
        <v>0</v>
      </c>
      <c r="E3043" s="117">
        <f>MULTIPLIER!$H$25</f>
        <v>0</v>
      </c>
    </row>
    <row r="3044" spans="1:5" ht="15" customHeight="1" x14ac:dyDescent="0.2">
      <c r="A3044" s="121">
        <v>304530</v>
      </c>
      <c r="B3044" s="107" t="s">
        <v>3954</v>
      </c>
      <c r="C3044" s="108">
        <v>18.28</v>
      </c>
      <c r="D3044" s="108">
        <f t="shared" si="76"/>
        <v>0</v>
      </c>
      <c r="E3044" s="117">
        <f>MULTIPLIER!$H$25</f>
        <v>0</v>
      </c>
    </row>
    <row r="3045" spans="1:5" ht="15" customHeight="1" x14ac:dyDescent="0.2">
      <c r="A3045" s="121">
        <v>304531</v>
      </c>
      <c r="B3045" s="107" t="s">
        <v>3955</v>
      </c>
      <c r="C3045" s="108">
        <v>18.28</v>
      </c>
      <c r="D3045" s="108">
        <f t="shared" si="76"/>
        <v>0</v>
      </c>
      <c r="E3045" s="117">
        <f>MULTIPLIER!$H$25</f>
        <v>0</v>
      </c>
    </row>
    <row r="3046" spans="1:5" ht="15" customHeight="1" x14ac:dyDescent="0.2">
      <c r="A3046" s="121">
        <v>304532</v>
      </c>
      <c r="B3046" s="107" t="s">
        <v>3956</v>
      </c>
      <c r="C3046" s="108">
        <v>21.78</v>
      </c>
      <c r="D3046" s="108">
        <f t="shared" si="76"/>
        <v>0</v>
      </c>
      <c r="E3046" s="117">
        <f>MULTIPLIER!$H$25</f>
        <v>0</v>
      </c>
    </row>
    <row r="3047" spans="1:5" ht="15" customHeight="1" x14ac:dyDescent="0.2">
      <c r="A3047" s="121">
        <v>304533</v>
      </c>
      <c r="B3047" s="107" t="s">
        <v>3957</v>
      </c>
      <c r="C3047" s="108">
        <v>26.83</v>
      </c>
      <c r="D3047" s="108">
        <f t="shared" si="76"/>
        <v>0</v>
      </c>
      <c r="E3047" s="117">
        <f>MULTIPLIER!$H$25</f>
        <v>0</v>
      </c>
    </row>
    <row r="3048" spans="1:5" ht="15" customHeight="1" x14ac:dyDescent="0.2">
      <c r="A3048" s="121">
        <v>304534</v>
      </c>
      <c r="B3048" s="107" t="s">
        <v>3958</v>
      </c>
      <c r="C3048" s="108">
        <v>45.91</v>
      </c>
      <c r="D3048" s="108">
        <f t="shared" si="76"/>
        <v>0</v>
      </c>
      <c r="E3048" s="117">
        <f>MULTIPLIER!$H$25</f>
        <v>0</v>
      </c>
    </row>
    <row r="3049" spans="1:5" ht="15" customHeight="1" x14ac:dyDescent="0.2">
      <c r="A3049" s="121">
        <v>304535</v>
      </c>
      <c r="B3049" s="107" t="s">
        <v>3959</v>
      </c>
      <c r="C3049" s="108">
        <v>67.94</v>
      </c>
      <c r="D3049" s="108">
        <f t="shared" si="76"/>
        <v>0</v>
      </c>
      <c r="E3049" s="117">
        <f>MULTIPLIER!$H$25</f>
        <v>0</v>
      </c>
    </row>
    <row r="3050" spans="1:5" ht="15" customHeight="1" x14ac:dyDescent="0.2">
      <c r="A3050" s="121">
        <v>304536</v>
      </c>
      <c r="B3050" s="107" t="s">
        <v>3960</v>
      </c>
      <c r="C3050" s="108">
        <v>80.680000000000007</v>
      </c>
      <c r="D3050" s="108">
        <f t="shared" si="76"/>
        <v>0</v>
      </c>
      <c r="E3050" s="117">
        <f>MULTIPLIER!$H$25</f>
        <v>0</v>
      </c>
    </row>
    <row r="3051" spans="1:5" ht="15" customHeight="1" x14ac:dyDescent="0.2">
      <c r="A3051" s="121">
        <v>304537</v>
      </c>
      <c r="B3051" s="107" t="s">
        <v>3961</v>
      </c>
      <c r="C3051" s="108">
        <v>99.95</v>
      </c>
      <c r="D3051" s="108">
        <f t="shared" si="76"/>
        <v>0</v>
      </c>
      <c r="E3051" s="117">
        <f>MULTIPLIER!$H$25</f>
        <v>0</v>
      </c>
    </row>
    <row r="3052" spans="1:5" ht="15" customHeight="1" x14ac:dyDescent="0.2">
      <c r="A3052" s="121">
        <v>304538</v>
      </c>
      <c r="B3052" s="107" t="s">
        <v>3962</v>
      </c>
      <c r="C3052" s="108">
        <v>143.08000000000001</v>
      </c>
      <c r="D3052" s="108">
        <f t="shared" si="76"/>
        <v>0</v>
      </c>
      <c r="E3052" s="117">
        <f>MULTIPLIER!$H$25</f>
        <v>0</v>
      </c>
    </row>
    <row r="3053" spans="1:5" ht="15" customHeight="1" x14ac:dyDescent="0.2">
      <c r="A3053" s="121">
        <v>3045390</v>
      </c>
      <c r="B3053" s="107" t="s">
        <v>3963</v>
      </c>
      <c r="C3053" s="108">
        <v>444.18</v>
      </c>
      <c r="D3053" s="108">
        <f t="shared" si="76"/>
        <v>0</v>
      </c>
      <c r="E3053" s="117">
        <f>MULTIPLIER!$H$25</f>
        <v>0</v>
      </c>
    </row>
    <row r="3054" spans="1:5" ht="15" customHeight="1" x14ac:dyDescent="0.2">
      <c r="A3054" s="121">
        <v>304180</v>
      </c>
      <c r="B3054" s="107" t="s">
        <v>3964</v>
      </c>
      <c r="C3054" s="108">
        <v>9.9</v>
      </c>
      <c r="D3054" s="108">
        <f t="shared" si="76"/>
        <v>0</v>
      </c>
      <c r="E3054" s="117">
        <f>MULTIPLIER!$H$25</f>
        <v>0</v>
      </c>
    </row>
    <row r="3055" spans="1:5" ht="15" customHeight="1" x14ac:dyDescent="0.2">
      <c r="A3055" s="121">
        <v>304181</v>
      </c>
      <c r="B3055" s="107" t="s">
        <v>3965</v>
      </c>
      <c r="C3055" s="108">
        <v>9.9</v>
      </c>
      <c r="D3055" s="108">
        <f t="shared" si="76"/>
        <v>0</v>
      </c>
      <c r="E3055" s="117">
        <f>MULTIPLIER!$H$25</f>
        <v>0</v>
      </c>
    </row>
    <row r="3056" spans="1:5" ht="15" customHeight="1" x14ac:dyDescent="0.2">
      <c r="A3056" s="121">
        <v>304182</v>
      </c>
      <c r="B3056" s="107" t="s">
        <v>3966</v>
      </c>
      <c r="C3056" s="108">
        <v>11.63</v>
      </c>
      <c r="D3056" s="108">
        <f t="shared" si="76"/>
        <v>0</v>
      </c>
      <c r="E3056" s="117">
        <f>MULTIPLIER!$H$25</f>
        <v>0</v>
      </c>
    </row>
    <row r="3057" spans="1:5" ht="15" customHeight="1" x14ac:dyDescent="0.2">
      <c r="A3057" s="121">
        <v>304183</v>
      </c>
      <c r="B3057" s="107" t="s">
        <v>3967</v>
      </c>
      <c r="C3057" s="108">
        <v>12.78</v>
      </c>
      <c r="D3057" s="108">
        <f t="shared" si="76"/>
        <v>0</v>
      </c>
      <c r="E3057" s="117">
        <f>MULTIPLIER!$H$25</f>
        <v>0</v>
      </c>
    </row>
    <row r="3058" spans="1:5" ht="15" customHeight="1" x14ac:dyDescent="0.2">
      <c r="A3058" s="121">
        <v>304184</v>
      </c>
      <c r="B3058" s="107" t="s">
        <v>3968</v>
      </c>
      <c r="C3058" s="108">
        <v>18.66</v>
      </c>
      <c r="D3058" s="108">
        <f t="shared" si="76"/>
        <v>0</v>
      </c>
      <c r="E3058" s="117">
        <f>MULTIPLIER!$H$25</f>
        <v>0</v>
      </c>
    </row>
    <row r="3059" spans="1:5" ht="15" customHeight="1" x14ac:dyDescent="0.2">
      <c r="A3059" s="121">
        <v>304185</v>
      </c>
      <c r="B3059" s="107" t="s">
        <v>3969</v>
      </c>
      <c r="C3059" s="108">
        <v>22.79</v>
      </c>
      <c r="D3059" s="108">
        <f t="shared" si="76"/>
        <v>0</v>
      </c>
      <c r="E3059" s="117">
        <f>MULTIPLIER!$H$25</f>
        <v>0</v>
      </c>
    </row>
    <row r="3060" spans="1:5" ht="15" customHeight="1" x14ac:dyDescent="0.2">
      <c r="A3060" s="121">
        <v>304186</v>
      </c>
      <c r="B3060" s="107" t="s">
        <v>3970</v>
      </c>
      <c r="C3060" s="108">
        <v>36.49</v>
      </c>
      <c r="D3060" s="108">
        <f t="shared" si="76"/>
        <v>0</v>
      </c>
      <c r="E3060" s="117">
        <f>MULTIPLIER!$H$25</f>
        <v>0</v>
      </c>
    </row>
    <row r="3061" spans="1:5" ht="15" customHeight="1" x14ac:dyDescent="0.2">
      <c r="A3061" s="121">
        <v>304187</v>
      </c>
      <c r="B3061" s="107" t="s">
        <v>3971</v>
      </c>
      <c r="C3061" s="108">
        <v>43.41</v>
      </c>
      <c r="D3061" s="108">
        <f t="shared" si="76"/>
        <v>0</v>
      </c>
      <c r="E3061" s="117">
        <f>MULTIPLIER!$H$25</f>
        <v>0</v>
      </c>
    </row>
    <row r="3062" spans="1:5" ht="15" customHeight="1" x14ac:dyDescent="0.2">
      <c r="A3062" s="121">
        <v>304188</v>
      </c>
      <c r="B3062" s="107" t="s">
        <v>3972</v>
      </c>
      <c r="C3062" s="108">
        <v>61.08</v>
      </c>
      <c r="D3062" s="108">
        <f t="shared" si="76"/>
        <v>0</v>
      </c>
      <c r="E3062" s="117">
        <f>MULTIPLIER!$H$25</f>
        <v>0</v>
      </c>
    </row>
    <row r="3063" spans="1:5" ht="15" customHeight="1" x14ac:dyDescent="0.2">
      <c r="A3063" s="121">
        <v>304189</v>
      </c>
      <c r="B3063" s="107" t="s">
        <v>3973</v>
      </c>
      <c r="C3063" s="108">
        <v>168.02</v>
      </c>
      <c r="D3063" s="108">
        <f t="shared" si="76"/>
        <v>0</v>
      </c>
      <c r="E3063" s="117">
        <f>MULTIPLIER!$H$25</f>
        <v>0</v>
      </c>
    </row>
    <row r="3064" spans="1:5" ht="15" customHeight="1" x14ac:dyDescent="0.2">
      <c r="A3064" s="121">
        <v>304190</v>
      </c>
      <c r="B3064" s="107" t="s">
        <v>3974</v>
      </c>
      <c r="C3064" s="108">
        <v>231.57</v>
      </c>
      <c r="D3064" s="108">
        <f t="shared" si="76"/>
        <v>0</v>
      </c>
      <c r="E3064" s="117">
        <f>MULTIPLIER!$H$25</f>
        <v>0</v>
      </c>
    </row>
    <row r="3065" spans="1:5" ht="15" customHeight="1" x14ac:dyDescent="0.2">
      <c r="A3065" s="121">
        <v>304100</v>
      </c>
      <c r="B3065" s="107" t="s">
        <v>3975</v>
      </c>
      <c r="C3065" s="108">
        <v>7.83</v>
      </c>
      <c r="D3065" s="108">
        <f t="shared" si="76"/>
        <v>0</v>
      </c>
      <c r="E3065" s="117">
        <f>MULTIPLIER!$H$25</f>
        <v>0</v>
      </c>
    </row>
    <row r="3066" spans="1:5" ht="15" customHeight="1" x14ac:dyDescent="0.2">
      <c r="A3066" s="121">
        <v>304101</v>
      </c>
      <c r="B3066" s="107" t="s">
        <v>3976</v>
      </c>
      <c r="C3066" s="108">
        <v>7.83</v>
      </c>
      <c r="D3066" s="108">
        <f t="shared" si="76"/>
        <v>0</v>
      </c>
      <c r="E3066" s="117">
        <f>MULTIPLIER!$H$25</f>
        <v>0</v>
      </c>
    </row>
    <row r="3067" spans="1:5" ht="15" customHeight="1" x14ac:dyDescent="0.2">
      <c r="A3067" s="121">
        <v>304102</v>
      </c>
      <c r="B3067" s="107" t="s">
        <v>3977</v>
      </c>
      <c r="C3067" s="108">
        <v>9.73</v>
      </c>
      <c r="D3067" s="108">
        <f t="shared" si="76"/>
        <v>0</v>
      </c>
      <c r="E3067" s="117">
        <f>MULTIPLIER!$H$25</f>
        <v>0</v>
      </c>
    </row>
    <row r="3068" spans="1:5" ht="15" customHeight="1" x14ac:dyDescent="0.2">
      <c r="A3068" s="121">
        <v>304103</v>
      </c>
      <c r="B3068" s="107" t="s">
        <v>3978</v>
      </c>
      <c r="C3068" s="108">
        <v>10.36</v>
      </c>
      <c r="D3068" s="108">
        <f t="shared" si="76"/>
        <v>0</v>
      </c>
      <c r="E3068" s="117">
        <f>MULTIPLIER!$H$25</f>
        <v>0</v>
      </c>
    </row>
    <row r="3069" spans="1:5" ht="15" customHeight="1" x14ac:dyDescent="0.2">
      <c r="A3069" s="121">
        <v>304104</v>
      </c>
      <c r="B3069" s="107" t="s">
        <v>3979</v>
      </c>
      <c r="C3069" s="108">
        <v>14.86</v>
      </c>
      <c r="D3069" s="108">
        <f t="shared" si="76"/>
        <v>0</v>
      </c>
      <c r="E3069" s="117">
        <f>MULTIPLIER!$H$25</f>
        <v>0</v>
      </c>
    </row>
    <row r="3070" spans="1:5" ht="15" customHeight="1" x14ac:dyDescent="0.2">
      <c r="A3070" s="121">
        <v>304105</v>
      </c>
      <c r="B3070" s="107" t="s">
        <v>3980</v>
      </c>
      <c r="C3070" s="108">
        <v>21.06</v>
      </c>
      <c r="D3070" s="108">
        <f t="shared" si="76"/>
        <v>0</v>
      </c>
      <c r="E3070" s="117">
        <f>MULTIPLIER!$H$25</f>
        <v>0</v>
      </c>
    </row>
    <row r="3071" spans="1:5" ht="15" customHeight="1" x14ac:dyDescent="0.2">
      <c r="A3071" s="121">
        <v>304106</v>
      </c>
      <c r="B3071" s="107" t="s">
        <v>3981</v>
      </c>
      <c r="C3071" s="108">
        <v>36.96</v>
      </c>
      <c r="D3071" s="108">
        <f t="shared" si="76"/>
        <v>0</v>
      </c>
      <c r="E3071" s="117">
        <f>MULTIPLIER!$H$25</f>
        <v>0</v>
      </c>
    </row>
    <row r="3072" spans="1:5" ht="15" customHeight="1" x14ac:dyDescent="0.2">
      <c r="A3072" s="121">
        <v>304107</v>
      </c>
      <c r="B3072" s="107" t="s">
        <v>3982</v>
      </c>
      <c r="C3072" s="108">
        <v>49.19</v>
      </c>
      <c r="D3072" s="108">
        <f t="shared" si="76"/>
        <v>0</v>
      </c>
      <c r="E3072" s="117">
        <f>MULTIPLIER!$H$25</f>
        <v>0</v>
      </c>
    </row>
    <row r="3073" spans="1:5" ht="15" customHeight="1" x14ac:dyDescent="0.2">
      <c r="A3073" s="121">
        <v>304108</v>
      </c>
      <c r="B3073" s="107" t="s">
        <v>3983</v>
      </c>
      <c r="C3073" s="108">
        <v>62.37</v>
      </c>
      <c r="D3073" s="108">
        <f t="shared" si="76"/>
        <v>0</v>
      </c>
      <c r="E3073" s="117">
        <f>MULTIPLIER!$H$25</f>
        <v>0</v>
      </c>
    </row>
    <row r="3074" spans="1:5" ht="15" customHeight="1" x14ac:dyDescent="0.2">
      <c r="A3074" s="121">
        <v>304109</v>
      </c>
      <c r="B3074" s="107" t="s">
        <v>3984</v>
      </c>
      <c r="C3074" s="108">
        <v>142.07</v>
      </c>
      <c r="D3074" s="108">
        <f t="shared" ref="D3074:D3105" si="77">ROUND(C3074*E3074,4)</f>
        <v>0</v>
      </c>
      <c r="E3074" s="117">
        <f>MULTIPLIER!$H$25</f>
        <v>0</v>
      </c>
    </row>
    <row r="3075" spans="1:5" ht="15" customHeight="1" x14ac:dyDescent="0.2">
      <c r="A3075" s="121">
        <v>304110</v>
      </c>
      <c r="B3075" s="107" t="s">
        <v>3985</v>
      </c>
      <c r="C3075" s="108">
        <v>181.03</v>
      </c>
      <c r="D3075" s="108">
        <f t="shared" si="77"/>
        <v>0</v>
      </c>
      <c r="E3075" s="117">
        <f>MULTIPLIER!$H$25</f>
        <v>0</v>
      </c>
    </row>
    <row r="3076" spans="1:5" ht="15" customHeight="1" x14ac:dyDescent="0.2">
      <c r="A3076" s="121">
        <v>304120</v>
      </c>
      <c r="B3076" s="107" t="s">
        <v>3986</v>
      </c>
      <c r="C3076" s="108">
        <v>11.18</v>
      </c>
      <c r="D3076" s="108">
        <f t="shared" si="77"/>
        <v>0</v>
      </c>
      <c r="E3076" s="117">
        <f>MULTIPLIER!$H$25</f>
        <v>0</v>
      </c>
    </row>
    <row r="3077" spans="1:5" ht="15" customHeight="1" x14ac:dyDescent="0.2">
      <c r="A3077" s="121">
        <v>304121</v>
      </c>
      <c r="B3077" s="107" t="s">
        <v>3987</v>
      </c>
      <c r="C3077" s="108">
        <v>11.18</v>
      </c>
      <c r="D3077" s="108">
        <f t="shared" si="77"/>
        <v>0</v>
      </c>
      <c r="E3077" s="117">
        <f>MULTIPLIER!$H$25</f>
        <v>0</v>
      </c>
    </row>
    <row r="3078" spans="1:5" ht="15" customHeight="1" x14ac:dyDescent="0.2">
      <c r="A3078" s="121">
        <v>304122</v>
      </c>
      <c r="B3078" s="107" t="s">
        <v>3988</v>
      </c>
      <c r="C3078" s="108">
        <v>13.46</v>
      </c>
      <c r="D3078" s="108">
        <f t="shared" si="77"/>
        <v>0</v>
      </c>
      <c r="E3078" s="117">
        <f>MULTIPLIER!$H$25</f>
        <v>0</v>
      </c>
    </row>
    <row r="3079" spans="1:5" ht="15" customHeight="1" x14ac:dyDescent="0.2">
      <c r="A3079" s="121">
        <v>304123</v>
      </c>
      <c r="B3079" s="107" t="s">
        <v>3989</v>
      </c>
      <c r="C3079" s="108">
        <v>15.84</v>
      </c>
      <c r="D3079" s="108">
        <f t="shared" si="77"/>
        <v>0</v>
      </c>
      <c r="E3079" s="117">
        <f>MULTIPLIER!$H$25</f>
        <v>0</v>
      </c>
    </row>
    <row r="3080" spans="1:5" ht="15" customHeight="1" x14ac:dyDescent="0.2">
      <c r="A3080" s="121">
        <v>304124</v>
      </c>
      <c r="B3080" s="107" t="s">
        <v>3990</v>
      </c>
      <c r="C3080" s="108">
        <v>21.98</v>
      </c>
      <c r="D3080" s="108">
        <f t="shared" si="77"/>
        <v>0</v>
      </c>
      <c r="E3080" s="117">
        <f>MULTIPLIER!$H$25</f>
        <v>0</v>
      </c>
    </row>
    <row r="3081" spans="1:5" ht="15" customHeight="1" x14ac:dyDescent="0.2">
      <c r="A3081" s="121">
        <v>304125</v>
      </c>
      <c r="B3081" s="107" t="s">
        <v>3991</v>
      </c>
      <c r="C3081" s="108">
        <v>38.04</v>
      </c>
      <c r="D3081" s="108">
        <f t="shared" si="77"/>
        <v>0</v>
      </c>
      <c r="E3081" s="117">
        <f>MULTIPLIER!$H$25</f>
        <v>0</v>
      </c>
    </row>
    <row r="3082" spans="1:5" ht="15" customHeight="1" x14ac:dyDescent="0.2">
      <c r="A3082" s="121">
        <v>304126</v>
      </c>
      <c r="B3082" s="107" t="s">
        <v>3992</v>
      </c>
      <c r="C3082" s="108">
        <v>55.25</v>
      </c>
      <c r="D3082" s="108">
        <f t="shared" si="77"/>
        <v>0</v>
      </c>
      <c r="E3082" s="117">
        <f>MULTIPLIER!$H$25</f>
        <v>0</v>
      </c>
    </row>
    <row r="3083" spans="1:5" ht="15" customHeight="1" x14ac:dyDescent="0.2">
      <c r="A3083" s="121">
        <v>304127</v>
      </c>
      <c r="B3083" s="107" t="s">
        <v>3993</v>
      </c>
      <c r="C3083" s="108">
        <v>65.36</v>
      </c>
      <c r="D3083" s="108">
        <f t="shared" si="77"/>
        <v>0</v>
      </c>
      <c r="E3083" s="117">
        <f>MULTIPLIER!$H$25</f>
        <v>0</v>
      </c>
    </row>
    <row r="3084" spans="1:5" ht="15" customHeight="1" x14ac:dyDescent="0.2">
      <c r="A3084" s="121">
        <v>304128</v>
      </c>
      <c r="B3084" s="107" t="s">
        <v>3994</v>
      </c>
      <c r="C3084" s="108">
        <v>88.52</v>
      </c>
      <c r="D3084" s="108">
        <f t="shared" si="77"/>
        <v>0</v>
      </c>
      <c r="E3084" s="117">
        <f>MULTIPLIER!$H$25</f>
        <v>0</v>
      </c>
    </row>
    <row r="3085" spans="1:5" ht="15" customHeight="1" x14ac:dyDescent="0.2">
      <c r="A3085" s="121">
        <v>304129</v>
      </c>
      <c r="B3085" s="107" t="s">
        <v>3995</v>
      </c>
      <c r="C3085" s="108">
        <v>186.95</v>
      </c>
      <c r="D3085" s="108">
        <f t="shared" si="77"/>
        <v>0</v>
      </c>
      <c r="E3085" s="117">
        <f>MULTIPLIER!$H$25</f>
        <v>0</v>
      </c>
    </row>
    <row r="3086" spans="1:5" ht="15" customHeight="1" x14ac:dyDescent="0.2">
      <c r="A3086" s="121">
        <v>304130</v>
      </c>
      <c r="B3086" s="107" t="s">
        <v>3996</v>
      </c>
      <c r="C3086" s="108">
        <v>248</v>
      </c>
      <c r="D3086" s="108">
        <f t="shared" si="77"/>
        <v>0</v>
      </c>
      <c r="E3086" s="117">
        <f>MULTIPLIER!$H$25</f>
        <v>0</v>
      </c>
    </row>
    <row r="3087" spans="1:5" ht="15" customHeight="1" x14ac:dyDescent="0.2">
      <c r="A3087" s="121">
        <v>304390</v>
      </c>
      <c r="B3087" s="107" t="s">
        <v>3997</v>
      </c>
      <c r="C3087" s="108">
        <v>5.1100000000000003</v>
      </c>
      <c r="D3087" s="108">
        <f t="shared" si="77"/>
        <v>0</v>
      </c>
      <c r="E3087" s="117">
        <f>MULTIPLIER!$H$25</f>
        <v>0</v>
      </c>
    </row>
    <row r="3088" spans="1:5" ht="15" customHeight="1" x14ac:dyDescent="0.2">
      <c r="A3088" s="121">
        <v>304391</v>
      </c>
      <c r="B3088" s="107" t="s">
        <v>3998</v>
      </c>
      <c r="C3088" s="108">
        <v>5.58</v>
      </c>
      <c r="D3088" s="108">
        <f t="shared" si="77"/>
        <v>0</v>
      </c>
      <c r="E3088" s="117">
        <f>MULTIPLIER!$H$25</f>
        <v>0</v>
      </c>
    </row>
    <row r="3089" spans="1:5" ht="15" customHeight="1" x14ac:dyDescent="0.2">
      <c r="A3089" s="121">
        <v>304392</v>
      </c>
      <c r="B3089" s="107" t="s">
        <v>3999</v>
      </c>
      <c r="C3089" s="108">
        <v>5.58</v>
      </c>
      <c r="D3089" s="108">
        <f t="shared" si="77"/>
        <v>0</v>
      </c>
      <c r="E3089" s="117">
        <f>MULTIPLIER!$H$25</f>
        <v>0</v>
      </c>
    </row>
    <row r="3090" spans="1:5" ht="15" customHeight="1" x14ac:dyDescent="0.2">
      <c r="A3090" s="121">
        <v>304393</v>
      </c>
      <c r="B3090" s="107" t="s">
        <v>4000</v>
      </c>
      <c r="C3090" s="108">
        <v>7.06</v>
      </c>
      <c r="D3090" s="108">
        <f t="shared" si="77"/>
        <v>0</v>
      </c>
      <c r="E3090" s="117">
        <f>MULTIPLIER!$H$25</f>
        <v>0</v>
      </c>
    </row>
    <row r="3091" spans="1:5" ht="15" customHeight="1" x14ac:dyDescent="0.2">
      <c r="A3091" s="121">
        <v>304394</v>
      </c>
      <c r="B3091" s="107" t="s">
        <v>4001</v>
      </c>
      <c r="C3091" s="108">
        <v>7.06</v>
      </c>
      <c r="D3091" s="108">
        <f t="shared" si="77"/>
        <v>0</v>
      </c>
      <c r="E3091" s="117">
        <f>MULTIPLIER!$H$25</f>
        <v>0</v>
      </c>
    </row>
    <row r="3092" spans="1:5" ht="15" customHeight="1" x14ac:dyDescent="0.2">
      <c r="A3092" s="121">
        <v>304395</v>
      </c>
      <c r="B3092" s="107" t="s">
        <v>4002</v>
      </c>
      <c r="C3092" s="108">
        <v>7.06</v>
      </c>
      <c r="D3092" s="108">
        <f t="shared" si="77"/>
        <v>0</v>
      </c>
      <c r="E3092" s="117">
        <f>MULTIPLIER!$H$25</f>
        <v>0</v>
      </c>
    </row>
    <row r="3093" spans="1:5" ht="15" customHeight="1" x14ac:dyDescent="0.2">
      <c r="A3093" s="121">
        <v>304396</v>
      </c>
      <c r="B3093" s="107" t="s">
        <v>4003</v>
      </c>
      <c r="C3093" s="108">
        <v>10.33</v>
      </c>
      <c r="D3093" s="108">
        <f t="shared" si="77"/>
        <v>0</v>
      </c>
      <c r="E3093" s="117">
        <f>MULTIPLIER!$H$25</f>
        <v>0</v>
      </c>
    </row>
    <row r="3094" spans="1:5" ht="15" customHeight="1" x14ac:dyDescent="0.2">
      <c r="A3094" s="121">
        <v>304397</v>
      </c>
      <c r="B3094" s="107" t="s">
        <v>4004</v>
      </c>
      <c r="C3094" s="108">
        <v>10.33</v>
      </c>
      <c r="D3094" s="108">
        <f t="shared" si="77"/>
        <v>0</v>
      </c>
      <c r="E3094" s="117">
        <f>MULTIPLIER!$H$25</f>
        <v>0</v>
      </c>
    </row>
    <row r="3095" spans="1:5" ht="15" customHeight="1" x14ac:dyDescent="0.2">
      <c r="A3095" s="121">
        <v>304398</v>
      </c>
      <c r="B3095" s="107" t="s">
        <v>4005</v>
      </c>
      <c r="C3095" s="108">
        <v>10.33</v>
      </c>
      <c r="D3095" s="108">
        <f t="shared" si="77"/>
        <v>0</v>
      </c>
      <c r="E3095" s="117">
        <f>MULTIPLIER!$H$25</f>
        <v>0</v>
      </c>
    </row>
    <row r="3096" spans="1:5" ht="15" customHeight="1" x14ac:dyDescent="0.2">
      <c r="A3096" s="121">
        <v>304399</v>
      </c>
      <c r="B3096" s="107" t="s">
        <v>4006</v>
      </c>
      <c r="C3096" s="108">
        <v>10.33</v>
      </c>
      <c r="D3096" s="108">
        <f t="shared" si="77"/>
        <v>0</v>
      </c>
      <c r="E3096" s="117">
        <f>MULTIPLIER!$H$25</f>
        <v>0</v>
      </c>
    </row>
    <row r="3097" spans="1:5" ht="15" customHeight="1" x14ac:dyDescent="0.2">
      <c r="A3097" s="121">
        <v>304400</v>
      </c>
      <c r="B3097" s="107" t="s">
        <v>4007</v>
      </c>
      <c r="C3097" s="108">
        <v>14.35</v>
      </c>
      <c r="D3097" s="108">
        <f t="shared" si="77"/>
        <v>0</v>
      </c>
      <c r="E3097" s="117">
        <f>MULTIPLIER!$H$25</f>
        <v>0</v>
      </c>
    </row>
    <row r="3098" spans="1:5" ht="15" customHeight="1" x14ac:dyDescent="0.2">
      <c r="A3098" s="121">
        <v>304401</v>
      </c>
      <c r="B3098" s="107" t="s">
        <v>4008</v>
      </c>
      <c r="C3098" s="108">
        <v>14.35</v>
      </c>
      <c r="D3098" s="108">
        <f t="shared" si="77"/>
        <v>0</v>
      </c>
      <c r="E3098" s="117">
        <f>MULTIPLIER!$H$25</f>
        <v>0</v>
      </c>
    </row>
    <row r="3099" spans="1:5" ht="15" customHeight="1" x14ac:dyDescent="0.2">
      <c r="A3099" s="121">
        <v>304402</v>
      </c>
      <c r="B3099" s="107" t="s">
        <v>4009</v>
      </c>
      <c r="C3099" s="108">
        <v>14.35</v>
      </c>
      <c r="D3099" s="108">
        <f t="shared" si="77"/>
        <v>0</v>
      </c>
      <c r="E3099" s="117">
        <f>MULTIPLIER!$H$25</f>
        <v>0</v>
      </c>
    </row>
    <row r="3100" spans="1:5" ht="15" customHeight="1" x14ac:dyDescent="0.2">
      <c r="A3100" s="121">
        <v>304403</v>
      </c>
      <c r="B3100" s="107" t="s">
        <v>4010</v>
      </c>
      <c r="C3100" s="108">
        <v>14.35</v>
      </c>
      <c r="D3100" s="108">
        <f t="shared" si="77"/>
        <v>0</v>
      </c>
      <c r="E3100" s="117">
        <f>MULTIPLIER!$H$25</f>
        <v>0</v>
      </c>
    </row>
    <row r="3101" spans="1:5" ht="15" customHeight="1" x14ac:dyDescent="0.2">
      <c r="A3101" s="121">
        <v>304406</v>
      </c>
      <c r="B3101" s="107" t="s">
        <v>4011</v>
      </c>
      <c r="C3101" s="108">
        <v>25.67</v>
      </c>
      <c r="D3101" s="108">
        <f t="shared" si="77"/>
        <v>0</v>
      </c>
      <c r="E3101" s="117">
        <f>MULTIPLIER!$H$25</f>
        <v>0</v>
      </c>
    </row>
    <row r="3102" spans="1:5" ht="15" customHeight="1" x14ac:dyDescent="0.2">
      <c r="A3102" s="121">
        <v>304407</v>
      </c>
      <c r="B3102" s="107" t="s">
        <v>4012</v>
      </c>
      <c r="C3102" s="108">
        <v>25.67</v>
      </c>
      <c r="D3102" s="108">
        <f t="shared" si="77"/>
        <v>0</v>
      </c>
      <c r="E3102" s="117">
        <f>MULTIPLIER!$H$25</f>
        <v>0</v>
      </c>
    </row>
    <row r="3103" spans="1:5" ht="15" customHeight="1" x14ac:dyDescent="0.2">
      <c r="A3103" s="121">
        <v>304408</v>
      </c>
      <c r="B3103" s="107" t="s">
        <v>4013</v>
      </c>
      <c r="C3103" s="108">
        <v>25.67</v>
      </c>
      <c r="D3103" s="108">
        <f t="shared" si="77"/>
        <v>0</v>
      </c>
      <c r="E3103" s="117">
        <f>MULTIPLIER!$H$25</f>
        <v>0</v>
      </c>
    </row>
    <row r="3104" spans="1:5" ht="15" customHeight="1" x14ac:dyDescent="0.2">
      <c r="A3104" s="121">
        <v>304411</v>
      </c>
      <c r="B3104" s="107" t="s">
        <v>4014</v>
      </c>
      <c r="C3104" s="108">
        <v>30.72</v>
      </c>
      <c r="D3104" s="108">
        <f t="shared" si="77"/>
        <v>0</v>
      </c>
      <c r="E3104" s="117">
        <f>MULTIPLIER!$H$25</f>
        <v>0</v>
      </c>
    </row>
    <row r="3105" spans="1:5" ht="15" customHeight="1" x14ac:dyDescent="0.2">
      <c r="A3105" s="121">
        <v>304412</v>
      </c>
      <c r="B3105" s="107" t="s">
        <v>4015</v>
      </c>
      <c r="C3105" s="108">
        <v>30.72</v>
      </c>
      <c r="D3105" s="108">
        <f t="shared" si="77"/>
        <v>0</v>
      </c>
      <c r="E3105" s="117">
        <f>MULTIPLIER!$H$25</f>
        <v>0</v>
      </c>
    </row>
    <row r="3106" spans="1:5" ht="15" customHeight="1" x14ac:dyDescent="0.2">
      <c r="A3106" s="121">
        <v>304413</v>
      </c>
      <c r="B3106" s="107" t="s">
        <v>4016</v>
      </c>
      <c r="C3106" s="108">
        <v>30.72</v>
      </c>
      <c r="D3106" s="108">
        <f t="shared" ref="D3106:D3137" si="78">ROUND(C3106*E3106,4)</f>
        <v>0</v>
      </c>
      <c r="E3106" s="117">
        <f>MULTIPLIER!$H$25</f>
        <v>0</v>
      </c>
    </row>
    <row r="3107" spans="1:5" ht="15" customHeight="1" x14ac:dyDescent="0.2">
      <c r="A3107" s="121">
        <v>304414</v>
      </c>
      <c r="B3107" s="107" t="s">
        <v>4017</v>
      </c>
      <c r="C3107" s="108">
        <v>30.72</v>
      </c>
      <c r="D3107" s="108">
        <f t="shared" si="78"/>
        <v>0</v>
      </c>
      <c r="E3107" s="117">
        <f>MULTIPLIER!$H$25</f>
        <v>0</v>
      </c>
    </row>
    <row r="3108" spans="1:5" ht="15" customHeight="1" x14ac:dyDescent="0.2">
      <c r="A3108" s="121">
        <v>304417</v>
      </c>
      <c r="B3108" s="107" t="s">
        <v>4018</v>
      </c>
      <c r="C3108" s="108">
        <v>46.86</v>
      </c>
      <c r="D3108" s="108">
        <f t="shared" si="78"/>
        <v>0</v>
      </c>
      <c r="E3108" s="117">
        <f>MULTIPLIER!$H$25</f>
        <v>0</v>
      </c>
    </row>
    <row r="3109" spans="1:5" ht="15" customHeight="1" x14ac:dyDescent="0.2">
      <c r="A3109" s="121">
        <v>304418</v>
      </c>
      <c r="B3109" s="107" t="s">
        <v>4019</v>
      </c>
      <c r="C3109" s="108">
        <v>46.86</v>
      </c>
      <c r="D3109" s="108">
        <f t="shared" si="78"/>
        <v>0</v>
      </c>
      <c r="E3109" s="117">
        <f>MULTIPLIER!$H$25</f>
        <v>0</v>
      </c>
    </row>
    <row r="3110" spans="1:5" ht="15" customHeight="1" x14ac:dyDescent="0.2">
      <c r="A3110" s="121">
        <v>304419</v>
      </c>
      <c r="B3110" s="107" t="s">
        <v>4020</v>
      </c>
      <c r="C3110" s="108">
        <v>46.86</v>
      </c>
      <c r="D3110" s="108">
        <f t="shared" si="78"/>
        <v>0</v>
      </c>
      <c r="E3110" s="117">
        <f>MULTIPLIER!$H$25</f>
        <v>0</v>
      </c>
    </row>
    <row r="3111" spans="1:5" ht="15" customHeight="1" x14ac:dyDescent="0.2">
      <c r="A3111" s="121">
        <v>304420</v>
      </c>
      <c r="B3111" s="107" t="s">
        <v>4021</v>
      </c>
      <c r="C3111" s="108">
        <v>46.86</v>
      </c>
      <c r="D3111" s="108">
        <f t="shared" si="78"/>
        <v>0</v>
      </c>
      <c r="E3111" s="117">
        <f>MULTIPLIER!$H$25</f>
        <v>0</v>
      </c>
    </row>
    <row r="3112" spans="1:5" ht="15" customHeight="1" x14ac:dyDescent="0.2">
      <c r="A3112" s="121">
        <v>304421</v>
      </c>
      <c r="B3112" s="107" t="s">
        <v>4022</v>
      </c>
      <c r="C3112" s="108">
        <v>46.86</v>
      </c>
      <c r="D3112" s="108">
        <f t="shared" si="78"/>
        <v>0</v>
      </c>
      <c r="E3112" s="117">
        <f>MULTIPLIER!$H$25</f>
        <v>0</v>
      </c>
    </row>
    <row r="3113" spans="1:5" ht="15" customHeight="1" x14ac:dyDescent="0.2">
      <c r="A3113" s="121">
        <v>304429</v>
      </c>
      <c r="B3113" s="107" t="s">
        <v>4023</v>
      </c>
      <c r="C3113" s="108">
        <v>80.319999999999993</v>
      </c>
      <c r="D3113" s="108">
        <f t="shared" si="78"/>
        <v>0</v>
      </c>
      <c r="E3113" s="117">
        <f>MULTIPLIER!$H$25</f>
        <v>0</v>
      </c>
    </row>
    <row r="3114" spans="1:5" ht="15" customHeight="1" x14ac:dyDescent="0.2">
      <c r="A3114" s="121">
        <v>304430</v>
      </c>
      <c r="B3114" s="107" t="s">
        <v>4024</v>
      </c>
      <c r="C3114" s="108">
        <v>80.319999999999993</v>
      </c>
      <c r="D3114" s="108">
        <f t="shared" si="78"/>
        <v>0</v>
      </c>
      <c r="E3114" s="117">
        <f>MULTIPLIER!$H$25</f>
        <v>0</v>
      </c>
    </row>
    <row r="3115" spans="1:5" ht="15" customHeight="1" x14ac:dyDescent="0.2">
      <c r="A3115" s="121">
        <v>304433</v>
      </c>
      <c r="B3115" s="107" t="s">
        <v>4025</v>
      </c>
      <c r="C3115" s="108">
        <v>123.08</v>
      </c>
      <c r="D3115" s="108">
        <f t="shared" si="78"/>
        <v>0</v>
      </c>
      <c r="E3115" s="117">
        <f>MULTIPLIER!$H$25</f>
        <v>0</v>
      </c>
    </row>
    <row r="3116" spans="1:5" ht="15" customHeight="1" x14ac:dyDescent="0.2">
      <c r="A3116" s="121">
        <v>304434</v>
      </c>
      <c r="B3116" s="107" t="s">
        <v>4026</v>
      </c>
      <c r="C3116" s="108">
        <v>123.08</v>
      </c>
      <c r="D3116" s="108">
        <f t="shared" si="78"/>
        <v>0</v>
      </c>
      <c r="E3116" s="117">
        <f>MULTIPLIER!$H$25</f>
        <v>0</v>
      </c>
    </row>
    <row r="3117" spans="1:5" ht="15" customHeight="1" x14ac:dyDescent="0.2">
      <c r="A3117" s="121">
        <v>304435</v>
      </c>
      <c r="B3117" s="107" t="s">
        <v>4027</v>
      </c>
      <c r="C3117" s="108">
        <v>123.08</v>
      </c>
      <c r="D3117" s="108">
        <f t="shared" si="78"/>
        <v>0</v>
      </c>
      <c r="E3117" s="117">
        <f>MULTIPLIER!$H$25</f>
        <v>0</v>
      </c>
    </row>
    <row r="3118" spans="1:5" ht="15" customHeight="1" x14ac:dyDescent="0.2">
      <c r="A3118" s="121">
        <v>304441</v>
      </c>
      <c r="B3118" s="107" t="s">
        <v>4028</v>
      </c>
      <c r="C3118" s="108">
        <v>223.95</v>
      </c>
      <c r="D3118" s="108">
        <f t="shared" si="78"/>
        <v>0</v>
      </c>
      <c r="E3118" s="117">
        <f>MULTIPLIER!$H$25</f>
        <v>0</v>
      </c>
    </row>
    <row r="3119" spans="1:5" ht="15" customHeight="1" x14ac:dyDescent="0.2">
      <c r="A3119" s="121">
        <v>304470</v>
      </c>
      <c r="B3119" s="107" t="s">
        <v>4029</v>
      </c>
      <c r="C3119" s="108">
        <v>3.39</v>
      </c>
      <c r="D3119" s="108">
        <f t="shared" si="78"/>
        <v>0</v>
      </c>
      <c r="E3119" s="117">
        <f>MULTIPLIER!$H$25</f>
        <v>0</v>
      </c>
    </row>
    <row r="3120" spans="1:5" ht="15" customHeight="1" x14ac:dyDescent="0.2">
      <c r="A3120" s="121">
        <v>304471</v>
      </c>
      <c r="B3120" s="107" t="s">
        <v>4030</v>
      </c>
      <c r="C3120" s="108">
        <v>4</v>
      </c>
      <c r="D3120" s="108">
        <f t="shared" si="78"/>
        <v>0</v>
      </c>
      <c r="E3120" s="117">
        <f>MULTIPLIER!$H$25</f>
        <v>0</v>
      </c>
    </row>
    <row r="3121" spans="1:5" ht="15" customHeight="1" x14ac:dyDescent="0.2">
      <c r="A3121" s="121">
        <v>304472</v>
      </c>
      <c r="B3121" s="107" t="s">
        <v>4031</v>
      </c>
      <c r="C3121" s="108">
        <v>4.63</v>
      </c>
      <c r="D3121" s="108">
        <f t="shared" si="78"/>
        <v>0</v>
      </c>
      <c r="E3121" s="117">
        <f>MULTIPLIER!$H$25</f>
        <v>0</v>
      </c>
    </row>
    <row r="3122" spans="1:5" ht="15" customHeight="1" x14ac:dyDescent="0.2">
      <c r="A3122" s="121">
        <v>304473</v>
      </c>
      <c r="B3122" s="107" t="s">
        <v>4032</v>
      </c>
      <c r="C3122" s="108">
        <v>7.64</v>
      </c>
      <c r="D3122" s="108">
        <f t="shared" si="78"/>
        <v>0</v>
      </c>
      <c r="E3122" s="117">
        <f>MULTIPLIER!$H$25</f>
        <v>0</v>
      </c>
    </row>
    <row r="3123" spans="1:5" ht="15" customHeight="1" x14ac:dyDescent="0.2">
      <c r="A3123" s="121">
        <v>304474</v>
      </c>
      <c r="B3123" s="107" t="s">
        <v>4033</v>
      </c>
      <c r="C3123" s="108">
        <v>9.32</v>
      </c>
      <c r="D3123" s="108">
        <f t="shared" si="78"/>
        <v>0</v>
      </c>
      <c r="E3123" s="117">
        <f>MULTIPLIER!$H$25</f>
        <v>0</v>
      </c>
    </row>
    <row r="3124" spans="1:5" ht="15" customHeight="1" x14ac:dyDescent="0.2">
      <c r="A3124" s="121">
        <v>304475</v>
      </c>
      <c r="B3124" s="107" t="s">
        <v>4034</v>
      </c>
      <c r="C3124" s="108">
        <v>11.79</v>
      </c>
      <c r="D3124" s="108">
        <f t="shared" si="78"/>
        <v>0</v>
      </c>
      <c r="E3124" s="117">
        <f>MULTIPLIER!$H$25</f>
        <v>0</v>
      </c>
    </row>
    <row r="3125" spans="1:5" ht="15" customHeight="1" x14ac:dyDescent="0.2">
      <c r="A3125" s="121">
        <v>304476</v>
      </c>
      <c r="B3125" s="107" t="s">
        <v>4035</v>
      </c>
      <c r="C3125" s="108">
        <v>23.47</v>
      </c>
      <c r="D3125" s="108">
        <f t="shared" si="78"/>
        <v>0</v>
      </c>
      <c r="E3125" s="117">
        <f>MULTIPLIER!$H$25</f>
        <v>0</v>
      </c>
    </row>
    <row r="3126" spans="1:5" ht="15" customHeight="1" x14ac:dyDescent="0.2">
      <c r="A3126" s="121">
        <v>304477</v>
      </c>
      <c r="B3126" s="107" t="s">
        <v>4036</v>
      </c>
      <c r="C3126" s="108">
        <v>27.99</v>
      </c>
      <c r="D3126" s="108">
        <f t="shared" si="78"/>
        <v>0</v>
      </c>
      <c r="E3126" s="117">
        <f>MULTIPLIER!$H$25</f>
        <v>0</v>
      </c>
    </row>
    <row r="3127" spans="1:5" ht="15" customHeight="1" x14ac:dyDescent="0.2">
      <c r="A3127" s="121">
        <v>304478</v>
      </c>
      <c r="B3127" s="107" t="s">
        <v>4037</v>
      </c>
      <c r="C3127" s="108">
        <v>33.130000000000003</v>
      </c>
      <c r="D3127" s="108">
        <f t="shared" si="78"/>
        <v>0</v>
      </c>
      <c r="E3127" s="117">
        <f>MULTIPLIER!$H$25</f>
        <v>0</v>
      </c>
    </row>
    <row r="3128" spans="1:5" ht="15" customHeight="1" x14ac:dyDescent="0.2">
      <c r="A3128" s="121">
        <v>304479</v>
      </c>
      <c r="B3128" s="107" t="s">
        <v>4038</v>
      </c>
      <c r="C3128" s="108">
        <v>63.13</v>
      </c>
      <c r="D3128" s="108">
        <f t="shared" si="78"/>
        <v>0</v>
      </c>
      <c r="E3128" s="117">
        <f>MULTIPLIER!$H$25</f>
        <v>0</v>
      </c>
    </row>
    <row r="3129" spans="1:5" ht="15" customHeight="1" x14ac:dyDescent="0.2">
      <c r="A3129" s="121">
        <v>304480</v>
      </c>
      <c r="B3129" s="107" t="s">
        <v>4039</v>
      </c>
      <c r="C3129" s="108">
        <v>79.319999999999993</v>
      </c>
      <c r="D3129" s="108">
        <f t="shared" si="78"/>
        <v>0</v>
      </c>
      <c r="E3129" s="117">
        <f>MULTIPLIER!$H$25</f>
        <v>0</v>
      </c>
    </row>
    <row r="3130" spans="1:5" ht="15" customHeight="1" x14ac:dyDescent="0.2">
      <c r="A3130" s="121">
        <v>304220</v>
      </c>
      <c r="B3130" s="107" t="s">
        <v>4040</v>
      </c>
      <c r="C3130" s="108">
        <v>10.5</v>
      </c>
      <c r="D3130" s="108">
        <f t="shared" si="78"/>
        <v>0</v>
      </c>
      <c r="E3130" s="117">
        <f>MULTIPLIER!$H$25</f>
        <v>0</v>
      </c>
    </row>
    <row r="3131" spans="1:5" ht="15" customHeight="1" x14ac:dyDescent="0.2">
      <c r="A3131" s="121">
        <v>304221</v>
      </c>
      <c r="B3131" s="107" t="s">
        <v>4041</v>
      </c>
      <c r="C3131" s="108">
        <v>10.5</v>
      </c>
      <c r="D3131" s="108">
        <f t="shared" si="78"/>
        <v>0</v>
      </c>
      <c r="E3131" s="117">
        <f>MULTIPLIER!$H$25</f>
        <v>0</v>
      </c>
    </row>
    <row r="3132" spans="1:5" ht="15" customHeight="1" x14ac:dyDescent="0.2">
      <c r="A3132" s="121">
        <v>304222</v>
      </c>
      <c r="B3132" s="107" t="s">
        <v>4042</v>
      </c>
      <c r="C3132" s="108">
        <v>13.38</v>
      </c>
      <c r="D3132" s="108">
        <f t="shared" si="78"/>
        <v>0</v>
      </c>
      <c r="E3132" s="117">
        <f>MULTIPLIER!$H$25</f>
        <v>0</v>
      </c>
    </row>
    <row r="3133" spans="1:5" ht="15" customHeight="1" x14ac:dyDescent="0.2">
      <c r="A3133" s="121">
        <v>304223</v>
      </c>
      <c r="B3133" s="107" t="s">
        <v>4043</v>
      </c>
      <c r="C3133" s="108">
        <v>14.05</v>
      </c>
      <c r="D3133" s="108">
        <f t="shared" si="78"/>
        <v>0</v>
      </c>
      <c r="E3133" s="117">
        <f>MULTIPLIER!$H$25</f>
        <v>0</v>
      </c>
    </row>
    <row r="3134" spans="1:5" ht="15" customHeight="1" x14ac:dyDescent="0.2">
      <c r="A3134" s="121">
        <v>304224</v>
      </c>
      <c r="B3134" s="107" t="s">
        <v>4044</v>
      </c>
      <c r="C3134" s="108">
        <v>22.35</v>
      </c>
      <c r="D3134" s="108">
        <f t="shared" si="78"/>
        <v>0</v>
      </c>
      <c r="E3134" s="117">
        <f>MULTIPLIER!$H$25</f>
        <v>0</v>
      </c>
    </row>
    <row r="3135" spans="1:5" ht="15" customHeight="1" x14ac:dyDescent="0.2">
      <c r="A3135" s="121">
        <v>304225</v>
      </c>
      <c r="B3135" s="107" t="s">
        <v>4045</v>
      </c>
      <c r="C3135" s="108">
        <v>28.46</v>
      </c>
      <c r="D3135" s="108">
        <f t="shared" si="78"/>
        <v>0</v>
      </c>
      <c r="E3135" s="117">
        <f>MULTIPLIER!$H$25</f>
        <v>0</v>
      </c>
    </row>
    <row r="3136" spans="1:5" ht="15" customHeight="1" x14ac:dyDescent="0.2">
      <c r="A3136" s="121">
        <v>304226</v>
      </c>
      <c r="B3136" s="107" t="s">
        <v>4046</v>
      </c>
      <c r="C3136" s="108">
        <v>56.61</v>
      </c>
      <c r="D3136" s="108">
        <f t="shared" si="78"/>
        <v>0</v>
      </c>
      <c r="E3136" s="117">
        <f>MULTIPLIER!$H$25</f>
        <v>0</v>
      </c>
    </row>
    <row r="3137" spans="1:5" ht="15" customHeight="1" x14ac:dyDescent="0.2">
      <c r="A3137" s="121">
        <v>304227</v>
      </c>
      <c r="B3137" s="107" t="s">
        <v>4047</v>
      </c>
      <c r="C3137" s="108">
        <v>70.37</v>
      </c>
      <c r="D3137" s="108">
        <f t="shared" si="78"/>
        <v>0</v>
      </c>
      <c r="E3137" s="117">
        <f>MULTIPLIER!$H$25</f>
        <v>0</v>
      </c>
    </row>
    <row r="3138" spans="1:5" ht="15" customHeight="1" x14ac:dyDescent="0.2">
      <c r="A3138" s="121">
        <v>304228</v>
      </c>
      <c r="B3138" s="107" t="s">
        <v>4048</v>
      </c>
      <c r="C3138" s="108">
        <v>90.39</v>
      </c>
      <c r="D3138" s="108">
        <f t="shared" ref="D3138:D3169" si="79">ROUND(C3138*E3138,4)</f>
        <v>0</v>
      </c>
      <c r="E3138" s="117">
        <f>MULTIPLIER!$H$25</f>
        <v>0</v>
      </c>
    </row>
    <row r="3139" spans="1:5" ht="15" customHeight="1" x14ac:dyDescent="0.2">
      <c r="A3139" s="121">
        <v>304229</v>
      </c>
      <c r="B3139" s="107" t="s">
        <v>4049</v>
      </c>
      <c r="C3139" s="108">
        <v>193.87</v>
      </c>
      <c r="D3139" s="108">
        <f t="shared" si="79"/>
        <v>0</v>
      </c>
      <c r="E3139" s="117">
        <f>MULTIPLIER!$H$25</f>
        <v>0</v>
      </c>
    </row>
    <row r="3140" spans="1:5" ht="15" customHeight="1" x14ac:dyDescent="0.2">
      <c r="A3140" s="121">
        <v>304230</v>
      </c>
      <c r="B3140" s="107" t="s">
        <v>4050</v>
      </c>
      <c r="C3140" s="108">
        <v>279.39999999999998</v>
      </c>
      <c r="D3140" s="108">
        <f t="shared" si="79"/>
        <v>0</v>
      </c>
      <c r="E3140" s="117">
        <f>MULTIPLIER!$H$25</f>
        <v>0</v>
      </c>
    </row>
    <row r="3141" spans="1:5" ht="15" customHeight="1" x14ac:dyDescent="0.2">
      <c r="A3141" s="121">
        <v>304510</v>
      </c>
      <c r="B3141" s="107" t="s">
        <v>4051</v>
      </c>
      <c r="C3141" s="108">
        <v>26.44</v>
      </c>
      <c r="D3141" s="108">
        <f t="shared" si="79"/>
        <v>0</v>
      </c>
      <c r="E3141" s="117">
        <f>MULTIPLIER!$H$25</f>
        <v>0</v>
      </c>
    </row>
    <row r="3142" spans="1:5" ht="15" customHeight="1" x14ac:dyDescent="0.2">
      <c r="A3142" s="121">
        <v>304511</v>
      </c>
      <c r="B3142" s="107" t="s">
        <v>4052</v>
      </c>
      <c r="C3142" s="108">
        <v>26.44</v>
      </c>
      <c r="D3142" s="108">
        <f t="shared" si="79"/>
        <v>0</v>
      </c>
      <c r="E3142" s="117">
        <f>MULTIPLIER!$H$25</f>
        <v>0</v>
      </c>
    </row>
    <row r="3143" spans="1:5" ht="15" customHeight="1" x14ac:dyDescent="0.2">
      <c r="A3143" s="121">
        <v>304512</v>
      </c>
      <c r="B3143" s="107" t="s">
        <v>4053</v>
      </c>
      <c r="C3143" s="108">
        <v>26.95</v>
      </c>
      <c r="D3143" s="108">
        <f t="shared" si="79"/>
        <v>0</v>
      </c>
      <c r="E3143" s="117">
        <f>MULTIPLIER!$H$25</f>
        <v>0</v>
      </c>
    </row>
    <row r="3144" spans="1:5" ht="15" customHeight="1" x14ac:dyDescent="0.2">
      <c r="A3144" s="121">
        <v>304513</v>
      </c>
      <c r="B3144" s="107" t="s">
        <v>4054</v>
      </c>
      <c r="C3144" s="108">
        <v>29.17</v>
      </c>
      <c r="D3144" s="108">
        <f t="shared" si="79"/>
        <v>0</v>
      </c>
      <c r="E3144" s="117">
        <f>MULTIPLIER!$H$25</f>
        <v>0</v>
      </c>
    </row>
    <row r="3145" spans="1:5" ht="15" customHeight="1" x14ac:dyDescent="0.2">
      <c r="A3145" s="121">
        <v>304514</v>
      </c>
      <c r="B3145" s="107" t="s">
        <v>4055</v>
      </c>
      <c r="C3145" s="108">
        <v>36.96</v>
      </c>
      <c r="D3145" s="108">
        <f t="shared" si="79"/>
        <v>0</v>
      </c>
      <c r="E3145" s="117">
        <f>MULTIPLIER!$H$25</f>
        <v>0</v>
      </c>
    </row>
    <row r="3146" spans="1:5" ht="15" customHeight="1" x14ac:dyDescent="0.2">
      <c r="A3146" s="121">
        <v>304515</v>
      </c>
      <c r="B3146" s="107" t="s">
        <v>4056</v>
      </c>
      <c r="C3146" s="108">
        <v>55.75</v>
      </c>
      <c r="D3146" s="108">
        <f t="shared" si="79"/>
        <v>0</v>
      </c>
      <c r="E3146" s="117">
        <f>MULTIPLIER!$H$25</f>
        <v>0</v>
      </c>
    </row>
    <row r="3147" spans="1:5" ht="15" customHeight="1" x14ac:dyDescent="0.2">
      <c r="A3147" s="121">
        <v>304516</v>
      </c>
      <c r="B3147" s="107" t="s">
        <v>4057</v>
      </c>
      <c r="C3147" s="108">
        <v>96.69</v>
      </c>
      <c r="D3147" s="108">
        <f t="shared" si="79"/>
        <v>0</v>
      </c>
      <c r="E3147" s="117">
        <f>MULTIPLIER!$H$25</f>
        <v>0</v>
      </c>
    </row>
    <row r="3148" spans="1:5" ht="15" customHeight="1" x14ac:dyDescent="0.2">
      <c r="A3148" s="121">
        <v>304517</v>
      </c>
      <c r="B3148" s="107" t="s">
        <v>4058</v>
      </c>
      <c r="C3148" s="108">
        <v>109.37</v>
      </c>
      <c r="D3148" s="108">
        <f t="shared" si="79"/>
        <v>0</v>
      </c>
      <c r="E3148" s="117">
        <f>MULTIPLIER!$H$25</f>
        <v>0</v>
      </c>
    </row>
    <row r="3149" spans="1:5" ht="15" customHeight="1" x14ac:dyDescent="0.2">
      <c r="A3149" s="121">
        <v>304518</v>
      </c>
      <c r="B3149" s="107" t="s">
        <v>4059</v>
      </c>
      <c r="C3149" s="108">
        <v>130.94</v>
      </c>
      <c r="D3149" s="108">
        <f t="shared" si="79"/>
        <v>0</v>
      </c>
      <c r="E3149" s="117">
        <f>MULTIPLIER!$H$25</f>
        <v>0</v>
      </c>
    </row>
    <row r="3150" spans="1:5" ht="15" customHeight="1" x14ac:dyDescent="0.2">
      <c r="A3150" s="121">
        <v>304519</v>
      </c>
      <c r="B3150" s="107" t="s">
        <v>4060</v>
      </c>
      <c r="C3150" s="108">
        <v>354.63</v>
      </c>
      <c r="D3150" s="108">
        <f t="shared" si="79"/>
        <v>0</v>
      </c>
      <c r="E3150" s="117">
        <f>MULTIPLIER!$H$25</f>
        <v>0</v>
      </c>
    </row>
    <row r="3151" spans="1:5" ht="15" customHeight="1" x14ac:dyDescent="0.2">
      <c r="A3151" s="121">
        <v>304520</v>
      </c>
      <c r="B3151" s="107" t="s">
        <v>4061</v>
      </c>
      <c r="C3151" s="108">
        <v>446.6</v>
      </c>
      <c r="D3151" s="108">
        <f t="shared" si="79"/>
        <v>0</v>
      </c>
      <c r="E3151" s="117">
        <f>MULTIPLIER!$H$25</f>
        <v>0</v>
      </c>
    </row>
    <row r="3152" spans="1:5" ht="15" customHeight="1" x14ac:dyDescent="0.2">
      <c r="A3152" s="121">
        <v>304540</v>
      </c>
      <c r="B3152" s="107" t="s">
        <v>4062</v>
      </c>
      <c r="C3152" s="108">
        <v>8.19</v>
      </c>
      <c r="D3152" s="108">
        <f t="shared" si="79"/>
        <v>0</v>
      </c>
      <c r="E3152" s="117">
        <f>MULTIPLIER!$H$25</f>
        <v>0</v>
      </c>
    </row>
    <row r="3153" spans="1:5" ht="15" customHeight="1" x14ac:dyDescent="0.2">
      <c r="A3153" s="121">
        <v>304541</v>
      </c>
      <c r="B3153" s="107" t="s">
        <v>4063</v>
      </c>
      <c r="C3153" s="108">
        <v>9.09</v>
      </c>
      <c r="D3153" s="108">
        <f t="shared" si="79"/>
        <v>0</v>
      </c>
      <c r="E3153" s="117">
        <f>MULTIPLIER!$H$25</f>
        <v>0</v>
      </c>
    </row>
    <row r="3154" spans="1:5" ht="15" customHeight="1" x14ac:dyDescent="0.2">
      <c r="A3154" s="121">
        <v>304542</v>
      </c>
      <c r="B3154" s="107" t="s">
        <v>4064</v>
      </c>
      <c r="C3154" s="108">
        <v>9.09</v>
      </c>
      <c r="D3154" s="108">
        <f t="shared" si="79"/>
        <v>0</v>
      </c>
      <c r="E3154" s="117">
        <f>MULTIPLIER!$H$25</f>
        <v>0</v>
      </c>
    </row>
    <row r="3155" spans="1:5" ht="15" customHeight="1" x14ac:dyDescent="0.2">
      <c r="A3155" s="121">
        <v>304543</v>
      </c>
      <c r="B3155" s="107" t="s">
        <v>4065</v>
      </c>
      <c r="C3155" s="108">
        <v>8.68</v>
      </c>
      <c r="D3155" s="108">
        <f t="shared" si="79"/>
        <v>0</v>
      </c>
      <c r="E3155" s="117">
        <f>MULTIPLIER!$H$25</f>
        <v>0</v>
      </c>
    </row>
    <row r="3156" spans="1:5" ht="15" customHeight="1" x14ac:dyDescent="0.2">
      <c r="A3156" s="121">
        <v>304544</v>
      </c>
      <c r="B3156" s="107" t="s">
        <v>4066</v>
      </c>
      <c r="C3156" s="108">
        <v>8.68</v>
      </c>
      <c r="D3156" s="108">
        <f t="shared" si="79"/>
        <v>0</v>
      </c>
      <c r="E3156" s="117">
        <f>MULTIPLIER!$H$25</f>
        <v>0</v>
      </c>
    </row>
    <row r="3157" spans="1:5" ht="15" customHeight="1" x14ac:dyDescent="0.2">
      <c r="A3157" s="121">
        <v>304545</v>
      </c>
      <c r="B3157" s="107" t="s">
        <v>4067</v>
      </c>
      <c r="C3157" s="108">
        <v>8.68</v>
      </c>
      <c r="D3157" s="108">
        <f t="shared" si="79"/>
        <v>0</v>
      </c>
      <c r="E3157" s="117">
        <f>MULTIPLIER!$H$25</f>
        <v>0</v>
      </c>
    </row>
    <row r="3158" spans="1:5" ht="15" customHeight="1" x14ac:dyDescent="0.2">
      <c r="A3158" s="121">
        <v>304546</v>
      </c>
      <c r="B3158" s="107" t="s">
        <v>4068</v>
      </c>
      <c r="C3158" s="108">
        <v>13.06</v>
      </c>
      <c r="D3158" s="108">
        <f t="shared" si="79"/>
        <v>0</v>
      </c>
      <c r="E3158" s="117">
        <f>MULTIPLIER!$H$25</f>
        <v>0</v>
      </c>
    </row>
    <row r="3159" spans="1:5" ht="15" customHeight="1" x14ac:dyDescent="0.2">
      <c r="A3159" s="121">
        <v>304547</v>
      </c>
      <c r="B3159" s="107" t="s">
        <v>4069</v>
      </c>
      <c r="C3159" s="108">
        <v>13.06</v>
      </c>
      <c r="D3159" s="108">
        <f t="shared" si="79"/>
        <v>0</v>
      </c>
      <c r="E3159" s="117">
        <f>MULTIPLIER!$H$25</f>
        <v>0</v>
      </c>
    </row>
    <row r="3160" spans="1:5" ht="15" customHeight="1" x14ac:dyDescent="0.2">
      <c r="A3160" s="121">
        <v>304548</v>
      </c>
      <c r="B3160" s="107" t="s">
        <v>4070</v>
      </c>
      <c r="C3160" s="108">
        <v>13.06</v>
      </c>
      <c r="D3160" s="108">
        <f t="shared" si="79"/>
        <v>0</v>
      </c>
      <c r="E3160" s="117">
        <f>MULTIPLIER!$H$25</f>
        <v>0</v>
      </c>
    </row>
    <row r="3161" spans="1:5" ht="15" customHeight="1" x14ac:dyDescent="0.2">
      <c r="A3161" s="121">
        <v>304549</v>
      </c>
      <c r="B3161" s="107" t="s">
        <v>4071</v>
      </c>
      <c r="C3161" s="108">
        <v>13.06</v>
      </c>
      <c r="D3161" s="108">
        <f t="shared" si="79"/>
        <v>0</v>
      </c>
      <c r="E3161" s="117">
        <f>MULTIPLIER!$H$25</f>
        <v>0</v>
      </c>
    </row>
    <row r="3162" spans="1:5" ht="15" customHeight="1" x14ac:dyDescent="0.2">
      <c r="A3162" s="121">
        <v>304550</v>
      </c>
      <c r="B3162" s="107" t="s">
        <v>4072</v>
      </c>
      <c r="C3162" s="108">
        <v>17.86</v>
      </c>
      <c r="D3162" s="108">
        <f t="shared" si="79"/>
        <v>0</v>
      </c>
      <c r="E3162" s="117">
        <f>MULTIPLIER!$H$25</f>
        <v>0</v>
      </c>
    </row>
    <row r="3163" spans="1:5" ht="15" customHeight="1" x14ac:dyDescent="0.2">
      <c r="A3163" s="121">
        <v>304551</v>
      </c>
      <c r="B3163" s="107" t="s">
        <v>4073</v>
      </c>
      <c r="C3163" s="108">
        <v>17.86</v>
      </c>
      <c r="D3163" s="108">
        <f t="shared" si="79"/>
        <v>0</v>
      </c>
      <c r="E3163" s="117">
        <f>MULTIPLIER!$H$25</f>
        <v>0</v>
      </c>
    </row>
    <row r="3164" spans="1:5" ht="15" customHeight="1" x14ac:dyDescent="0.2">
      <c r="A3164" s="121">
        <v>304552</v>
      </c>
      <c r="B3164" s="107" t="s">
        <v>4074</v>
      </c>
      <c r="C3164" s="108">
        <v>17.86</v>
      </c>
      <c r="D3164" s="108">
        <f t="shared" si="79"/>
        <v>0</v>
      </c>
      <c r="E3164" s="117">
        <f>MULTIPLIER!$H$25</f>
        <v>0</v>
      </c>
    </row>
    <row r="3165" spans="1:5" ht="15" customHeight="1" x14ac:dyDescent="0.2">
      <c r="A3165" s="121">
        <v>304553</v>
      </c>
      <c r="B3165" s="107" t="s">
        <v>4075</v>
      </c>
      <c r="C3165" s="108">
        <v>17.86</v>
      </c>
      <c r="D3165" s="108">
        <f t="shared" si="79"/>
        <v>0</v>
      </c>
      <c r="E3165" s="117">
        <f>MULTIPLIER!$H$25</f>
        <v>0</v>
      </c>
    </row>
    <row r="3166" spans="1:5" ht="15" customHeight="1" x14ac:dyDescent="0.2">
      <c r="A3166" s="121">
        <v>304554</v>
      </c>
      <c r="B3166" s="107" t="s">
        <v>4076</v>
      </c>
      <c r="C3166" s="108">
        <v>26.05</v>
      </c>
      <c r="D3166" s="108">
        <f t="shared" si="79"/>
        <v>0</v>
      </c>
      <c r="E3166" s="117">
        <f>MULTIPLIER!$H$25</f>
        <v>0</v>
      </c>
    </row>
    <row r="3167" spans="1:5" ht="15" customHeight="1" x14ac:dyDescent="0.2">
      <c r="A3167" s="121">
        <v>304555</v>
      </c>
      <c r="B3167" s="107" t="s">
        <v>4077</v>
      </c>
      <c r="C3167" s="108">
        <v>26.05</v>
      </c>
      <c r="D3167" s="108">
        <f t="shared" si="79"/>
        <v>0</v>
      </c>
      <c r="E3167" s="117">
        <f>MULTIPLIER!$H$25</f>
        <v>0</v>
      </c>
    </row>
    <row r="3168" spans="1:5" ht="15" customHeight="1" x14ac:dyDescent="0.2">
      <c r="A3168" s="121">
        <v>304556</v>
      </c>
      <c r="B3168" s="107" t="s">
        <v>4078</v>
      </c>
      <c r="C3168" s="108">
        <v>26.05</v>
      </c>
      <c r="D3168" s="108">
        <f t="shared" si="79"/>
        <v>0</v>
      </c>
      <c r="E3168" s="117">
        <f>MULTIPLIER!$H$25</f>
        <v>0</v>
      </c>
    </row>
    <row r="3169" spans="1:5" ht="15" customHeight="1" x14ac:dyDescent="0.2">
      <c r="A3169" s="121">
        <v>304557</v>
      </c>
      <c r="B3169" s="107" t="s">
        <v>4079</v>
      </c>
      <c r="C3169" s="108">
        <v>37.56</v>
      </c>
      <c r="D3169" s="108">
        <f t="shared" si="79"/>
        <v>0</v>
      </c>
      <c r="E3169" s="117">
        <f>MULTIPLIER!$H$25</f>
        <v>0</v>
      </c>
    </row>
    <row r="3170" spans="1:5" ht="15" customHeight="1" x14ac:dyDescent="0.2">
      <c r="A3170" s="121">
        <v>304558</v>
      </c>
      <c r="B3170" s="107" t="s">
        <v>4080</v>
      </c>
      <c r="C3170" s="108">
        <v>37.56</v>
      </c>
      <c r="D3170" s="108">
        <f t="shared" ref="D3170:D3176" si="80">ROUND(C3170*E3170,4)</f>
        <v>0</v>
      </c>
      <c r="E3170" s="117">
        <f>MULTIPLIER!$H$25</f>
        <v>0</v>
      </c>
    </row>
    <row r="3171" spans="1:5" ht="15" customHeight="1" x14ac:dyDescent="0.2">
      <c r="A3171" s="121">
        <v>304559</v>
      </c>
      <c r="B3171" s="107" t="s">
        <v>4081</v>
      </c>
      <c r="C3171" s="108">
        <v>37.56</v>
      </c>
      <c r="D3171" s="108">
        <f t="shared" si="80"/>
        <v>0</v>
      </c>
      <c r="E3171" s="117">
        <f>MULTIPLIER!$H$25</f>
        <v>0</v>
      </c>
    </row>
    <row r="3172" spans="1:5" ht="15" customHeight="1" x14ac:dyDescent="0.2">
      <c r="A3172" s="121">
        <v>304560</v>
      </c>
      <c r="B3172" s="107" t="s">
        <v>4082</v>
      </c>
      <c r="C3172" s="108">
        <v>37.56</v>
      </c>
      <c r="D3172" s="108">
        <f t="shared" si="80"/>
        <v>0</v>
      </c>
      <c r="E3172" s="117">
        <f>MULTIPLIER!$H$25</f>
        <v>0</v>
      </c>
    </row>
    <row r="3173" spans="1:5" ht="15" customHeight="1" x14ac:dyDescent="0.2">
      <c r="A3173" s="121">
        <v>304562</v>
      </c>
      <c r="B3173" s="107" t="s">
        <v>4083</v>
      </c>
      <c r="C3173" s="108">
        <v>62.72</v>
      </c>
      <c r="D3173" s="108">
        <f t="shared" si="80"/>
        <v>0</v>
      </c>
      <c r="E3173" s="117">
        <f>MULTIPLIER!$H$25</f>
        <v>0</v>
      </c>
    </row>
    <row r="3174" spans="1:5" ht="15" customHeight="1" x14ac:dyDescent="0.2">
      <c r="A3174" s="121">
        <v>304563</v>
      </c>
      <c r="B3174" s="107" t="s">
        <v>4084</v>
      </c>
      <c r="C3174" s="108">
        <v>62.72</v>
      </c>
      <c r="D3174" s="108">
        <f t="shared" si="80"/>
        <v>0</v>
      </c>
      <c r="E3174" s="117">
        <f>MULTIPLIER!$H$25</f>
        <v>0</v>
      </c>
    </row>
    <row r="3175" spans="1:5" ht="15" customHeight="1" x14ac:dyDescent="0.2">
      <c r="A3175" s="121">
        <v>304564</v>
      </c>
      <c r="B3175" s="107" t="s">
        <v>4085</v>
      </c>
      <c r="C3175" s="108">
        <v>62.72</v>
      </c>
      <c r="D3175" s="108">
        <f t="shared" si="80"/>
        <v>0</v>
      </c>
      <c r="E3175" s="117">
        <f>MULTIPLIER!$H$25</f>
        <v>0</v>
      </c>
    </row>
    <row r="3176" spans="1:5" ht="15" customHeight="1" thickBot="1" x14ac:dyDescent="0.25">
      <c r="A3176" s="122">
        <v>304565</v>
      </c>
      <c r="B3176" s="107" t="s">
        <v>4086</v>
      </c>
      <c r="C3176" s="108">
        <v>62.72</v>
      </c>
      <c r="D3176" s="108">
        <f t="shared" si="80"/>
        <v>0</v>
      </c>
      <c r="E3176" s="118">
        <f>MULTIPLIER!$H$25</f>
        <v>0</v>
      </c>
    </row>
    <row r="3177" spans="1:5" ht="32.1" customHeight="1" x14ac:dyDescent="0.4">
      <c r="A3177" s="124"/>
      <c r="B3177" s="98" t="s">
        <v>18</v>
      </c>
      <c r="C3177" s="98"/>
      <c r="D3177" s="98"/>
      <c r="E3177" s="123"/>
    </row>
    <row r="3178" spans="1:5" ht="15" customHeight="1" x14ac:dyDescent="0.2">
      <c r="A3178" s="120">
        <v>304575</v>
      </c>
      <c r="B3178" s="107" t="s">
        <v>4087</v>
      </c>
      <c r="C3178" s="108">
        <v>191.48</v>
      </c>
      <c r="D3178" s="108">
        <f t="shared" ref="D3178:D3209" si="81">ROUND(C3178*E3178,4)</f>
        <v>0</v>
      </c>
      <c r="E3178" s="116">
        <f>MULTIPLIER!$H$25</f>
        <v>0</v>
      </c>
    </row>
    <row r="3179" spans="1:5" ht="15" customHeight="1" x14ac:dyDescent="0.2">
      <c r="A3179" s="121">
        <v>316451</v>
      </c>
      <c r="B3179" s="107" t="s">
        <v>4088</v>
      </c>
      <c r="C3179" s="108">
        <v>6.43</v>
      </c>
      <c r="D3179" s="108">
        <f t="shared" si="81"/>
        <v>0</v>
      </c>
      <c r="E3179" s="117">
        <f>MULTIPLIER!$H$26</f>
        <v>0</v>
      </c>
    </row>
    <row r="3180" spans="1:5" ht="15" customHeight="1" x14ac:dyDescent="0.2">
      <c r="A3180" s="121">
        <v>316452</v>
      </c>
      <c r="B3180" s="107" t="s">
        <v>4089</v>
      </c>
      <c r="C3180" s="108">
        <v>7.59</v>
      </c>
      <c r="D3180" s="108">
        <f t="shared" si="81"/>
        <v>0</v>
      </c>
      <c r="E3180" s="117">
        <f>MULTIPLIER!$H$26</f>
        <v>0</v>
      </c>
    </row>
    <row r="3181" spans="1:5" ht="15" customHeight="1" x14ac:dyDescent="0.2">
      <c r="A3181" s="121">
        <v>316453</v>
      </c>
      <c r="B3181" s="107" t="s">
        <v>4090</v>
      </c>
      <c r="C3181" s="108">
        <v>8.7799999999999994</v>
      </c>
      <c r="D3181" s="108">
        <f t="shared" si="81"/>
        <v>0</v>
      </c>
      <c r="E3181" s="117">
        <f>MULTIPLIER!$H$26</f>
        <v>0</v>
      </c>
    </row>
    <row r="3182" spans="1:5" ht="15" customHeight="1" x14ac:dyDescent="0.2">
      <c r="A3182" s="121">
        <v>316454</v>
      </c>
      <c r="B3182" s="107" t="s">
        <v>4091</v>
      </c>
      <c r="C3182" s="108">
        <v>10.08</v>
      </c>
      <c r="D3182" s="108">
        <f t="shared" si="81"/>
        <v>0</v>
      </c>
      <c r="E3182" s="117">
        <f>MULTIPLIER!$H$26</f>
        <v>0</v>
      </c>
    </row>
    <row r="3183" spans="1:5" ht="15" customHeight="1" x14ac:dyDescent="0.2">
      <c r="A3183" s="121">
        <v>316455</v>
      </c>
      <c r="B3183" s="107" t="s">
        <v>4092</v>
      </c>
      <c r="C3183" s="108">
        <v>15.44</v>
      </c>
      <c r="D3183" s="108">
        <f t="shared" si="81"/>
        <v>0</v>
      </c>
      <c r="E3183" s="117">
        <f>MULTIPLIER!$H$26</f>
        <v>0</v>
      </c>
    </row>
    <row r="3184" spans="1:5" ht="15" customHeight="1" x14ac:dyDescent="0.2">
      <c r="A3184" s="121">
        <v>316456</v>
      </c>
      <c r="B3184" s="107" t="s">
        <v>4093</v>
      </c>
      <c r="C3184" s="108">
        <v>30.34</v>
      </c>
      <c r="D3184" s="108">
        <f t="shared" si="81"/>
        <v>0</v>
      </c>
      <c r="E3184" s="117">
        <f>MULTIPLIER!$H$26</f>
        <v>0</v>
      </c>
    </row>
    <row r="3185" spans="1:5" ht="15" customHeight="1" x14ac:dyDescent="0.2">
      <c r="A3185" s="121">
        <v>316457</v>
      </c>
      <c r="B3185" s="107" t="s">
        <v>4094</v>
      </c>
      <c r="C3185" s="108">
        <v>38.9</v>
      </c>
      <c r="D3185" s="108">
        <f t="shared" si="81"/>
        <v>0</v>
      </c>
      <c r="E3185" s="117">
        <f>MULTIPLIER!$H$26</f>
        <v>0</v>
      </c>
    </row>
    <row r="3186" spans="1:5" ht="15" customHeight="1" x14ac:dyDescent="0.2">
      <c r="A3186" s="121">
        <v>316458</v>
      </c>
      <c r="B3186" s="107" t="s">
        <v>4095</v>
      </c>
      <c r="C3186" s="108">
        <v>49.8</v>
      </c>
      <c r="D3186" s="108">
        <f t="shared" si="81"/>
        <v>0</v>
      </c>
      <c r="E3186" s="117">
        <f>MULTIPLIER!$H$26</f>
        <v>0</v>
      </c>
    </row>
    <row r="3187" spans="1:5" ht="15" customHeight="1" x14ac:dyDescent="0.2">
      <c r="A3187" s="121">
        <v>316320</v>
      </c>
      <c r="B3187" s="107" t="s">
        <v>4096</v>
      </c>
      <c r="C3187" s="108">
        <v>7.56</v>
      </c>
      <c r="D3187" s="108">
        <f t="shared" si="81"/>
        <v>0</v>
      </c>
      <c r="E3187" s="117">
        <f>MULTIPLIER!$H$26</f>
        <v>0</v>
      </c>
    </row>
    <row r="3188" spans="1:5" ht="15" customHeight="1" x14ac:dyDescent="0.2">
      <c r="A3188" s="121">
        <v>316321</v>
      </c>
      <c r="B3188" s="107" t="s">
        <v>4097</v>
      </c>
      <c r="C3188" s="108">
        <v>7.56</v>
      </c>
      <c r="D3188" s="108">
        <f t="shared" si="81"/>
        <v>0</v>
      </c>
      <c r="E3188" s="117">
        <f>MULTIPLIER!$H$26</f>
        <v>0</v>
      </c>
    </row>
    <row r="3189" spans="1:5" ht="15" customHeight="1" x14ac:dyDescent="0.2">
      <c r="A3189" s="121">
        <v>316322</v>
      </c>
      <c r="B3189" s="107" t="s">
        <v>4098</v>
      </c>
      <c r="C3189" s="108">
        <v>8.8699999999999992</v>
      </c>
      <c r="D3189" s="108">
        <f t="shared" si="81"/>
        <v>0</v>
      </c>
      <c r="E3189" s="117">
        <f>MULTIPLIER!$H$26</f>
        <v>0</v>
      </c>
    </row>
    <row r="3190" spans="1:5" ht="15" customHeight="1" x14ac:dyDescent="0.2">
      <c r="A3190" s="121">
        <v>316323</v>
      </c>
      <c r="B3190" s="107" t="s">
        <v>4099</v>
      </c>
      <c r="C3190" s="108">
        <v>12.95</v>
      </c>
      <c r="D3190" s="108">
        <f t="shared" si="81"/>
        <v>0</v>
      </c>
      <c r="E3190" s="117">
        <f>MULTIPLIER!$H$26</f>
        <v>0</v>
      </c>
    </row>
    <row r="3191" spans="1:5" ht="15" customHeight="1" x14ac:dyDescent="0.2">
      <c r="A3191" s="121">
        <v>316324</v>
      </c>
      <c r="B3191" s="107" t="s">
        <v>4100</v>
      </c>
      <c r="C3191" s="108">
        <v>18.72</v>
      </c>
      <c r="D3191" s="108">
        <f t="shared" si="81"/>
        <v>0</v>
      </c>
      <c r="E3191" s="117">
        <f>MULTIPLIER!$H$26</f>
        <v>0</v>
      </c>
    </row>
    <row r="3192" spans="1:5" ht="15" customHeight="1" x14ac:dyDescent="0.2">
      <c r="A3192" s="121">
        <v>316325</v>
      </c>
      <c r="B3192" s="107" t="s">
        <v>4101</v>
      </c>
      <c r="C3192" s="108">
        <v>27.88</v>
      </c>
      <c r="D3192" s="108">
        <f t="shared" si="81"/>
        <v>0</v>
      </c>
      <c r="E3192" s="117">
        <f>MULTIPLIER!$H$26</f>
        <v>0</v>
      </c>
    </row>
    <row r="3193" spans="1:5" ht="15" customHeight="1" x14ac:dyDescent="0.2">
      <c r="A3193" s="121">
        <v>316326</v>
      </c>
      <c r="B3193" s="107" t="s">
        <v>4102</v>
      </c>
      <c r="C3193" s="108">
        <v>44.34</v>
      </c>
      <c r="D3193" s="108">
        <f t="shared" si="81"/>
        <v>0</v>
      </c>
      <c r="E3193" s="117">
        <f>MULTIPLIER!$H$26</f>
        <v>0</v>
      </c>
    </row>
    <row r="3194" spans="1:5" ht="15" customHeight="1" x14ac:dyDescent="0.2">
      <c r="A3194" s="121">
        <v>316327</v>
      </c>
      <c r="B3194" s="107" t="s">
        <v>4103</v>
      </c>
      <c r="C3194" s="108">
        <v>52.69</v>
      </c>
      <c r="D3194" s="108">
        <f t="shared" si="81"/>
        <v>0</v>
      </c>
      <c r="E3194" s="117">
        <f>MULTIPLIER!$H$26</f>
        <v>0</v>
      </c>
    </row>
    <row r="3195" spans="1:5" ht="15" customHeight="1" x14ac:dyDescent="0.2">
      <c r="A3195" s="121">
        <v>316328</v>
      </c>
      <c r="B3195" s="107" t="s">
        <v>4104</v>
      </c>
      <c r="C3195" s="108">
        <v>74.180000000000007</v>
      </c>
      <c r="D3195" s="108">
        <f t="shared" si="81"/>
        <v>0</v>
      </c>
      <c r="E3195" s="117">
        <f>MULTIPLIER!$H$26</f>
        <v>0</v>
      </c>
    </row>
    <row r="3196" spans="1:5" ht="15" customHeight="1" x14ac:dyDescent="0.2">
      <c r="A3196" s="121">
        <v>316330</v>
      </c>
      <c r="B3196" s="107" t="s">
        <v>4105</v>
      </c>
      <c r="C3196" s="108">
        <v>225.12</v>
      </c>
      <c r="D3196" s="108">
        <f t="shared" si="81"/>
        <v>0</v>
      </c>
      <c r="E3196" s="117">
        <f>MULTIPLIER!$H$26</f>
        <v>0</v>
      </c>
    </row>
    <row r="3197" spans="1:5" ht="15" customHeight="1" x14ac:dyDescent="0.2">
      <c r="A3197" s="121" t="s">
        <v>4106</v>
      </c>
      <c r="B3197" s="107" t="s">
        <v>4107</v>
      </c>
      <c r="C3197" s="108">
        <v>4.8</v>
      </c>
      <c r="D3197" s="108">
        <f t="shared" si="81"/>
        <v>0</v>
      </c>
      <c r="E3197" s="117">
        <f>MULTIPLIER!$H$26</f>
        <v>0</v>
      </c>
    </row>
    <row r="3198" spans="1:5" ht="15" customHeight="1" x14ac:dyDescent="0.2">
      <c r="A3198" s="121" t="s">
        <v>4108</v>
      </c>
      <c r="B3198" s="107" t="s">
        <v>4109</v>
      </c>
      <c r="C3198" s="108">
        <v>4.8</v>
      </c>
      <c r="D3198" s="108">
        <f t="shared" si="81"/>
        <v>0</v>
      </c>
      <c r="E3198" s="117">
        <f>MULTIPLIER!$H$26</f>
        <v>0</v>
      </c>
    </row>
    <row r="3199" spans="1:5" ht="15" customHeight="1" x14ac:dyDescent="0.2">
      <c r="A3199" s="121" t="s">
        <v>4110</v>
      </c>
      <c r="B3199" s="107" t="s">
        <v>4111</v>
      </c>
      <c r="C3199" s="108">
        <v>5.59</v>
      </c>
      <c r="D3199" s="108">
        <f t="shared" si="81"/>
        <v>0</v>
      </c>
      <c r="E3199" s="117">
        <f>MULTIPLIER!$H$26</f>
        <v>0</v>
      </c>
    </row>
    <row r="3200" spans="1:5" ht="15" customHeight="1" x14ac:dyDescent="0.2">
      <c r="A3200" s="121" t="s">
        <v>4112</v>
      </c>
      <c r="B3200" s="107" t="s">
        <v>4113</v>
      </c>
      <c r="C3200" s="108">
        <v>8.15</v>
      </c>
      <c r="D3200" s="108">
        <f t="shared" si="81"/>
        <v>0</v>
      </c>
      <c r="E3200" s="117">
        <f>MULTIPLIER!$H$26</f>
        <v>0</v>
      </c>
    </row>
    <row r="3201" spans="1:5" ht="15" customHeight="1" x14ac:dyDescent="0.2">
      <c r="A3201" s="121" t="s">
        <v>4114</v>
      </c>
      <c r="B3201" s="107" t="s">
        <v>4115</v>
      </c>
      <c r="C3201" s="108">
        <v>10.37</v>
      </c>
      <c r="D3201" s="108">
        <f t="shared" si="81"/>
        <v>0</v>
      </c>
      <c r="E3201" s="117">
        <f>MULTIPLIER!$H$26</f>
        <v>0</v>
      </c>
    </row>
    <row r="3202" spans="1:5" ht="15" customHeight="1" x14ac:dyDescent="0.2">
      <c r="A3202" s="121" t="s">
        <v>4116</v>
      </c>
      <c r="B3202" s="107" t="s">
        <v>4117</v>
      </c>
      <c r="C3202" s="108">
        <v>15.78</v>
      </c>
      <c r="D3202" s="108">
        <f t="shared" si="81"/>
        <v>0</v>
      </c>
      <c r="E3202" s="117">
        <f>MULTIPLIER!$H$26</f>
        <v>0</v>
      </c>
    </row>
    <row r="3203" spans="1:5" ht="15" customHeight="1" x14ac:dyDescent="0.2">
      <c r="A3203" s="121" t="s">
        <v>4118</v>
      </c>
      <c r="B3203" s="107" t="s">
        <v>4119</v>
      </c>
      <c r="C3203" s="108">
        <v>23.91</v>
      </c>
      <c r="D3203" s="108">
        <f t="shared" si="81"/>
        <v>0</v>
      </c>
      <c r="E3203" s="117">
        <f>MULTIPLIER!$H$26</f>
        <v>0</v>
      </c>
    </row>
    <row r="3204" spans="1:5" ht="15" customHeight="1" x14ac:dyDescent="0.2">
      <c r="A3204" s="121" t="s">
        <v>4120</v>
      </c>
      <c r="B3204" s="107" t="s">
        <v>4121</v>
      </c>
      <c r="C3204" s="108">
        <v>31.82</v>
      </c>
      <c r="D3204" s="108">
        <f t="shared" si="81"/>
        <v>0</v>
      </c>
      <c r="E3204" s="117">
        <f>MULTIPLIER!$H$26</f>
        <v>0</v>
      </c>
    </row>
    <row r="3205" spans="1:5" ht="15" customHeight="1" x14ac:dyDescent="0.2">
      <c r="A3205" s="121" t="s">
        <v>4122</v>
      </c>
      <c r="B3205" s="107" t="s">
        <v>4123</v>
      </c>
      <c r="C3205" s="108">
        <v>41.65</v>
      </c>
      <c r="D3205" s="108">
        <f t="shared" si="81"/>
        <v>0</v>
      </c>
      <c r="E3205" s="117">
        <f>MULTIPLIER!$H$26</f>
        <v>0</v>
      </c>
    </row>
    <row r="3206" spans="1:5" ht="15" customHeight="1" x14ac:dyDescent="0.2">
      <c r="A3206" s="121" t="s">
        <v>4124</v>
      </c>
      <c r="B3206" s="107" t="s">
        <v>4125</v>
      </c>
      <c r="C3206" s="108">
        <v>99.47</v>
      </c>
      <c r="D3206" s="108">
        <f t="shared" si="81"/>
        <v>0</v>
      </c>
      <c r="E3206" s="117">
        <f>MULTIPLIER!$H$26</f>
        <v>0</v>
      </c>
    </row>
    <row r="3207" spans="1:5" ht="15" customHeight="1" x14ac:dyDescent="0.2">
      <c r="A3207" s="121" t="s">
        <v>4126</v>
      </c>
      <c r="B3207" s="107" t="s">
        <v>4127</v>
      </c>
      <c r="C3207" s="108">
        <v>135.53</v>
      </c>
      <c r="D3207" s="108">
        <f t="shared" si="81"/>
        <v>0</v>
      </c>
      <c r="E3207" s="117">
        <f>MULTIPLIER!$H$26</f>
        <v>0</v>
      </c>
    </row>
    <row r="3208" spans="1:5" ht="15" customHeight="1" x14ac:dyDescent="0.2">
      <c r="A3208" s="121">
        <v>316531</v>
      </c>
      <c r="B3208" s="107" t="s">
        <v>4128</v>
      </c>
      <c r="C3208" s="108">
        <v>22.57</v>
      </c>
      <c r="D3208" s="108">
        <f t="shared" si="81"/>
        <v>0</v>
      </c>
      <c r="E3208" s="117">
        <f>MULTIPLIER!$H$26</f>
        <v>0</v>
      </c>
    </row>
    <row r="3209" spans="1:5" ht="15" customHeight="1" x14ac:dyDescent="0.2">
      <c r="A3209" s="121">
        <v>316532</v>
      </c>
      <c r="B3209" s="107" t="s">
        <v>4129</v>
      </c>
      <c r="C3209" s="108">
        <v>26.55</v>
      </c>
      <c r="D3209" s="108">
        <f t="shared" si="81"/>
        <v>0</v>
      </c>
      <c r="E3209" s="117">
        <f>MULTIPLIER!$H$26</f>
        <v>0</v>
      </c>
    </row>
    <row r="3210" spans="1:5" ht="15" customHeight="1" x14ac:dyDescent="0.2">
      <c r="A3210" s="121">
        <v>316533</v>
      </c>
      <c r="B3210" s="107" t="s">
        <v>4130</v>
      </c>
      <c r="C3210" s="108">
        <v>32.96</v>
      </c>
      <c r="D3210" s="108">
        <f t="shared" ref="D3210:D3241" si="82">ROUND(C3210*E3210,4)</f>
        <v>0</v>
      </c>
      <c r="E3210" s="117">
        <f>MULTIPLIER!$H$26</f>
        <v>0</v>
      </c>
    </row>
    <row r="3211" spans="1:5" ht="15" customHeight="1" x14ac:dyDescent="0.2">
      <c r="A3211" s="121">
        <v>316534</v>
      </c>
      <c r="B3211" s="107" t="s">
        <v>4131</v>
      </c>
      <c r="C3211" s="108">
        <v>57.58</v>
      </c>
      <c r="D3211" s="108">
        <f t="shared" si="82"/>
        <v>0</v>
      </c>
      <c r="E3211" s="117">
        <f>MULTIPLIER!$H$26</f>
        <v>0</v>
      </c>
    </row>
    <row r="3212" spans="1:5" ht="15" customHeight="1" x14ac:dyDescent="0.2">
      <c r="A3212" s="121">
        <v>316535</v>
      </c>
      <c r="B3212" s="107" t="s">
        <v>4132</v>
      </c>
      <c r="C3212" s="108">
        <v>69.5</v>
      </c>
      <c r="D3212" s="108">
        <f t="shared" si="82"/>
        <v>0</v>
      </c>
      <c r="E3212" s="117">
        <f>MULTIPLIER!$H$26</f>
        <v>0</v>
      </c>
    </row>
    <row r="3213" spans="1:5" ht="15" customHeight="1" x14ac:dyDescent="0.2">
      <c r="A3213" s="121">
        <v>316537</v>
      </c>
      <c r="B3213" s="107" t="s">
        <v>4133</v>
      </c>
      <c r="C3213" s="108">
        <v>125.42</v>
      </c>
      <c r="D3213" s="108">
        <f t="shared" si="82"/>
        <v>0</v>
      </c>
      <c r="E3213" s="117">
        <f>MULTIPLIER!$H$26</f>
        <v>0</v>
      </c>
    </row>
    <row r="3214" spans="1:5" ht="15" customHeight="1" x14ac:dyDescent="0.2">
      <c r="A3214" s="121">
        <v>316181</v>
      </c>
      <c r="B3214" s="107" t="s">
        <v>4134</v>
      </c>
      <c r="C3214" s="108">
        <v>11.95</v>
      </c>
      <c r="D3214" s="108">
        <f t="shared" si="82"/>
        <v>0</v>
      </c>
      <c r="E3214" s="117">
        <f>MULTIPLIER!$H$26</f>
        <v>0</v>
      </c>
    </row>
    <row r="3215" spans="1:5" ht="15" customHeight="1" x14ac:dyDescent="0.2">
      <c r="A3215" s="121">
        <v>316182</v>
      </c>
      <c r="B3215" s="107" t="s">
        <v>4135</v>
      </c>
      <c r="C3215" s="108">
        <v>14.6</v>
      </c>
      <c r="D3215" s="108">
        <f t="shared" si="82"/>
        <v>0</v>
      </c>
      <c r="E3215" s="117">
        <f>MULTIPLIER!$H$26</f>
        <v>0</v>
      </c>
    </row>
    <row r="3216" spans="1:5" ht="15" customHeight="1" x14ac:dyDescent="0.2">
      <c r="A3216" s="121">
        <v>316183</v>
      </c>
      <c r="B3216" s="107" t="s">
        <v>4136</v>
      </c>
      <c r="C3216" s="108">
        <v>16.03</v>
      </c>
      <c r="D3216" s="108">
        <f t="shared" si="82"/>
        <v>0</v>
      </c>
      <c r="E3216" s="117">
        <f>MULTIPLIER!$H$26</f>
        <v>0</v>
      </c>
    </row>
    <row r="3217" spans="1:5" ht="15" customHeight="1" x14ac:dyDescent="0.2">
      <c r="A3217" s="121">
        <v>316184</v>
      </c>
      <c r="B3217" s="107" t="s">
        <v>4137</v>
      </c>
      <c r="C3217" s="108">
        <v>21.05</v>
      </c>
      <c r="D3217" s="108">
        <f t="shared" si="82"/>
        <v>0</v>
      </c>
      <c r="E3217" s="117">
        <f>MULTIPLIER!$H$26</f>
        <v>0</v>
      </c>
    </row>
    <row r="3218" spans="1:5" ht="15" customHeight="1" x14ac:dyDescent="0.2">
      <c r="A3218" s="121">
        <v>316185</v>
      </c>
      <c r="B3218" s="107" t="s">
        <v>4138</v>
      </c>
      <c r="C3218" s="108">
        <v>26.37</v>
      </c>
      <c r="D3218" s="108">
        <f t="shared" si="82"/>
        <v>0</v>
      </c>
      <c r="E3218" s="117">
        <f>MULTIPLIER!$H$26</f>
        <v>0</v>
      </c>
    </row>
    <row r="3219" spans="1:5" ht="15" customHeight="1" x14ac:dyDescent="0.2">
      <c r="A3219" s="121">
        <v>316186</v>
      </c>
      <c r="B3219" s="107" t="s">
        <v>4139</v>
      </c>
      <c r="C3219" s="108">
        <v>41.48</v>
      </c>
      <c r="D3219" s="108">
        <f t="shared" si="82"/>
        <v>0</v>
      </c>
      <c r="E3219" s="117">
        <f>MULTIPLIER!$H$26</f>
        <v>0</v>
      </c>
    </row>
    <row r="3220" spans="1:5" ht="15" customHeight="1" x14ac:dyDescent="0.2">
      <c r="A3220" s="121">
        <v>316187</v>
      </c>
      <c r="B3220" s="107" t="s">
        <v>4140</v>
      </c>
      <c r="C3220" s="108">
        <v>49.33</v>
      </c>
      <c r="D3220" s="108">
        <f t="shared" si="82"/>
        <v>0</v>
      </c>
      <c r="E3220" s="117">
        <f>MULTIPLIER!$H$26</f>
        <v>0</v>
      </c>
    </row>
    <row r="3221" spans="1:5" ht="15" customHeight="1" x14ac:dyDescent="0.2">
      <c r="A3221" s="121">
        <v>316188</v>
      </c>
      <c r="B3221" s="107" t="s">
        <v>4141</v>
      </c>
      <c r="C3221" s="108">
        <v>68.97</v>
      </c>
      <c r="D3221" s="108">
        <f t="shared" si="82"/>
        <v>0</v>
      </c>
      <c r="E3221" s="117">
        <f>MULTIPLIER!$H$26</f>
        <v>0</v>
      </c>
    </row>
    <row r="3222" spans="1:5" ht="15" customHeight="1" x14ac:dyDescent="0.2">
      <c r="A3222" s="121">
        <v>316190</v>
      </c>
      <c r="B3222" s="107" t="s">
        <v>4142</v>
      </c>
      <c r="C3222" s="108">
        <v>260.85000000000002</v>
      </c>
      <c r="D3222" s="108">
        <f t="shared" si="82"/>
        <v>0</v>
      </c>
      <c r="E3222" s="117">
        <f>MULTIPLIER!$H$26</f>
        <v>0</v>
      </c>
    </row>
    <row r="3223" spans="1:5" ht="15" customHeight="1" x14ac:dyDescent="0.2">
      <c r="A3223" s="121">
        <v>316100</v>
      </c>
      <c r="B3223" s="107" t="s">
        <v>4143</v>
      </c>
      <c r="C3223" s="108">
        <v>10.039999999999999</v>
      </c>
      <c r="D3223" s="108">
        <f t="shared" si="82"/>
        <v>0</v>
      </c>
      <c r="E3223" s="117">
        <f>MULTIPLIER!$H$26</f>
        <v>0</v>
      </c>
    </row>
    <row r="3224" spans="1:5" ht="15" customHeight="1" x14ac:dyDescent="0.2">
      <c r="A3224" s="121">
        <v>316101</v>
      </c>
      <c r="B3224" s="107" t="s">
        <v>4144</v>
      </c>
      <c r="C3224" s="108">
        <v>10.039999999999999</v>
      </c>
      <c r="D3224" s="108">
        <f t="shared" si="82"/>
        <v>0</v>
      </c>
      <c r="E3224" s="117">
        <f>MULTIPLIER!$H$26</f>
        <v>0</v>
      </c>
    </row>
    <row r="3225" spans="1:5" ht="15" customHeight="1" x14ac:dyDescent="0.2">
      <c r="A3225" s="121">
        <v>316102</v>
      </c>
      <c r="B3225" s="107" t="s">
        <v>4145</v>
      </c>
      <c r="C3225" s="108">
        <v>12.19</v>
      </c>
      <c r="D3225" s="108">
        <f t="shared" si="82"/>
        <v>0</v>
      </c>
      <c r="E3225" s="117">
        <f>MULTIPLIER!$H$26</f>
        <v>0</v>
      </c>
    </row>
    <row r="3226" spans="1:5" ht="15" customHeight="1" x14ac:dyDescent="0.2">
      <c r="A3226" s="121">
        <v>316103</v>
      </c>
      <c r="B3226" s="107" t="s">
        <v>4146</v>
      </c>
      <c r="C3226" s="108">
        <v>13.46</v>
      </c>
      <c r="D3226" s="108">
        <f t="shared" si="82"/>
        <v>0</v>
      </c>
      <c r="E3226" s="117">
        <f>MULTIPLIER!$H$26</f>
        <v>0</v>
      </c>
    </row>
    <row r="3227" spans="1:5" ht="15" customHeight="1" x14ac:dyDescent="0.2">
      <c r="A3227" s="121">
        <v>316104</v>
      </c>
      <c r="B3227" s="107" t="s">
        <v>4147</v>
      </c>
      <c r="C3227" s="108">
        <v>19.52</v>
      </c>
      <c r="D3227" s="108">
        <f t="shared" si="82"/>
        <v>0</v>
      </c>
      <c r="E3227" s="117">
        <f>MULTIPLIER!$H$26</f>
        <v>0</v>
      </c>
    </row>
    <row r="3228" spans="1:5" ht="15" customHeight="1" x14ac:dyDescent="0.2">
      <c r="A3228" s="121">
        <v>316105</v>
      </c>
      <c r="B3228" s="107" t="s">
        <v>4148</v>
      </c>
      <c r="C3228" s="108">
        <v>24.51</v>
      </c>
      <c r="D3228" s="108">
        <f t="shared" si="82"/>
        <v>0</v>
      </c>
      <c r="E3228" s="117">
        <f>MULTIPLIER!$H$26</f>
        <v>0</v>
      </c>
    </row>
    <row r="3229" spans="1:5" ht="15" customHeight="1" x14ac:dyDescent="0.2">
      <c r="A3229" s="121">
        <v>316106</v>
      </c>
      <c r="B3229" s="107" t="s">
        <v>4149</v>
      </c>
      <c r="C3229" s="108">
        <v>42.02</v>
      </c>
      <c r="D3229" s="108">
        <f t="shared" si="82"/>
        <v>0</v>
      </c>
      <c r="E3229" s="117">
        <f>MULTIPLIER!$H$26</f>
        <v>0</v>
      </c>
    </row>
    <row r="3230" spans="1:5" ht="15" customHeight="1" x14ac:dyDescent="0.2">
      <c r="A3230" s="121">
        <v>316107</v>
      </c>
      <c r="B3230" s="107" t="s">
        <v>4150</v>
      </c>
      <c r="C3230" s="108">
        <v>56.04</v>
      </c>
      <c r="D3230" s="108">
        <f t="shared" si="82"/>
        <v>0</v>
      </c>
      <c r="E3230" s="117">
        <f>MULTIPLIER!$H$26</f>
        <v>0</v>
      </c>
    </row>
    <row r="3231" spans="1:5" ht="15" customHeight="1" x14ac:dyDescent="0.2">
      <c r="A3231" s="121">
        <v>316108</v>
      </c>
      <c r="B3231" s="107" t="s">
        <v>4151</v>
      </c>
      <c r="C3231" s="108">
        <v>70.84</v>
      </c>
      <c r="D3231" s="108">
        <f t="shared" si="82"/>
        <v>0</v>
      </c>
      <c r="E3231" s="117">
        <f>MULTIPLIER!$H$26</f>
        <v>0</v>
      </c>
    </row>
    <row r="3232" spans="1:5" ht="15" customHeight="1" x14ac:dyDescent="0.2">
      <c r="A3232" s="121">
        <v>316109</v>
      </c>
      <c r="B3232" s="107" t="s">
        <v>4152</v>
      </c>
      <c r="C3232" s="108">
        <v>155.65</v>
      </c>
      <c r="D3232" s="108">
        <f t="shared" si="82"/>
        <v>0</v>
      </c>
      <c r="E3232" s="117">
        <f>MULTIPLIER!$H$26</f>
        <v>0</v>
      </c>
    </row>
    <row r="3233" spans="1:5" ht="15" customHeight="1" x14ac:dyDescent="0.2">
      <c r="A3233" s="121">
        <v>316110</v>
      </c>
      <c r="B3233" s="107" t="s">
        <v>4153</v>
      </c>
      <c r="C3233" s="108">
        <v>214.12</v>
      </c>
      <c r="D3233" s="108">
        <f t="shared" si="82"/>
        <v>0</v>
      </c>
      <c r="E3233" s="117">
        <f>MULTIPLIER!$H$26</f>
        <v>0</v>
      </c>
    </row>
    <row r="3234" spans="1:5" ht="15" customHeight="1" x14ac:dyDescent="0.2">
      <c r="A3234" s="121">
        <v>316111</v>
      </c>
      <c r="B3234" s="107" t="s">
        <v>4154</v>
      </c>
      <c r="C3234" s="108">
        <v>393.49</v>
      </c>
      <c r="D3234" s="108">
        <f t="shared" si="82"/>
        <v>0</v>
      </c>
      <c r="E3234" s="117">
        <f>MULTIPLIER!$H$26</f>
        <v>0</v>
      </c>
    </row>
    <row r="3235" spans="1:5" ht="15" customHeight="1" x14ac:dyDescent="0.2">
      <c r="A3235" s="121">
        <v>316120</v>
      </c>
      <c r="B3235" s="107" t="s">
        <v>4155</v>
      </c>
      <c r="C3235" s="108">
        <v>13.45</v>
      </c>
      <c r="D3235" s="108">
        <f t="shared" si="82"/>
        <v>0</v>
      </c>
      <c r="E3235" s="117">
        <f>MULTIPLIER!$H$26</f>
        <v>0</v>
      </c>
    </row>
    <row r="3236" spans="1:5" ht="15" customHeight="1" x14ac:dyDescent="0.2">
      <c r="A3236" s="121">
        <v>316121</v>
      </c>
      <c r="B3236" s="107" t="s">
        <v>4156</v>
      </c>
      <c r="C3236" s="108">
        <v>13.71</v>
      </c>
      <c r="D3236" s="108">
        <f t="shared" si="82"/>
        <v>0</v>
      </c>
      <c r="E3236" s="117">
        <f>MULTIPLIER!$H$26</f>
        <v>0</v>
      </c>
    </row>
    <row r="3237" spans="1:5" ht="15" customHeight="1" x14ac:dyDescent="0.2">
      <c r="A3237" s="121">
        <v>316122</v>
      </c>
      <c r="B3237" s="107" t="s">
        <v>4157</v>
      </c>
      <c r="C3237" s="108">
        <v>16.850000000000001</v>
      </c>
      <c r="D3237" s="108">
        <f t="shared" si="82"/>
        <v>0</v>
      </c>
      <c r="E3237" s="117">
        <f>MULTIPLIER!$H$26</f>
        <v>0</v>
      </c>
    </row>
    <row r="3238" spans="1:5" ht="15" customHeight="1" x14ac:dyDescent="0.2">
      <c r="A3238" s="121">
        <v>316123</v>
      </c>
      <c r="B3238" s="107" t="s">
        <v>4158</v>
      </c>
      <c r="C3238" s="108">
        <v>19.82</v>
      </c>
      <c r="D3238" s="108">
        <f t="shared" si="82"/>
        <v>0</v>
      </c>
      <c r="E3238" s="117">
        <f>MULTIPLIER!$H$26</f>
        <v>0</v>
      </c>
    </row>
    <row r="3239" spans="1:5" ht="15" customHeight="1" x14ac:dyDescent="0.2">
      <c r="A3239" s="121">
        <v>316124</v>
      </c>
      <c r="B3239" s="107" t="s">
        <v>4159</v>
      </c>
      <c r="C3239" s="108">
        <v>26.12</v>
      </c>
      <c r="D3239" s="108">
        <f t="shared" si="82"/>
        <v>0</v>
      </c>
      <c r="E3239" s="117">
        <f>MULTIPLIER!$H$26</f>
        <v>0</v>
      </c>
    </row>
    <row r="3240" spans="1:5" ht="15" customHeight="1" x14ac:dyDescent="0.2">
      <c r="A3240" s="121">
        <v>316125</v>
      </c>
      <c r="B3240" s="107" t="s">
        <v>4160</v>
      </c>
      <c r="C3240" s="108">
        <v>41.7</v>
      </c>
      <c r="D3240" s="108">
        <f t="shared" si="82"/>
        <v>0</v>
      </c>
      <c r="E3240" s="117">
        <f>MULTIPLIER!$H$26</f>
        <v>0</v>
      </c>
    </row>
    <row r="3241" spans="1:5" ht="15" customHeight="1" x14ac:dyDescent="0.2">
      <c r="A3241" s="121">
        <v>316126</v>
      </c>
      <c r="B3241" s="107" t="s">
        <v>4161</v>
      </c>
      <c r="C3241" s="108">
        <v>62.33</v>
      </c>
      <c r="D3241" s="108">
        <f t="shared" si="82"/>
        <v>0</v>
      </c>
      <c r="E3241" s="117">
        <f>MULTIPLIER!$H$26</f>
        <v>0</v>
      </c>
    </row>
    <row r="3242" spans="1:5" ht="15" customHeight="1" x14ac:dyDescent="0.2">
      <c r="A3242" s="121">
        <v>316127</v>
      </c>
      <c r="B3242" s="107" t="s">
        <v>4162</v>
      </c>
      <c r="C3242" s="108">
        <v>69.430000000000007</v>
      </c>
      <c r="D3242" s="108">
        <f t="shared" ref="D3242:D3273" si="83">ROUND(C3242*E3242,4)</f>
        <v>0</v>
      </c>
      <c r="E3242" s="117">
        <f>MULTIPLIER!$H$26</f>
        <v>0</v>
      </c>
    </row>
    <row r="3243" spans="1:5" ht="15" customHeight="1" x14ac:dyDescent="0.2">
      <c r="A3243" s="121">
        <v>316128</v>
      </c>
      <c r="B3243" s="107" t="s">
        <v>4163</v>
      </c>
      <c r="C3243" s="108">
        <v>99.16</v>
      </c>
      <c r="D3243" s="108">
        <f t="shared" si="83"/>
        <v>0</v>
      </c>
      <c r="E3243" s="117">
        <f>MULTIPLIER!$H$26</f>
        <v>0</v>
      </c>
    </row>
    <row r="3244" spans="1:5" ht="15" customHeight="1" x14ac:dyDescent="0.2">
      <c r="A3244" s="121">
        <v>316129</v>
      </c>
      <c r="B3244" s="107" t="s">
        <v>4164</v>
      </c>
      <c r="C3244" s="108">
        <v>231.26</v>
      </c>
      <c r="D3244" s="108">
        <f t="shared" si="83"/>
        <v>0</v>
      </c>
      <c r="E3244" s="117">
        <f>MULTIPLIER!$H$26</f>
        <v>0</v>
      </c>
    </row>
    <row r="3245" spans="1:5" ht="15" customHeight="1" x14ac:dyDescent="0.2">
      <c r="A3245" s="121">
        <v>316130</v>
      </c>
      <c r="B3245" s="107" t="s">
        <v>4165</v>
      </c>
      <c r="C3245" s="108">
        <v>299.73</v>
      </c>
      <c r="D3245" s="108">
        <f t="shared" si="83"/>
        <v>0</v>
      </c>
      <c r="E3245" s="117">
        <f>MULTIPLIER!$H$26</f>
        <v>0</v>
      </c>
    </row>
    <row r="3246" spans="1:5" ht="15" customHeight="1" x14ac:dyDescent="0.2">
      <c r="A3246" s="121">
        <v>316390</v>
      </c>
      <c r="B3246" s="107" t="s">
        <v>4166</v>
      </c>
      <c r="C3246" s="108">
        <v>5.76</v>
      </c>
      <c r="D3246" s="108">
        <f t="shared" si="83"/>
        <v>0</v>
      </c>
      <c r="E3246" s="117">
        <f>MULTIPLIER!$H$26</f>
        <v>0</v>
      </c>
    </row>
    <row r="3247" spans="1:5" ht="15" customHeight="1" x14ac:dyDescent="0.2">
      <c r="A3247" s="121">
        <v>316392</v>
      </c>
      <c r="B3247" s="107" t="s">
        <v>4167</v>
      </c>
      <c r="C3247" s="108">
        <v>6.57</v>
      </c>
      <c r="D3247" s="108">
        <f t="shared" si="83"/>
        <v>0</v>
      </c>
      <c r="E3247" s="117">
        <f>MULTIPLIER!$H$26</f>
        <v>0</v>
      </c>
    </row>
    <row r="3248" spans="1:5" ht="15" customHeight="1" x14ac:dyDescent="0.2">
      <c r="A3248" s="121">
        <v>316393</v>
      </c>
      <c r="B3248" s="107" t="s">
        <v>4168</v>
      </c>
      <c r="C3248" s="108">
        <v>7.72</v>
      </c>
      <c r="D3248" s="108">
        <f t="shared" si="83"/>
        <v>0</v>
      </c>
      <c r="E3248" s="117">
        <f>MULTIPLIER!$H$26</f>
        <v>0</v>
      </c>
    </row>
    <row r="3249" spans="1:5" ht="15" customHeight="1" x14ac:dyDescent="0.2">
      <c r="A3249" s="121">
        <v>316394</v>
      </c>
      <c r="B3249" s="107" t="s">
        <v>4169</v>
      </c>
      <c r="C3249" s="108">
        <v>7.72</v>
      </c>
      <c r="D3249" s="108">
        <f t="shared" si="83"/>
        <v>0</v>
      </c>
      <c r="E3249" s="117">
        <f>MULTIPLIER!$H$26</f>
        <v>0</v>
      </c>
    </row>
    <row r="3250" spans="1:5" ht="15" customHeight="1" x14ac:dyDescent="0.2">
      <c r="A3250" s="121">
        <v>316395</v>
      </c>
      <c r="B3250" s="107" t="s">
        <v>4170</v>
      </c>
      <c r="C3250" s="108">
        <v>7.72</v>
      </c>
      <c r="D3250" s="108">
        <f t="shared" si="83"/>
        <v>0</v>
      </c>
      <c r="E3250" s="117">
        <f>MULTIPLIER!$H$26</f>
        <v>0</v>
      </c>
    </row>
    <row r="3251" spans="1:5" ht="15" customHeight="1" x14ac:dyDescent="0.2">
      <c r="A3251" s="121">
        <v>316397</v>
      </c>
      <c r="B3251" s="107" t="s">
        <v>4171</v>
      </c>
      <c r="C3251" s="108">
        <v>11.47</v>
      </c>
      <c r="D3251" s="108">
        <f t="shared" si="83"/>
        <v>0</v>
      </c>
      <c r="E3251" s="117">
        <f>MULTIPLIER!$H$26</f>
        <v>0</v>
      </c>
    </row>
    <row r="3252" spans="1:5" ht="15" customHeight="1" x14ac:dyDescent="0.2">
      <c r="A3252" s="121">
        <v>316398</v>
      </c>
      <c r="B3252" s="107" t="s">
        <v>4172</v>
      </c>
      <c r="C3252" s="108">
        <v>11.47</v>
      </c>
      <c r="D3252" s="108">
        <f t="shared" si="83"/>
        <v>0</v>
      </c>
      <c r="E3252" s="117">
        <f>MULTIPLIER!$H$26</f>
        <v>0</v>
      </c>
    </row>
    <row r="3253" spans="1:5" ht="15" customHeight="1" x14ac:dyDescent="0.2">
      <c r="A3253" s="121">
        <v>316399</v>
      </c>
      <c r="B3253" s="107" t="s">
        <v>4173</v>
      </c>
      <c r="C3253" s="108">
        <v>11.47</v>
      </c>
      <c r="D3253" s="108">
        <f t="shared" si="83"/>
        <v>0</v>
      </c>
      <c r="E3253" s="117">
        <f>MULTIPLIER!$H$26</f>
        <v>0</v>
      </c>
    </row>
    <row r="3254" spans="1:5" ht="15" customHeight="1" x14ac:dyDescent="0.2">
      <c r="A3254" s="121">
        <v>316400</v>
      </c>
      <c r="B3254" s="107" t="s">
        <v>4174</v>
      </c>
      <c r="C3254" s="108">
        <v>16.39</v>
      </c>
      <c r="D3254" s="108">
        <f t="shared" si="83"/>
        <v>0</v>
      </c>
      <c r="E3254" s="117">
        <f>MULTIPLIER!$H$26</f>
        <v>0</v>
      </c>
    </row>
    <row r="3255" spans="1:5" ht="15" customHeight="1" x14ac:dyDescent="0.2">
      <c r="A3255" s="121">
        <v>316401</v>
      </c>
      <c r="B3255" s="107" t="s">
        <v>4175</v>
      </c>
      <c r="C3255" s="108">
        <v>16.39</v>
      </c>
      <c r="D3255" s="108">
        <f t="shared" si="83"/>
        <v>0</v>
      </c>
      <c r="E3255" s="117">
        <f>MULTIPLIER!$H$26</f>
        <v>0</v>
      </c>
    </row>
    <row r="3256" spans="1:5" ht="15" customHeight="1" x14ac:dyDescent="0.2">
      <c r="A3256" s="121">
        <v>316402</v>
      </c>
      <c r="B3256" s="107" t="s">
        <v>4176</v>
      </c>
      <c r="C3256" s="108">
        <v>16.39</v>
      </c>
      <c r="D3256" s="108">
        <f t="shared" si="83"/>
        <v>0</v>
      </c>
      <c r="E3256" s="117">
        <f>MULTIPLIER!$H$26</f>
        <v>0</v>
      </c>
    </row>
    <row r="3257" spans="1:5" ht="15" customHeight="1" x14ac:dyDescent="0.2">
      <c r="A3257" s="121">
        <v>316403</v>
      </c>
      <c r="B3257" s="107" t="s">
        <v>4177</v>
      </c>
      <c r="C3257" s="108">
        <v>16.39</v>
      </c>
      <c r="D3257" s="108">
        <f t="shared" si="83"/>
        <v>0</v>
      </c>
      <c r="E3257" s="117">
        <f>MULTIPLIER!$H$26</f>
        <v>0</v>
      </c>
    </row>
    <row r="3258" spans="1:5" ht="15" customHeight="1" x14ac:dyDescent="0.2">
      <c r="A3258" s="121">
        <v>316406</v>
      </c>
      <c r="B3258" s="107" t="s">
        <v>4178</v>
      </c>
      <c r="C3258" s="108">
        <v>32.03</v>
      </c>
      <c r="D3258" s="108">
        <f t="shared" si="83"/>
        <v>0</v>
      </c>
      <c r="E3258" s="117">
        <f>MULTIPLIER!$H$26</f>
        <v>0</v>
      </c>
    </row>
    <row r="3259" spans="1:5" ht="15" customHeight="1" x14ac:dyDescent="0.2">
      <c r="A3259" s="121">
        <v>316407</v>
      </c>
      <c r="B3259" s="107" t="s">
        <v>4179</v>
      </c>
      <c r="C3259" s="108">
        <v>32.03</v>
      </c>
      <c r="D3259" s="108">
        <f t="shared" si="83"/>
        <v>0</v>
      </c>
      <c r="E3259" s="117">
        <f>MULTIPLIER!$H$26</f>
        <v>0</v>
      </c>
    </row>
    <row r="3260" spans="1:5" ht="15" customHeight="1" x14ac:dyDescent="0.2">
      <c r="A3260" s="121">
        <v>316408</v>
      </c>
      <c r="B3260" s="107" t="s">
        <v>4180</v>
      </c>
      <c r="C3260" s="108">
        <v>32.03</v>
      </c>
      <c r="D3260" s="108">
        <f t="shared" si="83"/>
        <v>0</v>
      </c>
      <c r="E3260" s="117">
        <f>MULTIPLIER!$H$26</f>
        <v>0</v>
      </c>
    </row>
    <row r="3261" spans="1:5" ht="15" customHeight="1" x14ac:dyDescent="0.2">
      <c r="A3261" s="121">
        <v>316411</v>
      </c>
      <c r="B3261" s="107" t="s">
        <v>4181</v>
      </c>
      <c r="C3261" s="108">
        <v>37.869999999999997</v>
      </c>
      <c r="D3261" s="108">
        <f t="shared" si="83"/>
        <v>0</v>
      </c>
      <c r="E3261" s="117">
        <f>MULTIPLIER!$H$26</f>
        <v>0</v>
      </c>
    </row>
    <row r="3262" spans="1:5" ht="15" customHeight="1" x14ac:dyDescent="0.2">
      <c r="A3262" s="121">
        <v>316412</v>
      </c>
      <c r="B3262" s="107" t="s">
        <v>4182</v>
      </c>
      <c r="C3262" s="108">
        <v>37.869999999999997</v>
      </c>
      <c r="D3262" s="108">
        <f t="shared" si="83"/>
        <v>0</v>
      </c>
      <c r="E3262" s="117">
        <f>MULTIPLIER!$H$26</f>
        <v>0</v>
      </c>
    </row>
    <row r="3263" spans="1:5" ht="15" customHeight="1" x14ac:dyDescent="0.2">
      <c r="A3263" s="121">
        <v>316413</v>
      </c>
      <c r="B3263" s="107" t="s">
        <v>4183</v>
      </c>
      <c r="C3263" s="108">
        <v>37.869999999999997</v>
      </c>
      <c r="D3263" s="108">
        <f t="shared" si="83"/>
        <v>0</v>
      </c>
      <c r="E3263" s="117">
        <f>MULTIPLIER!$H$26</f>
        <v>0</v>
      </c>
    </row>
    <row r="3264" spans="1:5" ht="15" customHeight="1" x14ac:dyDescent="0.2">
      <c r="A3264" s="121">
        <v>316414</v>
      </c>
      <c r="B3264" s="107" t="s">
        <v>4184</v>
      </c>
      <c r="C3264" s="108">
        <v>37.869999999999997</v>
      </c>
      <c r="D3264" s="108">
        <f t="shared" si="83"/>
        <v>0</v>
      </c>
      <c r="E3264" s="117">
        <f>MULTIPLIER!$H$26</f>
        <v>0</v>
      </c>
    </row>
    <row r="3265" spans="1:5" ht="15" customHeight="1" x14ac:dyDescent="0.2">
      <c r="A3265" s="121">
        <v>316417</v>
      </c>
      <c r="B3265" s="107" t="s">
        <v>4185</v>
      </c>
      <c r="C3265" s="108">
        <v>53.79</v>
      </c>
      <c r="D3265" s="108">
        <f t="shared" si="83"/>
        <v>0</v>
      </c>
      <c r="E3265" s="117">
        <f>MULTIPLIER!$H$26</f>
        <v>0</v>
      </c>
    </row>
    <row r="3266" spans="1:5" ht="15" customHeight="1" x14ac:dyDescent="0.2">
      <c r="A3266" s="121">
        <v>316418</v>
      </c>
      <c r="B3266" s="107" t="s">
        <v>4186</v>
      </c>
      <c r="C3266" s="108">
        <v>53.79</v>
      </c>
      <c r="D3266" s="108">
        <f t="shared" si="83"/>
        <v>0</v>
      </c>
      <c r="E3266" s="117">
        <f>MULTIPLIER!$H$26</f>
        <v>0</v>
      </c>
    </row>
    <row r="3267" spans="1:5" ht="15" customHeight="1" x14ac:dyDescent="0.2">
      <c r="A3267" s="121">
        <v>316419</v>
      </c>
      <c r="B3267" s="107" t="s">
        <v>4187</v>
      </c>
      <c r="C3267" s="108">
        <v>53.79</v>
      </c>
      <c r="D3267" s="108">
        <f t="shared" si="83"/>
        <v>0</v>
      </c>
      <c r="E3267" s="117">
        <f>MULTIPLIER!$H$26</f>
        <v>0</v>
      </c>
    </row>
    <row r="3268" spans="1:5" ht="15" customHeight="1" x14ac:dyDescent="0.2">
      <c r="A3268" s="121">
        <v>316420</v>
      </c>
      <c r="B3268" s="107" t="s">
        <v>4188</v>
      </c>
      <c r="C3268" s="108">
        <v>53.79</v>
      </c>
      <c r="D3268" s="108">
        <f t="shared" si="83"/>
        <v>0</v>
      </c>
      <c r="E3268" s="117">
        <f>MULTIPLIER!$H$26</f>
        <v>0</v>
      </c>
    </row>
    <row r="3269" spans="1:5" ht="15" customHeight="1" x14ac:dyDescent="0.2">
      <c r="A3269" s="121">
        <v>316421</v>
      </c>
      <c r="B3269" s="107" t="s">
        <v>4189</v>
      </c>
      <c r="C3269" s="108">
        <v>53.79</v>
      </c>
      <c r="D3269" s="108">
        <f t="shared" si="83"/>
        <v>0</v>
      </c>
      <c r="E3269" s="117">
        <f>MULTIPLIER!$H$26</f>
        <v>0</v>
      </c>
    </row>
    <row r="3270" spans="1:5" ht="15" customHeight="1" x14ac:dyDescent="0.2">
      <c r="A3270" s="121">
        <v>316430</v>
      </c>
      <c r="B3270" s="107" t="s">
        <v>4190</v>
      </c>
      <c r="C3270" s="108">
        <v>91.39</v>
      </c>
      <c r="D3270" s="108">
        <f t="shared" si="83"/>
        <v>0</v>
      </c>
      <c r="E3270" s="117">
        <f>MULTIPLIER!$H$26</f>
        <v>0</v>
      </c>
    </row>
    <row r="3271" spans="1:5" ht="15" customHeight="1" x14ac:dyDescent="0.2">
      <c r="A3271" s="121">
        <v>316431</v>
      </c>
      <c r="B3271" s="107" t="s">
        <v>4191</v>
      </c>
      <c r="C3271" s="108">
        <v>140.52000000000001</v>
      </c>
      <c r="D3271" s="108">
        <f t="shared" si="83"/>
        <v>0</v>
      </c>
      <c r="E3271" s="117">
        <f>MULTIPLIER!$H$26</f>
        <v>0</v>
      </c>
    </row>
    <row r="3272" spans="1:5" ht="15" customHeight="1" x14ac:dyDescent="0.2">
      <c r="A3272" s="121">
        <v>316433</v>
      </c>
      <c r="B3272" s="107" t="s">
        <v>4192</v>
      </c>
      <c r="C3272" s="108">
        <v>140.52000000000001</v>
      </c>
      <c r="D3272" s="108">
        <f t="shared" si="83"/>
        <v>0</v>
      </c>
      <c r="E3272" s="117">
        <f>MULTIPLIER!$H$26</f>
        <v>0</v>
      </c>
    </row>
    <row r="3273" spans="1:5" ht="15" customHeight="1" x14ac:dyDescent="0.2">
      <c r="A3273" s="121">
        <v>316434</v>
      </c>
      <c r="B3273" s="107" t="s">
        <v>4193</v>
      </c>
      <c r="C3273" s="108">
        <v>140.52000000000001</v>
      </c>
      <c r="D3273" s="108">
        <f t="shared" si="83"/>
        <v>0</v>
      </c>
      <c r="E3273" s="117">
        <f>MULTIPLIER!$H$26</f>
        <v>0</v>
      </c>
    </row>
    <row r="3274" spans="1:5" ht="15" customHeight="1" x14ac:dyDescent="0.2">
      <c r="A3274" s="121">
        <v>316439</v>
      </c>
      <c r="B3274" s="107" t="s">
        <v>4194</v>
      </c>
      <c r="C3274" s="108">
        <v>252.76</v>
      </c>
      <c r="D3274" s="108">
        <f t="shared" ref="D3274:D3305" si="84">ROUND(C3274*E3274,4)</f>
        <v>0</v>
      </c>
      <c r="E3274" s="117">
        <f>MULTIPLIER!$H$26</f>
        <v>0</v>
      </c>
    </row>
    <row r="3275" spans="1:5" ht="15" customHeight="1" x14ac:dyDescent="0.2">
      <c r="A3275" s="121">
        <v>316441</v>
      </c>
      <c r="B3275" s="107" t="s">
        <v>4195</v>
      </c>
      <c r="C3275" s="108">
        <v>252.76</v>
      </c>
      <c r="D3275" s="108">
        <f t="shared" si="84"/>
        <v>0</v>
      </c>
      <c r="E3275" s="117">
        <f>MULTIPLIER!$H$26</f>
        <v>0</v>
      </c>
    </row>
    <row r="3276" spans="1:5" ht="15" customHeight="1" x14ac:dyDescent="0.2">
      <c r="A3276" s="121">
        <v>316470</v>
      </c>
      <c r="B3276" s="107" t="s">
        <v>4196</v>
      </c>
      <c r="C3276" s="108">
        <v>3.65</v>
      </c>
      <c r="D3276" s="108">
        <f t="shared" si="84"/>
        <v>0</v>
      </c>
      <c r="E3276" s="117">
        <f>MULTIPLIER!$H$26</f>
        <v>0</v>
      </c>
    </row>
    <row r="3277" spans="1:5" ht="15" customHeight="1" x14ac:dyDescent="0.2">
      <c r="A3277" s="121">
        <v>316471</v>
      </c>
      <c r="B3277" s="107" t="s">
        <v>4197</v>
      </c>
      <c r="C3277" s="108">
        <v>4.63</v>
      </c>
      <c r="D3277" s="108">
        <f t="shared" si="84"/>
        <v>0</v>
      </c>
      <c r="E3277" s="117">
        <f>MULTIPLIER!$H$26</f>
        <v>0</v>
      </c>
    </row>
    <row r="3278" spans="1:5" ht="15" customHeight="1" x14ac:dyDescent="0.2">
      <c r="A3278" s="121">
        <v>316472</v>
      </c>
      <c r="B3278" s="107" t="s">
        <v>4198</v>
      </c>
      <c r="C3278" s="108">
        <v>6.1</v>
      </c>
      <c r="D3278" s="108">
        <f t="shared" si="84"/>
        <v>0</v>
      </c>
      <c r="E3278" s="117">
        <f>MULTIPLIER!$H$26</f>
        <v>0</v>
      </c>
    </row>
    <row r="3279" spans="1:5" ht="15" customHeight="1" x14ac:dyDescent="0.2">
      <c r="A3279" s="121">
        <v>316473</v>
      </c>
      <c r="B3279" s="107" t="s">
        <v>4199</v>
      </c>
      <c r="C3279" s="108">
        <v>8.6300000000000008</v>
      </c>
      <c r="D3279" s="108">
        <f t="shared" si="84"/>
        <v>0</v>
      </c>
      <c r="E3279" s="117">
        <f>MULTIPLIER!$H$26</f>
        <v>0</v>
      </c>
    </row>
    <row r="3280" spans="1:5" ht="15" customHeight="1" x14ac:dyDescent="0.2">
      <c r="A3280" s="121">
        <v>316474</v>
      </c>
      <c r="B3280" s="107" t="s">
        <v>4200</v>
      </c>
      <c r="C3280" s="108">
        <v>10.55</v>
      </c>
      <c r="D3280" s="108">
        <f t="shared" si="84"/>
        <v>0</v>
      </c>
      <c r="E3280" s="117">
        <f>MULTIPLIER!$H$26</f>
        <v>0</v>
      </c>
    </row>
    <row r="3281" spans="1:5" ht="15" customHeight="1" x14ac:dyDescent="0.2">
      <c r="A3281" s="121">
        <v>316475</v>
      </c>
      <c r="B3281" s="107" t="s">
        <v>4201</v>
      </c>
      <c r="C3281" s="108">
        <v>13.19</v>
      </c>
      <c r="D3281" s="108">
        <f t="shared" si="84"/>
        <v>0</v>
      </c>
      <c r="E3281" s="117">
        <f>MULTIPLIER!$H$26</f>
        <v>0</v>
      </c>
    </row>
    <row r="3282" spans="1:5" ht="15" customHeight="1" x14ac:dyDescent="0.2">
      <c r="A3282" s="121">
        <v>316476</v>
      </c>
      <c r="B3282" s="107" t="s">
        <v>4202</v>
      </c>
      <c r="C3282" s="108">
        <v>31.18</v>
      </c>
      <c r="D3282" s="108">
        <f t="shared" si="84"/>
        <v>0</v>
      </c>
      <c r="E3282" s="117">
        <f>MULTIPLIER!$H$26</f>
        <v>0</v>
      </c>
    </row>
    <row r="3283" spans="1:5" ht="15" customHeight="1" x14ac:dyDescent="0.2">
      <c r="A3283" s="121">
        <v>316477</v>
      </c>
      <c r="B3283" s="107" t="s">
        <v>4203</v>
      </c>
      <c r="C3283" s="108">
        <v>34.46</v>
      </c>
      <c r="D3283" s="108">
        <f t="shared" si="84"/>
        <v>0</v>
      </c>
      <c r="E3283" s="117">
        <f>MULTIPLIER!$H$26</f>
        <v>0</v>
      </c>
    </row>
    <row r="3284" spans="1:5" ht="15" customHeight="1" x14ac:dyDescent="0.2">
      <c r="A3284" s="121">
        <v>316478</v>
      </c>
      <c r="B3284" s="107" t="s">
        <v>4204</v>
      </c>
      <c r="C3284" s="108">
        <v>47.55</v>
      </c>
      <c r="D3284" s="108">
        <f t="shared" si="84"/>
        <v>0</v>
      </c>
      <c r="E3284" s="117">
        <f>MULTIPLIER!$H$26</f>
        <v>0</v>
      </c>
    </row>
    <row r="3285" spans="1:5" ht="15" customHeight="1" x14ac:dyDescent="0.2">
      <c r="A3285" s="121">
        <v>316480</v>
      </c>
      <c r="B3285" s="107" t="s">
        <v>4205</v>
      </c>
      <c r="C3285" s="108">
        <v>93.1</v>
      </c>
      <c r="D3285" s="108">
        <f t="shared" si="84"/>
        <v>0</v>
      </c>
      <c r="E3285" s="117">
        <f>MULTIPLIER!$H$26</f>
        <v>0</v>
      </c>
    </row>
    <row r="3286" spans="1:5" ht="15" customHeight="1" x14ac:dyDescent="0.2">
      <c r="A3286" s="121">
        <v>316221</v>
      </c>
      <c r="B3286" s="107" t="s">
        <v>4206</v>
      </c>
      <c r="C3286" s="108">
        <v>12.48</v>
      </c>
      <c r="D3286" s="108">
        <f t="shared" si="84"/>
        <v>0</v>
      </c>
      <c r="E3286" s="117">
        <f>MULTIPLIER!$H$26</f>
        <v>0</v>
      </c>
    </row>
    <row r="3287" spans="1:5" ht="15" customHeight="1" x14ac:dyDescent="0.2">
      <c r="A3287" s="121">
        <v>316222</v>
      </c>
      <c r="B3287" s="107" t="s">
        <v>4207</v>
      </c>
      <c r="C3287" s="108">
        <v>16.54</v>
      </c>
      <c r="D3287" s="108">
        <f t="shared" si="84"/>
        <v>0</v>
      </c>
      <c r="E3287" s="117">
        <f>MULTIPLIER!$H$26</f>
        <v>0</v>
      </c>
    </row>
    <row r="3288" spans="1:5" ht="15" customHeight="1" x14ac:dyDescent="0.2">
      <c r="A3288" s="121">
        <v>316223</v>
      </c>
      <c r="B3288" s="107" t="s">
        <v>4208</v>
      </c>
      <c r="C3288" s="108">
        <v>17.45</v>
      </c>
      <c r="D3288" s="108">
        <f t="shared" si="84"/>
        <v>0</v>
      </c>
      <c r="E3288" s="117">
        <f>MULTIPLIER!$H$26</f>
        <v>0</v>
      </c>
    </row>
    <row r="3289" spans="1:5" ht="15" customHeight="1" x14ac:dyDescent="0.2">
      <c r="A3289" s="121">
        <v>316224</v>
      </c>
      <c r="B3289" s="107" t="s">
        <v>4209</v>
      </c>
      <c r="C3289" s="108">
        <v>25.73</v>
      </c>
      <c r="D3289" s="108">
        <f t="shared" si="84"/>
        <v>0</v>
      </c>
      <c r="E3289" s="117">
        <f>MULTIPLIER!$H$26</f>
        <v>0</v>
      </c>
    </row>
    <row r="3290" spans="1:5" ht="15" customHeight="1" x14ac:dyDescent="0.2">
      <c r="A3290" s="121">
        <v>316225</v>
      </c>
      <c r="B3290" s="107" t="s">
        <v>4210</v>
      </c>
      <c r="C3290" s="108">
        <v>32.299999999999997</v>
      </c>
      <c r="D3290" s="108">
        <f t="shared" si="84"/>
        <v>0</v>
      </c>
      <c r="E3290" s="117">
        <f>MULTIPLIER!$H$26</f>
        <v>0</v>
      </c>
    </row>
    <row r="3291" spans="1:5" ht="15" customHeight="1" x14ac:dyDescent="0.2">
      <c r="A3291" s="121">
        <v>316226</v>
      </c>
      <c r="B3291" s="107" t="s">
        <v>4211</v>
      </c>
      <c r="C3291" s="108">
        <v>64.290000000000006</v>
      </c>
      <c r="D3291" s="108">
        <f t="shared" si="84"/>
        <v>0</v>
      </c>
      <c r="E3291" s="117">
        <f>MULTIPLIER!$H$26</f>
        <v>0</v>
      </c>
    </row>
    <row r="3292" spans="1:5" ht="15" customHeight="1" x14ac:dyDescent="0.2">
      <c r="A3292" s="121">
        <v>316227</v>
      </c>
      <c r="B3292" s="107" t="s">
        <v>4212</v>
      </c>
      <c r="C3292" s="108">
        <v>78</v>
      </c>
      <c r="D3292" s="108">
        <f t="shared" si="84"/>
        <v>0</v>
      </c>
      <c r="E3292" s="117">
        <f>MULTIPLIER!$H$26</f>
        <v>0</v>
      </c>
    </row>
    <row r="3293" spans="1:5" ht="15" customHeight="1" x14ac:dyDescent="0.2">
      <c r="A3293" s="121">
        <v>316228</v>
      </c>
      <c r="B3293" s="107" t="s">
        <v>4213</v>
      </c>
      <c r="C3293" s="108">
        <v>100.49</v>
      </c>
      <c r="D3293" s="108">
        <f t="shared" si="84"/>
        <v>0</v>
      </c>
      <c r="E3293" s="117">
        <f>MULTIPLIER!$H$26</f>
        <v>0</v>
      </c>
    </row>
    <row r="3294" spans="1:5" ht="15" customHeight="1" x14ac:dyDescent="0.2">
      <c r="A3294" s="121">
        <v>316229</v>
      </c>
      <c r="B3294" s="107" t="s">
        <v>4214</v>
      </c>
      <c r="C3294" s="108">
        <v>234.92</v>
      </c>
      <c r="D3294" s="108">
        <f t="shared" si="84"/>
        <v>0</v>
      </c>
      <c r="E3294" s="117">
        <f>MULTIPLIER!$H$26</f>
        <v>0</v>
      </c>
    </row>
    <row r="3295" spans="1:5" ht="15" customHeight="1" x14ac:dyDescent="0.2">
      <c r="A3295" s="121">
        <v>316230</v>
      </c>
      <c r="B3295" s="107" t="s">
        <v>4215</v>
      </c>
      <c r="C3295" s="108">
        <v>335.31</v>
      </c>
      <c r="D3295" s="108">
        <f t="shared" si="84"/>
        <v>0</v>
      </c>
      <c r="E3295" s="117">
        <f>MULTIPLIER!$H$26</f>
        <v>0</v>
      </c>
    </row>
    <row r="3296" spans="1:5" ht="15" customHeight="1" x14ac:dyDescent="0.2">
      <c r="A3296" s="121">
        <v>316510</v>
      </c>
      <c r="B3296" s="107" t="s">
        <v>4216</v>
      </c>
      <c r="C3296" s="108">
        <v>30</v>
      </c>
      <c r="D3296" s="108">
        <f t="shared" si="84"/>
        <v>0</v>
      </c>
      <c r="E3296" s="117">
        <f>MULTIPLIER!$H$26</f>
        <v>0</v>
      </c>
    </row>
    <row r="3297" spans="1:5" ht="15" customHeight="1" x14ac:dyDescent="0.2">
      <c r="A3297" s="121">
        <v>316511</v>
      </c>
      <c r="B3297" s="107" t="s">
        <v>4217</v>
      </c>
      <c r="C3297" s="108">
        <v>30</v>
      </c>
      <c r="D3297" s="108">
        <f t="shared" si="84"/>
        <v>0</v>
      </c>
      <c r="E3297" s="117">
        <f>MULTIPLIER!$H$26</f>
        <v>0</v>
      </c>
    </row>
    <row r="3298" spans="1:5" ht="15" customHeight="1" x14ac:dyDescent="0.2">
      <c r="A3298" s="121">
        <v>316512</v>
      </c>
      <c r="B3298" s="107" t="s">
        <v>4218</v>
      </c>
      <c r="C3298" s="108">
        <v>30.52</v>
      </c>
      <c r="D3298" s="108">
        <f t="shared" si="84"/>
        <v>0</v>
      </c>
      <c r="E3298" s="117">
        <f>MULTIPLIER!$H$26</f>
        <v>0</v>
      </c>
    </row>
    <row r="3299" spans="1:5" ht="15" customHeight="1" x14ac:dyDescent="0.2">
      <c r="A3299" s="121">
        <v>316513</v>
      </c>
      <c r="B3299" s="107" t="s">
        <v>4219</v>
      </c>
      <c r="C3299" s="108">
        <v>33.14</v>
      </c>
      <c r="D3299" s="108">
        <f t="shared" si="84"/>
        <v>0</v>
      </c>
      <c r="E3299" s="117">
        <f>MULTIPLIER!$H$26</f>
        <v>0</v>
      </c>
    </row>
    <row r="3300" spans="1:5" ht="15" customHeight="1" x14ac:dyDescent="0.2">
      <c r="A3300" s="121">
        <v>316514</v>
      </c>
      <c r="B3300" s="107" t="s">
        <v>4220</v>
      </c>
      <c r="C3300" s="108">
        <v>42.03</v>
      </c>
      <c r="D3300" s="108">
        <f t="shared" si="84"/>
        <v>0</v>
      </c>
      <c r="E3300" s="117">
        <f>MULTIPLIER!$H$26</f>
        <v>0</v>
      </c>
    </row>
    <row r="3301" spans="1:5" ht="15" customHeight="1" x14ac:dyDescent="0.2">
      <c r="A3301" s="121">
        <v>316515</v>
      </c>
      <c r="B3301" s="107" t="s">
        <v>4221</v>
      </c>
      <c r="C3301" s="108">
        <v>63.44</v>
      </c>
      <c r="D3301" s="108">
        <f t="shared" si="84"/>
        <v>0</v>
      </c>
      <c r="E3301" s="117">
        <f>MULTIPLIER!$H$26</f>
        <v>0</v>
      </c>
    </row>
    <row r="3302" spans="1:5" ht="15" customHeight="1" x14ac:dyDescent="0.2">
      <c r="A3302" s="121">
        <v>316516</v>
      </c>
      <c r="B3302" s="107" t="s">
        <v>4222</v>
      </c>
      <c r="C3302" s="108">
        <v>109.69</v>
      </c>
      <c r="D3302" s="108">
        <f t="shared" si="84"/>
        <v>0</v>
      </c>
      <c r="E3302" s="117">
        <f>MULTIPLIER!$H$26</f>
        <v>0</v>
      </c>
    </row>
    <row r="3303" spans="1:5" ht="15" customHeight="1" x14ac:dyDescent="0.2">
      <c r="A3303" s="121">
        <v>316517</v>
      </c>
      <c r="B3303" s="107" t="s">
        <v>4223</v>
      </c>
      <c r="C3303" s="108">
        <v>124.5</v>
      </c>
      <c r="D3303" s="108">
        <f t="shared" si="84"/>
        <v>0</v>
      </c>
      <c r="E3303" s="117">
        <f>MULTIPLIER!$H$26</f>
        <v>0</v>
      </c>
    </row>
    <row r="3304" spans="1:5" ht="15" customHeight="1" x14ac:dyDescent="0.2">
      <c r="A3304" s="121">
        <v>316518</v>
      </c>
      <c r="B3304" s="107" t="s">
        <v>4224</v>
      </c>
      <c r="C3304" s="108">
        <v>148.47999999999999</v>
      </c>
      <c r="D3304" s="108">
        <f t="shared" si="84"/>
        <v>0</v>
      </c>
      <c r="E3304" s="117">
        <f>MULTIPLIER!$H$26</f>
        <v>0</v>
      </c>
    </row>
    <row r="3305" spans="1:5" ht="15" customHeight="1" x14ac:dyDescent="0.2">
      <c r="A3305" s="121">
        <v>316520</v>
      </c>
      <c r="B3305" s="107" t="s">
        <v>4225</v>
      </c>
      <c r="C3305" s="108">
        <v>530.55999999999995</v>
      </c>
      <c r="D3305" s="108">
        <f t="shared" si="84"/>
        <v>0</v>
      </c>
      <c r="E3305" s="117">
        <f>MULTIPLIER!$H$26</f>
        <v>0</v>
      </c>
    </row>
    <row r="3306" spans="1:5" ht="15" customHeight="1" x14ac:dyDescent="0.2">
      <c r="A3306" s="121">
        <v>316540</v>
      </c>
      <c r="B3306" s="107" t="s">
        <v>4226</v>
      </c>
      <c r="C3306" s="108">
        <v>9.32</v>
      </c>
      <c r="D3306" s="108">
        <f t="shared" ref="D3306:D3325" si="85">ROUND(C3306*E3306,4)</f>
        <v>0</v>
      </c>
      <c r="E3306" s="117">
        <f>MULTIPLIER!$H$26</f>
        <v>0</v>
      </c>
    </row>
    <row r="3307" spans="1:5" ht="15" customHeight="1" x14ac:dyDescent="0.2">
      <c r="A3307" s="121">
        <v>316542</v>
      </c>
      <c r="B3307" s="107" t="s">
        <v>4227</v>
      </c>
      <c r="C3307" s="108">
        <v>10.35</v>
      </c>
      <c r="D3307" s="108">
        <f t="shared" si="85"/>
        <v>0</v>
      </c>
      <c r="E3307" s="117">
        <f>MULTIPLIER!$H$26</f>
        <v>0</v>
      </c>
    </row>
    <row r="3308" spans="1:5" ht="15" customHeight="1" x14ac:dyDescent="0.2">
      <c r="A3308" s="121">
        <v>316544</v>
      </c>
      <c r="B3308" s="107" t="s">
        <v>4228</v>
      </c>
      <c r="C3308" s="108">
        <v>12.41</v>
      </c>
      <c r="D3308" s="108">
        <f t="shared" si="85"/>
        <v>0</v>
      </c>
      <c r="E3308" s="117">
        <f>MULTIPLIER!$H$26</f>
        <v>0</v>
      </c>
    </row>
    <row r="3309" spans="1:5" ht="15" customHeight="1" x14ac:dyDescent="0.2">
      <c r="A3309" s="121">
        <v>316545</v>
      </c>
      <c r="B3309" s="107" t="s">
        <v>4229</v>
      </c>
      <c r="C3309" s="108">
        <v>12.41</v>
      </c>
      <c r="D3309" s="108">
        <f t="shared" si="85"/>
        <v>0</v>
      </c>
      <c r="E3309" s="117">
        <f>MULTIPLIER!$H$26</f>
        <v>0</v>
      </c>
    </row>
    <row r="3310" spans="1:5" ht="15" customHeight="1" x14ac:dyDescent="0.2">
      <c r="A3310" s="121">
        <v>316547</v>
      </c>
      <c r="B3310" s="107" t="s">
        <v>4230</v>
      </c>
      <c r="C3310" s="108">
        <v>15.92</v>
      </c>
      <c r="D3310" s="108">
        <f t="shared" si="85"/>
        <v>0</v>
      </c>
      <c r="E3310" s="117">
        <f>MULTIPLIER!$H$26</f>
        <v>0</v>
      </c>
    </row>
    <row r="3311" spans="1:5" ht="15" customHeight="1" x14ac:dyDescent="0.2">
      <c r="A3311" s="121">
        <v>316549</v>
      </c>
      <c r="B3311" s="107" t="s">
        <v>4231</v>
      </c>
      <c r="C3311" s="108">
        <v>15.92</v>
      </c>
      <c r="D3311" s="108">
        <f t="shared" si="85"/>
        <v>0</v>
      </c>
      <c r="E3311" s="117">
        <f>MULTIPLIER!$H$26</f>
        <v>0</v>
      </c>
    </row>
    <row r="3312" spans="1:5" ht="15" customHeight="1" x14ac:dyDescent="0.2">
      <c r="A3312" s="121">
        <v>316550</v>
      </c>
      <c r="B3312" s="107" t="s">
        <v>4232</v>
      </c>
      <c r="C3312" s="108">
        <v>26.27</v>
      </c>
      <c r="D3312" s="108">
        <f t="shared" si="85"/>
        <v>0</v>
      </c>
      <c r="E3312" s="117">
        <f>MULTIPLIER!$H$26</f>
        <v>0</v>
      </c>
    </row>
    <row r="3313" spans="1:5" ht="15" customHeight="1" x14ac:dyDescent="0.2">
      <c r="A3313" s="121">
        <v>316552</v>
      </c>
      <c r="B3313" s="107" t="s">
        <v>4233</v>
      </c>
      <c r="C3313" s="108">
        <v>26.27</v>
      </c>
      <c r="D3313" s="108">
        <f t="shared" si="85"/>
        <v>0</v>
      </c>
      <c r="E3313" s="117">
        <f>MULTIPLIER!$H$26</f>
        <v>0</v>
      </c>
    </row>
    <row r="3314" spans="1:5" ht="15" customHeight="1" x14ac:dyDescent="0.2">
      <c r="A3314" s="121">
        <v>316553</v>
      </c>
      <c r="B3314" s="107" t="s">
        <v>4234</v>
      </c>
      <c r="C3314" s="108">
        <v>26.27</v>
      </c>
      <c r="D3314" s="108">
        <f t="shared" si="85"/>
        <v>0</v>
      </c>
      <c r="E3314" s="117">
        <f>MULTIPLIER!$H$26</f>
        <v>0</v>
      </c>
    </row>
    <row r="3315" spans="1:5" ht="15" customHeight="1" x14ac:dyDescent="0.2">
      <c r="A3315" s="121">
        <v>316555</v>
      </c>
      <c r="B3315" s="107" t="s">
        <v>4235</v>
      </c>
      <c r="C3315" s="108">
        <v>34.299999999999997</v>
      </c>
      <c r="D3315" s="108">
        <f t="shared" si="85"/>
        <v>0</v>
      </c>
      <c r="E3315" s="117">
        <f>MULTIPLIER!$H$26</f>
        <v>0</v>
      </c>
    </row>
    <row r="3316" spans="1:5" ht="15" customHeight="1" x14ac:dyDescent="0.2">
      <c r="A3316" s="121">
        <v>316556</v>
      </c>
      <c r="B3316" s="107" t="s">
        <v>4236</v>
      </c>
      <c r="C3316" s="108">
        <v>34.299999999999997</v>
      </c>
      <c r="D3316" s="108">
        <f t="shared" si="85"/>
        <v>0</v>
      </c>
      <c r="E3316" s="117">
        <f>MULTIPLIER!$H$26</f>
        <v>0</v>
      </c>
    </row>
    <row r="3317" spans="1:5" ht="15" customHeight="1" x14ac:dyDescent="0.2">
      <c r="A3317" s="121">
        <v>316558</v>
      </c>
      <c r="B3317" s="107" t="s">
        <v>4237</v>
      </c>
      <c r="C3317" s="108">
        <v>45.81</v>
      </c>
      <c r="D3317" s="108">
        <f t="shared" si="85"/>
        <v>0</v>
      </c>
      <c r="E3317" s="117">
        <f>MULTIPLIER!$H$26</f>
        <v>0</v>
      </c>
    </row>
    <row r="3318" spans="1:5" ht="15" customHeight="1" x14ac:dyDescent="0.2">
      <c r="A3318" s="121">
        <v>316559</v>
      </c>
      <c r="B3318" s="107" t="s">
        <v>4238</v>
      </c>
      <c r="C3318" s="108">
        <v>45.81</v>
      </c>
      <c r="D3318" s="108">
        <f t="shared" si="85"/>
        <v>0</v>
      </c>
      <c r="E3318" s="117">
        <f>MULTIPLIER!$H$26</f>
        <v>0</v>
      </c>
    </row>
    <row r="3319" spans="1:5" ht="15" customHeight="1" x14ac:dyDescent="0.2">
      <c r="A3319" s="121">
        <v>316560</v>
      </c>
      <c r="B3319" s="107" t="s">
        <v>4239</v>
      </c>
      <c r="C3319" s="108">
        <v>45.81</v>
      </c>
      <c r="D3319" s="108">
        <f t="shared" si="85"/>
        <v>0</v>
      </c>
      <c r="E3319" s="117">
        <f>MULTIPLIER!$H$26</f>
        <v>0</v>
      </c>
    </row>
    <row r="3320" spans="1:5" ht="15" customHeight="1" x14ac:dyDescent="0.2">
      <c r="A3320" s="121">
        <v>316562</v>
      </c>
      <c r="B3320" s="107" t="s">
        <v>4240</v>
      </c>
      <c r="C3320" s="108">
        <v>77.27</v>
      </c>
      <c r="D3320" s="108">
        <f t="shared" si="85"/>
        <v>0</v>
      </c>
      <c r="E3320" s="117">
        <f>MULTIPLIER!$H$26</f>
        <v>0</v>
      </c>
    </row>
    <row r="3321" spans="1:5" ht="15" customHeight="1" x14ac:dyDescent="0.2">
      <c r="A3321" s="121">
        <v>316563</v>
      </c>
      <c r="B3321" s="107" t="s">
        <v>4241</v>
      </c>
      <c r="C3321" s="108">
        <v>77.27</v>
      </c>
      <c r="D3321" s="108">
        <f t="shared" si="85"/>
        <v>0</v>
      </c>
      <c r="E3321" s="117">
        <f>MULTIPLIER!$H$26</f>
        <v>0</v>
      </c>
    </row>
    <row r="3322" spans="1:5" ht="15" customHeight="1" x14ac:dyDescent="0.2">
      <c r="A3322" s="121">
        <v>316564</v>
      </c>
      <c r="B3322" s="107" t="s">
        <v>4242</v>
      </c>
      <c r="C3322" s="108">
        <v>77.27</v>
      </c>
      <c r="D3322" s="108">
        <f t="shared" si="85"/>
        <v>0</v>
      </c>
      <c r="E3322" s="117">
        <f>MULTIPLIER!$H$26</f>
        <v>0</v>
      </c>
    </row>
    <row r="3323" spans="1:5" ht="15" customHeight="1" x14ac:dyDescent="0.2">
      <c r="A3323" s="121">
        <v>316565</v>
      </c>
      <c r="B3323" s="107" t="s">
        <v>4243</v>
      </c>
      <c r="C3323" s="108">
        <v>77.27</v>
      </c>
      <c r="D3323" s="108">
        <f t="shared" si="85"/>
        <v>0</v>
      </c>
      <c r="E3323" s="117">
        <f>MULTIPLIER!$H$26</f>
        <v>0</v>
      </c>
    </row>
    <row r="3324" spans="1:5" ht="15" customHeight="1" x14ac:dyDescent="0.2">
      <c r="A3324" s="121">
        <v>316571</v>
      </c>
      <c r="B3324" s="107" t="s">
        <v>4244</v>
      </c>
      <c r="C3324" s="108">
        <v>167.63</v>
      </c>
      <c r="D3324" s="108">
        <f t="shared" si="85"/>
        <v>0</v>
      </c>
      <c r="E3324" s="117">
        <f>MULTIPLIER!$H$26</f>
        <v>0</v>
      </c>
    </row>
    <row r="3325" spans="1:5" ht="15" customHeight="1" thickBot="1" x14ac:dyDescent="0.25">
      <c r="A3325" s="125">
        <v>316575</v>
      </c>
      <c r="B3325" s="107" t="s">
        <v>4245</v>
      </c>
      <c r="C3325" s="108">
        <v>228.07</v>
      </c>
      <c r="D3325" s="108">
        <f t="shared" si="85"/>
        <v>0</v>
      </c>
      <c r="E3325" s="126">
        <f>MULTIPLIER!$H$26</f>
        <v>0</v>
      </c>
    </row>
    <row r="3326" spans="1:5" ht="32.1" customHeight="1" x14ac:dyDescent="0.4">
      <c r="A3326" s="130"/>
      <c r="B3326" s="101" t="s">
        <v>5</v>
      </c>
      <c r="C3326" s="101"/>
      <c r="D3326" s="101"/>
      <c r="E3326" s="134"/>
    </row>
    <row r="3327" spans="1:5" ht="15" customHeight="1" x14ac:dyDescent="0.2">
      <c r="A3327" s="131">
        <v>375101</v>
      </c>
      <c r="B3327" s="127" t="s">
        <v>4246</v>
      </c>
      <c r="C3327" s="129">
        <v>14.6</v>
      </c>
      <c r="D3327" s="129">
        <f t="shared" ref="D3327:D3358" si="86">ROUND(C3327*E3327,4)</f>
        <v>0</v>
      </c>
      <c r="E3327" s="135">
        <f>MULTIPLIER!$H$27</f>
        <v>0</v>
      </c>
    </row>
    <row r="3328" spans="1:5" ht="15" customHeight="1" x14ac:dyDescent="0.2">
      <c r="A3328" s="132">
        <v>375102</v>
      </c>
      <c r="B3328" s="127" t="s">
        <v>4247</v>
      </c>
      <c r="C3328" s="129">
        <v>17.95</v>
      </c>
      <c r="D3328" s="129">
        <f t="shared" si="86"/>
        <v>0</v>
      </c>
      <c r="E3328" s="136">
        <f>MULTIPLIER!$H$27</f>
        <v>0</v>
      </c>
    </row>
    <row r="3329" spans="1:5" ht="15" customHeight="1" x14ac:dyDescent="0.2">
      <c r="A3329" s="132">
        <v>375103</v>
      </c>
      <c r="B3329" s="127" t="s">
        <v>4248</v>
      </c>
      <c r="C3329" s="129">
        <v>21.24</v>
      </c>
      <c r="D3329" s="129">
        <f t="shared" si="86"/>
        <v>0</v>
      </c>
      <c r="E3329" s="136">
        <f>MULTIPLIER!$H$27</f>
        <v>0</v>
      </c>
    </row>
    <row r="3330" spans="1:5" ht="15" customHeight="1" x14ac:dyDescent="0.2">
      <c r="A3330" s="132">
        <v>375104</v>
      </c>
      <c r="B3330" s="127" t="s">
        <v>4249</v>
      </c>
      <c r="C3330" s="129">
        <v>24.56</v>
      </c>
      <c r="D3330" s="129">
        <f t="shared" si="86"/>
        <v>0</v>
      </c>
      <c r="E3330" s="136">
        <f>MULTIPLIER!$H$27</f>
        <v>0</v>
      </c>
    </row>
    <row r="3331" spans="1:5" ht="15" customHeight="1" x14ac:dyDescent="0.2">
      <c r="A3331" s="132">
        <v>375105</v>
      </c>
      <c r="B3331" s="127" t="s">
        <v>4250</v>
      </c>
      <c r="C3331" s="129">
        <v>27.96</v>
      </c>
      <c r="D3331" s="129">
        <f t="shared" si="86"/>
        <v>0</v>
      </c>
      <c r="E3331" s="136">
        <f>MULTIPLIER!$H$27</f>
        <v>0</v>
      </c>
    </row>
    <row r="3332" spans="1:5" ht="15" customHeight="1" x14ac:dyDescent="0.2">
      <c r="A3332" s="132">
        <v>375107</v>
      </c>
      <c r="B3332" s="127" t="s">
        <v>4251</v>
      </c>
      <c r="C3332" s="129">
        <v>34.83</v>
      </c>
      <c r="D3332" s="129">
        <f t="shared" si="86"/>
        <v>0</v>
      </c>
      <c r="E3332" s="136">
        <f>MULTIPLIER!$H$27</f>
        <v>0</v>
      </c>
    </row>
    <row r="3333" spans="1:5" ht="15" customHeight="1" x14ac:dyDescent="0.2">
      <c r="A3333" s="132">
        <v>375109</v>
      </c>
      <c r="B3333" s="127" t="s">
        <v>4252</v>
      </c>
      <c r="C3333" s="129">
        <v>41.67</v>
      </c>
      <c r="D3333" s="129">
        <f t="shared" si="86"/>
        <v>0</v>
      </c>
      <c r="E3333" s="136">
        <f>MULTIPLIER!$H$27</f>
        <v>0</v>
      </c>
    </row>
    <row r="3334" spans="1:5" ht="15" customHeight="1" x14ac:dyDescent="0.2">
      <c r="A3334" s="132">
        <v>375110</v>
      </c>
      <c r="B3334" s="127" t="s">
        <v>4253</v>
      </c>
      <c r="C3334" s="129">
        <v>45.12</v>
      </c>
      <c r="D3334" s="129">
        <f t="shared" si="86"/>
        <v>0</v>
      </c>
      <c r="E3334" s="136">
        <f>MULTIPLIER!$H$27</f>
        <v>0</v>
      </c>
    </row>
    <row r="3335" spans="1:5" ht="15" customHeight="1" x14ac:dyDescent="0.2">
      <c r="A3335" s="132">
        <v>375111</v>
      </c>
      <c r="B3335" s="127" t="s">
        <v>4254</v>
      </c>
      <c r="C3335" s="129">
        <v>48.53</v>
      </c>
      <c r="D3335" s="129">
        <f t="shared" si="86"/>
        <v>0</v>
      </c>
      <c r="E3335" s="136">
        <f>MULTIPLIER!$H$27</f>
        <v>0</v>
      </c>
    </row>
    <row r="3336" spans="1:5" ht="15" customHeight="1" x14ac:dyDescent="0.2">
      <c r="A3336" s="132">
        <v>375115</v>
      </c>
      <c r="B3336" s="127" t="s">
        <v>4255</v>
      </c>
      <c r="C3336" s="129">
        <v>63.12</v>
      </c>
      <c r="D3336" s="129">
        <f t="shared" si="86"/>
        <v>0</v>
      </c>
      <c r="E3336" s="136">
        <f>MULTIPLIER!$H$27</f>
        <v>0</v>
      </c>
    </row>
    <row r="3337" spans="1:5" ht="15" customHeight="1" x14ac:dyDescent="0.2">
      <c r="A3337" s="132">
        <v>375119</v>
      </c>
      <c r="B3337" s="127" t="s">
        <v>4256</v>
      </c>
      <c r="C3337" s="129">
        <v>76.83</v>
      </c>
      <c r="D3337" s="129">
        <f t="shared" si="86"/>
        <v>0</v>
      </c>
      <c r="E3337" s="136">
        <f>MULTIPLIER!$H$27</f>
        <v>0</v>
      </c>
    </row>
    <row r="3338" spans="1:5" ht="15" customHeight="1" x14ac:dyDescent="0.2">
      <c r="A3338" s="132">
        <v>375123</v>
      </c>
      <c r="B3338" s="127" t="s">
        <v>4257</v>
      </c>
      <c r="C3338" s="129">
        <v>90.51</v>
      </c>
      <c r="D3338" s="129">
        <f t="shared" si="86"/>
        <v>0</v>
      </c>
      <c r="E3338" s="136">
        <f>MULTIPLIER!$H$27</f>
        <v>0</v>
      </c>
    </row>
    <row r="3339" spans="1:5" ht="15" customHeight="1" x14ac:dyDescent="0.2">
      <c r="A3339" s="132">
        <v>375136</v>
      </c>
      <c r="B3339" s="127" t="s">
        <v>4258</v>
      </c>
      <c r="C3339" s="129">
        <v>17.37</v>
      </c>
      <c r="D3339" s="129">
        <f t="shared" si="86"/>
        <v>0</v>
      </c>
      <c r="E3339" s="136">
        <f>MULTIPLIER!$H$27</f>
        <v>0</v>
      </c>
    </row>
    <row r="3340" spans="1:5" ht="15" customHeight="1" x14ac:dyDescent="0.2">
      <c r="A3340" s="132">
        <v>375137</v>
      </c>
      <c r="B3340" s="127" t="s">
        <v>4259</v>
      </c>
      <c r="C3340" s="129">
        <v>20.82</v>
      </c>
      <c r="D3340" s="129">
        <f t="shared" si="86"/>
        <v>0</v>
      </c>
      <c r="E3340" s="136">
        <f>MULTIPLIER!$H$27</f>
        <v>0</v>
      </c>
    </row>
    <row r="3341" spans="1:5" ht="15" customHeight="1" x14ac:dyDescent="0.2">
      <c r="A3341" s="132">
        <v>375138</v>
      </c>
      <c r="B3341" s="127" t="s">
        <v>4260</v>
      </c>
      <c r="C3341" s="129">
        <v>23.82</v>
      </c>
      <c r="D3341" s="129">
        <f t="shared" si="86"/>
        <v>0</v>
      </c>
      <c r="E3341" s="136">
        <f>MULTIPLIER!$H$27</f>
        <v>0</v>
      </c>
    </row>
    <row r="3342" spans="1:5" ht="15" customHeight="1" x14ac:dyDescent="0.2">
      <c r="A3342" s="132">
        <v>375139</v>
      </c>
      <c r="B3342" s="127" t="s">
        <v>4261</v>
      </c>
      <c r="C3342" s="129">
        <v>27.06</v>
      </c>
      <c r="D3342" s="129">
        <f t="shared" si="86"/>
        <v>0</v>
      </c>
      <c r="E3342" s="136">
        <f>MULTIPLIER!$H$27</f>
        <v>0</v>
      </c>
    </row>
    <row r="3343" spans="1:5" ht="15" customHeight="1" x14ac:dyDescent="0.2">
      <c r="A3343" s="132">
        <v>375140</v>
      </c>
      <c r="B3343" s="127" t="s">
        <v>4262</v>
      </c>
      <c r="C3343" s="129">
        <v>31.28</v>
      </c>
      <c r="D3343" s="129">
        <f t="shared" si="86"/>
        <v>0</v>
      </c>
      <c r="E3343" s="136">
        <f>MULTIPLIER!$H$27</f>
        <v>0</v>
      </c>
    </row>
    <row r="3344" spans="1:5" ht="15" customHeight="1" x14ac:dyDescent="0.2">
      <c r="A3344" s="132">
        <v>375141</v>
      </c>
      <c r="B3344" s="127" t="s">
        <v>4263</v>
      </c>
      <c r="C3344" s="129">
        <v>35.47</v>
      </c>
      <c r="D3344" s="129">
        <f t="shared" si="86"/>
        <v>0</v>
      </c>
      <c r="E3344" s="136">
        <f>MULTIPLIER!$H$27</f>
        <v>0</v>
      </c>
    </row>
    <row r="3345" spans="1:5" ht="15" customHeight="1" x14ac:dyDescent="0.2">
      <c r="A3345" s="132">
        <v>375142</v>
      </c>
      <c r="B3345" s="127" t="s">
        <v>4264</v>
      </c>
      <c r="C3345" s="129">
        <v>40.03</v>
      </c>
      <c r="D3345" s="129">
        <f t="shared" si="86"/>
        <v>0</v>
      </c>
      <c r="E3345" s="136">
        <f>MULTIPLIER!$H$27</f>
        <v>0</v>
      </c>
    </row>
    <row r="3346" spans="1:5" ht="15" customHeight="1" x14ac:dyDescent="0.2">
      <c r="A3346" s="132">
        <v>375143</v>
      </c>
      <c r="B3346" s="127" t="s">
        <v>4265</v>
      </c>
      <c r="C3346" s="129">
        <v>44.26</v>
      </c>
      <c r="D3346" s="129">
        <f t="shared" si="86"/>
        <v>0</v>
      </c>
      <c r="E3346" s="136">
        <f>MULTIPLIER!$H$27</f>
        <v>0</v>
      </c>
    </row>
    <row r="3347" spans="1:5" ht="15" customHeight="1" x14ac:dyDescent="0.2">
      <c r="A3347" s="132">
        <v>375144</v>
      </c>
      <c r="B3347" s="127" t="s">
        <v>4266</v>
      </c>
      <c r="C3347" s="129">
        <v>48.47</v>
      </c>
      <c r="D3347" s="129">
        <f t="shared" si="86"/>
        <v>0</v>
      </c>
      <c r="E3347" s="136">
        <f>MULTIPLIER!$H$27</f>
        <v>0</v>
      </c>
    </row>
    <row r="3348" spans="1:5" ht="15" customHeight="1" x14ac:dyDescent="0.2">
      <c r="A3348" s="132">
        <v>375145</v>
      </c>
      <c r="B3348" s="127" t="s">
        <v>4267</v>
      </c>
      <c r="C3348" s="129">
        <v>52.69</v>
      </c>
      <c r="D3348" s="129">
        <f t="shared" si="86"/>
        <v>0</v>
      </c>
      <c r="E3348" s="136">
        <f>MULTIPLIER!$H$27</f>
        <v>0</v>
      </c>
    </row>
    <row r="3349" spans="1:5" ht="15" customHeight="1" x14ac:dyDescent="0.2">
      <c r="A3349" s="132">
        <v>375146</v>
      </c>
      <c r="B3349" s="127" t="s">
        <v>4268</v>
      </c>
      <c r="C3349" s="129">
        <v>56.91</v>
      </c>
      <c r="D3349" s="129">
        <f t="shared" si="86"/>
        <v>0</v>
      </c>
      <c r="E3349" s="136">
        <f>MULTIPLIER!$H$27</f>
        <v>0</v>
      </c>
    </row>
    <row r="3350" spans="1:5" ht="15" customHeight="1" x14ac:dyDescent="0.2">
      <c r="A3350" s="132">
        <v>375148</v>
      </c>
      <c r="B3350" s="127" t="s">
        <v>4269</v>
      </c>
      <c r="C3350" s="129"/>
      <c r="D3350" s="129">
        <f t="shared" si="86"/>
        <v>0</v>
      </c>
      <c r="E3350" s="136">
        <f>MULTIPLIER!$H$27</f>
        <v>0</v>
      </c>
    </row>
    <row r="3351" spans="1:5" ht="15" customHeight="1" x14ac:dyDescent="0.2">
      <c r="A3351" s="132">
        <v>375150</v>
      </c>
      <c r="B3351" s="127" t="s">
        <v>4270</v>
      </c>
      <c r="C3351" s="129">
        <v>74.87</v>
      </c>
      <c r="D3351" s="129">
        <f t="shared" si="86"/>
        <v>0</v>
      </c>
      <c r="E3351" s="136">
        <f>MULTIPLIER!$H$27</f>
        <v>0</v>
      </c>
    </row>
    <row r="3352" spans="1:5" ht="15" customHeight="1" x14ac:dyDescent="0.2">
      <c r="A3352" s="132">
        <v>375154</v>
      </c>
      <c r="B3352" s="127" t="s">
        <v>4271</v>
      </c>
      <c r="C3352" s="129">
        <v>91.71</v>
      </c>
      <c r="D3352" s="129">
        <f t="shared" si="86"/>
        <v>0</v>
      </c>
      <c r="E3352" s="136">
        <f>MULTIPLIER!$H$27</f>
        <v>0</v>
      </c>
    </row>
    <row r="3353" spans="1:5" ht="15" customHeight="1" x14ac:dyDescent="0.2">
      <c r="A3353" s="132">
        <v>375158</v>
      </c>
      <c r="B3353" s="127" t="s">
        <v>4272</v>
      </c>
      <c r="C3353" s="129">
        <v>108.56</v>
      </c>
      <c r="D3353" s="129">
        <f t="shared" si="86"/>
        <v>0</v>
      </c>
      <c r="E3353" s="136">
        <f>MULTIPLIER!$H$27</f>
        <v>0</v>
      </c>
    </row>
    <row r="3354" spans="1:5" ht="15" customHeight="1" x14ac:dyDescent="0.2">
      <c r="A3354" s="132">
        <v>375171</v>
      </c>
      <c r="B3354" s="127" t="s">
        <v>4273</v>
      </c>
      <c r="C3354" s="129">
        <v>24.53</v>
      </c>
      <c r="D3354" s="129">
        <f t="shared" si="86"/>
        <v>0</v>
      </c>
      <c r="E3354" s="136">
        <f>MULTIPLIER!$H$27</f>
        <v>0</v>
      </c>
    </row>
    <row r="3355" spans="1:5" ht="15" customHeight="1" x14ac:dyDescent="0.2">
      <c r="A3355" s="132">
        <v>375172</v>
      </c>
      <c r="B3355" s="127" t="s">
        <v>4274</v>
      </c>
      <c r="C3355" s="129">
        <v>25.53</v>
      </c>
      <c r="D3355" s="129">
        <f t="shared" si="86"/>
        <v>0</v>
      </c>
      <c r="E3355" s="136">
        <f>MULTIPLIER!$H$27</f>
        <v>0</v>
      </c>
    </row>
    <row r="3356" spans="1:5" ht="15" customHeight="1" x14ac:dyDescent="0.2">
      <c r="A3356" s="132">
        <v>375173</v>
      </c>
      <c r="B3356" s="127" t="s">
        <v>4275</v>
      </c>
      <c r="C3356" s="129">
        <v>28.57</v>
      </c>
      <c r="D3356" s="129">
        <f t="shared" si="86"/>
        <v>0</v>
      </c>
      <c r="E3356" s="136">
        <f>MULTIPLIER!$H$27</f>
        <v>0</v>
      </c>
    </row>
    <row r="3357" spans="1:5" ht="15" customHeight="1" x14ac:dyDescent="0.2">
      <c r="A3357" s="132">
        <v>375174</v>
      </c>
      <c r="B3357" s="127" t="s">
        <v>4276</v>
      </c>
      <c r="C3357" s="129">
        <v>32.24</v>
      </c>
      <c r="D3357" s="129">
        <f t="shared" si="86"/>
        <v>0</v>
      </c>
      <c r="E3357" s="136">
        <f>MULTIPLIER!$H$27</f>
        <v>0</v>
      </c>
    </row>
    <row r="3358" spans="1:5" ht="15" customHeight="1" x14ac:dyDescent="0.2">
      <c r="A3358" s="132">
        <v>375175</v>
      </c>
      <c r="B3358" s="127" t="s">
        <v>4277</v>
      </c>
      <c r="C3358" s="129">
        <v>38.380000000000003</v>
      </c>
      <c r="D3358" s="129">
        <f t="shared" si="86"/>
        <v>0</v>
      </c>
      <c r="E3358" s="136">
        <f>MULTIPLIER!$H$27</f>
        <v>0</v>
      </c>
    </row>
    <row r="3359" spans="1:5" ht="15" customHeight="1" x14ac:dyDescent="0.2">
      <c r="A3359" s="132">
        <v>375176</v>
      </c>
      <c r="B3359" s="127" t="s">
        <v>4278</v>
      </c>
      <c r="C3359" s="129">
        <v>42.55</v>
      </c>
      <c r="D3359" s="129">
        <f t="shared" ref="D3359:D3390" si="87">ROUND(C3359*E3359,4)</f>
        <v>0</v>
      </c>
      <c r="E3359" s="136">
        <f>MULTIPLIER!$H$27</f>
        <v>0</v>
      </c>
    </row>
    <row r="3360" spans="1:5" ht="15" customHeight="1" x14ac:dyDescent="0.2">
      <c r="A3360" s="132">
        <v>375177</v>
      </c>
      <c r="B3360" s="127" t="s">
        <v>4279</v>
      </c>
      <c r="C3360" s="129">
        <v>47.68</v>
      </c>
      <c r="D3360" s="129">
        <f t="shared" si="87"/>
        <v>0</v>
      </c>
      <c r="E3360" s="136">
        <f>MULTIPLIER!$H$27</f>
        <v>0</v>
      </c>
    </row>
    <row r="3361" spans="1:5" ht="15" customHeight="1" x14ac:dyDescent="0.2">
      <c r="A3361" s="132">
        <v>375178</v>
      </c>
      <c r="B3361" s="127" t="s">
        <v>4280</v>
      </c>
      <c r="C3361" s="129">
        <v>52.86</v>
      </c>
      <c r="D3361" s="129">
        <f t="shared" si="87"/>
        <v>0</v>
      </c>
      <c r="E3361" s="136">
        <f>MULTIPLIER!$H$27</f>
        <v>0</v>
      </c>
    </row>
    <row r="3362" spans="1:5" ht="15" customHeight="1" x14ac:dyDescent="0.2">
      <c r="A3362" s="132">
        <v>375179</v>
      </c>
      <c r="B3362" s="127" t="s">
        <v>4281</v>
      </c>
      <c r="C3362" s="129">
        <v>57.98</v>
      </c>
      <c r="D3362" s="129">
        <f t="shared" si="87"/>
        <v>0</v>
      </c>
      <c r="E3362" s="136">
        <f>MULTIPLIER!$H$27</f>
        <v>0</v>
      </c>
    </row>
    <row r="3363" spans="1:5" ht="15" customHeight="1" x14ac:dyDescent="0.2">
      <c r="A3363" s="132">
        <v>375180</v>
      </c>
      <c r="B3363" s="127" t="s">
        <v>4282</v>
      </c>
      <c r="C3363" s="129">
        <v>63.14</v>
      </c>
      <c r="D3363" s="129">
        <f t="shared" si="87"/>
        <v>0</v>
      </c>
      <c r="E3363" s="136">
        <f>MULTIPLIER!$H$27</f>
        <v>0</v>
      </c>
    </row>
    <row r="3364" spans="1:5" ht="15" customHeight="1" x14ac:dyDescent="0.2">
      <c r="A3364" s="132">
        <v>375181</v>
      </c>
      <c r="B3364" s="127" t="s">
        <v>4283</v>
      </c>
      <c r="C3364" s="129">
        <v>68.33</v>
      </c>
      <c r="D3364" s="129">
        <f t="shared" si="87"/>
        <v>0</v>
      </c>
      <c r="E3364" s="136">
        <f>MULTIPLIER!$H$27</f>
        <v>0</v>
      </c>
    </row>
    <row r="3365" spans="1:5" ht="15" customHeight="1" x14ac:dyDescent="0.2">
      <c r="A3365" s="132">
        <v>375185</v>
      </c>
      <c r="B3365" s="127" t="s">
        <v>4284</v>
      </c>
      <c r="C3365" s="129">
        <v>90.59</v>
      </c>
      <c r="D3365" s="129">
        <f t="shared" si="87"/>
        <v>0</v>
      </c>
      <c r="E3365" s="136">
        <f>MULTIPLIER!$H$27</f>
        <v>0</v>
      </c>
    </row>
    <row r="3366" spans="1:5" ht="15" customHeight="1" x14ac:dyDescent="0.2">
      <c r="A3366" s="132">
        <v>375189</v>
      </c>
      <c r="B3366" s="127" t="s">
        <v>4285</v>
      </c>
      <c r="C3366" s="129">
        <v>111.18</v>
      </c>
      <c r="D3366" s="129">
        <f t="shared" si="87"/>
        <v>0</v>
      </c>
      <c r="E3366" s="136">
        <f>MULTIPLIER!$H$27</f>
        <v>0</v>
      </c>
    </row>
    <row r="3367" spans="1:5" ht="15" customHeight="1" x14ac:dyDescent="0.2">
      <c r="A3367" s="132">
        <v>375193</v>
      </c>
      <c r="B3367" s="127" t="s">
        <v>4286</v>
      </c>
      <c r="C3367" s="129">
        <v>131.81</v>
      </c>
      <c r="D3367" s="129">
        <f t="shared" si="87"/>
        <v>0</v>
      </c>
      <c r="E3367" s="136">
        <f>MULTIPLIER!$H$27</f>
        <v>0</v>
      </c>
    </row>
    <row r="3368" spans="1:5" ht="15" customHeight="1" x14ac:dyDescent="0.2">
      <c r="A3368" s="132">
        <v>375206</v>
      </c>
      <c r="B3368" s="127" t="s">
        <v>4287</v>
      </c>
      <c r="C3368" s="129">
        <v>25.77</v>
      </c>
      <c r="D3368" s="129">
        <f t="shared" si="87"/>
        <v>0</v>
      </c>
      <c r="E3368" s="136">
        <f>MULTIPLIER!$H$27</f>
        <v>0</v>
      </c>
    </row>
    <row r="3369" spans="1:5" ht="15" customHeight="1" x14ac:dyDescent="0.2">
      <c r="A3369" s="132">
        <v>375207</v>
      </c>
      <c r="B3369" s="127" t="s">
        <v>4288</v>
      </c>
      <c r="C3369" s="129">
        <v>29.67</v>
      </c>
      <c r="D3369" s="129">
        <f t="shared" si="87"/>
        <v>0</v>
      </c>
      <c r="E3369" s="136">
        <f>MULTIPLIER!$H$27</f>
        <v>0</v>
      </c>
    </row>
    <row r="3370" spans="1:5" ht="15" customHeight="1" x14ac:dyDescent="0.2">
      <c r="A3370" s="132">
        <v>375208</v>
      </c>
      <c r="B3370" s="127" t="s">
        <v>4289</v>
      </c>
      <c r="C3370" s="129">
        <v>34.35</v>
      </c>
      <c r="D3370" s="129">
        <f t="shared" si="87"/>
        <v>0</v>
      </c>
      <c r="E3370" s="136">
        <f>MULTIPLIER!$H$27</f>
        <v>0</v>
      </c>
    </row>
    <row r="3371" spans="1:5" ht="15" customHeight="1" x14ac:dyDescent="0.2">
      <c r="A3371" s="132">
        <v>375209</v>
      </c>
      <c r="B3371" s="127" t="s">
        <v>4290</v>
      </c>
      <c r="C3371" s="129">
        <v>41.16</v>
      </c>
      <c r="D3371" s="129">
        <f t="shared" si="87"/>
        <v>0</v>
      </c>
      <c r="E3371" s="136">
        <f>MULTIPLIER!$H$27</f>
        <v>0</v>
      </c>
    </row>
    <row r="3372" spans="1:5" ht="15" customHeight="1" x14ac:dyDescent="0.2">
      <c r="A3372" s="132">
        <v>375210</v>
      </c>
      <c r="B3372" s="127" t="s">
        <v>4291</v>
      </c>
      <c r="C3372" s="129">
        <v>47.94</v>
      </c>
      <c r="D3372" s="129">
        <f t="shared" si="87"/>
        <v>0</v>
      </c>
      <c r="E3372" s="136">
        <f>MULTIPLIER!$H$27</f>
        <v>0</v>
      </c>
    </row>
    <row r="3373" spans="1:5" ht="15" customHeight="1" x14ac:dyDescent="0.2">
      <c r="A3373" s="132">
        <v>375211</v>
      </c>
      <c r="B3373" s="127" t="s">
        <v>4292</v>
      </c>
      <c r="C3373" s="129">
        <v>54.76</v>
      </c>
      <c r="D3373" s="129">
        <f t="shared" si="87"/>
        <v>0</v>
      </c>
      <c r="E3373" s="136">
        <f>MULTIPLIER!$H$27</f>
        <v>0</v>
      </c>
    </row>
    <row r="3374" spans="1:5" ht="15" customHeight="1" x14ac:dyDescent="0.2">
      <c r="A3374" s="132">
        <v>375212</v>
      </c>
      <c r="B3374" s="127" t="s">
        <v>4293</v>
      </c>
      <c r="C3374" s="129">
        <v>61.76</v>
      </c>
      <c r="D3374" s="129">
        <f t="shared" si="87"/>
        <v>0</v>
      </c>
      <c r="E3374" s="136">
        <f>MULTIPLIER!$H$27</f>
        <v>0</v>
      </c>
    </row>
    <row r="3375" spans="1:5" ht="15" customHeight="1" x14ac:dyDescent="0.2">
      <c r="A3375" s="132">
        <v>375213</v>
      </c>
      <c r="B3375" s="127" t="s">
        <v>4294</v>
      </c>
      <c r="C3375" s="129">
        <v>68.59</v>
      </c>
      <c r="D3375" s="129">
        <f t="shared" si="87"/>
        <v>0</v>
      </c>
      <c r="E3375" s="136">
        <f>MULTIPLIER!$H$27</f>
        <v>0</v>
      </c>
    </row>
    <row r="3376" spans="1:5" ht="15" customHeight="1" x14ac:dyDescent="0.2">
      <c r="A3376" s="132">
        <v>375214</v>
      </c>
      <c r="B3376" s="127" t="s">
        <v>4295</v>
      </c>
      <c r="C3376" s="129">
        <v>75.39</v>
      </c>
      <c r="D3376" s="129">
        <f t="shared" si="87"/>
        <v>0</v>
      </c>
      <c r="E3376" s="136">
        <f>MULTIPLIER!$H$27</f>
        <v>0</v>
      </c>
    </row>
    <row r="3377" spans="1:5" ht="15" customHeight="1" x14ac:dyDescent="0.2">
      <c r="A3377" s="132">
        <v>375215</v>
      </c>
      <c r="B3377" s="127" t="s">
        <v>4296</v>
      </c>
      <c r="C3377" s="129">
        <v>82.16</v>
      </c>
      <c r="D3377" s="129">
        <f t="shared" si="87"/>
        <v>0</v>
      </c>
      <c r="E3377" s="136">
        <f>MULTIPLIER!$H$27</f>
        <v>0</v>
      </c>
    </row>
    <row r="3378" spans="1:5" ht="15" customHeight="1" x14ac:dyDescent="0.2">
      <c r="A3378" s="132">
        <v>375216</v>
      </c>
      <c r="B3378" s="127" t="s">
        <v>4297</v>
      </c>
      <c r="C3378" s="129">
        <v>88.99</v>
      </c>
      <c r="D3378" s="129">
        <f t="shared" si="87"/>
        <v>0</v>
      </c>
      <c r="E3378" s="136">
        <f>MULTIPLIER!$H$27</f>
        <v>0</v>
      </c>
    </row>
    <row r="3379" spans="1:5" ht="15" customHeight="1" x14ac:dyDescent="0.2">
      <c r="A3379" s="132">
        <v>375218</v>
      </c>
      <c r="B3379" s="127" t="s">
        <v>4298</v>
      </c>
      <c r="C3379" s="129">
        <v>103.82</v>
      </c>
      <c r="D3379" s="129">
        <f t="shared" si="87"/>
        <v>0</v>
      </c>
      <c r="E3379" s="136">
        <f>MULTIPLIER!$H$27</f>
        <v>0</v>
      </c>
    </row>
    <row r="3380" spans="1:5" ht="15" customHeight="1" x14ac:dyDescent="0.2">
      <c r="A3380" s="132">
        <v>375220</v>
      </c>
      <c r="B3380" s="127" t="s">
        <v>4299</v>
      </c>
      <c r="C3380" s="129">
        <v>117.43</v>
      </c>
      <c r="D3380" s="129">
        <f t="shared" si="87"/>
        <v>0</v>
      </c>
      <c r="E3380" s="136">
        <f>MULTIPLIER!$H$27</f>
        <v>0</v>
      </c>
    </row>
    <row r="3381" spans="1:5" ht="15" customHeight="1" x14ac:dyDescent="0.2">
      <c r="A3381" s="132">
        <v>375222</v>
      </c>
      <c r="B3381" s="127" t="s">
        <v>4300</v>
      </c>
      <c r="C3381" s="129">
        <v>131.01</v>
      </c>
      <c r="D3381" s="129">
        <f t="shared" si="87"/>
        <v>0</v>
      </c>
      <c r="E3381" s="136">
        <f>MULTIPLIER!$H$27</f>
        <v>0</v>
      </c>
    </row>
    <row r="3382" spans="1:5" ht="15" customHeight="1" x14ac:dyDescent="0.2">
      <c r="A3382" s="132">
        <v>375224</v>
      </c>
      <c r="B3382" s="127" t="s">
        <v>4301</v>
      </c>
      <c r="C3382" s="129">
        <v>144.62</v>
      </c>
      <c r="D3382" s="129">
        <f t="shared" si="87"/>
        <v>0</v>
      </c>
      <c r="E3382" s="136">
        <f>MULTIPLIER!$H$27</f>
        <v>0</v>
      </c>
    </row>
    <row r="3383" spans="1:5" ht="15" customHeight="1" x14ac:dyDescent="0.2">
      <c r="A3383" s="132">
        <v>375228</v>
      </c>
      <c r="B3383" s="127" t="s">
        <v>4302</v>
      </c>
      <c r="C3383" s="129">
        <v>171.79</v>
      </c>
      <c r="D3383" s="129">
        <f t="shared" si="87"/>
        <v>0</v>
      </c>
      <c r="E3383" s="136">
        <f>MULTIPLIER!$H$27</f>
        <v>0</v>
      </c>
    </row>
    <row r="3384" spans="1:5" ht="15" customHeight="1" x14ac:dyDescent="0.2">
      <c r="A3384" s="132">
        <v>375241</v>
      </c>
      <c r="B3384" s="127" t="s">
        <v>4303</v>
      </c>
      <c r="C3384" s="129">
        <v>33.85</v>
      </c>
      <c r="D3384" s="129">
        <f t="shared" si="87"/>
        <v>0</v>
      </c>
      <c r="E3384" s="136">
        <f>MULTIPLIER!$H$27</f>
        <v>0</v>
      </c>
    </row>
    <row r="3385" spans="1:5" ht="15" customHeight="1" x14ac:dyDescent="0.2">
      <c r="A3385" s="132">
        <v>375242</v>
      </c>
      <c r="B3385" s="127" t="s">
        <v>4304</v>
      </c>
      <c r="C3385" s="129">
        <v>35.130000000000003</v>
      </c>
      <c r="D3385" s="129">
        <f t="shared" si="87"/>
        <v>0</v>
      </c>
      <c r="E3385" s="136">
        <f>MULTIPLIER!$H$27</f>
        <v>0</v>
      </c>
    </row>
    <row r="3386" spans="1:5" ht="15" customHeight="1" x14ac:dyDescent="0.2">
      <c r="A3386" s="132">
        <v>375243</v>
      </c>
      <c r="B3386" s="127" t="s">
        <v>4305</v>
      </c>
      <c r="C3386" s="129">
        <v>40.9</v>
      </c>
      <c r="D3386" s="129">
        <f t="shared" si="87"/>
        <v>0</v>
      </c>
      <c r="E3386" s="136">
        <f>MULTIPLIER!$H$27</f>
        <v>0</v>
      </c>
    </row>
    <row r="3387" spans="1:5" ht="15" customHeight="1" x14ac:dyDescent="0.2">
      <c r="A3387" s="132">
        <v>375244</v>
      </c>
      <c r="B3387" s="127" t="s">
        <v>4306</v>
      </c>
      <c r="C3387" s="129">
        <v>49.11</v>
      </c>
      <c r="D3387" s="129">
        <f t="shared" si="87"/>
        <v>0</v>
      </c>
      <c r="E3387" s="136">
        <f>MULTIPLIER!$H$27</f>
        <v>0</v>
      </c>
    </row>
    <row r="3388" spans="1:5" ht="15" customHeight="1" x14ac:dyDescent="0.2">
      <c r="A3388" s="132">
        <v>375245</v>
      </c>
      <c r="B3388" s="127" t="s">
        <v>4307</v>
      </c>
      <c r="C3388" s="129">
        <v>57.35</v>
      </c>
      <c r="D3388" s="129">
        <f t="shared" si="87"/>
        <v>0</v>
      </c>
      <c r="E3388" s="136">
        <f>MULTIPLIER!$H$27</f>
        <v>0</v>
      </c>
    </row>
    <row r="3389" spans="1:5" ht="15" customHeight="1" x14ac:dyDescent="0.2">
      <c r="A3389" s="132">
        <v>375246</v>
      </c>
      <c r="B3389" s="127" t="s">
        <v>4308</v>
      </c>
      <c r="C3389" s="129">
        <v>65.59</v>
      </c>
      <c r="D3389" s="129">
        <f t="shared" si="87"/>
        <v>0</v>
      </c>
      <c r="E3389" s="136">
        <f>MULTIPLIER!$H$27</f>
        <v>0</v>
      </c>
    </row>
    <row r="3390" spans="1:5" ht="15" customHeight="1" x14ac:dyDescent="0.2">
      <c r="A3390" s="132">
        <v>375247</v>
      </c>
      <c r="B3390" s="127" t="s">
        <v>4309</v>
      </c>
      <c r="C3390" s="129">
        <v>73.819999999999993</v>
      </c>
      <c r="D3390" s="129">
        <f t="shared" si="87"/>
        <v>0</v>
      </c>
      <c r="E3390" s="136">
        <f>MULTIPLIER!$H$27</f>
        <v>0</v>
      </c>
    </row>
    <row r="3391" spans="1:5" ht="15" customHeight="1" x14ac:dyDescent="0.2">
      <c r="A3391" s="132">
        <v>375248</v>
      </c>
      <c r="B3391" s="127" t="s">
        <v>4310</v>
      </c>
      <c r="C3391" s="129">
        <v>82.01</v>
      </c>
      <c r="D3391" s="129">
        <f t="shared" ref="D3391:D3422" si="88">ROUND(C3391*E3391,4)</f>
        <v>0</v>
      </c>
      <c r="E3391" s="136">
        <f>MULTIPLIER!$H$27</f>
        <v>0</v>
      </c>
    </row>
    <row r="3392" spans="1:5" ht="15" customHeight="1" x14ac:dyDescent="0.2">
      <c r="A3392" s="132">
        <v>375249</v>
      </c>
      <c r="B3392" s="127" t="s">
        <v>4311</v>
      </c>
      <c r="C3392" s="129">
        <v>90.25</v>
      </c>
      <c r="D3392" s="129">
        <f t="shared" si="88"/>
        <v>0</v>
      </c>
      <c r="E3392" s="136">
        <f>MULTIPLIER!$H$27</f>
        <v>0</v>
      </c>
    </row>
    <row r="3393" spans="1:5" ht="15" customHeight="1" x14ac:dyDescent="0.2">
      <c r="A3393" s="132">
        <v>375250</v>
      </c>
      <c r="B3393" s="127" t="s">
        <v>4312</v>
      </c>
      <c r="C3393" s="129">
        <v>98.49</v>
      </c>
      <c r="D3393" s="129">
        <f t="shared" si="88"/>
        <v>0</v>
      </c>
      <c r="E3393" s="136">
        <f>MULTIPLIER!$H$27</f>
        <v>0</v>
      </c>
    </row>
    <row r="3394" spans="1:5" ht="15" customHeight="1" x14ac:dyDescent="0.2">
      <c r="A3394" s="132">
        <v>375251</v>
      </c>
      <c r="B3394" s="127" t="s">
        <v>4313</v>
      </c>
      <c r="C3394" s="129">
        <v>106.72</v>
      </c>
      <c r="D3394" s="129">
        <f t="shared" si="88"/>
        <v>0</v>
      </c>
      <c r="E3394" s="136">
        <f>MULTIPLIER!$H$27</f>
        <v>0</v>
      </c>
    </row>
    <row r="3395" spans="1:5" ht="15" customHeight="1" x14ac:dyDescent="0.2">
      <c r="A3395" s="132">
        <v>375253</v>
      </c>
      <c r="B3395" s="127" t="s">
        <v>4314</v>
      </c>
      <c r="C3395" s="129">
        <v>124.02</v>
      </c>
      <c r="D3395" s="129">
        <f t="shared" si="88"/>
        <v>0</v>
      </c>
      <c r="E3395" s="136">
        <f>MULTIPLIER!$H$27</f>
        <v>0</v>
      </c>
    </row>
    <row r="3396" spans="1:5" ht="15" customHeight="1" x14ac:dyDescent="0.2">
      <c r="A3396" s="132">
        <v>375255</v>
      </c>
      <c r="B3396" s="127" t="s">
        <v>4315</v>
      </c>
      <c r="C3396" s="129">
        <v>140.47</v>
      </c>
      <c r="D3396" s="129">
        <f t="shared" si="88"/>
        <v>0</v>
      </c>
      <c r="E3396" s="136">
        <f>MULTIPLIER!$H$27</f>
        <v>0</v>
      </c>
    </row>
    <row r="3397" spans="1:5" ht="15" customHeight="1" x14ac:dyDescent="0.2">
      <c r="A3397" s="132">
        <v>375259</v>
      </c>
      <c r="B3397" s="127" t="s">
        <v>4316</v>
      </c>
      <c r="C3397" s="129">
        <v>173.41</v>
      </c>
      <c r="D3397" s="129">
        <f t="shared" si="88"/>
        <v>0</v>
      </c>
      <c r="E3397" s="136">
        <f>MULTIPLIER!$H$27</f>
        <v>0</v>
      </c>
    </row>
    <row r="3398" spans="1:5" ht="15" customHeight="1" x14ac:dyDescent="0.2">
      <c r="A3398" s="132">
        <v>375263</v>
      </c>
      <c r="B3398" s="127" t="s">
        <v>4317</v>
      </c>
      <c r="C3398" s="129">
        <v>206.33</v>
      </c>
      <c r="D3398" s="129">
        <f t="shared" si="88"/>
        <v>0</v>
      </c>
      <c r="E3398" s="136">
        <f>MULTIPLIER!$H$27</f>
        <v>0</v>
      </c>
    </row>
    <row r="3399" spans="1:5" ht="15" customHeight="1" x14ac:dyDescent="0.2">
      <c r="A3399" s="132">
        <v>375276</v>
      </c>
      <c r="B3399" s="127" t="s">
        <v>4318</v>
      </c>
      <c r="C3399" s="129">
        <v>42.14</v>
      </c>
      <c r="D3399" s="129">
        <f t="shared" si="88"/>
        <v>0</v>
      </c>
      <c r="E3399" s="136">
        <f>MULTIPLIER!$H$27</f>
        <v>0</v>
      </c>
    </row>
    <row r="3400" spans="1:5" ht="15" customHeight="1" x14ac:dyDescent="0.2">
      <c r="A3400" s="132">
        <v>375277</v>
      </c>
      <c r="B3400" s="127" t="s">
        <v>4319</v>
      </c>
      <c r="C3400" s="129">
        <v>52.78</v>
      </c>
      <c r="D3400" s="129">
        <f t="shared" si="88"/>
        <v>0</v>
      </c>
      <c r="E3400" s="136">
        <f>MULTIPLIER!$H$27</f>
        <v>0</v>
      </c>
    </row>
    <row r="3401" spans="1:5" ht="15" customHeight="1" x14ac:dyDescent="0.2">
      <c r="A3401" s="132">
        <v>375278</v>
      </c>
      <c r="B3401" s="127" t="s">
        <v>4320</v>
      </c>
      <c r="C3401" s="129">
        <v>62.66</v>
      </c>
      <c r="D3401" s="129">
        <f t="shared" si="88"/>
        <v>0</v>
      </c>
      <c r="E3401" s="136">
        <f>MULTIPLIER!$H$27</f>
        <v>0</v>
      </c>
    </row>
    <row r="3402" spans="1:5" ht="15" customHeight="1" x14ac:dyDescent="0.2">
      <c r="A3402" s="132">
        <v>375279</v>
      </c>
      <c r="B3402" s="127" t="s">
        <v>4321</v>
      </c>
      <c r="C3402" s="129">
        <v>73.27</v>
      </c>
      <c r="D3402" s="129">
        <f t="shared" si="88"/>
        <v>0</v>
      </c>
      <c r="E3402" s="136">
        <f>MULTIPLIER!$H$27</f>
        <v>0</v>
      </c>
    </row>
    <row r="3403" spans="1:5" ht="15" customHeight="1" x14ac:dyDescent="0.2">
      <c r="A3403" s="132">
        <v>375280</v>
      </c>
      <c r="B3403" s="127" t="s">
        <v>4322</v>
      </c>
      <c r="C3403" s="129">
        <v>83.87</v>
      </c>
      <c r="D3403" s="129">
        <f t="shared" si="88"/>
        <v>0</v>
      </c>
      <c r="E3403" s="136">
        <f>MULTIPLIER!$H$27</f>
        <v>0</v>
      </c>
    </row>
    <row r="3404" spans="1:5" ht="15" customHeight="1" x14ac:dyDescent="0.2">
      <c r="A3404" s="132">
        <v>375281</v>
      </c>
      <c r="B3404" s="127" t="s">
        <v>4323</v>
      </c>
      <c r="C3404" s="129">
        <v>94.46</v>
      </c>
      <c r="D3404" s="129">
        <f t="shared" si="88"/>
        <v>0</v>
      </c>
      <c r="E3404" s="136">
        <f>MULTIPLIER!$H$27</f>
        <v>0</v>
      </c>
    </row>
    <row r="3405" spans="1:5" ht="15" customHeight="1" x14ac:dyDescent="0.2">
      <c r="A3405" s="132">
        <v>375282</v>
      </c>
      <c r="B3405" s="127" t="s">
        <v>4324</v>
      </c>
      <c r="C3405" s="129">
        <v>105.06</v>
      </c>
      <c r="D3405" s="129">
        <f t="shared" si="88"/>
        <v>0</v>
      </c>
      <c r="E3405" s="136">
        <f>MULTIPLIER!$H$27</f>
        <v>0</v>
      </c>
    </row>
    <row r="3406" spans="1:5" ht="15" customHeight="1" x14ac:dyDescent="0.2">
      <c r="A3406" s="132">
        <v>375283</v>
      </c>
      <c r="B3406" s="127" t="s">
        <v>4325</v>
      </c>
      <c r="C3406" s="129">
        <v>115.67</v>
      </c>
      <c r="D3406" s="129">
        <f t="shared" si="88"/>
        <v>0</v>
      </c>
      <c r="E3406" s="136">
        <f>MULTIPLIER!$H$27</f>
        <v>0</v>
      </c>
    </row>
    <row r="3407" spans="1:5" ht="15" customHeight="1" x14ac:dyDescent="0.2">
      <c r="A3407" s="132">
        <v>375284</v>
      </c>
      <c r="B3407" s="127" t="s">
        <v>4326</v>
      </c>
      <c r="C3407" s="129">
        <v>126.3</v>
      </c>
      <c r="D3407" s="129">
        <f t="shared" si="88"/>
        <v>0</v>
      </c>
      <c r="E3407" s="136">
        <f>MULTIPLIER!$H$27</f>
        <v>0</v>
      </c>
    </row>
    <row r="3408" spans="1:5" ht="15" customHeight="1" x14ac:dyDescent="0.2">
      <c r="A3408" s="132">
        <v>375285</v>
      </c>
      <c r="B3408" s="127" t="s">
        <v>4327</v>
      </c>
      <c r="C3408" s="129">
        <v>136.88</v>
      </c>
      <c r="D3408" s="129">
        <f t="shared" si="88"/>
        <v>0</v>
      </c>
      <c r="E3408" s="136">
        <f>MULTIPLIER!$H$27</f>
        <v>0</v>
      </c>
    </row>
    <row r="3409" spans="1:5" ht="15" customHeight="1" x14ac:dyDescent="0.2">
      <c r="A3409" s="132">
        <v>375287</v>
      </c>
      <c r="B3409" s="127" t="s">
        <v>4328</v>
      </c>
      <c r="C3409" s="129">
        <v>160.31</v>
      </c>
      <c r="D3409" s="129">
        <f t="shared" si="88"/>
        <v>0</v>
      </c>
      <c r="E3409" s="136">
        <f>MULTIPLIER!$H$27</f>
        <v>0</v>
      </c>
    </row>
    <row r="3410" spans="1:5" ht="15" customHeight="1" x14ac:dyDescent="0.2">
      <c r="A3410" s="132">
        <v>375289</v>
      </c>
      <c r="B3410" s="127" t="s">
        <v>4329</v>
      </c>
      <c r="C3410" s="129">
        <v>181.51</v>
      </c>
      <c r="D3410" s="129">
        <f t="shared" si="88"/>
        <v>0</v>
      </c>
      <c r="E3410" s="136">
        <f>MULTIPLIER!$H$27</f>
        <v>0</v>
      </c>
    </row>
    <row r="3411" spans="1:5" ht="15" customHeight="1" x14ac:dyDescent="0.2">
      <c r="A3411" s="132">
        <v>375293</v>
      </c>
      <c r="B3411" s="127" t="s">
        <v>4330</v>
      </c>
      <c r="C3411" s="129">
        <v>223.9</v>
      </c>
      <c r="D3411" s="129">
        <f t="shared" si="88"/>
        <v>0</v>
      </c>
      <c r="E3411" s="136">
        <f>MULTIPLIER!$H$27</f>
        <v>0</v>
      </c>
    </row>
    <row r="3412" spans="1:5" ht="15" customHeight="1" x14ac:dyDescent="0.2">
      <c r="A3412" s="132">
        <v>375297</v>
      </c>
      <c r="B3412" s="127" t="s">
        <v>4331</v>
      </c>
      <c r="C3412" s="129">
        <v>266.33</v>
      </c>
      <c r="D3412" s="129">
        <f t="shared" si="88"/>
        <v>0</v>
      </c>
      <c r="E3412" s="136">
        <f>MULTIPLIER!$H$27</f>
        <v>0</v>
      </c>
    </row>
    <row r="3413" spans="1:5" ht="15" customHeight="1" x14ac:dyDescent="0.2">
      <c r="A3413" s="132">
        <v>375310</v>
      </c>
      <c r="B3413" s="127" t="s">
        <v>4332</v>
      </c>
      <c r="C3413" s="129">
        <v>56.63</v>
      </c>
      <c r="D3413" s="129">
        <f t="shared" si="88"/>
        <v>0</v>
      </c>
      <c r="E3413" s="136">
        <f>MULTIPLIER!$H$27</f>
        <v>0</v>
      </c>
    </row>
    <row r="3414" spans="1:5" ht="15" customHeight="1" x14ac:dyDescent="0.2">
      <c r="A3414" s="132">
        <v>375311</v>
      </c>
      <c r="B3414" s="127" t="s">
        <v>4333</v>
      </c>
      <c r="C3414" s="129">
        <v>66.709999999999994</v>
      </c>
      <c r="D3414" s="129">
        <f t="shared" si="88"/>
        <v>0</v>
      </c>
      <c r="E3414" s="136">
        <f>MULTIPLIER!$H$27</f>
        <v>0</v>
      </c>
    </row>
    <row r="3415" spans="1:5" ht="15" customHeight="1" x14ac:dyDescent="0.2">
      <c r="A3415" s="132">
        <v>375312</v>
      </c>
      <c r="B3415" s="127" t="s">
        <v>4334</v>
      </c>
      <c r="C3415" s="129">
        <v>79.02</v>
      </c>
      <c r="D3415" s="129">
        <f t="shared" si="88"/>
        <v>0</v>
      </c>
      <c r="E3415" s="136">
        <f>MULTIPLIER!$H$27</f>
        <v>0</v>
      </c>
    </row>
    <row r="3416" spans="1:5" ht="15" customHeight="1" x14ac:dyDescent="0.2">
      <c r="A3416" s="132">
        <v>375313</v>
      </c>
      <c r="B3416" s="127" t="s">
        <v>4335</v>
      </c>
      <c r="C3416" s="129">
        <v>92.47</v>
      </c>
      <c r="D3416" s="129">
        <f t="shared" si="88"/>
        <v>0</v>
      </c>
      <c r="E3416" s="136">
        <f>MULTIPLIER!$H$27</f>
        <v>0</v>
      </c>
    </row>
    <row r="3417" spans="1:5" ht="15" customHeight="1" x14ac:dyDescent="0.2">
      <c r="A3417" s="132">
        <v>375314</v>
      </c>
      <c r="B3417" s="127" t="s">
        <v>4336</v>
      </c>
      <c r="C3417" s="129">
        <v>105.91</v>
      </c>
      <c r="D3417" s="129">
        <f t="shared" si="88"/>
        <v>0</v>
      </c>
      <c r="E3417" s="136">
        <f>MULTIPLIER!$H$27</f>
        <v>0</v>
      </c>
    </row>
    <row r="3418" spans="1:5" ht="15" customHeight="1" x14ac:dyDescent="0.2">
      <c r="A3418" s="132">
        <v>375315</v>
      </c>
      <c r="B3418" s="127" t="s">
        <v>4337</v>
      </c>
      <c r="C3418" s="129">
        <v>119.35</v>
      </c>
      <c r="D3418" s="129">
        <f t="shared" si="88"/>
        <v>0</v>
      </c>
      <c r="E3418" s="136">
        <f>MULTIPLIER!$H$27</f>
        <v>0</v>
      </c>
    </row>
    <row r="3419" spans="1:5" ht="15" customHeight="1" x14ac:dyDescent="0.2">
      <c r="A3419" s="132">
        <v>375316</v>
      </c>
      <c r="B3419" s="127" t="s">
        <v>4338</v>
      </c>
      <c r="C3419" s="129">
        <v>132.78</v>
      </c>
      <c r="D3419" s="129">
        <f t="shared" si="88"/>
        <v>0</v>
      </c>
      <c r="E3419" s="136">
        <f>MULTIPLIER!$H$27</f>
        <v>0</v>
      </c>
    </row>
    <row r="3420" spans="1:5" ht="15" customHeight="1" x14ac:dyDescent="0.2">
      <c r="A3420" s="132">
        <v>375317</v>
      </c>
      <c r="B3420" s="127" t="s">
        <v>4339</v>
      </c>
      <c r="C3420" s="129">
        <v>146.21</v>
      </c>
      <c r="D3420" s="129">
        <f t="shared" si="88"/>
        <v>0</v>
      </c>
      <c r="E3420" s="136">
        <f>MULTIPLIER!$H$27</f>
        <v>0</v>
      </c>
    </row>
    <row r="3421" spans="1:5" ht="15" customHeight="1" x14ac:dyDescent="0.2">
      <c r="A3421" s="132">
        <v>375318</v>
      </c>
      <c r="B3421" s="127" t="s">
        <v>4340</v>
      </c>
      <c r="C3421" s="129">
        <v>159.63</v>
      </c>
      <c r="D3421" s="129">
        <f t="shared" si="88"/>
        <v>0</v>
      </c>
      <c r="E3421" s="136">
        <f>MULTIPLIER!$H$27</f>
        <v>0</v>
      </c>
    </row>
    <row r="3422" spans="1:5" ht="15" customHeight="1" x14ac:dyDescent="0.2">
      <c r="A3422" s="132">
        <v>375319</v>
      </c>
      <c r="B3422" s="127" t="s">
        <v>4341</v>
      </c>
      <c r="C3422" s="129">
        <v>173.07</v>
      </c>
      <c r="D3422" s="129">
        <f t="shared" si="88"/>
        <v>0</v>
      </c>
      <c r="E3422" s="136">
        <f>MULTIPLIER!$H$27</f>
        <v>0</v>
      </c>
    </row>
    <row r="3423" spans="1:5" ht="15" customHeight="1" x14ac:dyDescent="0.2">
      <c r="A3423" s="132">
        <v>375323</v>
      </c>
      <c r="B3423" s="127" t="s">
        <v>4342</v>
      </c>
      <c r="C3423" s="129">
        <v>227.56</v>
      </c>
      <c r="D3423" s="129">
        <f t="shared" ref="D3423:D3454" si="89">ROUND(C3423*E3423,4)</f>
        <v>0</v>
      </c>
      <c r="E3423" s="136">
        <f>MULTIPLIER!$H$27</f>
        <v>0</v>
      </c>
    </row>
    <row r="3424" spans="1:5" ht="15" customHeight="1" x14ac:dyDescent="0.2">
      <c r="A3424" s="132">
        <v>375327</v>
      </c>
      <c r="B3424" s="127" t="s">
        <v>4343</v>
      </c>
      <c r="C3424" s="129">
        <v>281.29000000000002</v>
      </c>
      <c r="D3424" s="129">
        <f t="shared" si="89"/>
        <v>0</v>
      </c>
      <c r="E3424" s="136">
        <f>MULTIPLIER!$H$27</f>
        <v>0</v>
      </c>
    </row>
    <row r="3425" spans="1:5" ht="15" customHeight="1" x14ac:dyDescent="0.2">
      <c r="A3425" s="132">
        <v>375331</v>
      </c>
      <c r="B3425" s="127" t="s">
        <v>4344</v>
      </c>
      <c r="C3425" s="129">
        <v>335.02</v>
      </c>
      <c r="D3425" s="129">
        <f t="shared" si="89"/>
        <v>0</v>
      </c>
      <c r="E3425" s="136">
        <f>MULTIPLIER!$H$27</f>
        <v>0</v>
      </c>
    </row>
    <row r="3426" spans="1:5" ht="15" customHeight="1" x14ac:dyDescent="0.2">
      <c r="A3426" s="132">
        <v>375344</v>
      </c>
      <c r="B3426" s="127" t="s">
        <v>4345</v>
      </c>
      <c r="C3426" s="129">
        <v>72.349999999999994</v>
      </c>
      <c r="D3426" s="129">
        <f t="shared" si="89"/>
        <v>0</v>
      </c>
      <c r="E3426" s="136">
        <f>MULTIPLIER!$H$27</f>
        <v>0</v>
      </c>
    </row>
    <row r="3427" spans="1:5" ht="15" customHeight="1" x14ac:dyDescent="0.2">
      <c r="A3427" s="132">
        <v>375345</v>
      </c>
      <c r="B3427" s="127" t="s">
        <v>4346</v>
      </c>
      <c r="C3427" s="129">
        <v>78.02</v>
      </c>
      <c r="D3427" s="129">
        <f t="shared" si="89"/>
        <v>0</v>
      </c>
      <c r="E3427" s="136">
        <f>MULTIPLIER!$H$27</f>
        <v>0</v>
      </c>
    </row>
    <row r="3428" spans="1:5" ht="15" customHeight="1" x14ac:dyDescent="0.2">
      <c r="A3428" s="132">
        <v>375346</v>
      </c>
      <c r="B3428" s="127" t="s">
        <v>4347</v>
      </c>
      <c r="C3428" s="129">
        <v>91.87</v>
      </c>
      <c r="D3428" s="129">
        <f t="shared" si="89"/>
        <v>0</v>
      </c>
      <c r="E3428" s="136">
        <f>MULTIPLIER!$H$27</f>
        <v>0</v>
      </c>
    </row>
    <row r="3429" spans="1:5" ht="15" customHeight="1" x14ac:dyDescent="0.2">
      <c r="A3429" s="132">
        <v>375347</v>
      </c>
      <c r="B3429" s="127" t="s">
        <v>4348</v>
      </c>
      <c r="C3429" s="129">
        <v>107.73</v>
      </c>
      <c r="D3429" s="129">
        <f t="shared" si="89"/>
        <v>0</v>
      </c>
      <c r="E3429" s="136">
        <f>MULTIPLIER!$H$27</f>
        <v>0</v>
      </c>
    </row>
    <row r="3430" spans="1:5" ht="15" customHeight="1" x14ac:dyDescent="0.2">
      <c r="A3430" s="132">
        <v>375348</v>
      </c>
      <c r="B3430" s="127" t="s">
        <v>4349</v>
      </c>
      <c r="C3430" s="129">
        <v>123.63</v>
      </c>
      <c r="D3430" s="129">
        <f t="shared" si="89"/>
        <v>0</v>
      </c>
      <c r="E3430" s="136">
        <f>MULTIPLIER!$H$27</f>
        <v>0</v>
      </c>
    </row>
    <row r="3431" spans="1:5" ht="15" customHeight="1" x14ac:dyDescent="0.2">
      <c r="A3431" s="132">
        <v>375349</v>
      </c>
      <c r="B3431" s="127" t="s">
        <v>4350</v>
      </c>
      <c r="C3431" s="129">
        <v>139.47</v>
      </c>
      <c r="D3431" s="129">
        <f t="shared" si="89"/>
        <v>0</v>
      </c>
      <c r="E3431" s="136">
        <f>MULTIPLIER!$H$27</f>
        <v>0</v>
      </c>
    </row>
    <row r="3432" spans="1:5" ht="15" customHeight="1" x14ac:dyDescent="0.2">
      <c r="A3432" s="132">
        <v>375350</v>
      </c>
      <c r="B3432" s="127" t="s">
        <v>4351</v>
      </c>
      <c r="C3432" s="129">
        <v>155.34</v>
      </c>
      <c r="D3432" s="129">
        <f t="shared" si="89"/>
        <v>0</v>
      </c>
      <c r="E3432" s="136">
        <f>MULTIPLIER!$H$27</f>
        <v>0</v>
      </c>
    </row>
    <row r="3433" spans="1:5" ht="15" customHeight="1" x14ac:dyDescent="0.2">
      <c r="A3433" s="132">
        <v>375351</v>
      </c>
      <c r="B3433" s="127" t="s">
        <v>4352</v>
      </c>
      <c r="C3433" s="129">
        <v>171.2</v>
      </c>
      <c r="D3433" s="129">
        <f t="shared" si="89"/>
        <v>0</v>
      </c>
      <c r="E3433" s="136">
        <f>MULTIPLIER!$H$27</f>
        <v>0</v>
      </c>
    </row>
    <row r="3434" spans="1:5" ht="15" customHeight="1" x14ac:dyDescent="0.2">
      <c r="A3434" s="132">
        <v>375352</v>
      </c>
      <c r="B3434" s="127" t="s">
        <v>4353</v>
      </c>
      <c r="C3434" s="129">
        <v>187.05</v>
      </c>
      <c r="D3434" s="129">
        <f t="shared" si="89"/>
        <v>0</v>
      </c>
      <c r="E3434" s="136">
        <f>MULTIPLIER!$H$27</f>
        <v>0</v>
      </c>
    </row>
    <row r="3435" spans="1:5" ht="15" customHeight="1" x14ac:dyDescent="0.2">
      <c r="A3435" s="132">
        <v>375353</v>
      </c>
      <c r="B3435" s="127" t="s">
        <v>4354</v>
      </c>
      <c r="C3435" s="129">
        <v>202.93</v>
      </c>
      <c r="D3435" s="129">
        <f t="shared" si="89"/>
        <v>0</v>
      </c>
      <c r="E3435" s="136">
        <f>MULTIPLIER!$H$27</f>
        <v>0</v>
      </c>
    </row>
    <row r="3436" spans="1:5" ht="15" customHeight="1" x14ac:dyDescent="0.2">
      <c r="A3436" s="132">
        <v>375355</v>
      </c>
      <c r="B3436" s="127" t="s">
        <v>4355</v>
      </c>
      <c r="C3436" s="129"/>
      <c r="D3436" s="129">
        <f t="shared" si="89"/>
        <v>0</v>
      </c>
      <c r="E3436" s="136">
        <f>MULTIPLIER!$H$27</f>
        <v>0</v>
      </c>
    </row>
    <row r="3437" spans="1:5" ht="15" customHeight="1" x14ac:dyDescent="0.2">
      <c r="A3437" s="132">
        <v>375357</v>
      </c>
      <c r="B3437" s="127" t="s">
        <v>4356</v>
      </c>
      <c r="C3437" s="129">
        <v>268.12</v>
      </c>
      <c r="D3437" s="129">
        <f t="shared" si="89"/>
        <v>0</v>
      </c>
      <c r="E3437" s="136">
        <f>MULTIPLIER!$H$27</f>
        <v>0</v>
      </c>
    </row>
    <row r="3438" spans="1:5" ht="15" customHeight="1" x14ac:dyDescent="0.2">
      <c r="A3438" s="132">
        <v>375361</v>
      </c>
      <c r="B3438" s="127" t="s">
        <v>4357</v>
      </c>
      <c r="C3438" s="129">
        <v>331.59</v>
      </c>
      <c r="D3438" s="129">
        <f t="shared" si="89"/>
        <v>0</v>
      </c>
      <c r="E3438" s="136">
        <f>MULTIPLIER!$H$27</f>
        <v>0</v>
      </c>
    </row>
    <row r="3439" spans="1:5" ht="15" customHeight="1" x14ac:dyDescent="0.2">
      <c r="A3439" s="132">
        <v>375363</v>
      </c>
      <c r="B3439" s="127" t="s">
        <v>4358</v>
      </c>
      <c r="C3439" s="129"/>
      <c r="D3439" s="129">
        <f t="shared" si="89"/>
        <v>0</v>
      </c>
      <c r="E3439" s="136">
        <f>MULTIPLIER!$H$27</f>
        <v>0</v>
      </c>
    </row>
    <row r="3440" spans="1:5" ht="15" customHeight="1" x14ac:dyDescent="0.2">
      <c r="A3440" s="132">
        <v>375365</v>
      </c>
      <c r="B3440" s="127" t="s">
        <v>4359</v>
      </c>
      <c r="C3440" s="129">
        <v>395.03</v>
      </c>
      <c r="D3440" s="129">
        <f t="shared" si="89"/>
        <v>0</v>
      </c>
      <c r="E3440" s="136">
        <f>MULTIPLIER!$H$27</f>
        <v>0</v>
      </c>
    </row>
    <row r="3441" spans="1:5" ht="15" customHeight="1" x14ac:dyDescent="0.2">
      <c r="A3441" s="132">
        <v>375378</v>
      </c>
      <c r="B3441" s="127" t="s">
        <v>4360</v>
      </c>
      <c r="C3441" s="129">
        <v>107.64</v>
      </c>
      <c r="D3441" s="129">
        <f t="shared" si="89"/>
        <v>0</v>
      </c>
      <c r="E3441" s="136">
        <f>MULTIPLIER!$H$27</f>
        <v>0</v>
      </c>
    </row>
    <row r="3442" spans="1:5" ht="15" customHeight="1" x14ac:dyDescent="0.2">
      <c r="A3442" s="132">
        <v>375379</v>
      </c>
      <c r="B3442" s="127" t="s">
        <v>4361</v>
      </c>
      <c r="C3442" s="129">
        <v>119.9</v>
      </c>
      <c r="D3442" s="129">
        <f t="shared" si="89"/>
        <v>0</v>
      </c>
      <c r="E3442" s="136">
        <f>MULTIPLIER!$H$27</f>
        <v>0</v>
      </c>
    </row>
    <row r="3443" spans="1:5" ht="15" customHeight="1" x14ac:dyDescent="0.2">
      <c r="A3443" s="132">
        <v>375380</v>
      </c>
      <c r="B3443" s="127" t="s">
        <v>4362</v>
      </c>
      <c r="C3443" s="129">
        <v>138.79</v>
      </c>
      <c r="D3443" s="129">
        <f t="shared" si="89"/>
        <v>0</v>
      </c>
      <c r="E3443" s="136">
        <f>MULTIPLIER!$H$27</f>
        <v>0</v>
      </c>
    </row>
    <row r="3444" spans="1:5" ht="15" customHeight="1" x14ac:dyDescent="0.2">
      <c r="A3444" s="132">
        <v>375381</v>
      </c>
      <c r="B3444" s="127" t="s">
        <v>4363</v>
      </c>
      <c r="C3444" s="129">
        <v>159.47999999999999</v>
      </c>
      <c r="D3444" s="129">
        <f t="shared" si="89"/>
        <v>0</v>
      </c>
      <c r="E3444" s="136">
        <f>MULTIPLIER!$H$27</f>
        <v>0</v>
      </c>
    </row>
    <row r="3445" spans="1:5" ht="15" customHeight="1" x14ac:dyDescent="0.2">
      <c r="A3445" s="132">
        <v>375382</v>
      </c>
      <c r="B3445" s="127" t="s">
        <v>4364</v>
      </c>
      <c r="C3445" s="129">
        <v>180.13</v>
      </c>
      <c r="D3445" s="129">
        <f t="shared" si="89"/>
        <v>0</v>
      </c>
      <c r="E3445" s="136">
        <f>MULTIPLIER!$H$27</f>
        <v>0</v>
      </c>
    </row>
    <row r="3446" spans="1:5" ht="15" customHeight="1" x14ac:dyDescent="0.2">
      <c r="A3446" s="132">
        <v>375383</v>
      </c>
      <c r="B3446" s="127" t="s">
        <v>4365</v>
      </c>
      <c r="C3446" s="129">
        <v>200.8</v>
      </c>
      <c r="D3446" s="129">
        <f t="shared" si="89"/>
        <v>0</v>
      </c>
      <c r="E3446" s="136">
        <f>MULTIPLIER!$H$27</f>
        <v>0</v>
      </c>
    </row>
    <row r="3447" spans="1:5" ht="15" customHeight="1" x14ac:dyDescent="0.2">
      <c r="A3447" s="132">
        <v>375384</v>
      </c>
      <c r="B3447" s="127" t="s">
        <v>4366</v>
      </c>
      <c r="C3447" s="129">
        <v>221.48</v>
      </c>
      <c r="D3447" s="129">
        <f t="shared" si="89"/>
        <v>0</v>
      </c>
      <c r="E3447" s="136">
        <f>MULTIPLIER!$H$27</f>
        <v>0</v>
      </c>
    </row>
    <row r="3448" spans="1:5" ht="15" customHeight="1" x14ac:dyDescent="0.2">
      <c r="A3448" s="132">
        <v>375385</v>
      </c>
      <c r="B3448" s="127" t="s">
        <v>4367</v>
      </c>
      <c r="C3448" s="129">
        <v>242.14</v>
      </c>
      <c r="D3448" s="129">
        <f t="shared" si="89"/>
        <v>0</v>
      </c>
      <c r="E3448" s="136">
        <f>MULTIPLIER!$H$27</f>
        <v>0</v>
      </c>
    </row>
    <row r="3449" spans="1:5" ht="15" customHeight="1" x14ac:dyDescent="0.2">
      <c r="A3449" s="132">
        <v>375386</v>
      </c>
      <c r="B3449" s="127" t="s">
        <v>4368</v>
      </c>
      <c r="C3449" s="129">
        <v>262.83999999999997</v>
      </c>
      <c r="D3449" s="129">
        <f t="shared" si="89"/>
        <v>0</v>
      </c>
      <c r="E3449" s="136">
        <f>MULTIPLIER!$H$27</f>
        <v>0</v>
      </c>
    </row>
    <row r="3450" spans="1:5" ht="15" customHeight="1" x14ac:dyDescent="0.2">
      <c r="A3450" s="132">
        <v>375388</v>
      </c>
      <c r="B3450" s="127" t="s">
        <v>4369</v>
      </c>
      <c r="C3450" s="129"/>
      <c r="D3450" s="129">
        <f t="shared" si="89"/>
        <v>0</v>
      </c>
      <c r="E3450" s="136">
        <f>MULTIPLIER!$H$27</f>
        <v>0</v>
      </c>
    </row>
    <row r="3451" spans="1:5" ht="15" customHeight="1" x14ac:dyDescent="0.2">
      <c r="A3451" s="132">
        <v>375390</v>
      </c>
      <c r="B3451" s="127" t="s">
        <v>4370</v>
      </c>
      <c r="C3451" s="129">
        <v>349.52</v>
      </c>
      <c r="D3451" s="129">
        <f t="shared" si="89"/>
        <v>0</v>
      </c>
      <c r="E3451" s="136">
        <f>MULTIPLIER!$H$27</f>
        <v>0</v>
      </c>
    </row>
    <row r="3452" spans="1:5" ht="15" customHeight="1" x14ac:dyDescent="0.2">
      <c r="A3452" s="132">
        <v>375394</v>
      </c>
      <c r="B3452" s="127" t="s">
        <v>4371</v>
      </c>
      <c r="C3452" s="129">
        <v>432.16</v>
      </c>
      <c r="D3452" s="129">
        <f t="shared" si="89"/>
        <v>0</v>
      </c>
      <c r="E3452" s="136">
        <f>MULTIPLIER!$H$27</f>
        <v>0</v>
      </c>
    </row>
    <row r="3453" spans="1:5" ht="15" customHeight="1" x14ac:dyDescent="0.2">
      <c r="A3453" s="132">
        <v>375398</v>
      </c>
      <c r="B3453" s="127" t="s">
        <v>4372</v>
      </c>
      <c r="C3453" s="129">
        <v>514.84</v>
      </c>
      <c r="D3453" s="129">
        <f t="shared" si="89"/>
        <v>0</v>
      </c>
      <c r="E3453" s="136">
        <f>MULTIPLIER!$H$27</f>
        <v>0</v>
      </c>
    </row>
    <row r="3454" spans="1:5" ht="15" customHeight="1" x14ac:dyDescent="0.2">
      <c r="A3454" s="132">
        <v>375411</v>
      </c>
      <c r="B3454" s="127" t="s">
        <v>4373</v>
      </c>
      <c r="C3454" s="129">
        <v>218.3</v>
      </c>
      <c r="D3454" s="129">
        <f t="shared" si="89"/>
        <v>0</v>
      </c>
      <c r="E3454" s="136">
        <f>MULTIPLIER!$H$27</f>
        <v>0</v>
      </c>
    </row>
    <row r="3455" spans="1:5" ht="15" customHeight="1" x14ac:dyDescent="0.2">
      <c r="A3455" s="132">
        <v>375412</v>
      </c>
      <c r="B3455" s="127" t="s">
        <v>4374</v>
      </c>
      <c r="C3455" s="129">
        <v>250.75</v>
      </c>
      <c r="D3455" s="129">
        <f t="shared" ref="D3455:D3476" si="90">ROUND(C3455*E3455,4)</f>
        <v>0</v>
      </c>
      <c r="E3455" s="136">
        <f>MULTIPLIER!$H$27</f>
        <v>0</v>
      </c>
    </row>
    <row r="3456" spans="1:5" ht="15" customHeight="1" x14ac:dyDescent="0.2">
      <c r="A3456" s="132">
        <v>375413</v>
      </c>
      <c r="B3456" s="127" t="s">
        <v>4375</v>
      </c>
      <c r="C3456" s="129">
        <v>283.24</v>
      </c>
      <c r="D3456" s="129">
        <f t="shared" si="90"/>
        <v>0</v>
      </c>
      <c r="E3456" s="136">
        <f>MULTIPLIER!$H$27</f>
        <v>0</v>
      </c>
    </row>
    <row r="3457" spans="1:5" ht="15" customHeight="1" x14ac:dyDescent="0.2">
      <c r="A3457" s="132">
        <v>375414</v>
      </c>
      <c r="B3457" s="127" t="s">
        <v>4376</v>
      </c>
      <c r="C3457" s="129">
        <v>315.64</v>
      </c>
      <c r="D3457" s="129">
        <f t="shared" si="90"/>
        <v>0</v>
      </c>
      <c r="E3457" s="136">
        <f>MULTIPLIER!$H$27</f>
        <v>0</v>
      </c>
    </row>
    <row r="3458" spans="1:5" ht="15" customHeight="1" x14ac:dyDescent="0.2">
      <c r="A3458" s="132">
        <v>375416</v>
      </c>
      <c r="B3458" s="127" t="s">
        <v>4377</v>
      </c>
      <c r="C3458" s="129">
        <v>376.4</v>
      </c>
      <c r="D3458" s="129">
        <f t="shared" si="90"/>
        <v>0</v>
      </c>
      <c r="E3458" s="136">
        <f>MULTIPLIER!$H$27</f>
        <v>0</v>
      </c>
    </row>
    <row r="3459" spans="1:5" ht="15" customHeight="1" x14ac:dyDescent="0.2">
      <c r="A3459" s="132">
        <v>375418</v>
      </c>
      <c r="B3459" s="127" t="s">
        <v>4378</v>
      </c>
      <c r="C3459" s="129">
        <v>441.31</v>
      </c>
      <c r="D3459" s="129">
        <f t="shared" si="90"/>
        <v>0</v>
      </c>
      <c r="E3459" s="136">
        <f>MULTIPLIER!$H$27</f>
        <v>0</v>
      </c>
    </row>
    <row r="3460" spans="1:5" ht="15" customHeight="1" x14ac:dyDescent="0.2">
      <c r="A3460" s="132">
        <v>375422</v>
      </c>
      <c r="B3460" s="127" t="s">
        <v>4379</v>
      </c>
      <c r="C3460" s="129">
        <v>578.5</v>
      </c>
      <c r="D3460" s="129">
        <f t="shared" si="90"/>
        <v>0</v>
      </c>
      <c r="E3460" s="136">
        <f>MULTIPLIER!$H$27</f>
        <v>0</v>
      </c>
    </row>
    <row r="3461" spans="1:5" ht="15" customHeight="1" x14ac:dyDescent="0.2">
      <c r="A3461" s="132">
        <v>375426</v>
      </c>
      <c r="B3461" s="127" t="s">
        <v>4380</v>
      </c>
      <c r="C3461" s="129">
        <v>708.35</v>
      </c>
      <c r="D3461" s="129">
        <f t="shared" si="90"/>
        <v>0</v>
      </c>
      <c r="E3461" s="136">
        <f>MULTIPLIER!$H$27</f>
        <v>0</v>
      </c>
    </row>
    <row r="3462" spans="1:5" ht="15" customHeight="1" x14ac:dyDescent="0.2">
      <c r="A3462" s="132">
        <v>375443</v>
      </c>
      <c r="B3462" s="127" t="s">
        <v>4381</v>
      </c>
      <c r="C3462" s="129">
        <v>307.11</v>
      </c>
      <c r="D3462" s="129">
        <f t="shared" si="90"/>
        <v>0</v>
      </c>
      <c r="E3462" s="136">
        <f>MULTIPLIER!$H$27</f>
        <v>0</v>
      </c>
    </row>
    <row r="3463" spans="1:5" ht="15" customHeight="1" x14ac:dyDescent="0.2">
      <c r="A3463" s="132">
        <v>375444</v>
      </c>
      <c r="B3463" s="127" t="s">
        <v>4382</v>
      </c>
      <c r="C3463" s="129">
        <v>339.16</v>
      </c>
      <c r="D3463" s="129">
        <f t="shared" si="90"/>
        <v>0</v>
      </c>
      <c r="E3463" s="136">
        <f>MULTIPLIER!$H$27</f>
        <v>0</v>
      </c>
    </row>
    <row r="3464" spans="1:5" ht="15" customHeight="1" x14ac:dyDescent="0.2">
      <c r="A3464" s="132">
        <v>375446</v>
      </c>
      <c r="B3464" s="127" t="s">
        <v>4383</v>
      </c>
      <c r="C3464" s="129">
        <v>424.58</v>
      </c>
      <c r="D3464" s="129">
        <f t="shared" si="90"/>
        <v>0</v>
      </c>
      <c r="E3464" s="136">
        <f>MULTIPLIER!$H$27</f>
        <v>0</v>
      </c>
    </row>
    <row r="3465" spans="1:5" ht="15" customHeight="1" x14ac:dyDescent="0.2">
      <c r="A3465" s="132">
        <v>375448</v>
      </c>
      <c r="B3465" s="127" t="s">
        <v>4384</v>
      </c>
      <c r="C3465" s="129">
        <v>486.32</v>
      </c>
      <c r="D3465" s="129">
        <f t="shared" si="90"/>
        <v>0</v>
      </c>
      <c r="E3465" s="136">
        <f>MULTIPLIER!$H$27</f>
        <v>0</v>
      </c>
    </row>
    <row r="3466" spans="1:5" ht="15" customHeight="1" x14ac:dyDescent="0.2">
      <c r="A3466" s="132">
        <v>375450</v>
      </c>
      <c r="B3466" s="127" t="s">
        <v>4385</v>
      </c>
      <c r="C3466" s="129">
        <v>571.73</v>
      </c>
      <c r="D3466" s="129">
        <f t="shared" si="90"/>
        <v>0</v>
      </c>
      <c r="E3466" s="136">
        <f>MULTIPLIER!$H$27</f>
        <v>0</v>
      </c>
    </row>
    <row r="3467" spans="1:5" ht="15" customHeight="1" x14ac:dyDescent="0.2">
      <c r="A3467" s="132">
        <v>375454</v>
      </c>
      <c r="B3467" s="127" t="s">
        <v>4386</v>
      </c>
      <c r="C3467" s="129">
        <v>769.7</v>
      </c>
      <c r="D3467" s="129">
        <f t="shared" si="90"/>
        <v>0</v>
      </c>
      <c r="E3467" s="136">
        <f>MULTIPLIER!$H$27</f>
        <v>0</v>
      </c>
    </row>
    <row r="3468" spans="1:5" ht="15" customHeight="1" x14ac:dyDescent="0.2">
      <c r="A3468" s="132">
        <v>375458</v>
      </c>
      <c r="B3468" s="127" t="s">
        <v>4387</v>
      </c>
      <c r="C3468" s="129">
        <v>940.54</v>
      </c>
      <c r="D3468" s="129">
        <f t="shared" si="90"/>
        <v>0</v>
      </c>
      <c r="E3468" s="136">
        <f>MULTIPLIER!$H$27</f>
        <v>0</v>
      </c>
    </row>
    <row r="3469" spans="1:5" ht="15" customHeight="1" x14ac:dyDescent="0.2">
      <c r="A3469" s="132">
        <v>375462</v>
      </c>
      <c r="B3469" s="127" t="s">
        <v>4388</v>
      </c>
      <c r="C3469" s="129">
        <v>1111.3900000000001</v>
      </c>
      <c r="D3469" s="129">
        <f t="shared" si="90"/>
        <v>0</v>
      </c>
      <c r="E3469" s="136">
        <f>MULTIPLIER!$H$27</f>
        <v>0</v>
      </c>
    </row>
    <row r="3470" spans="1:5" ht="15" customHeight="1" x14ac:dyDescent="0.2">
      <c r="A3470" s="132">
        <v>375506</v>
      </c>
      <c r="B3470" s="127" t="s">
        <v>4389</v>
      </c>
      <c r="C3470" s="129">
        <v>392.52</v>
      </c>
      <c r="D3470" s="129">
        <f t="shared" si="90"/>
        <v>0</v>
      </c>
      <c r="E3470" s="136">
        <f>MULTIPLIER!$H$27</f>
        <v>0</v>
      </c>
    </row>
    <row r="3471" spans="1:5" ht="15" customHeight="1" x14ac:dyDescent="0.2">
      <c r="A3471" s="132">
        <v>375508</v>
      </c>
      <c r="B3471" s="127" t="s">
        <v>4390</v>
      </c>
      <c r="C3471" s="129">
        <v>517.15</v>
      </c>
      <c r="D3471" s="129">
        <f t="shared" si="90"/>
        <v>0</v>
      </c>
      <c r="E3471" s="136">
        <f>MULTIPLIER!$H$27</f>
        <v>0</v>
      </c>
    </row>
    <row r="3472" spans="1:5" ht="15" customHeight="1" x14ac:dyDescent="0.2">
      <c r="A3472" s="132">
        <v>375510</v>
      </c>
      <c r="B3472" s="127" t="s">
        <v>4391</v>
      </c>
      <c r="C3472" s="129">
        <v>622.99</v>
      </c>
      <c r="D3472" s="129">
        <f t="shared" si="90"/>
        <v>0</v>
      </c>
      <c r="E3472" s="136">
        <f>MULTIPLIER!$H$27</f>
        <v>0</v>
      </c>
    </row>
    <row r="3473" spans="1:5" ht="15" customHeight="1" x14ac:dyDescent="0.2">
      <c r="A3473" s="132">
        <v>375512</v>
      </c>
      <c r="B3473" s="127" t="s">
        <v>4392</v>
      </c>
      <c r="C3473" s="129">
        <v>733.75</v>
      </c>
      <c r="D3473" s="129">
        <f t="shared" si="90"/>
        <v>0</v>
      </c>
      <c r="E3473" s="136">
        <f>MULTIPLIER!$H$27</f>
        <v>0</v>
      </c>
    </row>
    <row r="3474" spans="1:5" ht="15" customHeight="1" x14ac:dyDescent="0.2">
      <c r="A3474" s="132">
        <v>375516</v>
      </c>
      <c r="B3474" s="127" t="s">
        <v>4393</v>
      </c>
      <c r="C3474" s="129">
        <v>989.86</v>
      </c>
      <c r="D3474" s="129">
        <f t="shared" si="90"/>
        <v>0</v>
      </c>
      <c r="E3474" s="136">
        <f>MULTIPLIER!$H$27</f>
        <v>0</v>
      </c>
    </row>
    <row r="3475" spans="1:5" ht="15" customHeight="1" x14ac:dyDescent="0.2">
      <c r="A3475" s="132">
        <v>375520</v>
      </c>
      <c r="B3475" s="127" t="s">
        <v>4394</v>
      </c>
      <c r="C3475" s="129">
        <v>1211.44</v>
      </c>
      <c r="D3475" s="129">
        <f t="shared" si="90"/>
        <v>0</v>
      </c>
      <c r="E3475" s="136">
        <f>MULTIPLIER!$H$27</f>
        <v>0</v>
      </c>
    </row>
    <row r="3476" spans="1:5" ht="15" customHeight="1" thickBot="1" x14ac:dyDescent="0.25">
      <c r="A3476" s="133">
        <v>375524</v>
      </c>
      <c r="B3476" s="127" t="s">
        <v>4395</v>
      </c>
      <c r="C3476" s="129">
        <v>1434.43</v>
      </c>
      <c r="D3476" s="129">
        <f t="shared" si="90"/>
        <v>0</v>
      </c>
      <c r="E3476" s="137">
        <f>MULTIPLIER!$H$27</f>
        <v>0</v>
      </c>
    </row>
    <row r="3477" spans="1:5" ht="32.1" customHeight="1" x14ac:dyDescent="0.4">
      <c r="A3477" s="130"/>
      <c r="B3477" s="101" t="s">
        <v>6</v>
      </c>
      <c r="C3477" s="101"/>
      <c r="D3477" s="101"/>
      <c r="E3477" s="134"/>
    </row>
    <row r="3478" spans="1:5" ht="15" customHeight="1" x14ac:dyDescent="0.2">
      <c r="A3478" s="131">
        <v>376101</v>
      </c>
      <c r="B3478" s="127" t="s">
        <v>4396</v>
      </c>
      <c r="C3478" s="129">
        <v>16.829999999999998</v>
      </c>
      <c r="D3478" s="129">
        <f t="shared" ref="D3478:D3509" si="91">ROUND(C3478*E3478,4)</f>
        <v>0</v>
      </c>
      <c r="E3478" s="135">
        <f>MULTIPLIER!$H$28</f>
        <v>0</v>
      </c>
    </row>
    <row r="3479" spans="1:5" ht="15" customHeight="1" x14ac:dyDescent="0.2">
      <c r="A3479" s="132">
        <v>376102</v>
      </c>
      <c r="B3479" s="127" t="s">
        <v>4397</v>
      </c>
      <c r="C3479" s="129">
        <v>23.62</v>
      </c>
      <c r="D3479" s="129">
        <f t="shared" si="91"/>
        <v>0</v>
      </c>
      <c r="E3479" s="136">
        <f>MULTIPLIER!$H$28</f>
        <v>0</v>
      </c>
    </row>
    <row r="3480" spans="1:5" ht="15" customHeight="1" x14ac:dyDescent="0.2">
      <c r="A3480" s="132">
        <v>376103</v>
      </c>
      <c r="B3480" s="127" t="s">
        <v>4398</v>
      </c>
      <c r="C3480" s="129">
        <v>28.78</v>
      </c>
      <c r="D3480" s="129">
        <f t="shared" si="91"/>
        <v>0</v>
      </c>
      <c r="E3480" s="136">
        <f>MULTIPLIER!$H$28</f>
        <v>0</v>
      </c>
    </row>
    <row r="3481" spans="1:5" ht="15" customHeight="1" x14ac:dyDescent="0.2">
      <c r="A3481" s="132">
        <v>376104</v>
      </c>
      <c r="B3481" s="127" t="s">
        <v>4399</v>
      </c>
      <c r="C3481" s="129">
        <v>33.83</v>
      </c>
      <c r="D3481" s="129">
        <f t="shared" si="91"/>
        <v>0</v>
      </c>
      <c r="E3481" s="136">
        <f>MULTIPLIER!$H$28</f>
        <v>0</v>
      </c>
    </row>
    <row r="3482" spans="1:5" ht="15" customHeight="1" x14ac:dyDescent="0.2">
      <c r="A3482" s="132">
        <v>376105</v>
      </c>
      <c r="B3482" s="127" t="s">
        <v>4400</v>
      </c>
      <c r="C3482" s="129">
        <v>39</v>
      </c>
      <c r="D3482" s="129">
        <f t="shared" si="91"/>
        <v>0</v>
      </c>
      <c r="E3482" s="136">
        <f>MULTIPLIER!$H$28</f>
        <v>0</v>
      </c>
    </row>
    <row r="3483" spans="1:5" ht="15" customHeight="1" x14ac:dyDescent="0.2">
      <c r="A3483" s="132">
        <v>376107</v>
      </c>
      <c r="B3483" s="127" t="s">
        <v>4401</v>
      </c>
      <c r="C3483" s="129">
        <v>49.34</v>
      </c>
      <c r="D3483" s="129">
        <f t="shared" si="91"/>
        <v>0</v>
      </c>
      <c r="E3483" s="136">
        <f>MULTIPLIER!$H$28</f>
        <v>0</v>
      </c>
    </row>
    <row r="3484" spans="1:5" ht="15" customHeight="1" x14ac:dyDescent="0.2">
      <c r="A3484" s="132">
        <v>376109</v>
      </c>
      <c r="B3484" s="127" t="s">
        <v>4402</v>
      </c>
      <c r="C3484" s="129">
        <v>59.7</v>
      </c>
      <c r="D3484" s="129">
        <f t="shared" si="91"/>
        <v>0</v>
      </c>
      <c r="E3484" s="136">
        <f>MULTIPLIER!$H$28</f>
        <v>0</v>
      </c>
    </row>
    <row r="3485" spans="1:5" ht="15" customHeight="1" x14ac:dyDescent="0.2">
      <c r="A3485" s="132">
        <v>376111</v>
      </c>
      <c r="B3485" s="127" t="s">
        <v>4403</v>
      </c>
      <c r="C3485" s="129">
        <v>70.069999999999993</v>
      </c>
      <c r="D3485" s="129">
        <f t="shared" si="91"/>
        <v>0</v>
      </c>
      <c r="E3485" s="136">
        <f>MULTIPLIER!$H$28</f>
        <v>0</v>
      </c>
    </row>
    <row r="3486" spans="1:5" ht="15" customHeight="1" x14ac:dyDescent="0.2">
      <c r="A3486" s="132">
        <v>376123</v>
      </c>
      <c r="B3486" s="127" t="s">
        <v>4404</v>
      </c>
      <c r="C3486" s="129">
        <v>133.15</v>
      </c>
      <c r="D3486" s="129">
        <f t="shared" si="91"/>
        <v>0</v>
      </c>
      <c r="E3486" s="136">
        <f>MULTIPLIER!$H$28</f>
        <v>0</v>
      </c>
    </row>
    <row r="3487" spans="1:5" ht="15" customHeight="1" x14ac:dyDescent="0.2">
      <c r="A3487" s="132">
        <v>376136</v>
      </c>
      <c r="B3487" s="127" t="s">
        <v>4405</v>
      </c>
      <c r="C3487" s="129">
        <v>18.91</v>
      </c>
      <c r="D3487" s="129">
        <f t="shared" si="91"/>
        <v>0</v>
      </c>
      <c r="E3487" s="136">
        <f>MULTIPLIER!$H$28</f>
        <v>0</v>
      </c>
    </row>
    <row r="3488" spans="1:5" ht="15" customHeight="1" x14ac:dyDescent="0.2">
      <c r="A3488" s="132">
        <v>376137</v>
      </c>
      <c r="B3488" s="127" t="s">
        <v>4406</v>
      </c>
      <c r="C3488" s="129">
        <v>24.27</v>
      </c>
      <c r="D3488" s="129">
        <f t="shared" si="91"/>
        <v>0</v>
      </c>
      <c r="E3488" s="136">
        <f>MULTIPLIER!$H$28</f>
        <v>0</v>
      </c>
    </row>
    <row r="3489" spans="1:5" ht="15" customHeight="1" x14ac:dyDescent="0.2">
      <c r="A3489" s="132">
        <v>376138</v>
      </c>
      <c r="B3489" s="127" t="s">
        <v>4407</v>
      </c>
      <c r="C3489" s="129">
        <v>29.55</v>
      </c>
      <c r="D3489" s="129">
        <f t="shared" si="91"/>
        <v>0</v>
      </c>
      <c r="E3489" s="136">
        <f>MULTIPLIER!$H$28</f>
        <v>0</v>
      </c>
    </row>
    <row r="3490" spans="1:5" ht="15" customHeight="1" x14ac:dyDescent="0.2">
      <c r="A3490" s="132">
        <v>376139</v>
      </c>
      <c r="B3490" s="127" t="s">
        <v>4408</v>
      </c>
      <c r="C3490" s="129">
        <v>35.25</v>
      </c>
      <c r="D3490" s="129">
        <f t="shared" si="91"/>
        <v>0</v>
      </c>
      <c r="E3490" s="136">
        <f>MULTIPLIER!$H$28</f>
        <v>0</v>
      </c>
    </row>
    <row r="3491" spans="1:5" ht="15" customHeight="1" x14ac:dyDescent="0.2">
      <c r="A3491" s="132">
        <v>376140</v>
      </c>
      <c r="B3491" s="127" t="s">
        <v>4409</v>
      </c>
      <c r="C3491" s="129">
        <v>40.97</v>
      </c>
      <c r="D3491" s="129">
        <f t="shared" si="91"/>
        <v>0</v>
      </c>
      <c r="E3491" s="136">
        <f>MULTIPLIER!$H$28</f>
        <v>0</v>
      </c>
    </row>
    <row r="3492" spans="1:5" ht="15" customHeight="1" x14ac:dyDescent="0.2">
      <c r="A3492" s="132">
        <v>376141</v>
      </c>
      <c r="B3492" s="127" t="s">
        <v>4410</v>
      </c>
      <c r="C3492" s="129">
        <v>46.71</v>
      </c>
      <c r="D3492" s="129">
        <f t="shared" si="91"/>
        <v>0</v>
      </c>
      <c r="E3492" s="136">
        <f>MULTIPLIER!$H$28</f>
        <v>0</v>
      </c>
    </row>
    <row r="3493" spans="1:5" ht="15" customHeight="1" x14ac:dyDescent="0.2">
      <c r="A3493" s="132">
        <v>376142</v>
      </c>
      <c r="B3493" s="127" t="s">
        <v>4411</v>
      </c>
      <c r="C3493" s="129">
        <v>52.83</v>
      </c>
      <c r="D3493" s="129">
        <f t="shared" si="91"/>
        <v>0</v>
      </c>
      <c r="E3493" s="136">
        <f>MULTIPLIER!$H$28</f>
        <v>0</v>
      </c>
    </row>
    <row r="3494" spans="1:5" ht="15" customHeight="1" x14ac:dyDescent="0.2">
      <c r="A3494" s="132">
        <v>376143</v>
      </c>
      <c r="B3494" s="127" t="s">
        <v>4412</v>
      </c>
      <c r="C3494" s="129">
        <v>58.52</v>
      </c>
      <c r="D3494" s="129">
        <f t="shared" si="91"/>
        <v>0</v>
      </c>
      <c r="E3494" s="136">
        <f>MULTIPLIER!$H$28</f>
        <v>0</v>
      </c>
    </row>
    <row r="3495" spans="1:5" ht="15" customHeight="1" x14ac:dyDescent="0.2">
      <c r="A3495" s="132">
        <v>376144</v>
      </c>
      <c r="B3495" s="127" t="s">
        <v>4413</v>
      </c>
      <c r="C3495" s="129">
        <v>64.28</v>
      </c>
      <c r="D3495" s="129">
        <f t="shared" si="91"/>
        <v>0</v>
      </c>
      <c r="E3495" s="136">
        <f>MULTIPLIER!$H$28</f>
        <v>0</v>
      </c>
    </row>
    <row r="3496" spans="1:5" ht="15" customHeight="1" x14ac:dyDescent="0.2">
      <c r="A3496" s="132">
        <v>376145</v>
      </c>
      <c r="B3496" s="127" t="s">
        <v>4414</v>
      </c>
      <c r="C3496" s="129">
        <v>69.97</v>
      </c>
      <c r="D3496" s="129">
        <f t="shared" si="91"/>
        <v>0</v>
      </c>
      <c r="E3496" s="136">
        <f>MULTIPLIER!$H$28</f>
        <v>0</v>
      </c>
    </row>
    <row r="3497" spans="1:5" ht="15" customHeight="1" x14ac:dyDescent="0.2">
      <c r="A3497" s="132">
        <v>376146</v>
      </c>
      <c r="B3497" s="127" t="s">
        <v>4415</v>
      </c>
      <c r="C3497" s="129">
        <v>75.680000000000007</v>
      </c>
      <c r="D3497" s="129">
        <f t="shared" si="91"/>
        <v>0</v>
      </c>
      <c r="E3497" s="136">
        <f>MULTIPLIER!$H$28</f>
        <v>0</v>
      </c>
    </row>
    <row r="3498" spans="1:5" ht="15" customHeight="1" x14ac:dyDescent="0.2">
      <c r="A3498" s="132">
        <v>376150</v>
      </c>
      <c r="B3498" s="127" t="s">
        <v>4416</v>
      </c>
      <c r="C3498" s="129">
        <v>99.86</v>
      </c>
      <c r="D3498" s="129">
        <f t="shared" si="91"/>
        <v>0</v>
      </c>
      <c r="E3498" s="136">
        <f>MULTIPLIER!$H$28</f>
        <v>0</v>
      </c>
    </row>
    <row r="3499" spans="1:5" ht="15" customHeight="1" x14ac:dyDescent="0.2">
      <c r="A3499" s="132">
        <v>376158</v>
      </c>
      <c r="B3499" s="127" t="s">
        <v>4417</v>
      </c>
      <c r="C3499" s="129">
        <v>145.56</v>
      </c>
      <c r="D3499" s="129">
        <f t="shared" si="91"/>
        <v>0</v>
      </c>
      <c r="E3499" s="136">
        <f>MULTIPLIER!$H$28</f>
        <v>0</v>
      </c>
    </row>
    <row r="3500" spans="1:5" ht="15" customHeight="1" x14ac:dyDescent="0.2">
      <c r="A3500" s="132">
        <v>376171</v>
      </c>
      <c r="B3500" s="127" t="s">
        <v>4418</v>
      </c>
      <c r="C3500" s="129">
        <v>29.39</v>
      </c>
      <c r="D3500" s="129">
        <f t="shared" si="91"/>
        <v>0</v>
      </c>
      <c r="E3500" s="136">
        <f>MULTIPLIER!$H$28</f>
        <v>0</v>
      </c>
    </row>
    <row r="3501" spans="1:5" ht="15" customHeight="1" x14ac:dyDescent="0.2">
      <c r="A3501" s="132">
        <v>376172</v>
      </c>
      <c r="B3501" s="127" t="s">
        <v>4419</v>
      </c>
      <c r="C3501" s="129">
        <v>33.39</v>
      </c>
      <c r="D3501" s="129">
        <f t="shared" si="91"/>
        <v>0</v>
      </c>
      <c r="E3501" s="136">
        <f>MULTIPLIER!$H$28</f>
        <v>0</v>
      </c>
    </row>
    <row r="3502" spans="1:5" ht="15" customHeight="1" x14ac:dyDescent="0.2">
      <c r="A3502" s="132">
        <v>376173</v>
      </c>
      <c r="B3502" s="127" t="s">
        <v>4420</v>
      </c>
      <c r="C3502" s="129">
        <v>37.869999999999997</v>
      </c>
      <c r="D3502" s="129">
        <f t="shared" si="91"/>
        <v>0</v>
      </c>
      <c r="E3502" s="136">
        <f>MULTIPLIER!$H$28</f>
        <v>0</v>
      </c>
    </row>
    <row r="3503" spans="1:5" ht="15" customHeight="1" x14ac:dyDescent="0.2">
      <c r="A3503" s="132">
        <v>376174</v>
      </c>
      <c r="B3503" s="127" t="s">
        <v>4421</v>
      </c>
      <c r="C3503" s="129">
        <v>43.03</v>
      </c>
      <c r="D3503" s="129">
        <f t="shared" si="91"/>
        <v>0</v>
      </c>
      <c r="E3503" s="136">
        <f>MULTIPLIER!$H$28</f>
        <v>0</v>
      </c>
    </row>
    <row r="3504" spans="1:5" ht="15" customHeight="1" x14ac:dyDescent="0.2">
      <c r="A3504" s="132">
        <v>376175</v>
      </c>
      <c r="B3504" s="127" t="s">
        <v>4422</v>
      </c>
      <c r="C3504" s="129">
        <v>50.18</v>
      </c>
      <c r="D3504" s="129">
        <f t="shared" si="91"/>
        <v>0</v>
      </c>
      <c r="E3504" s="136">
        <f>MULTIPLIER!$H$28</f>
        <v>0</v>
      </c>
    </row>
    <row r="3505" spans="1:5" ht="15" customHeight="1" x14ac:dyDescent="0.2">
      <c r="A3505" s="132">
        <v>376177</v>
      </c>
      <c r="B3505" s="127" t="s">
        <v>4423</v>
      </c>
      <c r="C3505" s="129">
        <v>64.48</v>
      </c>
      <c r="D3505" s="129">
        <f t="shared" si="91"/>
        <v>0</v>
      </c>
      <c r="E3505" s="136">
        <f>MULTIPLIER!$H$28</f>
        <v>0</v>
      </c>
    </row>
    <row r="3506" spans="1:5" ht="15" customHeight="1" x14ac:dyDescent="0.2">
      <c r="A3506" s="132">
        <v>376179</v>
      </c>
      <c r="B3506" s="127" t="s">
        <v>4424</v>
      </c>
      <c r="C3506" s="129">
        <v>78.84</v>
      </c>
      <c r="D3506" s="129">
        <f t="shared" si="91"/>
        <v>0</v>
      </c>
      <c r="E3506" s="136">
        <f>MULTIPLIER!$H$28</f>
        <v>0</v>
      </c>
    </row>
    <row r="3507" spans="1:5" ht="15" customHeight="1" x14ac:dyDescent="0.2">
      <c r="A3507" s="132">
        <v>376180</v>
      </c>
      <c r="B3507" s="127" t="s">
        <v>4425</v>
      </c>
      <c r="C3507" s="129">
        <v>85.95</v>
      </c>
      <c r="D3507" s="129">
        <f t="shared" si="91"/>
        <v>0</v>
      </c>
      <c r="E3507" s="136">
        <f>MULTIPLIER!$H$28</f>
        <v>0</v>
      </c>
    </row>
    <row r="3508" spans="1:5" ht="15" customHeight="1" x14ac:dyDescent="0.2">
      <c r="A3508" s="132">
        <v>376181</v>
      </c>
      <c r="B3508" s="127" t="s">
        <v>4426</v>
      </c>
      <c r="C3508" s="129">
        <v>93.13</v>
      </c>
      <c r="D3508" s="129">
        <f t="shared" si="91"/>
        <v>0</v>
      </c>
      <c r="E3508" s="136">
        <f>MULTIPLIER!$H$28</f>
        <v>0</v>
      </c>
    </row>
    <row r="3509" spans="1:5" ht="15" customHeight="1" x14ac:dyDescent="0.2">
      <c r="A3509" s="132">
        <v>376206</v>
      </c>
      <c r="B3509" s="127" t="s">
        <v>4427</v>
      </c>
      <c r="C3509" s="129">
        <v>31.12</v>
      </c>
      <c r="D3509" s="129">
        <f t="shared" si="91"/>
        <v>0</v>
      </c>
      <c r="E3509" s="136">
        <f>MULTIPLIER!$H$28</f>
        <v>0</v>
      </c>
    </row>
    <row r="3510" spans="1:5" ht="15" customHeight="1" x14ac:dyDescent="0.2">
      <c r="A3510" s="132">
        <v>376207</v>
      </c>
      <c r="B3510" s="127" t="s">
        <v>4428</v>
      </c>
      <c r="C3510" s="129">
        <v>38.270000000000003</v>
      </c>
      <c r="D3510" s="129">
        <f t="shared" ref="D3510:D3541" si="92">ROUND(C3510*E3510,4)</f>
        <v>0</v>
      </c>
      <c r="E3510" s="136">
        <f>MULTIPLIER!$H$28</f>
        <v>0</v>
      </c>
    </row>
    <row r="3511" spans="1:5" ht="15" customHeight="1" x14ac:dyDescent="0.2">
      <c r="A3511" s="132">
        <v>376208</v>
      </c>
      <c r="B3511" s="127" t="s">
        <v>4429</v>
      </c>
      <c r="C3511" s="129">
        <v>46.88</v>
      </c>
      <c r="D3511" s="129">
        <f t="shared" si="92"/>
        <v>0</v>
      </c>
      <c r="E3511" s="136">
        <f>MULTIPLIER!$H$28</f>
        <v>0</v>
      </c>
    </row>
    <row r="3512" spans="1:5" ht="15" customHeight="1" x14ac:dyDescent="0.2">
      <c r="A3512" s="132">
        <v>376209</v>
      </c>
      <c r="B3512" s="127" t="s">
        <v>4430</v>
      </c>
      <c r="C3512" s="129">
        <v>56.7</v>
      </c>
      <c r="D3512" s="129">
        <f t="shared" si="92"/>
        <v>0</v>
      </c>
      <c r="E3512" s="136">
        <f>MULTIPLIER!$H$28</f>
        <v>0</v>
      </c>
    </row>
    <row r="3513" spans="1:5" ht="15" customHeight="1" x14ac:dyDescent="0.2">
      <c r="A3513" s="132">
        <v>376210</v>
      </c>
      <c r="B3513" s="127" t="s">
        <v>4431</v>
      </c>
      <c r="C3513" s="129">
        <v>66.489999999999995</v>
      </c>
      <c r="D3513" s="129">
        <f t="shared" si="92"/>
        <v>0</v>
      </c>
      <c r="E3513" s="136">
        <f>MULTIPLIER!$H$28</f>
        <v>0</v>
      </c>
    </row>
    <row r="3514" spans="1:5" ht="15" customHeight="1" x14ac:dyDescent="0.2">
      <c r="A3514" s="132">
        <v>376211</v>
      </c>
      <c r="B3514" s="127" t="s">
        <v>4432</v>
      </c>
      <c r="C3514" s="129">
        <v>76.319999999999993</v>
      </c>
      <c r="D3514" s="129">
        <f t="shared" si="92"/>
        <v>0</v>
      </c>
      <c r="E3514" s="136">
        <f>MULTIPLIER!$H$28</f>
        <v>0</v>
      </c>
    </row>
    <row r="3515" spans="1:5" ht="15" customHeight="1" x14ac:dyDescent="0.2">
      <c r="A3515" s="132">
        <v>376212</v>
      </c>
      <c r="B3515" s="127" t="s">
        <v>4433</v>
      </c>
      <c r="C3515" s="129">
        <v>86.38</v>
      </c>
      <c r="D3515" s="129">
        <f t="shared" si="92"/>
        <v>0</v>
      </c>
      <c r="E3515" s="136">
        <f>MULTIPLIER!$H$28</f>
        <v>0</v>
      </c>
    </row>
    <row r="3516" spans="1:5" ht="15" customHeight="1" x14ac:dyDescent="0.2">
      <c r="A3516" s="132">
        <v>376213</v>
      </c>
      <c r="B3516" s="127" t="s">
        <v>4434</v>
      </c>
      <c r="C3516" s="129">
        <v>96.16</v>
      </c>
      <c r="D3516" s="129">
        <f t="shared" si="92"/>
        <v>0</v>
      </c>
      <c r="E3516" s="136">
        <f>MULTIPLIER!$H$28</f>
        <v>0</v>
      </c>
    </row>
    <row r="3517" spans="1:5" ht="15" customHeight="1" x14ac:dyDescent="0.2">
      <c r="A3517" s="132">
        <v>376214</v>
      </c>
      <c r="B3517" s="127" t="s">
        <v>4435</v>
      </c>
      <c r="C3517" s="129">
        <v>104.87</v>
      </c>
      <c r="D3517" s="129">
        <f t="shared" si="92"/>
        <v>0</v>
      </c>
      <c r="E3517" s="136">
        <f>MULTIPLIER!$H$28</f>
        <v>0</v>
      </c>
    </row>
    <row r="3518" spans="1:5" ht="15" customHeight="1" x14ac:dyDescent="0.2">
      <c r="A3518" s="132">
        <v>376215</v>
      </c>
      <c r="B3518" s="127" t="s">
        <v>4436</v>
      </c>
      <c r="C3518" s="129">
        <v>115.8</v>
      </c>
      <c r="D3518" s="129">
        <f t="shared" si="92"/>
        <v>0</v>
      </c>
      <c r="E3518" s="136">
        <f>MULTIPLIER!$H$28</f>
        <v>0</v>
      </c>
    </row>
    <row r="3519" spans="1:5" ht="15" customHeight="1" x14ac:dyDescent="0.2">
      <c r="A3519" s="132">
        <v>376216</v>
      </c>
      <c r="B3519" s="127" t="s">
        <v>4437</v>
      </c>
      <c r="C3519" s="129">
        <v>125.6</v>
      </c>
      <c r="D3519" s="129">
        <f t="shared" si="92"/>
        <v>0</v>
      </c>
      <c r="E3519" s="136">
        <f>MULTIPLIER!$H$28</f>
        <v>0</v>
      </c>
    </row>
    <row r="3520" spans="1:5" ht="15" customHeight="1" x14ac:dyDescent="0.2">
      <c r="A3520" s="132">
        <v>376220</v>
      </c>
      <c r="B3520" s="127" t="s">
        <v>4438</v>
      </c>
      <c r="C3520" s="129">
        <v>166.14</v>
      </c>
      <c r="D3520" s="129">
        <f t="shared" si="92"/>
        <v>0</v>
      </c>
      <c r="E3520" s="136">
        <f>MULTIPLIER!$H$28</f>
        <v>0</v>
      </c>
    </row>
    <row r="3521" spans="1:5" ht="15" customHeight="1" x14ac:dyDescent="0.2">
      <c r="A3521" s="132">
        <v>376228</v>
      </c>
      <c r="B3521" s="127" t="s">
        <v>4439</v>
      </c>
      <c r="C3521" s="129">
        <v>244.57</v>
      </c>
      <c r="D3521" s="129">
        <f t="shared" si="92"/>
        <v>0</v>
      </c>
      <c r="E3521" s="136">
        <f>MULTIPLIER!$H$28</f>
        <v>0</v>
      </c>
    </row>
    <row r="3522" spans="1:5" ht="15" customHeight="1" x14ac:dyDescent="0.2">
      <c r="A3522" s="132">
        <v>376241</v>
      </c>
      <c r="B3522" s="127" t="s">
        <v>4440</v>
      </c>
      <c r="C3522" s="129">
        <v>40.619999999999997</v>
      </c>
      <c r="D3522" s="129">
        <f t="shared" si="92"/>
        <v>0</v>
      </c>
      <c r="E3522" s="136">
        <f>MULTIPLIER!$H$28</f>
        <v>0</v>
      </c>
    </row>
    <row r="3523" spans="1:5" ht="15" customHeight="1" x14ac:dyDescent="0.2">
      <c r="A3523" s="132">
        <v>376242</v>
      </c>
      <c r="B3523" s="127" t="s">
        <v>4441</v>
      </c>
      <c r="C3523" s="129">
        <v>43.39</v>
      </c>
      <c r="D3523" s="129">
        <f t="shared" si="92"/>
        <v>0</v>
      </c>
      <c r="E3523" s="136">
        <f>MULTIPLIER!$H$28</f>
        <v>0</v>
      </c>
    </row>
    <row r="3524" spans="1:5" ht="15" customHeight="1" x14ac:dyDescent="0.2">
      <c r="A3524" s="132">
        <v>376243</v>
      </c>
      <c r="B3524" s="127" t="s">
        <v>4442</v>
      </c>
      <c r="C3524" s="129">
        <v>52.99</v>
      </c>
      <c r="D3524" s="129">
        <f t="shared" si="92"/>
        <v>0</v>
      </c>
      <c r="E3524" s="136">
        <f>MULTIPLIER!$H$28</f>
        <v>0</v>
      </c>
    </row>
    <row r="3525" spans="1:5" ht="15" customHeight="1" x14ac:dyDescent="0.2">
      <c r="A3525" s="132">
        <v>376244</v>
      </c>
      <c r="B3525" s="127" t="s">
        <v>4443</v>
      </c>
      <c r="C3525" s="129">
        <v>64.069999999999993</v>
      </c>
      <c r="D3525" s="129">
        <f t="shared" si="92"/>
        <v>0</v>
      </c>
      <c r="E3525" s="136">
        <f>MULTIPLIER!$H$28</f>
        <v>0</v>
      </c>
    </row>
    <row r="3526" spans="1:5" ht="15" customHeight="1" x14ac:dyDescent="0.2">
      <c r="A3526" s="132">
        <v>376245</v>
      </c>
      <c r="B3526" s="127" t="s">
        <v>4444</v>
      </c>
      <c r="C3526" s="129">
        <v>75.17</v>
      </c>
      <c r="D3526" s="129">
        <f t="shared" si="92"/>
        <v>0</v>
      </c>
      <c r="E3526" s="136">
        <f>MULTIPLIER!$H$28</f>
        <v>0</v>
      </c>
    </row>
    <row r="3527" spans="1:5" ht="15" customHeight="1" x14ac:dyDescent="0.2">
      <c r="A3527" s="132">
        <v>376246</v>
      </c>
      <c r="B3527" s="127" t="s">
        <v>4445</v>
      </c>
      <c r="C3527" s="129">
        <v>86.28</v>
      </c>
      <c r="D3527" s="129">
        <f t="shared" si="92"/>
        <v>0</v>
      </c>
      <c r="E3527" s="136">
        <f>MULTIPLIER!$H$28</f>
        <v>0</v>
      </c>
    </row>
    <row r="3528" spans="1:5" ht="15" customHeight="1" x14ac:dyDescent="0.2">
      <c r="A3528" s="132">
        <v>376247</v>
      </c>
      <c r="B3528" s="127" t="s">
        <v>4446</v>
      </c>
      <c r="C3528" s="129">
        <v>97.38</v>
      </c>
      <c r="D3528" s="129">
        <f t="shared" si="92"/>
        <v>0</v>
      </c>
      <c r="E3528" s="136">
        <f>MULTIPLIER!$H$28</f>
        <v>0</v>
      </c>
    </row>
    <row r="3529" spans="1:5" ht="15" customHeight="1" x14ac:dyDescent="0.2">
      <c r="A3529" s="132">
        <v>376248</v>
      </c>
      <c r="B3529" s="127" t="s">
        <v>4447</v>
      </c>
      <c r="C3529" s="129">
        <v>108.51</v>
      </c>
      <c r="D3529" s="129">
        <f t="shared" si="92"/>
        <v>0</v>
      </c>
      <c r="E3529" s="136">
        <f>MULTIPLIER!$H$28</f>
        <v>0</v>
      </c>
    </row>
    <row r="3530" spans="1:5" ht="15" customHeight="1" x14ac:dyDescent="0.2">
      <c r="A3530" s="132">
        <v>376249</v>
      </c>
      <c r="B3530" s="127" t="s">
        <v>4448</v>
      </c>
      <c r="C3530" s="129">
        <v>119.59</v>
      </c>
      <c r="D3530" s="129">
        <f t="shared" si="92"/>
        <v>0</v>
      </c>
      <c r="E3530" s="136">
        <f>MULTIPLIER!$H$28</f>
        <v>0</v>
      </c>
    </row>
    <row r="3531" spans="1:5" ht="15" customHeight="1" x14ac:dyDescent="0.2">
      <c r="A3531" s="132">
        <v>376250</v>
      </c>
      <c r="B3531" s="127" t="s">
        <v>4449</v>
      </c>
      <c r="C3531" s="129">
        <v>130.72</v>
      </c>
      <c r="D3531" s="129">
        <f t="shared" si="92"/>
        <v>0</v>
      </c>
      <c r="E3531" s="136">
        <f>MULTIPLIER!$H$28</f>
        <v>0</v>
      </c>
    </row>
    <row r="3532" spans="1:5" ht="15" customHeight="1" x14ac:dyDescent="0.2">
      <c r="A3532" s="132">
        <v>376251</v>
      </c>
      <c r="B3532" s="127" t="s">
        <v>4450</v>
      </c>
      <c r="C3532" s="129">
        <v>141.84</v>
      </c>
      <c r="D3532" s="129">
        <f t="shared" si="92"/>
        <v>0</v>
      </c>
      <c r="E3532" s="136">
        <f>MULTIPLIER!$H$28</f>
        <v>0</v>
      </c>
    </row>
    <row r="3533" spans="1:5" ht="15" customHeight="1" x14ac:dyDescent="0.2">
      <c r="A3533" s="132">
        <v>376253</v>
      </c>
      <c r="B3533" s="127" t="s">
        <v>4451</v>
      </c>
      <c r="C3533" s="129">
        <v>164.95</v>
      </c>
      <c r="D3533" s="129">
        <f t="shared" si="92"/>
        <v>0</v>
      </c>
      <c r="E3533" s="136">
        <f>MULTIPLIER!$H$28</f>
        <v>0</v>
      </c>
    </row>
    <row r="3534" spans="1:5" ht="15" customHeight="1" x14ac:dyDescent="0.2">
      <c r="A3534" s="132">
        <v>376255</v>
      </c>
      <c r="B3534" s="127" t="s">
        <v>4452</v>
      </c>
      <c r="C3534" s="129">
        <v>187.16</v>
      </c>
      <c r="D3534" s="129">
        <f t="shared" si="92"/>
        <v>0</v>
      </c>
      <c r="E3534" s="136">
        <f>MULTIPLIER!$H$28</f>
        <v>0</v>
      </c>
    </row>
    <row r="3535" spans="1:5" ht="15" customHeight="1" x14ac:dyDescent="0.2">
      <c r="A3535" s="132">
        <v>376259</v>
      </c>
      <c r="B3535" s="127" t="s">
        <v>4453</v>
      </c>
      <c r="C3535" s="129">
        <v>231.58</v>
      </c>
      <c r="D3535" s="129">
        <f t="shared" si="92"/>
        <v>0</v>
      </c>
      <c r="E3535" s="136">
        <f>MULTIPLIER!$H$28</f>
        <v>0</v>
      </c>
    </row>
    <row r="3536" spans="1:5" ht="15" customHeight="1" x14ac:dyDescent="0.2">
      <c r="A3536" s="132">
        <v>376263</v>
      </c>
      <c r="B3536" s="127" t="s">
        <v>4454</v>
      </c>
      <c r="C3536" s="129">
        <v>275.99</v>
      </c>
      <c r="D3536" s="129">
        <f t="shared" si="92"/>
        <v>0</v>
      </c>
      <c r="E3536" s="136">
        <f>MULTIPLIER!$H$28</f>
        <v>0</v>
      </c>
    </row>
    <row r="3537" spans="1:5" ht="15" customHeight="1" x14ac:dyDescent="0.2">
      <c r="A3537" s="132">
        <v>376276</v>
      </c>
      <c r="B3537" s="127" t="s">
        <v>4455</v>
      </c>
      <c r="C3537" s="129">
        <v>56.39</v>
      </c>
      <c r="D3537" s="129">
        <f t="shared" si="92"/>
        <v>0</v>
      </c>
      <c r="E3537" s="136">
        <f>MULTIPLIER!$H$28</f>
        <v>0</v>
      </c>
    </row>
    <row r="3538" spans="1:5" ht="15" customHeight="1" x14ac:dyDescent="0.2">
      <c r="A3538" s="132">
        <v>376277</v>
      </c>
      <c r="B3538" s="127" t="s">
        <v>4456</v>
      </c>
      <c r="C3538" s="129">
        <v>71.5</v>
      </c>
      <c r="D3538" s="129">
        <f t="shared" si="92"/>
        <v>0</v>
      </c>
      <c r="E3538" s="136">
        <f>MULTIPLIER!$H$28</f>
        <v>0</v>
      </c>
    </row>
    <row r="3539" spans="1:5" ht="15" customHeight="1" x14ac:dyDescent="0.2">
      <c r="A3539" s="132">
        <v>376278</v>
      </c>
      <c r="B3539" s="127" t="s">
        <v>4457</v>
      </c>
      <c r="C3539" s="129">
        <v>85.82</v>
      </c>
      <c r="D3539" s="129">
        <f t="shared" si="92"/>
        <v>0</v>
      </c>
      <c r="E3539" s="136">
        <f>MULTIPLIER!$H$28</f>
        <v>0</v>
      </c>
    </row>
    <row r="3540" spans="1:5" ht="15" customHeight="1" x14ac:dyDescent="0.2">
      <c r="A3540" s="132">
        <v>376279</v>
      </c>
      <c r="B3540" s="127" t="s">
        <v>4458</v>
      </c>
      <c r="C3540" s="129">
        <v>100.9</v>
      </c>
      <c r="D3540" s="129">
        <f t="shared" si="92"/>
        <v>0</v>
      </c>
      <c r="E3540" s="136">
        <f>MULTIPLIER!$H$28</f>
        <v>0</v>
      </c>
    </row>
    <row r="3541" spans="1:5" ht="15" customHeight="1" x14ac:dyDescent="0.2">
      <c r="A3541" s="132">
        <v>376280</v>
      </c>
      <c r="B3541" s="127" t="s">
        <v>4459</v>
      </c>
      <c r="C3541" s="129">
        <v>116</v>
      </c>
      <c r="D3541" s="129">
        <f t="shared" si="92"/>
        <v>0</v>
      </c>
      <c r="E3541" s="136">
        <f>MULTIPLIER!$H$28</f>
        <v>0</v>
      </c>
    </row>
    <row r="3542" spans="1:5" ht="15" customHeight="1" x14ac:dyDescent="0.2">
      <c r="A3542" s="132">
        <v>376281</v>
      </c>
      <c r="B3542" s="127" t="s">
        <v>4460</v>
      </c>
      <c r="C3542" s="129">
        <v>131.11000000000001</v>
      </c>
      <c r="D3542" s="129">
        <f t="shared" ref="D3542:D3573" si="93">ROUND(C3542*E3542,4)</f>
        <v>0</v>
      </c>
      <c r="E3542" s="136">
        <f>MULTIPLIER!$H$28</f>
        <v>0</v>
      </c>
    </row>
    <row r="3543" spans="1:5" ht="15" customHeight="1" x14ac:dyDescent="0.2">
      <c r="A3543" s="132">
        <v>376282</v>
      </c>
      <c r="B3543" s="127" t="s">
        <v>4461</v>
      </c>
      <c r="C3543" s="129">
        <v>146.18</v>
      </c>
      <c r="D3543" s="129">
        <f t="shared" si="93"/>
        <v>0</v>
      </c>
      <c r="E3543" s="136">
        <f>MULTIPLIER!$H$28</f>
        <v>0</v>
      </c>
    </row>
    <row r="3544" spans="1:5" ht="15" customHeight="1" x14ac:dyDescent="0.2">
      <c r="A3544" s="132">
        <v>376283</v>
      </c>
      <c r="B3544" s="127" t="s">
        <v>4462</v>
      </c>
      <c r="C3544" s="129">
        <v>161.30000000000001</v>
      </c>
      <c r="D3544" s="129">
        <f t="shared" si="93"/>
        <v>0</v>
      </c>
      <c r="E3544" s="136">
        <f>MULTIPLIER!$H$28</f>
        <v>0</v>
      </c>
    </row>
    <row r="3545" spans="1:5" ht="15" customHeight="1" x14ac:dyDescent="0.2">
      <c r="A3545" s="132">
        <v>376284</v>
      </c>
      <c r="B3545" s="127" t="s">
        <v>4463</v>
      </c>
      <c r="C3545" s="129">
        <v>176.4</v>
      </c>
      <c r="D3545" s="129">
        <f t="shared" si="93"/>
        <v>0</v>
      </c>
      <c r="E3545" s="136">
        <f>MULTIPLIER!$H$28</f>
        <v>0</v>
      </c>
    </row>
    <row r="3546" spans="1:5" ht="15" customHeight="1" x14ac:dyDescent="0.2">
      <c r="A3546" s="132">
        <v>376285</v>
      </c>
      <c r="B3546" s="127" t="s">
        <v>4464</v>
      </c>
      <c r="C3546" s="129">
        <v>191.51</v>
      </c>
      <c r="D3546" s="129">
        <f t="shared" si="93"/>
        <v>0</v>
      </c>
      <c r="E3546" s="136">
        <f>MULTIPLIER!$H$28</f>
        <v>0</v>
      </c>
    </row>
    <row r="3547" spans="1:5" ht="15" customHeight="1" x14ac:dyDescent="0.2">
      <c r="A3547" s="132">
        <v>376287</v>
      </c>
      <c r="B3547" s="127" t="s">
        <v>4465</v>
      </c>
      <c r="C3547" s="129">
        <v>224.08</v>
      </c>
      <c r="D3547" s="129">
        <f t="shared" si="93"/>
        <v>0</v>
      </c>
      <c r="E3547" s="136">
        <f>MULTIPLIER!$H$28</f>
        <v>0</v>
      </c>
    </row>
    <row r="3548" spans="1:5" ht="15" customHeight="1" x14ac:dyDescent="0.2">
      <c r="A3548" s="132">
        <v>376289</v>
      </c>
      <c r="B3548" s="127" t="s">
        <v>4466</v>
      </c>
      <c r="C3548" s="129">
        <v>254.26</v>
      </c>
      <c r="D3548" s="129">
        <f t="shared" si="93"/>
        <v>0</v>
      </c>
      <c r="E3548" s="136">
        <f>MULTIPLIER!$H$28</f>
        <v>0</v>
      </c>
    </row>
    <row r="3549" spans="1:5" ht="15" customHeight="1" x14ac:dyDescent="0.2">
      <c r="A3549" s="132">
        <v>376293</v>
      </c>
      <c r="B3549" s="127" t="s">
        <v>4467</v>
      </c>
      <c r="C3549" s="129">
        <v>314.64999999999998</v>
      </c>
      <c r="D3549" s="129">
        <f t="shared" si="93"/>
        <v>0</v>
      </c>
      <c r="E3549" s="136">
        <f>MULTIPLIER!$H$28</f>
        <v>0</v>
      </c>
    </row>
    <row r="3550" spans="1:5" ht="15" customHeight="1" x14ac:dyDescent="0.2">
      <c r="A3550" s="132">
        <v>376297</v>
      </c>
      <c r="B3550" s="127" t="s">
        <v>4468</v>
      </c>
      <c r="C3550" s="129">
        <v>375.01</v>
      </c>
      <c r="D3550" s="129">
        <f t="shared" si="93"/>
        <v>0</v>
      </c>
      <c r="E3550" s="136">
        <f>MULTIPLIER!$H$28</f>
        <v>0</v>
      </c>
    </row>
    <row r="3551" spans="1:5" ht="15" customHeight="1" x14ac:dyDescent="0.2">
      <c r="A3551" s="132">
        <v>376310</v>
      </c>
      <c r="B3551" s="127" t="s">
        <v>4469</v>
      </c>
      <c r="C3551" s="129">
        <v>77.150000000000006</v>
      </c>
      <c r="D3551" s="129">
        <f t="shared" si="93"/>
        <v>0</v>
      </c>
      <c r="E3551" s="136">
        <f>MULTIPLIER!$H$28</f>
        <v>0</v>
      </c>
    </row>
    <row r="3552" spans="1:5" ht="15" customHeight="1" x14ac:dyDescent="0.2">
      <c r="A3552" s="132">
        <v>376311</v>
      </c>
      <c r="B3552" s="127" t="s">
        <v>4470</v>
      </c>
      <c r="C3552" s="129">
        <v>91.75</v>
      </c>
      <c r="D3552" s="129">
        <f t="shared" si="93"/>
        <v>0</v>
      </c>
      <c r="E3552" s="136">
        <f>MULTIPLIER!$H$28</f>
        <v>0</v>
      </c>
    </row>
    <row r="3553" spans="1:5" ht="15" customHeight="1" x14ac:dyDescent="0.2">
      <c r="A3553" s="132">
        <v>376312</v>
      </c>
      <c r="B3553" s="127" t="s">
        <v>4471</v>
      </c>
      <c r="C3553" s="129">
        <v>110.01</v>
      </c>
      <c r="D3553" s="129">
        <f t="shared" si="93"/>
        <v>0</v>
      </c>
      <c r="E3553" s="136">
        <f>MULTIPLIER!$H$28</f>
        <v>0</v>
      </c>
    </row>
    <row r="3554" spans="1:5" ht="15" customHeight="1" x14ac:dyDescent="0.2">
      <c r="A3554" s="132">
        <v>376313</v>
      </c>
      <c r="B3554" s="127" t="s">
        <v>4472</v>
      </c>
      <c r="C3554" s="129">
        <v>129.5</v>
      </c>
      <c r="D3554" s="129">
        <f t="shared" si="93"/>
        <v>0</v>
      </c>
      <c r="E3554" s="136">
        <f>MULTIPLIER!$H$28</f>
        <v>0</v>
      </c>
    </row>
    <row r="3555" spans="1:5" ht="15" customHeight="1" x14ac:dyDescent="0.2">
      <c r="A3555" s="132">
        <v>376314</v>
      </c>
      <c r="B3555" s="127" t="s">
        <v>4473</v>
      </c>
      <c r="C3555" s="129">
        <v>148.94</v>
      </c>
      <c r="D3555" s="129">
        <f t="shared" si="93"/>
        <v>0</v>
      </c>
      <c r="E3555" s="136">
        <f>MULTIPLIER!$H$28</f>
        <v>0</v>
      </c>
    </row>
    <row r="3556" spans="1:5" ht="15" customHeight="1" x14ac:dyDescent="0.2">
      <c r="A3556" s="132">
        <v>376315</v>
      </c>
      <c r="B3556" s="127" t="s">
        <v>4474</v>
      </c>
      <c r="C3556" s="129">
        <v>168.41</v>
      </c>
      <c r="D3556" s="129">
        <f t="shared" si="93"/>
        <v>0</v>
      </c>
      <c r="E3556" s="136">
        <f>MULTIPLIER!$H$28</f>
        <v>0</v>
      </c>
    </row>
    <row r="3557" spans="1:5" ht="15" customHeight="1" x14ac:dyDescent="0.2">
      <c r="A3557" s="132">
        <v>376317</v>
      </c>
      <c r="B3557" s="127" t="s">
        <v>4475</v>
      </c>
      <c r="C3557" s="129">
        <v>207.37</v>
      </c>
      <c r="D3557" s="129">
        <f t="shared" si="93"/>
        <v>0</v>
      </c>
      <c r="E3557" s="136">
        <f>MULTIPLIER!$H$28</f>
        <v>0</v>
      </c>
    </row>
    <row r="3558" spans="1:5" ht="15" customHeight="1" x14ac:dyDescent="0.2">
      <c r="A3558" s="132">
        <v>376318</v>
      </c>
      <c r="B3558" s="127" t="s">
        <v>4476</v>
      </c>
      <c r="C3558" s="129">
        <v>226.78</v>
      </c>
      <c r="D3558" s="129">
        <f t="shared" si="93"/>
        <v>0</v>
      </c>
      <c r="E3558" s="136">
        <f>MULTIPLIER!$H$28</f>
        <v>0</v>
      </c>
    </row>
    <row r="3559" spans="1:5" ht="15" customHeight="1" x14ac:dyDescent="0.2">
      <c r="A3559" s="132">
        <v>376319</v>
      </c>
      <c r="B3559" s="127" t="s">
        <v>4477</v>
      </c>
      <c r="C3559" s="129">
        <v>246.26</v>
      </c>
      <c r="D3559" s="129">
        <f t="shared" si="93"/>
        <v>0</v>
      </c>
      <c r="E3559" s="136">
        <f>MULTIPLIER!$H$28</f>
        <v>0</v>
      </c>
    </row>
    <row r="3560" spans="1:5" ht="15" customHeight="1" x14ac:dyDescent="0.2">
      <c r="A3560" s="132">
        <v>376323</v>
      </c>
      <c r="B3560" s="127" t="s">
        <v>4478</v>
      </c>
      <c r="C3560" s="129">
        <v>324.89999999999998</v>
      </c>
      <c r="D3560" s="129">
        <f t="shared" si="93"/>
        <v>0</v>
      </c>
      <c r="E3560" s="136">
        <f>MULTIPLIER!$H$28</f>
        <v>0</v>
      </c>
    </row>
    <row r="3561" spans="1:5" ht="15" customHeight="1" x14ac:dyDescent="0.2">
      <c r="A3561" s="132">
        <v>376331</v>
      </c>
      <c r="B3561" s="127" t="s">
        <v>4479</v>
      </c>
      <c r="C3561" s="129">
        <v>480.63</v>
      </c>
      <c r="D3561" s="129">
        <f t="shared" si="93"/>
        <v>0</v>
      </c>
      <c r="E3561" s="136">
        <f>MULTIPLIER!$H$28</f>
        <v>0</v>
      </c>
    </row>
    <row r="3562" spans="1:5" ht="15" customHeight="1" x14ac:dyDescent="0.2">
      <c r="A3562" s="132">
        <v>376344</v>
      </c>
      <c r="B3562" s="127" t="s">
        <v>4480</v>
      </c>
      <c r="C3562" s="129">
        <v>95.27</v>
      </c>
      <c r="D3562" s="129">
        <f t="shared" si="93"/>
        <v>0</v>
      </c>
      <c r="E3562" s="136">
        <f>MULTIPLIER!$H$28</f>
        <v>0</v>
      </c>
    </row>
    <row r="3563" spans="1:5" ht="15" customHeight="1" x14ac:dyDescent="0.2">
      <c r="A3563" s="132">
        <v>376345</v>
      </c>
      <c r="B3563" s="127" t="s">
        <v>4481</v>
      </c>
      <c r="C3563" s="129">
        <v>105.42</v>
      </c>
      <c r="D3563" s="129">
        <f t="shared" si="93"/>
        <v>0</v>
      </c>
      <c r="E3563" s="136">
        <f>MULTIPLIER!$H$28</f>
        <v>0</v>
      </c>
    </row>
    <row r="3564" spans="1:5" ht="15" customHeight="1" x14ac:dyDescent="0.2">
      <c r="A3564" s="132">
        <v>376346</v>
      </c>
      <c r="B3564" s="127" t="s">
        <v>4482</v>
      </c>
      <c r="C3564" s="129">
        <v>128.43</v>
      </c>
      <c r="D3564" s="129">
        <f t="shared" si="93"/>
        <v>0</v>
      </c>
      <c r="E3564" s="136">
        <f>MULTIPLIER!$H$28</f>
        <v>0</v>
      </c>
    </row>
    <row r="3565" spans="1:5" ht="15" customHeight="1" x14ac:dyDescent="0.2">
      <c r="A3565" s="132">
        <v>376347</v>
      </c>
      <c r="B3565" s="127" t="s">
        <v>4483</v>
      </c>
      <c r="C3565" s="129">
        <v>151.43</v>
      </c>
      <c r="D3565" s="129">
        <f t="shared" si="93"/>
        <v>0</v>
      </c>
      <c r="E3565" s="136">
        <f>MULTIPLIER!$H$28</f>
        <v>0</v>
      </c>
    </row>
    <row r="3566" spans="1:5" ht="15" customHeight="1" x14ac:dyDescent="0.2">
      <c r="A3566" s="132">
        <v>376348</v>
      </c>
      <c r="B3566" s="127" t="s">
        <v>4484</v>
      </c>
      <c r="C3566" s="129">
        <v>174.43</v>
      </c>
      <c r="D3566" s="129">
        <f t="shared" si="93"/>
        <v>0</v>
      </c>
      <c r="E3566" s="136">
        <f>MULTIPLIER!$H$28</f>
        <v>0</v>
      </c>
    </row>
    <row r="3567" spans="1:5" ht="15" customHeight="1" x14ac:dyDescent="0.2">
      <c r="A3567" s="132">
        <v>376349</v>
      </c>
      <c r="B3567" s="127" t="s">
        <v>4485</v>
      </c>
      <c r="C3567" s="129">
        <v>197.42</v>
      </c>
      <c r="D3567" s="129">
        <f t="shared" si="93"/>
        <v>0</v>
      </c>
      <c r="E3567" s="136">
        <f>MULTIPLIER!$H$28</f>
        <v>0</v>
      </c>
    </row>
    <row r="3568" spans="1:5" ht="15" customHeight="1" x14ac:dyDescent="0.2">
      <c r="A3568" s="132">
        <v>376350</v>
      </c>
      <c r="B3568" s="127" t="s">
        <v>4486</v>
      </c>
      <c r="C3568" s="129">
        <v>220.4</v>
      </c>
      <c r="D3568" s="129">
        <f t="shared" si="93"/>
        <v>0</v>
      </c>
      <c r="E3568" s="136">
        <f>MULTIPLIER!$H$28</f>
        <v>0</v>
      </c>
    </row>
    <row r="3569" spans="1:5" ht="15" customHeight="1" x14ac:dyDescent="0.2">
      <c r="A3569" s="132">
        <v>376351</v>
      </c>
      <c r="B3569" s="127" t="s">
        <v>4487</v>
      </c>
      <c r="C3569" s="129">
        <v>243.39</v>
      </c>
      <c r="D3569" s="129">
        <f t="shared" si="93"/>
        <v>0</v>
      </c>
      <c r="E3569" s="136">
        <f>MULTIPLIER!$H$28</f>
        <v>0</v>
      </c>
    </row>
    <row r="3570" spans="1:5" ht="15" customHeight="1" x14ac:dyDescent="0.2">
      <c r="A3570" s="132">
        <v>376352</v>
      </c>
      <c r="B3570" s="127" t="s">
        <v>4488</v>
      </c>
      <c r="C3570" s="129">
        <v>266.38</v>
      </c>
      <c r="D3570" s="129">
        <f t="shared" si="93"/>
        <v>0</v>
      </c>
      <c r="E3570" s="136">
        <f>MULTIPLIER!$H$28</f>
        <v>0</v>
      </c>
    </row>
    <row r="3571" spans="1:5" ht="15" customHeight="1" x14ac:dyDescent="0.2">
      <c r="A3571" s="132">
        <v>376353</v>
      </c>
      <c r="B3571" s="127" t="s">
        <v>4489</v>
      </c>
      <c r="C3571" s="129">
        <v>289.36</v>
      </c>
      <c r="D3571" s="129">
        <f t="shared" si="93"/>
        <v>0</v>
      </c>
      <c r="E3571" s="136">
        <f>MULTIPLIER!$H$28</f>
        <v>0</v>
      </c>
    </row>
    <row r="3572" spans="1:5" ht="15" customHeight="1" x14ac:dyDescent="0.2">
      <c r="A3572" s="132">
        <v>376357</v>
      </c>
      <c r="B3572" s="127" t="s">
        <v>4490</v>
      </c>
      <c r="C3572" s="129">
        <v>383.19</v>
      </c>
      <c r="D3572" s="129">
        <f t="shared" si="93"/>
        <v>0</v>
      </c>
      <c r="E3572" s="136">
        <f>MULTIPLIER!$H$28</f>
        <v>0</v>
      </c>
    </row>
    <row r="3573" spans="1:5" ht="15" customHeight="1" x14ac:dyDescent="0.2">
      <c r="A3573" s="132">
        <v>376361</v>
      </c>
      <c r="B3573" s="127" t="s">
        <v>4491</v>
      </c>
      <c r="C3573" s="129">
        <v>475.18</v>
      </c>
      <c r="D3573" s="129">
        <f t="shared" si="93"/>
        <v>0</v>
      </c>
      <c r="E3573" s="136">
        <f>MULTIPLIER!$H$28</f>
        <v>0</v>
      </c>
    </row>
    <row r="3574" spans="1:5" ht="15" customHeight="1" x14ac:dyDescent="0.2">
      <c r="A3574" s="132">
        <v>376365</v>
      </c>
      <c r="B3574" s="127" t="s">
        <v>4492</v>
      </c>
      <c r="C3574" s="129">
        <v>567.13</v>
      </c>
      <c r="D3574" s="129">
        <f t="shared" ref="D3574:D3599" si="94">ROUND(C3574*E3574,4)</f>
        <v>0</v>
      </c>
      <c r="E3574" s="136">
        <f>MULTIPLIER!$H$28</f>
        <v>0</v>
      </c>
    </row>
    <row r="3575" spans="1:5" ht="15" customHeight="1" x14ac:dyDescent="0.2">
      <c r="A3575" s="132">
        <v>376378</v>
      </c>
      <c r="B3575" s="127" t="s">
        <v>4493</v>
      </c>
      <c r="C3575" s="129">
        <v>147.99</v>
      </c>
      <c r="D3575" s="129">
        <f t="shared" si="94"/>
        <v>0</v>
      </c>
      <c r="E3575" s="136">
        <f>MULTIPLIER!$H$28</f>
        <v>0</v>
      </c>
    </row>
    <row r="3576" spans="1:5" ht="15" customHeight="1" x14ac:dyDescent="0.2">
      <c r="A3576" s="132">
        <v>376379</v>
      </c>
      <c r="B3576" s="127" t="s">
        <v>4494</v>
      </c>
      <c r="C3576" s="129">
        <v>169.32</v>
      </c>
      <c r="D3576" s="129">
        <f t="shared" si="94"/>
        <v>0</v>
      </c>
      <c r="E3576" s="136">
        <f>MULTIPLIER!$H$28</f>
        <v>0</v>
      </c>
    </row>
    <row r="3577" spans="1:5" ht="15" customHeight="1" x14ac:dyDescent="0.2">
      <c r="A3577" s="132">
        <v>376380</v>
      </c>
      <c r="B3577" s="127" t="s">
        <v>4495</v>
      </c>
      <c r="C3577" s="129">
        <v>197.74</v>
      </c>
      <c r="D3577" s="129">
        <f t="shared" si="94"/>
        <v>0</v>
      </c>
      <c r="E3577" s="136">
        <f>MULTIPLIER!$H$28</f>
        <v>0</v>
      </c>
    </row>
    <row r="3578" spans="1:5" ht="15" customHeight="1" x14ac:dyDescent="0.2">
      <c r="A3578" s="132">
        <v>376381</v>
      </c>
      <c r="B3578" s="127" t="s">
        <v>4496</v>
      </c>
      <c r="C3578" s="129">
        <v>228</v>
      </c>
      <c r="D3578" s="129">
        <f t="shared" si="94"/>
        <v>0</v>
      </c>
      <c r="E3578" s="136">
        <f>MULTIPLIER!$H$28</f>
        <v>0</v>
      </c>
    </row>
    <row r="3579" spans="1:5" ht="15" customHeight="1" x14ac:dyDescent="0.2">
      <c r="A3579" s="132">
        <v>376382</v>
      </c>
      <c r="B3579" s="127" t="s">
        <v>4497</v>
      </c>
      <c r="C3579" s="129">
        <v>258.33999999999997</v>
      </c>
      <c r="D3579" s="129">
        <f t="shared" si="94"/>
        <v>0</v>
      </c>
      <c r="E3579" s="136">
        <f>MULTIPLIER!$H$28</f>
        <v>0</v>
      </c>
    </row>
    <row r="3580" spans="1:5" ht="15" customHeight="1" x14ac:dyDescent="0.2">
      <c r="A3580" s="132">
        <v>376383</v>
      </c>
      <c r="B3580" s="127" t="s">
        <v>4498</v>
      </c>
      <c r="C3580" s="129">
        <v>288.66000000000003</v>
      </c>
      <c r="D3580" s="129">
        <f t="shared" si="94"/>
        <v>0</v>
      </c>
      <c r="E3580" s="136">
        <f>MULTIPLIER!$H$28</f>
        <v>0</v>
      </c>
    </row>
    <row r="3581" spans="1:5" ht="15" customHeight="1" x14ac:dyDescent="0.2">
      <c r="A3581" s="132">
        <v>376384</v>
      </c>
      <c r="B3581" s="127" t="s">
        <v>4499</v>
      </c>
      <c r="C3581" s="129">
        <v>319</v>
      </c>
      <c r="D3581" s="129">
        <f t="shared" si="94"/>
        <v>0</v>
      </c>
      <c r="E3581" s="136">
        <f>MULTIPLIER!$H$28</f>
        <v>0</v>
      </c>
    </row>
    <row r="3582" spans="1:5" ht="15" customHeight="1" x14ac:dyDescent="0.2">
      <c r="A3582" s="132">
        <v>376385</v>
      </c>
      <c r="B3582" s="127" t="s">
        <v>4500</v>
      </c>
      <c r="C3582" s="129">
        <v>349.28</v>
      </c>
      <c r="D3582" s="129">
        <f t="shared" si="94"/>
        <v>0</v>
      </c>
      <c r="E3582" s="136">
        <f>MULTIPLIER!$H$28</f>
        <v>0</v>
      </c>
    </row>
    <row r="3583" spans="1:5" ht="15" customHeight="1" x14ac:dyDescent="0.2">
      <c r="A3583" s="132">
        <v>376386</v>
      </c>
      <c r="B3583" s="127" t="s">
        <v>4501</v>
      </c>
      <c r="C3583" s="129">
        <v>379.58</v>
      </c>
      <c r="D3583" s="129">
        <f t="shared" si="94"/>
        <v>0</v>
      </c>
      <c r="E3583" s="136">
        <f>MULTIPLIER!$H$28</f>
        <v>0</v>
      </c>
    </row>
    <row r="3584" spans="1:5" ht="15" customHeight="1" x14ac:dyDescent="0.2">
      <c r="A3584" s="132">
        <v>376390</v>
      </c>
      <c r="B3584" s="127" t="s">
        <v>4502</v>
      </c>
      <c r="C3584" s="129">
        <v>505.18</v>
      </c>
      <c r="D3584" s="129">
        <f t="shared" si="94"/>
        <v>0</v>
      </c>
      <c r="E3584" s="136">
        <f>MULTIPLIER!$H$28</f>
        <v>0</v>
      </c>
    </row>
    <row r="3585" spans="1:5" ht="15" customHeight="1" x14ac:dyDescent="0.2">
      <c r="A3585" s="132">
        <v>376394</v>
      </c>
      <c r="B3585" s="127" t="s">
        <v>4503</v>
      </c>
      <c r="C3585" s="129">
        <v>626.38</v>
      </c>
      <c r="D3585" s="129">
        <f t="shared" si="94"/>
        <v>0</v>
      </c>
      <c r="E3585" s="136">
        <f>MULTIPLIER!$H$28</f>
        <v>0</v>
      </c>
    </row>
    <row r="3586" spans="1:5" ht="15" customHeight="1" x14ac:dyDescent="0.2">
      <c r="A3586" s="132">
        <v>376398</v>
      </c>
      <c r="B3586" s="127" t="s">
        <v>4504</v>
      </c>
      <c r="C3586" s="129">
        <v>747.64</v>
      </c>
      <c r="D3586" s="129">
        <f t="shared" si="94"/>
        <v>0</v>
      </c>
      <c r="E3586" s="136">
        <f>MULTIPLIER!$H$28</f>
        <v>0</v>
      </c>
    </row>
    <row r="3587" spans="1:5" ht="15" customHeight="1" x14ac:dyDescent="0.2">
      <c r="A3587" s="132">
        <v>376413</v>
      </c>
      <c r="B3587" s="127" t="s">
        <v>4505</v>
      </c>
      <c r="C3587" s="129">
        <v>370.01</v>
      </c>
      <c r="D3587" s="129">
        <f t="shared" si="94"/>
        <v>0</v>
      </c>
      <c r="E3587" s="136">
        <f>MULTIPLIER!$H$28</f>
        <v>0</v>
      </c>
    </row>
    <row r="3588" spans="1:5" ht="15" customHeight="1" x14ac:dyDescent="0.2">
      <c r="A3588" s="132">
        <v>376418</v>
      </c>
      <c r="B3588" s="127" t="s">
        <v>4506</v>
      </c>
      <c r="C3588" s="129">
        <v>586.88</v>
      </c>
      <c r="D3588" s="129">
        <f t="shared" si="94"/>
        <v>0</v>
      </c>
      <c r="E3588" s="136">
        <f>MULTIPLIER!$H$28</f>
        <v>0</v>
      </c>
    </row>
    <row r="3589" spans="1:5" ht="15" customHeight="1" x14ac:dyDescent="0.2">
      <c r="A3589" s="132">
        <v>376443</v>
      </c>
      <c r="B3589" s="127" t="s">
        <v>4507</v>
      </c>
      <c r="C3589" s="129">
        <v>398.59</v>
      </c>
      <c r="D3589" s="129">
        <f t="shared" si="94"/>
        <v>0</v>
      </c>
      <c r="E3589" s="136">
        <f>MULTIPLIER!$H$28</f>
        <v>0</v>
      </c>
    </row>
    <row r="3590" spans="1:5" ht="15" customHeight="1" x14ac:dyDescent="0.2">
      <c r="A3590" s="132">
        <v>376444</v>
      </c>
      <c r="B3590" s="127" t="s">
        <v>4508</v>
      </c>
      <c r="C3590" s="129">
        <v>442.88</v>
      </c>
      <c r="D3590" s="129">
        <f t="shared" si="94"/>
        <v>0</v>
      </c>
      <c r="E3590" s="136">
        <f>MULTIPLIER!$H$28</f>
        <v>0</v>
      </c>
    </row>
    <row r="3591" spans="1:5" ht="15" customHeight="1" x14ac:dyDescent="0.2">
      <c r="A3591" s="132">
        <v>376446</v>
      </c>
      <c r="B3591" s="127" t="s">
        <v>4509</v>
      </c>
      <c r="C3591" s="129">
        <v>560.85</v>
      </c>
      <c r="D3591" s="129">
        <f t="shared" si="94"/>
        <v>0</v>
      </c>
      <c r="E3591" s="136">
        <f>MULTIPLIER!$H$28</f>
        <v>0</v>
      </c>
    </row>
    <row r="3592" spans="1:5" ht="15" customHeight="1" x14ac:dyDescent="0.2">
      <c r="A3592" s="132">
        <v>376448</v>
      </c>
      <c r="B3592" s="127" t="s">
        <v>4510</v>
      </c>
      <c r="C3592" s="129">
        <v>653.48</v>
      </c>
      <c r="D3592" s="129">
        <f t="shared" si="94"/>
        <v>0</v>
      </c>
      <c r="E3592" s="136">
        <f>MULTIPLIER!$H$28</f>
        <v>0</v>
      </c>
    </row>
    <row r="3593" spans="1:5" ht="15" customHeight="1" x14ac:dyDescent="0.2">
      <c r="A3593" s="132">
        <v>376450</v>
      </c>
      <c r="B3593" s="127" t="s">
        <v>4511</v>
      </c>
      <c r="C3593" s="129">
        <v>771.47</v>
      </c>
      <c r="D3593" s="129">
        <f t="shared" si="94"/>
        <v>0</v>
      </c>
      <c r="E3593" s="136">
        <f>MULTIPLIER!$H$28</f>
        <v>0</v>
      </c>
    </row>
    <row r="3594" spans="1:5" ht="15" customHeight="1" x14ac:dyDescent="0.2">
      <c r="A3594" s="132">
        <v>376454</v>
      </c>
      <c r="B3594" s="127" t="s">
        <v>4512</v>
      </c>
      <c r="C3594" s="129">
        <v>1036.5899999999999</v>
      </c>
      <c r="D3594" s="129">
        <f t="shared" si="94"/>
        <v>0</v>
      </c>
      <c r="E3594" s="136">
        <f>MULTIPLIER!$H$28</f>
        <v>0</v>
      </c>
    </row>
    <row r="3595" spans="1:5" ht="15" customHeight="1" x14ac:dyDescent="0.2">
      <c r="A3595" s="132">
        <v>376462</v>
      </c>
      <c r="B3595" s="127" t="s">
        <v>4513</v>
      </c>
      <c r="C3595" s="129">
        <v>1508.59</v>
      </c>
      <c r="D3595" s="129">
        <f t="shared" si="94"/>
        <v>0</v>
      </c>
      <c r="E3595" s="136">
        <f>MULTIPLIER!$H$28</f>
        <v>0</v>
      </c>
    </row>
    <row r="3596" spans="1:5" ht="15" customHeight="1" x14ac:dyDescent="0.2">
      <c r="A3596" s="132">
        <v>376510</v>
      </c>
      <c r="B3596" s="127" t="s">
        <v>4514</v>
      </c>
      <c r="C3596" s="129">
        <v>872.29</v>
      </c>
      <c r="D3596" s="129">
        <f t="shared" si="94"/>
        <v>0</v>
      </c>
      <c r="E3596" s="136">
        <f>MULTIPLIER!$H$28</f>
        <v>0</v>
      </c>
    </row>
    <row r="3597" spans="1:5" ht="15" customHeight="1" x14ac:dyDescent="0.2">
      <c r="A3597" s="132">
        <v>376512</v>
      </c>
      <c r="B3597" s="127" t="s">
        <v>4515</v>
      </c>
      <c r="C3597" s="129">
        <v>1031.95</v>
      </c>
      <c r="D3597" s="129">
        <f t="shared" si="94"/>
        <v>0</v>
      </c>
      <c r="E3597" s="136">
        <f>MULTIPLIER!$H$28</f>
        <v>0</v>
      </c>
    </row>
    <row r="3598" spans="1:5" ht="15" customHeight="1" x14ac:dyDescent="0.2">
      <c r="A3598" s="132">
        <v>376516</v>
      </c>
      <c r="B3598" s="127" t="s">
        <v>4516</v>
      </c>
      <c r="C3598" s="129">
        <v>1388.26</v>
      </c>
      <c r="D3598" s="129">
        <f t="shared" si="94"/>
        <v>0</v>
      </c>
      <c r="E3598" s="136">
        <f>MULTIPLIER!$H$28</f>
        <v>0</v>
      </c>
    </row>
    <row r="3599" spans="1:5" ht="15" customHeight="1" thickBot="1" x14ac:dyDescent="0.25">
      <c r="A3599" s="140">
        <v>376520</v>
      </c>
      <c r="B3599" s="127" t="s">
        <v>4517</v>
      </c>
      <c r="C3599" s="129">
        <v>1707.55</v>
      </c>
      <c r="D3599" s="129">
        <f t="shared" si="94"/>
        <v>0</v>
      </c>
      <c r="E3599" s="141">
        <f>MULTIPLIER!$H$28</f>
        <v>0</v>
      </c>
    </row>
    <row r="3600" spans="1:5" ht="32.1" customHeight="1" x14ac:dyDescent="0.4">
      <c r="A3600" s="144"/>
      <c r="B3600" s="103" t="s">
        <v>4518</v>
      </c>
      <c r="C3600" s="103"/>
      <c r="D3600" s="103"/>
      <c r="E3600" s="148"/>
    </row>
    <row r="3601" spans="1:5" ht="15" customHeight="1" x14ac:dyDescent="0.2">
      <c r="A3601" s="145">
        <v>980</v>
      </c>
      <c r="B3601" s="142" t="s">
        <v>4519</v>
      </c>
      <c r="C3601" s="143">
        <v>185</v>
      </c>
      <c r="D3601" s="143">
        <f t="shared" ref="D3601:D3608" si="95">ROUND(C3601*E3601,4)</f>
        <v>0</v>
      </c>
      <c r="E3601" s="149">
        <f>MULTIPLIER!$H$29</f>
        <v>0</v>
      </c>
    </row>
    <row r="3602" spans="1:5" ht="15" customHeight="1" x14ac:dyDescent="0.2">
      <c r="A3602" s="146">
        <v>981</v>
      </c>
      <c r="B3602" s="142" t="s">
        <v>4520</v>
      </c>
      <c r="C3602" s="143">
        <v>190</v>
      </c>
      <c r="D3602" s="143">
        <f t="shared" si="95"/>
        <v>0</v>
      </c>
      <c r="E3602" s="150">
        <f>MULTIPLIER!$H$29</f>
        <v>0</v>
      </c>
    </row>
    <row r="3603" spans="1:5" ht="15" customHeight="1" x14ac:dyDescent="0.2">
      <c r="A3603" s="146">
        <v>982</v>
      </c>
      <c r="B3603" s="142" t="s">
        <v>4521</v>
      </c>
      <c r="C3603" s="143">
        <v>195</v>
      </c>
      <c r="D3603" s="143">
        <f t="shared" si="95"/>
        <v>0</v>
      </c>
      <c r="E3603" s="150">
        <f>MULTIPLIER!$H$29</f>
        <v>0</v>
      </c>
    </row>
    <row r="3604" spans="1:5" ht="15" customHeight="1" x14ac:dyDescent="0.2">
      <c r="A3604" s="146">
        <v>983</v>
      </c>
      <c r="B3604" s="142" t="s">
        <v>4522</v>
      </c>
      <c r="C3604" s="143">
        <v>282</v>
      </c>
      <c r="D3604" s="143">
        <f t="shared" si="95"/>
        <v>0</v>
      </c>
      <c r="E3604" s="150">
        <f>MULTIPLIER!$H$29</f>
        <v>0</v>
      </c>
    </row>
    <row r="3605" spans="1:5" ht="15" customHeight="1" x14ac:dyDescent="0.2">
      <c r="A3605" s="146">
        <v>984</v>
      </c>
      <c r="B3605" s="142" t="s">
        <v>4523</v>
      </c>
      <c r="C3605" s="143">
        <v>410.5</v>
      </c>
      <c r="D3605" s="143">
        <f t="shared" si="95"/>
        <v>0</v>
      </c>
      <c r="E3605" s="150">
        <f>MULTIPLIER!$H$29</f>
        <v>0</v>
      </c>
    </row>
    <row r="3606" spans="1:5" ht="15" customHeight="1" x14ac:dyDescent="0.2">
      <c r="A3606" s="146">
        <v>985</v>
      </c>
      <c r="B3606" s="142" t="s">
        <v>4524</v>
      </c>
      <c r="C3606" s="143">
        <v>560</v>
      </c>
      <c r="D3606" s="143">
        <f t="shared" si="95"/>
        <v>0</v>
      </c>
      <c r="E3606" s="150">
        <f>MULTIPLIER!$H$29</f>
        <v>0</v>
      </c>
    </row>
    <row r="3607" spans="1:5" ht="15" customHeight="1" x14ac:dyDescent="0.2">
      <c r="A3607" s="146">
        <v>986</v>
      </c>
      <c r="B3607" s="142" t="s">
        <v>4525</v>
      </c>
      <c r="C3607" s="143">
        <v>880</v>
      </c>
      <c r="D3607" s="143">
        <f t="shared" si="95"/>
        <v>0</v>
      </c>
      <c r="E3607" s="150">
        <f>MULTIPLIER!$H$29</f>
        <v>0</v>
      </c>
    </row>
    <row r="3608" spans="1:5" ht="15" customHeight="1" thickBot="1" x14ac:dyDescent="0.25">
      <c r="A3608" s="180">
        <v>987</v>
      </c>
      <c r="B3608" s="142" t="s">
        <v>4526</v>
      </c>
      <c r="C3608" s="143">
        <v>1156</v>
      </c>
      <c r="D3608" s="143">
        <f t="shared" si="95"/>
        <v>0</v>
      </c>
      <c r="E3608" s="181">
        <f>MULTIPLIER!$H$29</f>
        <v>0</v>
      </c>
    </row>
    <row r="3609" spans="1:5" ht="32.1" customHeight="1" x14ac:dyDescent="0.4">
      <c r="A3609" s="124"/>
      <c r="B3609" s="98" t="s">
        <v>19</v>
      </c>
      <c r="C3609" s="98"/>
      <c r="D3609" s="98"/>
      <c r="E3609" s="123"/>
    </row>
    <row r="3610" spans="1:5" ht="15" customHeight="1" x14ac:dyDescent="0.2">
      <c r="A3610" s="120">
        <v>440983</v>
      </c>
      <c r="B3610" s="107" t="s">
        <v>4527</v>
      </c>
      <c r="C3610" s="108">
        <v>157.5</v>
      </c>
      <c r="D3610" s="108">
        <f t="shared" ref="D3610:D3641" si="96">ROUND(C3610*E3610,4)</f>
        <v>0</v>
      </c>
      <c r="E3610" s="116">
        <f>MULTIPLIER!$H$30</f>
        <v>0</v>
      </c>
    </row>
    <row r="3611" spans="1:5" ht="15" customHeight="1" x14ac:dyDescent="0.2">
      <c r="A3611" s="121" t="s">
        <v>4528</v>
      </c>
      <c r="B3611" s="107" t="s">
        <v>4529</v>
      </c>
      <c r="C3611" s="108">
        <v>148.05000000000001</v>
      </c>
      <c r="D3611" s="108">
        <f t="shared" si="96"/>
        <v>0</v>
      </c>
      <c r="E3611" s="117">
        <f>MULTIPLIER!$H$30</f>
        <v>0</v>
      </c>
    </row>
    <row r="3612" spans="1:5" ht="15" customHeight="1" x14ac:dyDescent="0.2">
      <c r="A3612" s="121">
        <v>440943</v>
      </c>
      <c r="B3612" s="107" t="s">
        <v>4530</v>
      </c>
      <c r="C3612" s="108">
        <v>226.8</v>
      </c>
      <c r="D3612" s="108">
        <f t="shared" si="96"/>
        <v>0</v>
      </c>
      <c r="E3612" s="117">
        <f>MULTIPLIER!$H$30</f>
        <v>0</v>
      </c>
    </row>
    <row r="3613" spans="1:5" ht="15" customHeight="1" x14ac:dyDescent="0.2">
      <c r="A3613" s="121">
        <v>440944</v>
      </c>
      <c r="B3613" s="107" t="s">
        <v>4531</v>
      </c>
      <c r="C3613" s="108">
        <v>349.65</v>
      </c>
      <c r="D3613" s="108">
        <f t="shared" si="96"/>
        <v>0</v>
      </c>
      <c r="E3613" s="117">
        <f>MULTIPLIER!$H$30</f>
        <v>0</v>
      </c>
    </row>
    <row r="3614" spans="1:5" ht="15" customHeight="1" x14ac:dyDescent="0.2">
      <c r="A3614" s="121">
        <v>440945</v>
      </c>
      <c r="B3614" s="107" t="s">
        <v>4532</v>
      </c>
      <c r="C3614" s="108">
        <v>598.5</v>
      </c>
      <c r="D3614" s="108">
        <f t="shared" si="96"/>
        <v>0</v>
      </c>
      <c r="E3614" s="117">
        <f>MULTIPLIER!$H$30</f>
        <v>0</v>
      </c>
    </row>
    <row r="3615" spans="1:5" ht="15" customHeight="1" x14ac:dyDescent="0.2">
      <c r="A3615" s="121">
        <v>440253</v>
      </c>
      <c r="B3615" s="107" t="s">
        <v>4533</v>
      </c>
      <c r="C3615" s="108">
        <v>120.75</v>
      </c>
      <c r="D3615" s="108">
        <f t="shared" si="96"/>
        <v>0</v>
      </c>
      <c r="E3615" s="117">
        <f>MULTIPLIER!$H$30</f>
        <v>0</v>
      </c>
    </row>
    <row r="3616" spans="1:5" ht="15" customHeight="1" x14ac:dyDescent="0.2">
      <c r="A3616" s="121">
        <v>440254</v>
      </c>
      <c r="B3616" s="107" t="s">
        <v>4534</v>
      </c>
      <c r="C3616" s="108">
        <v>219.45</v>
      </c>
      <c r="D3616" s="108">
        <f t="shared" si="96"/>
        <v>0</v>
      </c>
      <c r="E3616" s="117">
        <f>MULTIPLIER!$H$30</f>
        <v>0</v>
      </c>
    </row>
    <row r="3617" spans="1:5" ht="15" customHeight="1" x14ac:dyDescent="0.2">
      <c r="A3617" s="121">
        <v>440255</v>
      </c>
      <c r="B3617" s="107" t="s">
        <v>4535</v>
      </c>
      <c r="C3617" s="108">
        <v>386.4</v>
      </c>
      <c r="D3617" s="108">
        <f t="shared" si="96"/>
        <v>0</v>
      </c>
      <c r="E3617" s="117">
        <f>MULTIPLIER!$H$30</f>
        <v>0</v>
      </c>
    </row>
    <row r="3618" spans="1:5" ht="15" customHeight="1" x14ac:dyDescent="0.2">
      <c r="A3618" s="121">
        <v>440323</v>
      </c>
      <c r="B3618" s="107" t="s">
        <v>4536</v>
      </c>
      <c r="C3618" s="108">
        <v>95.55</v>
      </c>
      <c r="D3618" s="108">
        <f t="shared" si="96"/>
        <v>0</v>
      </c>
      <c r="E3618" s="117">
        <f>MULTIPLIER!$H$30</f>
        <v>0</v>
      </c>
    </row>
    <row r="3619" spans="1:5" ht="15" customHeight="1" x14ac:dyDescent="0.2">
      <c r="A3619" s="121">
        <v>440324</v>
      </c>
      <c r="B3619" s="107" t="s">
        <v>4537</v>
      </c>
      <c r="C3619" s="108">
        <v>121.8</v>
      </c>
      <c r="D3619" s="108">
        <f t="shared" si="96"/>
        <v>0</v>
      </c>
      <c r="E3619" s="117">
        <f>MULTIPLIER!$H$30</f>
        <v>0</v>
      </c>
    </row>
    <row r="3620" spans="1:5" ht="15" customHeight="1" x14ac:dyDescent="0.2">
      <c r="A3620" s="121">
        <v>440325</v>
      </c>
      <c r="B3620" s="107" t="s">
        <v>4538</v>
      </c>
      <c r="C3620" s="108">
        <v>229.95</v>
      </c>
      <c r="D3620" s="108">
        <f t="shared" si="96"/>
        <v>0</v>
      </c>
      <c r="E3620" s="117">
        <f>MULTIPLIER!$H$30</f>
        <v>0</v>
      </c>
    </row>
    <row r="3621" spans="1:5" ht="15" customHeight="1" x14ac:dyDescent="0.2">
      <c r="A3621" s="121">
        <v>440549</v>
      </c>
      <c r="B3621" s="107" t="s">
        <v>4539</v>
      </c>
      <c r="C3621" s="108">
        <v>102.9</v>
      </c>
      <c r="D3621" s="108">
        <f t="shared" si="96"/>
        <v>0</v>
      </c>
      <c r="E3621" s="117">
        <f>MULTIPLIER!$H$30</f>
        <v>0</v>
      </c>
    </row>
    <row r="3622" spans="1:5" ht="15" customHeight="1" x14ac:dyDescent="0.2">
      <c r="A3622" s="121">
        <v>440553</v>
      </c>
      <c r="B3622" s="107" t="s">
        <v>4540</v>
      </c>
      <c r="C3622" s="108">
        <v>149.1</v>
      </c>
      <c r="D3622" s="108">
        <f t="shared" si="96"/>
        <v>0</v>
      </c>
      <c r="E3622" s="117">
        <f>MULTIPLIER!$H$30</f>
        <v>0</v>
      </c>
    </row>
    <row r="3623" spans="1:5" ht="15" customHeight="1" x14ac:dyDescent="0.2">
      <c r="A3623" s="121" t="s">
        <v>4541</v>
      </c>
      <c r="B3623" s="107" t="s">
        <v>4542</v>
      </c>
      <c r="C3623" s="108">
        <v>159.6</v>
      </c>
      <c r="D3623" s="108">
        <f t="shared" si="96"/>
        <v>0</v>
      </c>
      <c r="E3623" s="117">
        <f>MULTIPLIER!$H$30</f>
        <v>0</v>
      </c>
    </row>
    <row r="3624" spans="1:5" ht="15" customHeight="1" x14ac:dyDescent="0.2">
      <c r="A3624" s="121" t="s">
        <v>4543</v>
      </c>
      <c r="B3624" s="107" t="s">
        <v>4544</v>
      </c>
      <c r="C3624" s="108">
        <v>197.4</v>
      </c>
      <c r="D3624" s="108">
        <f t="shared" si="96"/>
        <v>0</v>
      </c>
      <c r="E3624" s="117">
        <f>MULTIPLIER!$H$30</f>
        <v>0</v>
      </c>
    </row>
    <row r="3625" spans="1:5" ht="15" customHeight="1" x14ac:dyDescent="0.2">
      <c r="A3625" s="121" t="s">
        <v>4545</v>
      </c>
      <c r="B3625" s="107" t="s">
        <v>4546</v>
      </c>
      <c r="C3625" s="108">
        <v>341.25</v>
      </c>
      <c r="D3625" s="108">
        <f t="shared" si="96"/>
        <v>0</v>
      </c>
      <c r="E3625" s="117">
        <f>MULTIPLIER!$H$30</f>
        <v>0</v>
      </c>
    </row>
    <row r="3626" spans="1:5" ht="15" customHeight="1" x14ac:dyDescent="0.2">
      <c r="A3626" s="121">
        <v>440883</v>
      </c>
      <c r="B3626" s="107" t="s">
        <v>4547</v>
      </c>
      <c r="C3626" s="108">
        <v>92.4</v>
      </c>
      <c r="D3626" s="108">
        <f t="shared" si="96"/>
        <v>0</v>
      </c>
      <c r="E3626" s="117">
        <f>MULTIPLIER!$H$30</f>
        <v>0</v>
      </c>
    </row>
    <row r="3627" spans="1:5" ht="15" customHeight="1" x14ac:dyDescent="0.2">
      <c r="A3627" s="121">
        <v>440884</v>
      </c>
      <c r="B3627" s="107" t="s">
        <v>4548</v>
      </c>
      <c r="C3627" s="108">
        <v>132.30000000000001</v>
      </c>
      <c r="D3627" s="108">
        <f t="shared" si="96"/>
        <v>0</v>
      </c>
      <c r="E3627" s="117">
        <f>MULTIPLIER!$H$30</f>
        <v>0</v>
      </c>
    </row>
    <row r="3628" spans="1:5" ht="15" customHeight="1" x14ac:dyDescent="0.2">
      <c r="A3628" s="121">
        <v>440885</v>
      </c>
      <c r="B3628" s="107" t="s">
        <v>4549</v>
      </c>
      <c r="C3628" s="108">
        <v>196.35</v>
      </c>
      <c r="D3628" s="108">
        <f t="shared" si="96"/>
        <v>0</v>
      </c>
      <c r="E3628" s="117">
        <f>MULTIPLIER!$H$30</f>
        <v>0</v>
      </c>
    </row>
    <row r="3629" spans="1:5" ht="15" customHeight="1" x14ac:dyDescent="0.2">
      <c r="A3629" s="121">
        <v>4408830</v>
      </c>
      <c r="B3629" s="107" t="s">
        <v>4550</v>
      </c>
      <c r="C3629" s="108">
        <v>117.6</v>
      </c>
      <c r="D3629" s="108">
        <f t="shared" si="96"/>
        <v>0</v>
      </c>
      <c r="E3629" s="117">
        <f>MULTIPLIER!$H$30</f>
        <v>0</v>
      </c>
    </row>
    <row r="3630" spans="1:5" ht="15" customHeight="1" x14ac:dyDescent="0.2">
      <c r="A3630" s="121">
        <v>4408850</v>
      </c>
      <c r="B3630" s="107" t="s">
        <v>4551</v>
      </c>
      <c r="C3630" s="108">
        <v>174.3</v>
      </c>
      <c r="D3630" s="108">
        <f t="shared" si="96"/>
        <v>0</v>
      </c>
      <c r="E3630" s="117">
        <f>MULTIPLIER!$H$30</f>
        <v>0</v>
      </c>
    </row>
    <row r="3631" spans="1:5" ht="15" customHeight="1" x14ac:dyDescent="0.2">
      <c r="A3631" s="121">
        <v>440863</v>
      </c>
      <c r="B3631" s="107" t="s">
        <v>4552</v>
      </c>
      <c r="C3631" s="108">
        <v>89.25</v>
      </c>
      <c r="D3631" s="108">
        <f t="shared" si="96"/>
        <v>0</v>
      </c>
      <c r="E3631" s="117">
        <f>MULTIPLIER!$H$30</f>
        <v>0</v>
      </c>
    </row>
    <row r="3632" spans="1:5" ht="15" customHeight="1" x14ac:dyDescent="0.2">
      <c r="A3632" s="121">
        <v>440864</v>
      </c>
      <c r="B3632" s="107" t="s">
        <v>4553</v>
      </c>
      <c r="C3632" s="108">
        <v>113.4</v>
      </c>
      <c r="D3632" s="108">
        <f t="shared" si="96"/>
        <v>0</v>
      </c>
      <c r="E3632" s="117">
        <f>MULTIPLIER!$H$30</f>
        <v>0</v>
      </c>
    </row>
    <row r="3633" spans="1:5" ht="15" customHeight="1" x14ac:dyDescent="0.2">
      <c r="A3633" s="121">
        <v>440865</v>
      </c>
      <c r="B3633" s="107" t="s">
        <v>4554</v>
      </c>
      <c r="C3633" s="108">
        <v>177.45</v>
      </c>
      <c r="D3633" s="108">
        <f t="shared" si="96"/>
        <v>0</v>
      </c>
      <c r="E3633" s="117">
        <f>MULTIPLIER!$H$30</f>
        <v>0</v>
      </c>
    </row>
    <row r="3634" spans="1:5" ht="15" customHeight="1" x14ac:dyDescent="0.2">
      <c r="A3634" s="121">
        <v>4408630</v>
      </c>
      <c r="B3634" s="107" t="s">
        <v>4555</v>
      </c>
      <c r="C3634" s="108">
        <v>110.25</v>
      </c>
      <c r="D3634" s="108">
        <f t="shared" si="96"/>
        <v>0</v>
      </c>
      <c r="E3634" s="117">
        <f>MULTIPLIER!$H$30</f>
        <v>0</v>
      </c>
    </row>
    <row r="3635" spans="1:5" ht="15" customHeight="1" x14ac:dyDescent="0.2">
      <c r="A3635" s="121">
        <v>4408640</v>
      </c>
      <c r="B3635" s="107" t="s">
        <v>4556</v>
      </c>
      <c r="C3635" s="108">
        <v>155.4</v>
      </c>
      <c r="D3635" s="108">
        <f t="shared" si="96"/>
        <v>0</v>
      </c>
      <c r="E3635" s="117">
        <f>MULTIPLIER!$H$30</f>
        <v>0</v>
      </c>
    </row>
    <row r="3636" spans="1:5" ht="15" customHeight="1" x14ac:dyDescent="0.2">
      <c r="A3636" s="121">
        <v>4408650</v>
      </c>
      <c r="B3636" s="107" t="s">
        <v>4557</v>
      </c>
      <c r="C3636" s="108">
        <v>175.35</v>
      </c>
      <c r="D3636" s="108">
        <f t="shared" si="96"/>
        <v>0</v>
      </c>
      <c r="E3636" s="117">
        <f>MULTIPLIER!$H$30</f>
        <v>0</v>
      </c>
    </row>
    <row r="3637" spans="1:5" ht="15" customHeight="1" x14ac:dyDescent="0.2">
      <c r="A3637" s="121">
        <v>440103</v>
      </c>
      <c r="B3637" s="107" t="s">
        <v>4558</v>
      </c>
      <c r="C3637" s="108">
        <v>120.75</v>
      </c>
      <c r="D3637" s="108">
        <f t="shared" si="96"/>
        <v>0</v>
      </c>
      <c r="E3637" s="117">
        <f>MULTIPLIER!$H$30</f>
        <v>0</v>
      </c>
    </row>
    <row r="3638" spans="1:5" ht="15" customHeight="1" x14ac:dyDescent="0.2">
      <c r="A3638" s="121">
        <v>440104</v>
      </c>
      <c r="B3638" s="107" t="s">
        <v>4559</v>
      </c>
      <c r="C3638" s="108">
        <v>171.15</v>
      </c>
      <c r="D3638" s="108">
        <f t="shared" si="96"/>
        <v>0</v>
      </c>
      <c r="E3638" s="117">
        <f>MULTIPLIER!$H$30</f>
        <v>0</v>
      </c>
    </row>
    <row r="3639" spans="1:5" ht="15" customHeight="1" x14ac:dyDescent="0.2">
      <c r="A3639" s="121">
        <v>440105</v>
      </c>
      <c r="B3639" s="107" t="s">
        <v>4560</v>
      </c>
      <c r="C3639" s="108">
        <v>283.5</v>
      </c>
      <c r="D3639" s="108">
        <f t="shared" si="96"/>
        <v>0</v>
      </c>
      <c r="E3639" s="117">
        <f>MULTIPLIER!$H$30</f>
        <v>0</v>
      </c>
    </row>
    <row r="3640" spans="1:5" ht="15" customHeight="1" x14ac:dyDescent="0.2">
      <c r="A3640" s="121" t="s">
        <v>4561</v>
      </c>
      <c r="B3640" s="107" t="s">
        <v>4562</v>
      </c>
      <c r="C3640" s="108">
        <v>147</v>
      </c>
      <c r="D3640" s="108">
        <f t="shared" si="96"/>
        <v>0</v>
      </c>
      <c r="E3640" s="117">
        <f>MULTIPLIER!$H$30</f>
        <v>0</v>
      </c>
    </row>
    <row r="3641" spans="1:5" ht="15" customHeight="1" x14ac:dyDescent="0.2">
      <c r="A3641" s="121" t="s">
        <v>4563</v>
      </c>
      <c r="B3641" s="107" t="s">
        <v>4564</v>
      </c>
      <c r="C3641" s="108">
        <v>194.25</v>
      </c>
      <c r="D3641" s="108">
        <f t="shared" si="96"/>
        <v>0</v>
      </c>
      <c r="E3641" s="117">
        <f>MULTIPLIER!$H$30</f>
        <v>0</v>
      </c>
    </row>
    <row r="3642" spans="1:5" ht="15" customHeight="1" x14ac:dyDescent="0.2">
      <c r="A3642" s="121">
        <v>440223</v>
      </c>
      <c r="B3642" s="107" t="s">
        <v>4565</v>
      </c>
      <c r="C3642" s="108">
        <v>164.85</v>
      </c>
      <c r="D3642" s="108">
        <f t="shared" ref="D3642:D3666" si="97">ROUND(C3642*E3642,4)</f>
        <v>0</v>
      </c>
      <c r="E3642" s="117">
        <f>MULTIPLIER!$H$30</f>
        <v>0</v>
      </c>
    </row>
    <row r="3643" spans="1:5" ht="15" customHeight="1" x14ac:dyDescent="0.2">
      <c r="A3643" s="121">
        <v>440224</v>
      </c>
      <c r="B3643" s="107" t="s">
        <v>4566</v>
      </c>
      <c r="C3643" s="108">
        <v>222.6</v>
      </c>
      <c r="D3643" s="108">
        <f t="shared" si="97"/>
        <v>0</v>
      </c>
      <c r="E3643" s="117">
        <f>MULTIPLIER!$H$30</f>
        <v>0</v>
      </c>
    </row>
    <row r="3644" spans="1:5" ht="15" customHeight="1" x14ac:dyDescent="0.2">
      <c r="A3644" s="121">
        <v>440225</v>
      </c>
      <c r="B3644" s="107" t="s">
        <v>4567</v>
      </c>
      <c r="C3644" s="108">
        <v>379.05</v>
      </c>
      <c r="D3644" s="108">
        <f t="shared" si="97"/>
        <v>0</v>
      </c>
      <c r="E3644" s="117">
        <f>MULTIPLIER!$H$30</f>
        <v>0</v>
      </c>
    </row>
    <row r="3645" spans="1:5" ht="15" customHeight="1" x14ac:dyDescent="0.2">
      <c r="A3645" s="121">
        <v>4402409</v>
      </c>
      <c r="B3645" s="107" t="s">
        <v>4568</v>
      </c>
      <c r="C3645" s="108">
        <v>204.75</v>
      </c>
      <c r="D3645" s="108">
        <f t="shared" si="97"/>
        <v>0</v>
      </c>
      <c r="E3645" s="117">
        <f>MULTIPLIER!$H$30</f>
        <v>0</v>
      </c>
    </row>
    <row r="3646" spans="1:5" ht="15" customHeight="1" x14ac:dyDescent="0.2">
      <c r="A3646" s="121">
        <v>4402410</v>
      </c>
      <c r="B3646" s="107" t="s">
        <v>4569</v>
      </c>
      <c r="C3646" s="108">
        <v>220.5</v>
      </c>
      <c r="D3646" s="108">
        <f t="shared" si="97"/>
        <v>0</v>
      </c>
      <c r="E3646" s="117">
        <f>MULTIPLIER!$H$30</f>
        <v>0</v>
      </c>
    </row>
    <row r="3647" spans="1:5" ht="15" customHeight="1" x14ac:dyDescent="0.2">
      <c r="A3647" s="121">
        <v>4402415</v>
      </c>
      <c r="B3647" s="107" t="s">
        <v>4570</v>
      </c>
      <c r="C3647" s="108">
        <v>210</v>
      </c>
      <c r="D3647" s="108">
        <f t="shared" si="97"/>
        <v>0</v>
      </c>
      <c r="E3647" s="117">
        <f>MULTIPLIER!$H$30</f>
        <v>0</v>
      </c>
    </row>
    <row r="3648" spans="1:5" ht="15" customHeight="1" x14ac:dyDescent="0.2">
      <c r="A3648" s="121">
        <v>4402427</v>
      </c>
      <c r="B3648" s="107" t="s">
        <v>4571</v>
      </c>
      <c r="C3648" s="108">
        <v>374.85</v>
      </c>
      <c r="D3648" s="108">
        <f t="shared" si="97"/>
        <v>0</v>
      </c>
      <c r="E3648" s="117">
        <f>MULTIPLIER!$H$30</f>
        <v>0</v>
      </c>
    </row>
    <row r="3649" spans="1:5" ht="15" customHeight="1" x14ac:dyDescent="0.2">
      <c r="A3649" s="121">
        <v>440453</v>
      </c>
      <c r="B3649" s="107" t="s">
        <v>4572</v>
      </c>
      <c r="C3649" s="108">
        <v>63</v>
      </c>
      <c r="D3649" s="108">
        <f t="shared" si="97"/>
        <v>0</v>
      </c>
      <c r="E3649" s="117">
        <f>MULTIPLIER!$H$30</f>
        <v>0</v>
      </c>
    </row>
    <row r="3650" spans="1:5" ht="15" customHeight="1" x14ac:dyDescent="0.2">
      <c r="A3650" s="121">
        <v>440454</v>
      </c>
      <c r="B3650" s="107" t="s">
        <v>4573</v>
      </c>
      <c r="C3650" s="108">
        <v>93.45</v>
      </c>
      <c r="D3650" s="108">
        <f t="shared" si="97"/>
        <v>0</v>
      </c>
      <c r="E3650" s="117">
        <f>MULTIPLIER!$H$30</f>
        <v>0</v>
      </c>
    </row>
    <row r="3651" spans="1:5" ht="15" customHeight="1" x14ac:dyDescent="0.2">
      <c r="A3651" s="121">
        <v>440455</v>
      </c>
      <c r="B3651" s="107" t="s">
        <v>4574</v>
      </c>
      <c r="C3651" s="108">
        <v>118.65</v>
      </c>
      <c r="D3651" s="108">
        <f t="shared" si="97"/>
        <v>0</v>
      </c>
      <c r="E3651" s="117">
        <f>MULTIPLIER!$H$30</f>
        <v>0</v>
      </c>
    </row>
    <row r="3652" spans="1:5" ht="15" customHeight="1" x14ac:dyDescent="0.2">
      <c r="A3652" s="121">
        <v>440853</v>
      </c>
      <c r="B3652" s="107" t="s">
        <v>4575</v>
      </c>
      <c r="C3652" s="108">
        <v>4.2</v>
      </c>
      <c r="D3652" s="108">
        <f t="shared" si="97"/>
        <v>0</v>
      </c>
      <c r="E3652" s="117">
        <f>MULTIPLIER!$H$30</f>
        <v>0</v>
      </c>
    </row>
    <row r="3653" spans="1:5" ht="15" customHeight="1" x14ac:dyDescent="0.2">
      <c r="A3653" s="121">
        <v>440854</v>
      </c>
      <c r="B3653" s="107" t="s">
        <v>4576</v>
      </c>
      <c r="C3653" s="108">
        <v>6.15</v>
      </c>
      <c r="D3653" s="108">
        <f t="shared" si="97"/>
        <v>0</v>
      </c>
      <c r="E3653" s="117">
        <f>MULTIPLIER!$H$30</f>
        <v>0</v>
      </c>
    </row>
    <row r="3654" spans="1:5" ht="15" customHeight="1" x14ac:dyDescent="0.2">
      <c r="A3654" s="121" t="s">
        <v>4577</v>
      </c>
      <c r="B3654" s="107" t="s">
        <v>4578</v>
      </c>
      <c r="C3654" s="108">
        <v>211.05</v>
      </c>
      <c r="D3654" s="108">
        <f t="shared" si="97"/>
        <v>0</v>
      </c>
      <c r="E3654" s="117">
        <f>MULTIPLIER!$H$30</f>
        <v>0</v>
      </c>
    </row>
    <row r="3655" spans="1:5" ht="15" customHeight="1" x14ac:dyDescent="0.2">
      <c r="A3655" s="121" t="s">
        <v>4579</v>
      </c>
      <c r="B3655" s="107" t="s">
        <v>4580</v>
      </c>
      <c r="C3655" s="108">
        <v>265.64999999999998</v>
      </c>
      <c r="D3655" s="108">
        <f t="shared" si="97"/>
        <v>0</v>
      </c>
      <c r="E3655" s="117">
        <f>MULTIPLIER!$H$30</f>
        <v>0</v>
      </c>
    </row>
    <row r="3656" spans="1:5" ht="15" customHeight="1" x14ac:dyDescent="0.2">
      <c r="A3656" s="121" t="s">
        <v>4581</v>
      </c>
      <c r="B3656" s="107" t="s">
        <v>4582</v>
      </c>
      <c r="C3656" s="108">
        <v>315</v>
      </c>
      <c r="D3656" s="108">
        <f t="shared" si="97"/>
        <v>0</v>
      </c>
      <c r="E3656" s="117">
        <f>MULTIPLIER!$H$30</f>
        <v>0</v>
      </c>
    </row>
    <row r="3657" spans="1:5" ht="15" customHeight="1" x14ac:dyDescent="0.2">
      <c r="A3657" s="121" t="s">
        <v>4583</v>
      </c>
      <c r="B3657" s="107" t="s">
        <v>4584</v>
      </c>
      <c r="C3657" s="108">
        <v>218.4</v>
      </c>
      <c r="D3657" s="108">
        <f t="shared" si="97"/>
        <v>0</v>
      </c>
      <c r="E3657" s="117">
        <f>MULTIPLIER!$H$30</f>
        <v>0</v>
      </c>
    </row>
    <row r="3658" spans="1:5" ht="15" customHeight="1" x14ac:dyDescent="0.2">
      <c r="A3658" s="121" t="s">
        <v>4585</v>
      </c>
      <c r="B3658" s="107" t="s">
        <v>4586</v>
      </c>
      <c r="C3658" s="108">
        <v>270.89999999999998</v>
      </c>
      <c r="D3658" s="108">
        <f t="shared" si="97"/>
        <v>0</v>
      </c>
      <c r="E3658" s="117">
        <f>MULTIPLIER!$H$30</f>
        <v>0</v>
      </c>
    </row>
    <row r="3659" spans="1:5" ht="15" customHeight="1" x14ac:dyDescent="0.2">
      <c r="A3659" s="121" t="s">
        <v>4587</v>
      </c>
      <c r="B3659" s="107" t="s">
        <v>4588</v>
      </c>
      <c r="C3659" s="108">
        <v>325.5</v>
      </c>
      <c r="D3659" s="108">
        <f t="shared" si="97"/>
        <v>0</v>
      </c>
      <c r="E3659" s="117">
        <f>MULTIPLIER!$H$30</f>
        <v>0</v>
      </c>
    </row>
    <row r="3660" spans="1:5" ht="15" customHeight="1" x14ac:dyDescent="0.2">
      <c r="A3660" s="121" t="s">
        <v>4589</v>
      </c>
      <c r="B3660" s="107" t="s">
        <v>4590</v>
      </c>
      <c r="C3660" s="108">
        <v>236.25</v>
      </c>
      <c r="D3660" s="108">
        <f t="shared" si="97"/>
        <v>0</v>
      </c>
      <c r="E3660" s="117">
        <f>MULTIPLIER!$H$30</f>
        <v>0</v>
      </c>
    </row>
    <row r="3661" spans="1:5" ht="15" customHeight="1" x14ac:dyDescent="0.2">
      <c r="A3661" s="121" t="s">
        <v>4591</v>
      </c>
      <c r="B3661" s="107" t="s">
        <v>4592</v>
      </c>
      <c r="C3661" s="108">
        <v>246.75</v>
      </c>
      <c r="D3661" s="108">
        <f t="shared" si="97"/>
        <v>0</v>
      </c>
      <c r="E3661" s="117">
        <f>MULTIPLIER!$H$30</f>
        <v>0</v>
      </c>
    </row>
    <row r="3662" spans="1:5" ht="15" customHeight="1" x14ac:dyDescent="0.2">
      <c r="A3662" s="121" t="s">
        <v>4593</v>
      </c>
      <c r="B3662" s="107" t="s">
        <v>4594</v>
      </c>
      <c r="C3662" s="108">
        <v>236.25</v>
      </c>
      <c r="D3662" s="108">
        <f t="shared" si="97"/>
        <v>0</v>
      </c>
      <c r="E3662" s="117">
        <f>MULTIPLIER!$H$30</f>
        <v>0</v>
      </c>
    </row>
    <row r="3663" spans="1:5" ht="15" customHeight="1" x14ac:dyDescent="0.2">
      <c r="A3663" s="121" t="s">
        <v>4595</v>
      </c>
      <c r="B3663" s="107" t="s">
        <v>4596</v>
      </c>
      <c r="C3663" s="108">
        <v>246.75</v>
      </c>
      <c r="D3663" s="108">
        <f t="shared" si="97"/>
        <v>0</v>
      </c>
      <c r="E3663" s="117">
        <f>MULTIPLIER!$H$30</f>
        <v>0</v>
      </c>
    </row>
    <row r="3664" spans="1:5" ht="15" customHeight="1" x14ac:dyDescent="0.2">
      <c r="A3664" s="121">
        <v>440612</v>
      </c>
      <c r="B3664" s="107" t="s">
        <v>4597</v>
      </c>
      <c r="C3664" s="108">
        <v>304.5</v>
      </c>
      <c r="D3664" s="108">
        <f t="shared" si="97"/>
        <v>0</v>
      </c>
      <c r="E3664" s="117">
        <f>MULTIPLIER!$H$30</f>
        <v>0</v>
      </c>
    </row>
    <row r="3665" spans="1:5" ht="15" customHeight="1" x14ac:dyDescent="0.2">
      <c r="A3665" s="121">
        <v>440618</v>
      </c>
      <c r="B3665" s="107" t="s">
        <v>4598</v>
      </c>
      <c r="C3665" s="108">
        <v>346.5</v>
      </c>
      <c r="D3665" s="108">
        <f t="shared" si="97"/>
        <v>0</v>
      </c>
      <c r="E3665" s="117">
        <f>MULTIPLIER!$H$30</f>
        <v>0</v>
      </c>
    </row>
    <row r="3666" spans="1:5" ht="15" customHeight="1" thickBot="1" x14ac:dyDescent="0.25">
      <c r="A3666" s="122">
        <v>440624</v>
      </c>
      <c r="B3666" s="107" t="s">
        <v>4599</v>
      </c>
      <c r="C3666" s="108">
        <v>393.75</v>
      </c>
      <c r="D3666" s="108">
        <f t="shared" si="97"/>
        <v>0</v>
      </c>
      <c r="E3666" s="118">
        <f>MULTIPLIER!$H$30</f>
        <v>0</v>
      </c>
    </row>
    <row r="3667" spans="1:5" ht="32.1" customHeight="1" x14ac:dyDescent="0.4">
      <c r="A3667" s="124"/>
      <c r="B3667" s="98" t="s">
        <v>40</v>
      </c>
      <c r="C3667" s="98"/>
      <c r="D3667" s="98"/>
      <c r="E3667" s="123"/>
    </row>
    <row r="3668" spans="1:5" ht="15" customHeight="1" x14ac:dyDescent="0.2">
      <c r="A3668" s="120" t="s">
        <v>4600</v>
      </c>
      <c r="B3668" s="107" t="s">
        <v>4601</v>
      </c>
      <c r="C3668" s="108">
        <v>31.6</v>
      </c>
      <c r="D3668" s="108">
        <f t="shared" ref="D3668:D3681" si="98">ROUND(C3668*E3668,4)</f>
        <v>0</v>
      </c>
      <c r="E3668" s="116">
        <f>MULTIPLIER!$H$31</f>
        <v>0</v>
      </c>
    </row>
    <row r="3669" spans="1:5" ht="15" customHeight="1" x14ac:dyDescent="0.2">
      <c r="A3669" s="121" t="s">
        <v>4602</v>
      </c>
      <c r="B3669" s="107" t="s">
        <v>4603</v>
      </c>
      <c r="C3669" s="108">
        <v>33.450000000000003</v>
      </c>
      <c r="D3669" s="108">
        <f t="shared" si="98"/>
        <v>0</v>
      </c>
      <c r="E3669" s="117">
        <f>MULTIPLIER!$H$31</f>
        <v>0</v>
      </c>
    </row>
    <row r="3670" spans="1:5" ht="15" customHeight="1" x14ac:dyDescent="0.2">
      <c r="A3670" s="121" t="s">
        <v>4604</v>
      </c>
      <c r="B3670" s="107" t="s">
        <v>4605</v>
      </c>
      <c r="C3670" s="108">
        <v>33.450000000000003</v>
      </c>
      <c r="D3670" s="108">
        <f t="shared" si="98"/>
        <v>0</v>
      </c>
      <c r="E3670" s="117">
        <f>MULTIPLIER!$H$31</f>
        <v>0</v>
      </c>
    </row>
    <row r="3671" spans="1:5" ht="15" customHeight="1" x14ac:dyDescent="0.2">
      <c r="A3671" s="121" t="s">
        <v>4606</v>
      </c>
      <c r="B3671" s="107" t="s">
        <v>4607</v>
      </c>
      <c r="C3671" s="108">
        <v>37.799999999999997</v>
      </c>
      <c r="D3671" s="108">
        <f t="shared" si="98"/>
        <v>0</v>
      </c>
      <c r="E3671" s="117">
        <f>MULTIPLIER!$H$31</f>
        <v>0</v>
      </c>
    </row>
    <row r="3672" spans="1:5" ht="15" customHeight="1" x14ac:dyDescent="0.2">
      <c r="A3672" s="121" t="s">
        <v>4608</v>
      </c>
      <c r="B3672" s="107" t="s">
        <v>4609</v>
      </c>
      <c r="C3672" s="108">
        <v>38.35</v>
      </c>
      <c r="D3672" s="108">
        <f t="shared" si="98"/>
        <v>0</v>
      </c>
      <c r="E3672" s="117">
        <f>MULTIPLIER!$H$31</f>
        <v>0</v>
      </c>
    </row>
    <row r="3673" spans="1:5" ht="15" customHeight="1" x14ac:dyDescent="0.2">
      <c r="A3673" s="121" t="s">
        <v>4610</v>
      </c>
      <c r="B3673" s="107" t="s">
        <v>4611</v>
      </c>
      <c r="C3673" s="108">
        <v>57</v>
      </c>
      <c r="D3673" s="108">
        <f t="shared" si="98"/>
        <v>0</v>
      </c>
      <c r="E3673" s="117">
        <f>MULTIPLIER!$H$31</f>
        <v>0</v>
      </c>
    </row>
    <row r="3674" spans="1:5" ht="15" customHeight="1" x14ac:dyDescent="0.2">
      <c r="A3674" s="121" t="s">
        <v>4612</v>
      </c>
      <c r="B3674" s="107" t="s">
        <v>4613</v>
      </c>
      <c r="C3674" s="108">
        <v>55.25</v>
      </c>
      <c r="D3674" s="108">
        <f t="shared" si="98"/>
        <v>0</v>
      </c>
      <c r="E3674" s="117">
        <f>MULTIPLIER!$H$31</f>
        <v>0</v>
      </c>
    </row>
    <row r="3675" spans="1:5" ht="15" customHeight="1" x14ac:dyDescent="0.2">
      <c r="A3675" s="121" t="s">
        <v>4614</v>
      </c>
      <c r="B3675" s="107" t="s">
        <v>4615</v>
      </c>
      <c r="C3675" s="108">
        <v>69.7</v>
      </c>
      <c r="D3675" s="108">
        <f t="shared" si="98"/>
        <v>0</v>
      </c>
      <c r="E3675" s="117">
        <f>MULTIPLIER!$H$31</f>
        <v>0</v>
      </c>
    </row>
    <row r="3676" spans="1:5" ht="15" customHeight="1" x14ac:dyDescent="0.2">
      <c r="A3676" s="121" t="s">
        <v>4616</v>
      </c>
      <c r="B3676" s="107" t="s">
        <v>4617</v>
      </c>
      <c r="C3676" s="108">
        <v>69.349999999999994</v>
      </c>
      <c r="D3676" s="108">
        <f t="shared" si="98"/>
        <v>0</v>
      </c>
      <c r="E3676" s="117">
        <f>MULTIPLIER!$H$31</f>
        <v>0</v>
      </c>
    </row>
    <row r="3677" spans="1:5" ht="15" customHeight="1" x14ac:dyDescent="0.2">
      <c r="A3677" s="121" t="s">
        <v>4618</v>
      </c>
      <c r="B3677" s="107" t="s">
        <v>4619</v>
      </c>
      <c r="C3677" s="108">
        <v>116.65</v>
      </c>
      <c r="D3677" s="108">
        <f t="shared" si="98"/>
        <v>0</v>
      </c>
      <c r="E3677" s="117">
        <f>MULTIPLIER!$H$31</f>
        <v>0</v>
      </c>
    </row>
    <row r="3678" spans="1:5" ht="15" customHeight="1" x14ac:dyDescent="0.2">
      <c r="A3678" s="121" t="s">
        <v>4620</v>
      </c>
      <c r="B3678" s="107" t="s">
        <v>4621</v>
      </c>
      <c r="C3678" s="108">
        <v>156.4</v>
      </c>
      <c r="D3678" s="108">
        <f t="shared" si="98"/>
        <v>0</v>
      </c>
      <c r="E3678" s="117">
        <f>MULTIPLIER!$H$31</f>
        <v>0</v>
      </c>
    </row>
    <row r="3679" spans="1:5" ht="15" customHeight="1" x14ac:dyDescent="0.2">
      <c r="A3679" s="121" t="s">
        <v>4622</v>
      </c>
      <c r="B3679" s="107" t="s">
        <v>4623</v>
      </c>
      <c r="C3679" s="108">
        <v>158.9</v>
      </c>
      <c r="D3679" s="108">
        <f t="shared" si="98"/>
        <v>0</v>
      </c>
      <c r="E3679" s="117">
        <f>MULTIPLIER!$H$31</f>
        <v>0</v>
      </c>
    </row>
    <row r="3680" spans="1:5" ht="15" customHeight="1" x14ac:dyDescent="0.2">
      <c r="A3680" s="121" t="s">
        <v>4624</v>
      </c>
      <c r="B3680" s="107" t="s">
        <v>4625</v>
      </c>
      <c r="C3680" s="108">
        <v>94.9</v>
      </c>
      <c r="D3680" s="108">
        <f t="shared" si="98"/>
        <v>0</v>
      </c>
      <c r="E3680" s="117">
        <f>MULTIPLIER!$H$31</f>
        <v>0</v>
      </c>
    </row>
    <row r="3681" spans="1:5" ht="15" customHeight="1" thickBot="1" x14ac:dyDescent="0.25">
      <c r="A3681" s="122" t="s">
        <v>4626</v>
      </c>
      <c r="B3681" s="107" t="s">
        <v>4627</v>
      </c>
      <c r="C3681" s="108">
        <v>207.75</v>
      </c>
      <c r="D3681" s="108">
        <f t="shared" si="98"/>
        <v>0</v>
      </c>
      <c r="E3681" s="118">
        <f>MULTIPLIER!$H$31</f>
        <v>0</v>
      </c>
    </row>
    <row r="3682" spans="1:5" ht="32.1" customHeight="1" x14ac:dyDescent="0.4">
      <c r="A3682" s="124"/>
      <c r="B3682" s="98" t="s">
        <v>41</v>
      </c>
      <c r="C3682" s="98"/>
      <c r="D3682" s="98"/>
      <c r="E3682" s="123"/>
    </row>
    <row r="3683" spans="1:5" ht="15" customHeight="1" x14ac:dyDescent="0.2">
      <c r="A3683" s="120" t="s">
        <v>4628</v>
      </c>
      <c r="B3683" s="107" t="s">
        <v>4629</v>
      </c>
      <c r="C3683" s="108">
        <v>12.6</v>
      </c>
      <c r="D3683" s="108">
        <f t="shared" ref="D3683:D3690" si="99">ROUND(C3683*E3683,4)</f>
        <v>0</v>
      </c>
      <c r="E3683" s="116">
        <f>MULTIPLIER!$H$32</f>
        <v>0</v>
      </c>
    </row>
    <row r="3684" spans="1:5" ht="15" customHeight="1" x14ac:dyDescent="0.2">
      <c r="A3684" s="121" t="s">
        <v>4630</v>
      </c>
      <c r="B3684" s="107" t="s">
        <v>4631</v>
      </c>
      <c r="C3684" s="108">
        <v>13.83</v>
      </c>
      <c r="D3684" s="108">
        <f t="shared" si="99"/>
        <v>0</v>
      </c>
      <c r="E3684" s="117">
        <f>MULTIPLIER!$H$32</f>
        <v>0</v>
      </c>
    </row>
    <row r="3685" spans="1:5" ht="15" customHeight="1" x14ac:dyDescent="0.2">
      <c r="A3685" s="121" t="s">
        <v>4632</v>
      </c>
      <c r="B3685" s="107" t="s">
        <v>4633</v>
      </c>
      <c r="C3685" s="108">
        <v>15.914999999999999</v>
      </c>
      <c r="D3685" s="108">
        <f t="shared" si="99"/>
        <v>0</v>
      </c>
      <c r="E3685" s="117">
        <f>MULTIPLIER!$H$32</f>
        <v>0</v>
      </c>
    </row>
    <row r="3686" spans="1:5" ht="15" customHeight="1" x14ac:dyDescent="0.2">
      <c r="A3686" s="121" t="s">
        <v>4634</v>
      </c>
      <c r="B3686" s="107" t="s">
        <v>4635</v>
      </c>
      <c r="C3686" s="108">
        <v>18.809999999999999</v>
      </c>
      <c r="D3686" s="108">
        <f t="shared" si="99"/>
        <v>0</v>
      </c>
      <c r="E3686" s="117">
        <f>MULTIPLIER!$H$32</f>
        <v>0</v>
      </c>
    </row>
    <row r="3687" spans="1:5" ht="15" customHeight="1" x14ac:dyDescent="0.2">
      <c r="A3687" s="121" t="s">
        <v>4636</v>
      </c>
      <c r="B3687" s="107" t="s">
        <v>4637</v>
      </c>
      <c r="C3687" s="108">
        <v>38.85</v>
      </c>
      <c r="D3687" s="108">
        <f t="shared" si="99"/>
        <v>0</v>
      </c>
      <c r="E3687" s="117">
        <f>MULTIPLIER!$H$32</f>
        <v>0</v>
      </c>
    </row>
    <row r="3688" spans="1:5" ht="15" customHeight="1" x14ac:dyDescent="0.2">
      <c r="A3688" s="121" t="s">
        <v>4638</v>
      </c>
      <c r="B3688" s="107" t="s">
        <v>4639</v>
      </c>
      <c r="C3688" s="108">
        <v>42.15</v>
      </c>
      <c r="D3688" s="108">
        <f t="shared" si="99"/>
        <v>0</v>
      </c>
      <c r="E3688" s="117">
        <f>MULTIPLIER!$H$32</f>
        <v>0</v>
      </c>
    </row>
    <row r="3689" spans="1:5" ht="15" customHeight="1" x14ac:dyDescent="0.2">
      <c r="A3689" s="121" t="s">
        <v>4640</v>
      </c>
      <c r="B3689" s="107" t="s">
        <v>4641</v>
      </c>
      <c r="C3689" s="108">
        <v>62.25</v>
      </c>
      <c r="D3689" s="108">
        <f t="shared" si="99"/>
        <v>0</v>
      </c>
      <c r="E3689" s="117">
        <f>MULTIPLIER!$H$32</f>
        <v>0</v>
      </c>
    </row>
    <row r="3690" spans="1:5" ht="15" customHeight="1" thickBot="1" x14ac:dyDescent="0.25">
      <c r="A3690" s="122" t="s">
        <v>4642</v>
      </c>
      <c r="B3690" s="107" t="s">
        <v>4643</v>
      </c>
      <c r="C3690" s="108">
        <v>96.15</v>
      </c>
      <c r="D3690" s="108">
        <f t="shared" si="99"/>
        <v>0</v>
      </c>
      <c r="E3690" s="118">
        <f>MULTIPLIER!$H$32</f>
        <v>0</v>
      </c>
    </row>
    <row r="3691" spans="1:5" ht="32.1" customHeight="1" x14ac:dyDescent="0.4">
      <c r="A3691" s="124"/>
      <c r="B3691" s="98" t="s">
        <v>42</v>
      </c>
      <c r="C3691" s="98"/>
      <c r="D3691" s="98"/>
      <c r="E3691" s="123"/>
    </row>
    <row r="3692" spans="1:5" ht="15" customHeight="1" x14ac:dyDescent="0.2">
      <c r="A3692" s="120">
        <v>2002</v>
      </c>
      <c r="B3692" s="107" t="s">
        <v>4644</v>
      </c>
      <c r="C3692" s="108">
        <v>4.26</v>
      </c>
      <c r="D3692" s="108">
        <f t="shared" ref="D3692:D3699" si="100">ROUND(C3692*E3692,4)</f>
        <v>0</v>
      </c>
      <c r="E3692" s="116">
        <f>MULTIPLIER!$H$33</f>
        <v>0</v>
      </c>
    </row>
    <row r="3693" spans="1:5" ht="15" customHeight="1" x14ac:dyDescent="0.2">
      <c r="A3693" s="121">
        <v>2003</v>
      </c>
      <c r="B3693" s="107" t="s">
        <v>4645</v>
      </c>
      <c r="C3693" s="108">
        <v>4.8899999999999997</v>
      </c>
      <c r="D3693" s="108">
        <f t="shared" si="100"/>
        <v>0</v>
      </c>
      <c r="E3693" s="117">
        <f>MULTIPLIER!$H$33</f>
        <v>0</v>
      </c>
    </row>
    <row r="3694" spans="1:5" ht="15" customHeight="1" x14ac:dyDescent="0.2">
      <c r="A3694" s="121">
        <v>2004</v>
      </c>
      <c r="B3694" s="107" t="s">
        <v>4646</v>
      </c>
      <c r="C3694" s="108">
        <v>7.91</v>
      </c>
      <c r="D3694" s="108">
        <f t="shared" si="100"/>
        <v>0</v>
      </c>
      <c r="E3694" s="117">
        <f>MULTIPLIER!$H$33</f>
        <v>0</v>
      </c>
    </row>
    <row r="3695" spans="1:5" ht="15" customHeight="1" x14ac:dyDescent="0.2">
      <c r="A3695" s="121">
        <v>2005</v>
      </c>
      <c r="B3695" s="107" t="s">
        <v>4647</v>
      </c>
      <c r="C3695" s="108">
        <v>11.24</v>
      </c>
      <c r="D3695" s="108">
        <f t="shared" si="100"/>
        <v>0</v>
      </c>
      <c r="E3695" s="117">
        <f>MULTIPLIER!$H$33</f>
        <v>0</v>
      </c>
    </row>
    <row r="3696" spans="1:5" ht="15" customHeight="1" x14ac:dyDescent="0.2">
      <c r="A3696" s="121">
        <v>2006</v>
      </c>
      <c r="B3696" s="107" t="s">
        <v>4648</v>
      </c>
      <c r="C3696" s="108">
        <v>16.2</v>
      </c>
      <c r="D3696" s="108">
        <f t="shared" si="100"/>
        <v>0</v>
      </c>
      <c r="E3696" s="117">
        <f>MULTIPLIER!$H$33</f>
        <v>0</v>
      </c>
    </row>
    <row r="3697" spans="1:5" ht="15" customHeight="1" x14ac:dyDescent="0.2">
      <c r="A3697" s="121">
        <v>2007</v>
      </c>
      <c r="B3697" s="107" t="s">
        <v>4649</v>
      </c>
      <c r="C3697" s="108">
        <v>27.71</v>
      </c>
      <c r="D3697" s="108">
        <f t="shared" si="100"/>
        <v>0</v>
      </c>
      <c r="E3697" s="117">
        <f>MULTIPLIER!$H$33</f>
        <v>0</v>
      </c>
    </row>
    <row r="3698" spans="1:5" ht="15" customHeight="1" x14ac:dyDescent="0.2">
      <c r="A3698" s="121">
        <v>2022</v>
      </c>
      <c r="B3698" s="107" t="s">
        <v>4650</v>
      </c>
      <c r="C3698" s="108">
        <v>5.6</v>
      </c>
      <c r="D3698" s="108">
        <f t="shared" si="100"/>
        <v>0</v>
      </c>
      <c r="E3698" s="117">
        <f>MULTIPLIER!$H$33</f>
        <v>0</v>
      </c>
    </row>
    <row r="3699" spans="1:5" ht="15" customHeight="1" thickBot="1" x14ac:dyDescent="0.25">
      <c r="A3699" s="182">
        <v>2023</v>
      </c>
      <c r="B3699" s="107" t="s">
        <v>4651</v>
      </c>
      <c r="C3699" s="108">
        <v>6.99</v>
      </c>
      <c r="D3699" s="108">
        <f t="shared" si="100"/>
        <v>0</v>
      </c>
      <c r="E3699" s="183">
        <f>MULTIPLIER!$H$33</f>
        <v>0</v>
      </c>
    </row>
    <row r="3700" spans="1:5" ht="32.1" customHeight="1" x14ac:dyDescent="0.4">
      <c r="A3700" s="144"/>
      <c r="B3700" s="103" t="s">
        <v>29</v>
      </c>
      <c r="C3700" s="103"/>
      <c r="D3700" s="103"/>
      <c r="E3700" s="148"/>
    </row>
    <row r="3701" spans="1:5" ht="15" customHeight="1" x14ac:dyDescent="0.2">
      <c r="A3701" s="145">
        <v>1901</v>
      </c>
      <c r="B3701" s="142" t="s">
        <v>4652</v>
      </c>
      <c r="C3701" s="143">
        <v>2.496</v>
      </c>
      <c r="D3701" s="143">
        <f>ROUND(C3701*E3701,4)</f>
        <v>0</v>
      </c>
      <c r="E3701" s="149">
        <f>MULTIPLIER!$H$34</f>
        <v>0</v>
      </c>
    </row>
    <row r="3702" spans="1:5" ht="15" customHeight="1" x14ac:dyDescent="0.2">
      <c r="A3702" s="146">
        <v>1902</v>
      </c>
      <c r="B3702" s="142" t="s">
        <v>4653</v>
      </c>
      <c r="C3702" s="143">
        <v>3.5870000000000002</v>
      </c>
      <c r="D3702" s="143">
        <f>ROUND(C3702*E3702,4)</f>
        <v>0</v>
      </c>
      <c r="E3702" s="150">
        <f>MULTIPLIER!$H$34</f>
        <v>0</v>
      </c>
    </row>
    <row r="3703" spans="1:5" ht="15" customHeight="1" thickBot="1" x14ac:dyDescent="0.25">
      <c r="A3703" s="152">
        <v>1903</v>
      </c>
      <c r="B3703" s="142" t="s">
        <v>4654</v>
      </c>
      <c r="C3703" s="143">
        <v>4.9290000000000003</v>
      </c>
      <c r="D3703" s="143">
        <f>ROUND(C3703*E3703,4)</f>
        <v>0</v>
      </c>
      <c r="E3703" s="153">
        <f>MULTIPLIER!$H$34</f>
        <v>0</v>
      </c>
    </row>
    <row r="3704" spans="1:5" ht="32.1" customHeight="1" x14ac:dyDescent="0.4">
      <c r="A3704" s="156"/>
      <c r="B3704" s="104" t="s">
        <v>44</v>
      </c>
      <c r="C3704" s="104"/>
      <c r="D3704" s="104"/>
      <c r="E3704" s="160"/>
    </row>
    <row r="3705" spans="1:5" ht="15" customHeight="1" x14ac:dyDescent="0.2">
      <c r="A3705" s="157">
        <v>420001</v>
      </c>
      <c r="B3705" s="154" t="s">
        <v>4655</v>
      </c>
      <c r="C3705" s="155"/>
      <c r="D3705" s="155">
        <f>ROUND(C3705*E3705,4)</f>
        <v>0</v>
      </c>
      <c r="E3705" s="161"/>
    </row>
    <row r="3706" spans="1:5" ht="15" customHeight="1" x14ac:dyDescent="0.2">
      <c r="A3706" s="158">
        <v>420002</v>
      </c>
      <c r="B3706" s="154" t="s">
        <v>4656</v>
      </c>
      <c r="C3706" s="155"/>
      <c r="D3706" s="155">
        <f>ROUND(C3706*E3706,4)</f>
        <v>0</v>
      </c>
      <c r="E3706" s="162"/>
    </row>
    <row r="3707" spans="1:5" ht="15" customHeight="1" x14ac:dyDescent="0.2">
      <c r="A3707" s="158">
        <v>420005</v>
      </c>
      <c r="B3707" s="154" t="s">
        <v>4657</v>
      </c>
      <c r="C3707" s="155">
        <v>14</v>
      </c>
      <c r="D3707" s="155">
        <f>ROUND(C3707*E3707,4)</f>
        <v>0</v>
      </c>
      <c r="E3707" s="162">
        <f>MULTIPLIER!$H$35</f>
        <v>0</v>
      </c>
    </row>
    <row r="3708" spans="1:5" ht="15" customHeight="1" x14ac:dyDescent="0.2">
      <c r="A3708" s="158">
        <v>420007</v>
      </c>
      <c r="B3708" s="154" t="s">
        <v>4658</v>
      </c>
      <c r="C3708" s="155">
        <v>28</v>
      </c>
      <c r="D3708" s="155">
        <f>ROUND(C3708*E3708,4)</f>
        <v>0</v>
      </c>
      <c r="E3708" s="162">
        <f>MULTIPLIER!$H$35</f>
        <v>0</v>
      </c>
    </row>
    <row r="3709" spans="1:5" ht="15" customHeight="1" thickBot="1" x14ac:dyDescent="0.25">
      <c r="A3709" s="184">
        <v>420009</v>
      </c>
      <c r="B3709" s="154" t="s">
        <v>4659</v>
      </c>
      <c r="C3709" s="155">
        <v>63.9</v>
      </c>
      <c r="D3709" s="155">
        <f>ROUND(C3709*E3709,4)</f>
        <v>0</v>
      </c>
      <c r="E3709" s="185">
        <f>MULTIPLIER!$H$35</f>
        <v>0</v>
      </c>
    </row>
    <row r="3710" spans="1:5" ht="32.1" customHeight="1" x14ac:dyDescent="0.4">
      <c r="A3710" s="130"/>
      <c r="B3710" s="101" t="s">
        <v>4660</v>
      </c>
      <c r="C3710" s="101"/>
      <c r="D3710" s="101"/>
      <c r="E3710" s="134"/>
    </row>
    <row r="3711" spans="1:5" ht="15" customHeight="1" x14ac:dyDescent="0.2">
      <c r="A3711" s="131">
        <v>360070</v>
      </c>
      <c r="B3711" s="127" t="s">
        <v>4661</v>
      </c>
      <c r="C3711" s="129">
        <v>2.21</v>
      </c>
      <c r="D3711" s="129">
        <f t="shared" ref="D3711:D3719" si="101">ROUND(C3711*E3711,4)</f>
        <v>0</v>
      </c>
      <c r="E3711" s="135">
        <f>MULTIPLIER!$H$38</f>
        <v>0</v>
      </c>
    </row>
    <row r="3712" spans="1:5" ht="15" customHeight="1" x14ac:dyDescent="0.2">
      <c r="A3712" s="132">
        <v>360071</v>
      </c>
      <c r="B3712" s="127" t="s">
        <v>4662</v>
      </c>
      <c r="C3712" s="129">
        <v>3.24</v>
      </c>
      <c r="D3712" s="129">
        <f t="shared" si="101"/>
        <v>0</v>
      </c>
      <c r="E3712" s="136">
        <f>MULTIPLIER!$H$38</f>
        <v>0</v>
      </c>
    </row>
    <row r="3713" spans="1:5" ht="15" customHeight="1" x14ac:dyDescent="0.2">
      <c r="A3713" s="132">
        <v>360072</v>
      </c>
      <c r="B3713" s="127" t="s">
        <v>4663</v>
      </c>
      <c r="C3713" s="129">
        <v>3.91</v>
      </c>
      <c r="D3713" s="129">
        <f t="shared" si="101"/>
        <v>0</v>
      </c>
      <c r="E3713" s="136">
        <f>MULTIPLIER!$H$38</f>
        <v>0</v>
      </c>
    </row>
    <row r="3714" spans="1:5" ht="15" customHeight="1" x14ac:dyDescent="0.2">
      <c r="A3714" s="132">
        <v>360073</v>
      </c>
      <c r="B3714" s="127" t="s">
        <v>4664</v>
      </c>
      <c r="C3714" s="129">
        <v>6.62</v>
      </c>
      <c r="D3714" s="129">
        <f t="shared" si="101"/>
        <v>0</v>
      </c>
      <c r="E3714" s="136">
        <f>MULTIPLIER!$H$38</f>
        <v>0</v>
      </c>
    </row>
    <row r="3715" spans="1:5" ht="15" customHeight="1" x14ac:dyDescent="0.2">
      <c r="A3715" s="132">
        <v>360074</v>
      </c>
      <c r="B3715" s="127" t="s">
        <v>4665</v>
      </c>
      <c r="C3715" s="129">
        <v>9.16</v>
      </c>
      <c r="D3715" s="129">
        <f t="shared" si="101"/>
        <v>0</v>
      </c>
      <c r="E3715" s="136">
        <f>MULTIPLIER!$H$38</f>
        <v>0</v>
      </c>
    </row>
    <row r="3716" spans="1:5" ht="15" customHeight="1" x14ac:dyDescent="0.2">
      <c r="A3716" s="132">
        <v>360075</v>
      </c>
      <c r="B3716" s="127" t="s">
        <v>4666</v>
      </c>
      <c r="C3716" s="129">
        <v>12.37</v>
      </c>
      <c r="D3716" s="129">
        <f t="shared" si="101"/>
        <v>0</v>
      </c>
      <c r="E3716" s="136">
        <f>MULTIPLIER!$H$38</f>
        <v>0</v>
      </c>
    </row>
    <row r="3717" spans="1:5" ht="15" customHeight="1" x14ac:dyDescent="0.2">
      <c r="A3717" s="132">
        <v>360076</v>
      </c>
      <c r="B3717" s="127" t="s">
        <v>4667</v>
      </c>
      <c r="C3717" s="129">
        <v>28.97</v>
      </c>
      <c r="D3717" s="129">
        <f t="shared" si="101"/>
        <v>0</v>
      </c>
      <c r="E3717" s="136">
        <f>MULTIPLIER!$H$38</f>
        <v>0</v>
      </c>
    </row>
    <row r="3718" spans="1:5" ht="15" customHeight="1" x14ac:dyDescent="0.2">
      <c r="A3718" s="132">
        <v>360077</v>
      </c>
      <c r="B3718" s="127" t="s">
        <v>4668</v>
      </c>
      <c r="C3718" s="129">
        <v>40.31</v>
      </c>
      <c r="D3718" s="129">
        <f t="shared" si="101"/>
        <v>0</v>
      </c>
      <c r="E3718" s="136">
        <f>MULTIPLIER!$H$38</f>
        <v>0</v>
      </c>
    </row>
    <row r="3719" spans="1:5" ht="15" customHeight="1" thickBot="1" x14ac:dyDescent="0.25">
      <c r="A3719" s="133">
        <v>360078</v>
      </c>
      <c r="B3719" s="127" t="s">
        <v>4669</v>
      </c>
      <c r="C3719" s="129">
        <v>70.58</v>
      </c>
      <c r="D3719" s="129">
        <f t="shared" si="101"/>
        <v>0</v>
      </c>
      <c r="E3719" s="137">
        <f>MULTIPLIER!$H$38</f>
        <v>0</v>
      </c>
    </row>
    <row r="3720" spans="1:5" ht="32.1" customHeight="1" x14ac:dyDescent="0.4">
      <c r="A3720" s="130"/>
      <c r="B3720" s="101" t="s">
        <v>4670</v>
      </c>
      <c r="C3720" s="101"/>
      <c r="D3720" s="101"/>
      <c r="E3720" s="134"/>
    </row>
    <row r="3721" spans="1:5" ht="15" customHeight="1" x14ac:dyDescent="0.2">
      <c r="A3721" s="131">
        <v>376068</v>
      </c>
      <c r="B3721" s="127" t="s">
        <v>4671</v>
      </c>
      <c r="C3721" s="129">
        <v>3.6</v>
      </c>
      <c r="D3721" s="129">
        <f t="shared" ref="D3721:D3727" si="102">ROUND(C3721*E3721,4)</f>
        <v>0</v>
      </c>
      <c r="E3721" s="135">
        <f>MULTIPLIER!$H$38</f>
        <v>0</v>
      </c>
    </row>
    <row r="3722" spans="1:5" ht="15" customHeight="1" x14ac:dyDescent="0.2">
      <c r="A3722" s="132">
        <v>376070</v>
      </c>
      <c r="B3722" s="127" t="s">
        <v>4672</v>
      </c>
      <c r="C3722" s="129">
        <v>5.03</v>
      </c>
      <c r="D3722" s="129">
        <f t="shared" si="102"/>
        <v>0</v>
      </c>
      <c r="E3722" s="136">
        <f>MULTIPLIER!$H$38</f>
        <v>0</v>
      </c>
    </row>
    <row r="3723" spans="1:5" ht="15" customHeight="1" x14ac:dyDescent="0.2">
      <c r="A3723" s="132">
        <v>376071</v>
      </c>
      <c r="B3723" s="127" t="s">
        <v>4673</v>
      </c>
      <c r="C3723" s="129">
        <v>8.49</v>
      </c>
      <c r="D3723" s="129">
        <f t="shared" si="102"/>
        <v>0</v>
      </c>
      <c r="E3723" s="136">
        <f>MULTIPLIER!$H$38</f>
        <v>0</v>
      </c>
    </row>
    <row r="3724" spans="1:5" ht="15" customHeight="1" x14ac:dyDescent="0.2">
      <c r="A3724" s="132">
        <v>376072</v>
      </c>
      <c r="B3724" s="127" t="s">
        <v>4674</v>
      </c>
      <c r="C3724" s="129">
        <v>13.3</v>
      </c>
      <c r="D3724" s="129">
        <f t="shared" si="102"/>
        <v>0</v>
      </c>
      <c r="E3724" s="136">
        <f>MULTIPLIER!$H$38</f>
        <v>0</v>
      </c>
    </row>
    <row r="3725" spans="1:5" ht="15" customHeight="1" x14ac:dyDescent="0.2">
      <c r="A3725" s="132">
        <v>376073</v>
      </c>
      <c r="B3725" s="127" t="s">
        <v>4675</v>
      </c>
      <c r="C3725" s="129">
        <v>18.05</v>
      </c>
      <c r="D3725" s="129">
        <f t="shared" si="102"/>
        <v>0</v>
      </c>
      <c r="E3725" s="136">
        <f>MULTIPLIER!$H$38</f>
        <v>0</v>
      </c>
    </row>
    <row r="3726" spans="1:5" ht="15" customHeight="1" x14ac:dyDescent="0.2">
      <c r="A3726" s="132">
        <v>376074</v>
      </c>
      <c r="B3726" s="127" t="s">
        <v>4676</v>
      </c>
      <c r="C3726" s="129">
        <v>23.37</v>
      </c>
      <c r="D3726" s="129">
        <f t="shared" si="102"/>
        <v>0</v>
      </c>
      <c r="E3726" s="136">
        <f>MULTIPLIER!$H$38</f>
        <v>0</v>
      </c>
    </row>
    <row r="3727" spans="1:5" ht="15" customHeight="1" thickBot="1" x14ac:dyDescent="0.25">
      <c r="A3727" s="140">
        <v>376075</v>
      </c>
      <c r="B3727" s="127" t="s">
        <v>4677</v>
      </c>
      <c r="C3727" s="129">
        <v>39.979999999999997</v>
      </c>
      <c r="D3727" s="129">
        <f t="shared" si="102"/>
        <v>0</v>
      </c>
      <c r="E3727" s="141">
        <f>MULTIPLIER!$H$38</f>
        <v>0</v>
      </c>
    </row>
    <row r="3728" spans="1:5" s="4" customFormat="1" ht="32.1" customHeight="1" x14ac:dyDescent="0.4">
      <c r="A3728" s="144"/>
      <c r="B3728" s="103" t="s">
        <v>30</v>
      </c>
      <c r="C3728" s="103"/>
      <c r="D3728" s="103"/>
      <c r="E3728" s="148"/>
    </row>
    <row r="3729" spans="1:5" ht="15" customHeight="1" x14ac:dyDescent="0.2">
      <c r="A3729" s="145" t="s">
        <v>4678</v>
      </c>
      <c r="B3729" s="142" t="s">
        <v>4679</v>
      </c>
      <c r="C3729" s="143">
        <v>39.119999999999997</v>
      </c>
      <c r="D3729" s="143">
        <f t="shared" ref="D3729:D3736" si="103">ROUND(C3729*E3729,4)</f>
        <v>0</v>
      </c>
      <c r="E3729" s="149">
        <f>MULTIPLIER!$H$39</f>
        <v>0</v>
      </c>
    </row>
    <row r="3730" spans="1:5" ht="15" customHeight="1" x14ac:dyDescent="0.2">
      <c r="A3730" s="146" t="s">
        <v>4680</v>
      </c>
      <c r="B3730" s="142" t="s">
        <v>4681</v>
      </c>
      <c r="C3730" s="143">
        <v>39.119999999999997</v>
      </c>
      <c r="D3730" s="143">
        <f t="shared" si="103"/>
        <v>0</v>
      </c>
      <c r="E3730" s="150">
        <f>MULTIPLIER!$H$39</f>
        <v>0</v>
      </c>
    </row>
    <row r="3731" spans="1:5" ht="15" customHeight="1" x14ac:dyDescent="0.2">
      <c r="A3731" s="146" t="s">
        <v>4682</v>
      </c>
      <c r="B3731" s="142" t="s">
        <v>4683</v>
      </c>
      <c r="C3731" s="143">
        <v>42.28</v>
      </c>
      <c r="D3731" s="143">
        <f t="shared" si="103"/>
        <v>0</v>
      </c>
      <c r="E3731" s="150">
        <f>MULTIPLIER!$H$39</f>
        <v>0</v>
      </c>
    </row>
    <row r="3732" spans="1:5" ht="15" customHeight="1" x14ac:dyDescent="0.2">
      <c r="A3732" s="146" t="s">
        <v>4684</v>
      </c>
      <c r="B3732" s="142" t="s">
        <v>4685</v>
      </c>
      <c r="C3732" s="143">
        <v>49.45</v>
      </c>
      <c r="D3732" s="143">
        <f t="shared" si="103"/>
        <v>0</v>
      </c>
      <c r="E3732" s="150">
        <f>MULTIPLIER!$H$39</f>
        <v>0</v>
      </c>
    </row>
    <row r="3733" spans="1:5" ht="15" customHeight="1" x14ac:dyDescent="0.2">
      <c r="A3733" s="146" t="s">
        <v>4686</v>
      </c>
      <c r="B3733" s="142" t="s">
        <v>4687</v>
      </c>
      <c r="C3733" s="143">
        <v>44.33</v>
      </c>
      <c r="D3733" s="143">
        <f t="shared" si="103"/>
        <v>0</v>
      </c>
      <c r="E3733" s="150">
        <f>MULTIPLIER!$H$39</f>
        <v>0</v>
      </c>
    </row>
    <row r="3734" spans="1:5" ht="15" customHeight="1" x14ac:dyDescent="0.2">
      <c r="A3734" s="146" t="s">
        <v>4688</v>
      </c>
      <c r="B3734" s="142" t="s">
        <v>4689</v>
      </c>
      <c r="C3734" s="143">
        <v>43.35</v>
      </c>
      <c r="D3734" s="143">
        <f t="shared" si="103"/>
        <v>0</v>
      </c>
      <c r="E3734" s="150">
        <f>MULTIPLIER!$H$39</f>
        <v>0</v>
      </c>
    </row>
    <row r="3735" spans="1:5" ht="15" customHeight="1" x14ac:dyDescent="0.2">
      <c r="A3735" s="146" t="s">
        <v>4690</v>
      </c>
      <c r="B3735" s="142" t="s">
        <v>4691</v>
      </c>
      <c r="C3735" s="143">
        <v>44.33</v>
      </c>
      <c r="D3735" s="143">
        <f t="shared" si="103"/>
        <v>0</v>
      </c>
      <c r="E3735" s="150">
        <f>MULTIPLIER!$H$39</f>
        <v>0</v>
      </c>
    </row>
    <row r="3736" spans="1:5" ht="15" customHeight="1" thickBot="1" x14ac:dyDescent="0.25">
      <c r="A3736" s="186" t="s">
        <v>4692</v>
      </c>
      <c r="B3736" s="142" t="s">
        <v>4693</v>
      </c>
      <c r="C3736" s="143">
        <v>50.67</v>
      </c>
      <c r="D3736" s="143">
        <f t="shared" si="103"/>
        <v>0</v>
      </c>
      <c r="E3736" s="187">
        <f>MULTIPLIER!$H$39</f>
        <v>0</v>
      </c>
    </row>
    <row r="3737" spans="1:5" s="4" customFormat="1" ht="32.1" customHeight="1" x14ac:dyDescent="0.4">
      <c r="A3737" s="190"/>
      <c r="B3737" s="106" t="s">
        <v>49</v>
      </c>
      <c r="C3737" s="106"/>
      <c r="D3737" s="106"/>
      <c r="E3737" s="194"/>
    </row>
    <row r="3738" spans="1:5" ht="15" customHeight="1" x14ac:dyDescent="0.2">
      <c r="A3738" s="191">
        <v>220001</v>
      </c>
      <c r="B3738" s="188" t="s">
        <v>4694</v>
      </c>
      <c r="C3738" s="189">
        <v>65.599999999999994</v>
      </c>
      <c r="D3738" s="189">
        <f t="shared" ref="D3738:D3743" si="104">ROUND(C3738*E3738,4)</f>
        <v>0</v>
      </c>
      <c r="E3738" s="195">
        <f>MULTIPLIER!$H$40</f>
        <v>0</v>
      </c>
    </row>
    <row r="3739" spans="1:5" ht="15" customHeight="1" x14ac:dyDescent="0.2">
      <c r="A3739" s="192">
        <v>220002</v>
      </c>
      <c r="B3739" s="188" t="s">
        <v>4695</v>
      </c>
      <c r="C3739" s="189">
        <v>65.599999999999994</v>
      </c>
      <c r="D3739" s="189">
        <f t="shared" si="104"/>
        <v>0</v>
      </c>
      <c r="E3739" s="196">
        <f>MULTIPLIER!$H$40</f>
        <v>0</v>
      </c>
    </row>
    <row r="3740" spans="1:5" ht="15" customHeight="1" x14ac:dyDescent="0.2">
      <c r="A3740" s="192">
        <v>220003</v>
      </c>
      <c r="B3740" s="188" t="s">
        <v>4696</v>
      </c>
      <c r="C3740" s="189">
        <v>65.599999999999994</v>
      </c>
      <c r="D3740" s="189">
        <f t="shared" si="104"/>
        <v>0</v>
      </c>
      <c r="E3740" s="196">
        <f>MULTIPLIER!$H$40</f>
        <v>0</v>
      </c>
    </row>
    <row r="3741" spans="1:5" ht="15" customHeight="1" x14ac:dyDescent="0.2">
      <c r="A3741" s="192">
        <v>220010</v>
      </c>
      <c r="B3741" s="188" t="s">
        <v>4697</v>
      </c>
      <c r="C3741" s="189">
        <v>74.400000000000006</v>
      </c>
      <c r="D3741" s="189">
        <f t="shared" si="104"/>
        <v>0</v>
      </c>
      <c r="E3741" s="196">
        <f>MULTIPLIER!$H$40</f>
        <v>0</v>
      </c>
    </row>
    <row r="3742" spans="1:5" ht="15" customHeight="1" x14ac:dyDescent="0.2">
      <c r="A3742" s="192">
        <v>220020</v>
      </c>
      <c r="B3742" s="188" t="s">
        <v>4698</v>
      </c>
      <c r="C3742" s="189">
        <v>46.4</v>
      </c>
      <c r="D3742" s="189">
        <f t="shared" si="104"/>
        <v>0</v>
      </c>
      <c r="E3742" s="196">
        <f>MULTIPLIER!$H$40</f>
        <v>0</v>
      </c>
    </row>
    <row r="3743" spans="1:5" ht="15" customHeight="1" thickBot="1" x14ac:dyDescent="0.25">
      <c r="A3743" s="193">
        <v>220030</v>
      </c>
      <c r="B3743" s="188" t="s">
        <v>4699</v>
      </c>
      <c r="C3743" s="189">
        <v>106</v>
      </c>
      <c r="D3743" s="189">
        <f t="shared" si="104"/>
        <v>0</v>
      </c>
      <c r="E3743" s="197">
        <f>MULTIPLIER!$H$40</f>
        <v>0</v>
      </c>
    </row>
    <row r="3744" spans="1:5" s="4" customFormat="1" ht="32.1" customHeight="1" x14ac:dyDescent="0.4">
      <c r="A3744" s="130"/>
      <c r="B3744" s="101" t="s">
        <v>7</v>
      </c>
      <c r="C3744" s="101"/>
      <c r="D3744" s="101"/>
      <c r="E3744" s="134"/>
    </row>
    <row r="3745" spans="1:5" ht="15" customHeight="1" x14ac:dyDescent="0.2">
      <c r="A3745" s="131">
        <v>350800</v>
      </c>
      <c r="B3745" s="127" t="s">
        <v>4700</v>
      </c>
      <c r="C3745" s="129">
        <v>5.75</v>
      </c>
      <c r="D3745" s="129">
        <f>ROUND(C3745*E3745,4)</f>
        <v>0</v>
      </c>
      <c r="E3745" s="135">
        <f>MULTIPLIER!$H$41</f>
        <v>0</v>
      </c>
    </row>
    <row r="3746" spans="1:5" ht="15" customHeight="1" x14ac:dyDescent="0.2">
      <c r="A3746" s="132">
        <v>350801</v>
      </c>
      <c r="B3746" s="127" t="s">
        <v>4701</v>
      </c>
      <c r="C3746" s="129">
        <v>7.75</v>
      </c>
      <c r="D3746" s="129">
        <f>ROUND(C3746*E3746,4)</f>
        <v>0</v>
      </c>
      <c r="E3746" s="136">
        <f>MULTIPLIER!$H$41</f>
        <v>0</v>
      </c>
    </row>
    <row r="3747" spans="1:5" ht="15" customHeight="1" thickBot="1" x14ac:dyDescent="0.25">
      <c r="A3747" s="133">
        <v>350802</v>
      </c>
      <c r="B3747" s="127" t="s">
        <v>4702</v>
      </c>
      <c r="C3747" s="129">
        <v>10.5</v>
      </c>
      <c r="D3747" s="129">
        <f>ROUND(C3747*E3747,4)</f>
        <v>0</v>
      </c>
      <c r="E3747" s="137">
        <f>MULTIPLIER!$H$41</f>
        <v>0</v>
      </c>
    </row>
    <row r="3748" spans="1:5" ht="32.1" customHeight="1" x14ac:dyDescent="0.4">
      <c r="A3748" s="130"/>
      <c r="B3748" s="101" t="s">
        <v>45</v>
      </c>
      <c r="C3748" s="101"/>
      <c r="D3748" s="101"/>
      <c r="E3748" s="134"/>
    </row>
    <row r="3749" spans="1:5" ht="15" customHeight="1" x14ac:dyDescent="0.2">
      <c r="A3749" s="131">
        <v>362436</v>
      </c>
      <c r="B3749" s="127" t="s">
        <v>4703</v>
      </c>
      <c r="C3749" s="129">
        <v>10.73475</v>
      </c>
      <c r="D3749" s="129">
        <f t="shared" ref="D3749:D3788" si="105">ROUND(C3749*E3749,4)</f>
        <v>0</v>
      </c>
      <c r="E3749" s="135">
        <f>MULTIPLIER!$H$42</f>
        <v>0</v>
      </c>
    </row>
    <row r="3750" spans="1:5" ht="15" customHeight="1" x14ac:dyDescent="0.2">
      <c r="A3750" s="132">
        <v>362442</v>
      </c>
      <c r="B3750" s="127" t="s">
        <v>4704</v>
      </c>
      <c r="C3750" s="129">
        <v>14.699249999999999</v>
      </c>
      <c r="D3750" s="129">
        <f t="shared" si="105"/>
        <v>0</v>
      </c>
      <c r="E3750" s="136">
        <f>MULTIPLIER!$H$42</f>
        <v>0</v>
      </c>
    </row>
    <row r="3751" spans="1:5" ht="15" customHeight="1" x14ac:dyDescent="0.2">
      <c r="A3751" s="132" t="s">
        <v>4705</v>
      </c>
      <c r="B3751" s="127" t="s">
        <v>4706</v>
      </c>
      <c r="C3751" s="129">
        <v>17.891249999999999</v>
      </c>
      <c r="D3751" s="129">
        <f t="shared" si="105"/>
        <v>0</v>
      </c>
      <c r="E3751" s="136">
        <f>MULTIPLIER!$H$42</f>
        <v>0</v>
      </c>
    </row>
    <row r="3752" spans="1:5" ht="15" customHeight="1" x14ac:dyDescent="0.2">
      <c r="A3752" s="132" t="s">
        <v>4707</v>
      </c>
      <c r="B3752" s="127" t="s">
        <v>4708</v>
      </c>
      <c r="C3752" s="129">
        <v>21.4695</v>
      </c>
      <c r="D3752" s="129">
        <f t="shared" si="105"/>
        <v>0</v>
      </c>
      <c r="E3752" s="136">
        <f>MULTIPLIER!$H$42</f>
        <v>0</v>
      </c>
    </row>
    <row r="3753" spans="1:5" ht="15" customHeight="1" x14ac:dyDescent="0.2">
      <c r="A3753" s="132" t="s">
        <v>4709</v>
      </c>
      <c r="B3753" s="127" t="s">
        <v>4710</v>
      </c>
      <c r="C3753" s="129">
        <v>28.626000000000001</v>
      </c>
      <c r="D3753" s="129">
        <f t="shared" si="105"/>
        <v>0</v>
      </c>
      <c r="E3753" s="136">
        <f>MULTIPLIER!$H$42</f>
        <v>0</v>
      </c>
    </row>
    <row r="3754" spans="1:5" ht="15" customHeight="1" x14ac:dyDescent="0.2">
      <c r="A3754" s="132" t="s">
        <v>4711</v>
      </c>
      <c r="B3754" s="127" t="s">
        <v>4712</v>
      </c>
      <c r="C3754" s="129">
        <v>35.782499999999999</v>
      </c>
      <c r="D3754" s="129">
        <f t="shared" si="105"/>
        <v>0</v>
      </c>
      <c r="E3754" s="136">
        <f>MULTIPLIER!$H$42</f>
        <v>0</v>
      </c>
    </row>
    <row r="3755" spans="1:5" ht="15" customHeight="1" x14ac:dyDescent="0.2">
      <c r="A3755" s="132">
        <v>362468</v>
      </c>
      <c r="B3755" s="127" t="s">
        <v>4713</v>
      </c>
      <c r="C3755" s="129">
        <v>12.375</v>
      </c>
      <c r="D3755" s="129">
        <f t="shared" si="105"/>
        <v>0</v>
      </c>
      <c r="E3755" s="136">
        <f>MULTIPLIER!$H$42</f>
        <v>0</v>
      </c>
    </row>
    <row r="3756" spans="1:5" ht="15" customHeight="1" x14ac:dyDescent="0.2">
      <c r="A3756" s="132">
        <v>362474</v>
      </c>
      <c r="B3756" s="127" t="s">
        <v>4714</v>
      </c>
      <c r="C3756" s="129">
        <v>16.408349999999999</v>
      </c>
      <c r="D3756" s="129">
        <f t="shared" si="105"/>
        <v>0</v>
      </c>
      <c r="E3756" s="136">
        <f>MULTIPLIER!$H$42</f>
        <v>0</v>
      </c>
    </row>
    <row r="3757" spans="1:5" ht="15" customHeight="1" x14ac:dyDescent="0.2">
      <c r="A3757" s="132" t="s">
        <v>4715</v>
      </c>
      <c r="B3757" s="127" t="s">
        <v>4716</v>
      </c>
      <c r="C3757" s="129">
        <v>20.510437499999998</v>
      </c>
      <c r="D3757" s="129">
        <f t="shared" si="105"/>
        <v>0</v>
      </c>
      <c r="E3757" s="136">
        <f>MULTIPLIER!$H$42</f>
        <v>0</v>
      </c>
    </row>
    <row r="3758" spans="1:5" ht="15" customHeight="1" x14ac:dyDescent="0.2">
      <c r="A3758" s="132" t="s">
        <v>4717</v>
      </c>
      <c r="B3758" s="127" t="s">
        <v>4718</v>
      </c>
      <c r="C3758" s="129">
        <v>25.107074999999998</v>
      </c>
      <c r="D3758" s="129">
        <f t="shared" si="105"/>
        <v>0</v>
      </c>
      <c r="E3758" s="136">
        <f>MULTIPLIER!$H$42</f>
        <v>0</v>
      </c>
    </row>
    <row r="3759" spans="1:5" ht="15" customHeight="1" x14ac:dyDescent="0.2">
      <c r="A3759" s="132" t="s">
        <v>4719</v>
      </c>
      <c r="B3759" s="127" t="s">
        <v>4720</v>
      </c>
      <c r="C3759" s="129">
        <v>32.816699999999997</v>
      </c>
      <c r="D3759" s="129">
        <f t="shared" si="105"/>
        <v>0</v>
      </c>
      <c r="E3759" s="136">
        <f>MULTIPLIER!$H$42</f>
        <v>0</v>
      </c>
    </row>
    <row r="3760" spans="1:5" ht="15" customHeight="1" x14ac:dyDescent="0.2">
      <c r="A3760" s="132" t="s">
        <v>4721</v>
      </c>
      <c r="B3760" s="127" t="s">
        <v>4722</v>
      </c>
      <c r="C3760" s="129">
        <v>41.020874999999997</v>
      </c>
      <c r="D3760" s="129">
        <f t="shared" si="105"/>
        <v>0</v>
      </c>
      <c r="E3760" s="136">
        <f>MULTIPLIER!$H$42</f>
        <v>0</v>
      </c>
    </row>
    <row r="3761" spans="1:5" ht="15" customHeight="1" x14ac:dyDescent="0.2">
      <c r="A3761" s="132" t="s">
        <v>4723</v>
      </c>
      <c r="B3761" s="127" t="s">
        <v>4724</v>
      </c>
      <c r="C3761" s="129">
        <v>49.225050000000003</v>
      </c>
      <c r="D3761" s="129">
        <f t="shared" si="105"/>
        <v>0</v>
      </c>
      <c r="E3761" s="136">
        <f>MULTIPLIER!$H$42</f>
        <v>0</v>
      </c>
    </row>
    <row r="3762" spans="1:5" ht="15" customHeight="1" x14ac:dyDescent="0.2">
      <c r="A3762" s="132">
        <v>362530</v>
      </c>
      <c r="B3762" s="127" t="s">
        <v>4725</v>
      </c>
      <c r="C3762" s="129">
        <v>17.97429825</v>
      </c>
      <c r="D3762" s="129">
        <f t="shared" si="105"/>
        <v>0</v>
      </c>
      <c r="E3762" s="136">
        <f>MULTIPLIER!$H$42</f>
        <v>0</v>
      </c>
    </row>
    <row r="3763" spans="1:5" ht="15" customHeight="1" x14ac:dyDescent="0.2">
      <c r="A3763" s="132">
        <v>362536</v>
      </c>
      <c r="B3763" s="127" t="s">
        <v>4726</v>
      </c>
      <c r="C3763" s="129">
        <v>23.267700000000001</v>
      </c>
      <c r="D3763" s="129">
        <f t="shared" si="105"/>
        <v>0</v>
      </c>
      <c r="E3763" s="136">
        <f>MULTIPLIER!$H$42</f>
        <v>0</v>
      </c>
    </row>
    <row r="3764" spans="1:5" ht="15" customHeight="1" x14ac:dyDescent="0.2">
      <c r="A3764" s="132" t="s">
        <v>4727</v>
      </c>
      <c r="B3764" s="127" t="s">
        <v>4728</v>
      </c>
      <c r="C3764" s="129">
        <v>29.084624999999999</v>
      </c>
      <c r="D3764" s="129">
        <f t="shared" si="105"/>
        <v>0</v>
      </c>
      <c r="E3764" s="136">
        <f>MULTIPLIER!$H$42</f>
        <v>0</v>
      </c>
    </row>
    <row r="3765" spans="1:5" ht="15" customHeight="1" x14ac:dyDescent="0.2">
      <c r="A3765" s="132" t="s">
        <v>4729</v>
      </c>
      <c r="B3765" s="127" t="s">
        <v>4730</v>
      </c>
      <c r="C3765" s="129">
        <v>36.599062500000002</v>
      </c>
      <c r="D3765" s="129">
        <f t="shared" si="105"/>
        <v>0</v>
      </c>
      <c r="E3765" s="136">
        <f>MULTIPLIER!$H$42</f>
        <v>0</v>
      </c>
    </row>
    <row r="3766" spans="1:5" ht="15" customHeight="1" x14ac:dyDescent="0.2">
      <c r="A3766" s="132" t="s">
        <v>4731</v>
      </c>
      <c r="B3766" s="127" t="s">
        <v>4732</v>
      </c>
      <c r="C3766" s="129">
        <v>46.535400000000003</v>
      </c>
      <c r="D3766" s="129">
        <f t="shared" si="105"/>
        <v>0</v>
      </c>
      <c r="E3766" s="136">
        <f>MULTIPLIER!$H$42</f>
        <v>0</v>
      </c>
    </row>
    <row r="3767" spans="1:5" ht="15" customHeight="1" x14ac:dyDescent="0.2">
      <c r="A3767" s="132" t="s">
        <v>4733</v>
      </c>
      <c r="B3767" s="127" t="s">
        <v>4734</v>
      </c>
      <c r="C3767" s="129">
        <v>58.169249999999998</v>
      </c>
      <c r="D3767" s="129">
        <f t="shared" si="105"/>
        <v>0</v>
      </c>
      <c r="E3767" s="136">
        <f>MULTIPLIER!$H$42</f>
        <v>0</v>
      </c>
    </row>
    <row r="3768" spans="1:5" ht="15" customHeight="1" x14ac:dyDescent="0.2">
      <c r="A3768" s="132">
        <v>361436</v>
      </c>
      <c r="B3768" s="127" t="s">
        <v>4735</v>
      </c>
      <c r="C3768" s="129">
        <v>11.206575000000001</v>
      </c>
      <c r="D3768" s="129">
        <f t="shared" si="105"/>
        <v>0</v>
      </c>
      <c r="E3768" s="136">
        <f>MULTIPLIER!$H$42</f>
        <v>0</v>
      </c>
    </row>
    <row r="3769" spans="1:5" ht="15" customHeight="1" x14ac:dyDescent="0.2">
      <c r="A3769" s="132">
        <v>361442</v>
      </c>
      <c r="B3769" s="127" t="s">
        <v>4736</v>
      </c>
      <c r="C3769" s="129">
        <v>14.894325</v>
      </c>
      <c r="D3769" s="129">
        <f t="shared" si="105"/>
        <v>0</v>
      </c>
      <c r="E3769" s="136">
        <f>MULTIPLIER!$H$42</f>
        <v>0</v>
      </c>
    </row>
    <row r="3770" spans="1:5" ht="15" customHeight="1" x14ac:dyDescent="0.2">
      <c r="A3770" s="132" t="s">
        <v>4737</v>
      </c>
      <c r="B3770" s="127" t="s">
        <v>4738</v>
      </c>
      <c r="C3770" s="129">
        <v>22.342500000000001</v>
      </c>
      <c r="D3770" s="129">
        <f t="shared" si="105"/>
        <v>0</v>
      </c>
      <c r="E3770" s="136">
        <f>MULTIPLIER!$H$42</f>
        <v>0</v>
      </c>
    </row>
    <row r="3771" spans="1:5" ht="15" customHeight="1" x14ac:dyDescent="0.2">
      <c r="A3771" s="132" t="s">
        <v>4739</v>
      </c>
      <c r="B3771" s="127" t="s">
        <v>4740</v>
      </c>
      <c r="C3771" s="129">
        <v>18.607500000000002</v>
      </c>
      <c r="D3771" s="129">
        <f t="shared" si="105"/>
        <v>0</v>
      </c>
      <c r="E3771" s="136">
        <f>MULTIPLIER!$H$42</f>
        <v>0</v>
      </c>
    </row>
    <row r="3772" spans="1:5" ht="15" customHeight="1" x14ac:dyDescent="0.2">
      <c r="A3772" s="132" t="s">
        <v>4741</v>
      </c>
      <c r="B3772" s="127" t="s">
        <v>4742</v>
      </c>
      <c r="C3772" s="129">
        <v>30.948007499999999</v>
      </c>
      <c r="D3772" s="129">
        <f t="shared" si="105"/>
        <v>0</v>
      </c>
      <c r="E3772" s="136">
        <f>MULTIPLIER!$H$42</f>
        <v>0</v>
      </c>
    </row>
    <row r="3773" spans="1:5" ht="15" customHeight="1" x14ac:dyDescent="0.2">
      <c r="A3773" s="132" t="s">
        <v>4743</v>
      </c>
      <c r="B3773" s="127" t="s">
        <v>4744</v>
      </c>
      <c r="C3773" s="129">
        <v>38.692507499999998</v>
      </c>
      <c r="D3773" s="129">
        <f t="shared" si="105"/>
        <v>0</v>
      </c>
      <c r="E3773" s="136">
        <f>MULTIPLIER!$H$42</f>
        <v>0</v>
      </c>
    </row>
    <row r="3774" spans="1:5" ht="15" customHeight="1" x14ac:dyDescent="0.2">
      <c r="A3774" s="132" t="s">
        <v>4745</v>
      </c>
      <c r="B3774" s="127" t="s">
        <v>4746</v>
      </c>
      <c r="C3774" s="129">
        <v>46.430010000000003</v>
      </c>
      <c r="D3774" s="129">
        <f t="shared" si="105"/>
        <v>0</v>
      </c>
      <c r="E3774" s="136">
        <f>MULTIPLIER!$H$42</f>
        <v>0</v>
      </c>
    </row>
    <row r="3775" spans="1:5" ht="15" customHeight="1" x14ac:dyDescent="0.2">
      <c r="A3775" s="132">
        <v>361468</v>
      </c>
      <c r="B3775" s="127" t="s">
        <v>4747</v>
      </c>
      <c r="C3775" s="129">
        <v>14.609475</v>
      </c>
      <c r="D3775" s="129">
        <f t="shared" si="105"/>
        <v>0</v>
      </c>
      <c r="E3775" s="136">
        <f>MULTIPLIER!$H$42</f>
        <v>0</v>
      </c>
    </row>
    <row r="3776" spans="1:5" ht="15" customHeight="1" x14ac:dyDescent="0.2">
      <c r="A3776" s="132">
        <v>361474</v>
      </c>
      <c r="B3776" s="127" t="s">
        <v>4748</v>
      </c>
      <c r="C3776" s="129">
        <v>19.479375000000001</v>
      </c>
      <c r="D3776" s="129">
        <f t="shared" si="105"/>
        <v>0</v>
      </c>
      <c r="E3776" s="136">
        <f>MULTIPLIER!$H$42</f>
        <v>0</v>
      </c>
    </row>
    <row r="3777" spans="1:5" ht="15" customHeight="1" x14ac:dyDescent="0.2">
      <c r="A3777" s="132" t="s">
        <v>4749</v>
      </c>
      <c r="B3777" s="127" t="s">
        <v>4750</v>
      </c>
      <c r="C3777" s="129">
        <v>24.344999999999999</v>
      </c>
      <c r="D3777" s="129">
        <f t="shared" si="105"/>
        <v>0</v>
      </c>
      <c r="E3777" s="136">
        <f>MULTIPLIER!$H$42</f>
        <v>0</v>
      </c>
    </row>
    <row r="3778" spans="1:5" ht="15" customHeight="1" x14ac:dyDescent="0.2">
      <c r="A3778" s="132" t="s">
        <v>4751</v>
      </c>
      <c r="B3778" s="127" t="s">
        <v>4752</v>
      </c>
      <c r="C3778" s="129">
        <v>29.219175</v>
      </c>
      <c r="D3778" s="129">
        <f t="shared" si="105"/>
        <v>0</v>
      </c>
      <c r="E3778" s="136">
        <f>MULTIPLIER!$H$42</f>
        <v>0</v>
      </c>
    </row>
    <row r="3779" spans="1:5" ht="15" customHeight="1" x14ac:dyDescent="0.2">
      <c r="A3779" s="132" t="s">
        <v>4753</v>
      </c>
      <c r="B3779" s="127" t="s">
        <v>4754</v>
      </c>
      <c r="C3779" s="129">
        <v>38.954700000000003</v>
      </c>
      <c r="D3779" s="129">
        <f t="shared" si="105"/>
        <v>0</v>
      </c>
      <c r="E3779" s="136">
        <f>MULTIPLIER!$H$42</f>
        <v>0</v>
      </c>
    </row>
    <row r="3780" spans="1:5" ht="15" customHeight="1" x14ac:dyDescent="0.2">
      <c r="A3780" s="132" t="s">
        <v>4755</v>
      </c>
      <c r="B3780" s="127" t="s">
        <v>4756</v>
      </c>
      <c r="C3780" s="129">
        <v>48.679875000000003</v>
      </c>
      <c r="D3780" s="129">
        <f t="shared" si="105"/>
        <v>0</v>
      </c>
      <c r="E3780" s="136">
        <f>MULTIPLIER!$H$42</f>
        <v>0</v>
      </c>
    </row>
    <row r="3781" spans="1:5" ht="15" customHeight="1" x14ac:dyDescent="0.2">
      <c r="A3781" s="132" t="s">
        <v>4757</v>
      </c>
      <c r="B3781" s="127" t="s">
        <v>4758</v>
      </c>
      <c r="C3781" s="129">
        <v>60.738750000000003</v>
      </c>
      <c r="D3781" s="129">
        <f t="shared" si="105"/>
        <v>0</v>
      </c>
      <c r="E3781" s="136">
        <f>MULTIPLIER!$H$42</f>
        <v>0</v>
      </c>
    </row>
    <row r="3782" spans="1:5" ht="15" customHeight="1" x14ac:dyDescent="0.2">
      <c r="A3782" s="132">
        <v>361530</v>
      </c>
      <c r="B3782" s="127" t="s">
        <v>4759</v>
      </c>
      <c r="C3782" s="129">
        <v>20.791350000000001</v>
      </c>
      <c r="D3782" s="129">
        <f t="shared" si="105"/>
        <v>0</v>
      </c>
      <c r="E3782" s="136">
        <f>MULTIPLIER!$H$42</f>
        <v>0</v>
      </c>
    </row>
    <row r="3783" spans="1:5" ht="15" customHeight="1" x14ac:dyDescent="0.2">
      <c r="A3783" s="132">
        <v>361536</v>
      </c>
      <c r="B3783" s="127" t="s">
        <v>4760</v>
      </c>
      <c r="C3783" s="129">
        <v>27.724724999999999</v>
      </c>
      <c r="D3783" s="129">
        <f t="shared" si="105"/>
        <v>0</v>
      </c>
      <c r="E3783" s="136">
        <f>MULTIPLIER!$H$42</f>
        <v>0</v>
      </c>
    </row>
    <row r="3784" spans="1:5" ht="15" customHeight="1" x14ac:dyDescent="0.2">
      <c r="A3784" s="132" t="s">
        <v>4761</v>
      </c>
      <c r="B3784" s="127" t="s">
        <v>4762</v>
      </c>
      <c r="C3784" s="129">
        <v>34.655625000000001</v>
      </c>
      <c r="D3784" s="129">
        <f t="shared" si="105"/>
        <v>0</v>
      </c>
      <c r="E3784" s="136">
        <f>MULTIPLIER!$H$42</f>
        <v>0</v>
      </c>
    </row>
    <row r="3785" spans="1:5" ht="15" customHeight="1" x14ac:dyDescent="0.2">
      <c r="A3785" s="132" t="s">
        <v>4763</v>
      </c>
      <c r="B3785" s="127" t="s">
        <v>4764</v>
      </c>
      <c r="C3785" s="129">
        <v>41.586975000000002</v>
      </c>
      <c r="D3785" s="129">
        <f t="shared" si="105"/>
        <v>0</v>
      </c>
      <c r="E3785" s="136">
        <f>MULTIPLIER!$H$42</f>
        <v>0</v>
      </c>
    </row>
    <row r="3786" spans="1:5" ht="15" customHeight="1" x14ac:dyDescent="0.2">
      <c r="A3786" s="132" t="s">
        <v>4765</v>
      </c>
      <c r="B3786" s="127" t="s">
        <v>4766</v>
      </c>
      <c r="C3786" s="129">
        <v>55.453499999999998</v>
      </c>
      <c r="D3786" s="129">
        <f t="shared" si="105"/>
        <v>0</v>
      </c>
      <c r="E3786" s="136">
        <f>MULTIPLIER!$H$42</f>
        <v>0</v>
      </c>
    </row>
    <row r="3787" spans="1:5" ht="15" customHeight="1" x14ac:dyDescent="0.2">
      <c r="A3787" s="132" t="s">
        <v>4767</v>
      </c>
      <c r="B3787" s="127" t="s">
        <v>4768</v>
      </c>
      <c r="C3787" s="129">
        <v>69.315749999999994</v>
      </c>
      <c r="D3787" s="129">
        <f t="shared" si="105"/>
        <v>0</v>
      </c>
      <c r="E3787" s="136">
        <f>MULTIPLIER!$H$42</f>
        <v>0</v>
      </c>
    </row>
    <row r="3788" spans="1:5" ht="15" customHeight="1" thickBot="1" x14ac:dyDescent="0.25">
      <c r="A3788" s="133" t="s">
        <v>4769</v>
      </c>
      <c r="B3788" s="127" t="s">
        <v>4770</v>
      </c>
      <c r="C3788" s="129">
        <v>81.942525000000003</v>
      </c>
      <c r="D3788" s="129">
        <f t="shared" si="105"/>
        <v>0</v>
      </c>
      <c r="E3788" s="137">
        <f>MULTIPLIER!$H$42</f>
        <v>0</v>
      </c>
    </row>
    <row r="3789" spans="1:5" ht="32.1" customHeight="1" x14ac:dyDescent="0.4">
      <c r="A3789" s="130"/>
      <c r="B3789" s="101" t="s">
        <v>46</v>
      </c>
      <c r="C3789" s="101"/>
      <c r="D3789" s="101"/>
      <c r="E3789" s="134"/>
    </row>
    <row r="3790" spans="1:5" ht="15" customHeight="1" x14ac:dyDescent="0.2">
      <c r="A3790" s="131" t="s">
        <v>4771</v>
      </c>
      <c r="B3790" s="127" t="s">
        <v>4772</v>
      </c>
      <c r="C3790" s="129">
        <v>9.2200000000000006</v>
      </c>
      <c r="D3790" s="129">
        <f t="shared" ref="D3790:D3822" si="106">ROUND(C3790*E3790,4)</f>
        <v>0</v>
      </c>
      <c r="E3790" s="135">
        <f>MULTIPLIER!$H$43</f>
        <v>0</v>
      </c>
    </row>
    <row r="3791" spans="1:5" ht="15" customHeight="1" x14ac:dyDescent="0.2">
      <c r="A3791" s="132" t="s">
        <v>4773</v>
      </c>
      <c r="B3791" s="127" t="s">
        <v>4774</v>
      </c>
      <c r="C3791" s="129">
        <v>12.14</v>
      </c>
      <c r="D3791" s="129">
        <f t="shared" si="106"/>
        <v>0</v>
      </c>
      <c r="E3791" s="136">
        <f>MULTIPLIER!$H$43</f>
        <v>0</v>
      </c>
    </row>
    <row r="3792" spans="1:5" ht="15" customHeight="1" x14ac:dyDescent="0.2">
      <c r="A3792" s="132" t="s">
        <v>4775</v>
      </c>
      <c r="B3792" s="127" t="s">
        <v>4776</v>
      </c>
      <c r="C3792" s="129">
        <v>14.99</v>
      </c>
      <c r="D3792" s="129">
        <f t="shared" si="106"/>
        <v>0</v>
      </c>
      <c r="E3792" s="136">
        <f>MULTIPLIER!$H$43</f>
        <v>0</v>
      </c>
    </row>
    <row r="3793" spans="1:5" ht="15" customHeight="1" x14ac:dyDescent="0.2">
      <c r="A3793" s="132" t="s">
        <v>4777</v>
      </c>
      <c r="B3793" s="127" t="s">
        <v>4778</v>
      </c>
      <c r="C3793" s="129">
        <v>17.760000000000002</v>
      </c>
      <c r="D3793" s="129">
        <f t="shared" si="106"/>
        <v>0</v>
      </c>
      <c r="E3793" s="136">
        <f>MULTIPLIER!$H$43</f>
        <v>0</v>
      </c>
    </row>
    <row r="3794" spans="1:5" ht="15" customHeight="1" x14ac:dyDescent="0.2">
      <c r="A3794" s="132" t="s">
        <v>4779</v>
      </c>
      <c r="B3794" s="127" t="s">
        <v>4780</v>
      </c>
      <c r="C3794" s="129">
        <v>23.37</v>
      </c>
      <c r="D3794" s="129">
        <f t="shared" si="106"/>
        <v>0</v>
      </c>
      <c r="E3794" s="136">
        <f>MULTIPLIER!$H$43</f>
        <v>0</v>
      </c>
    </row>
    <row r="3795" spans="1:5" ht="15" customHeight="1" x14ac:dyDescent="0.2">
      <c r="A3795" s="132" t="s">
        <v>4781</v>
      </c>
      <c r="B3795" s="127" t="s">
        <v>4782</v>
      </c>
      <c r="C3795" s="129">
        <v>28.83</v>
      </c>
      <c r="D3795" s="129">
        <f t="shared" si="106"/>
        <v>0</v>
      </c>
      <c r="E3795" s="136">
        <f>MULTIPLIER!$H$43</f>
        <v>0</v>
      </c>
    </row>
    <row r="3796" spans="1:5" ht="15" customHeight="1" x14ac:dyDescent="0.2">
      <c r="A3796" s="132" t="s">
        <v>4783</v>
      </c>
      <c r="B3796" s="127" t="s">
        <v>4784</v>
      </c>
      <c r="C3796" s="129">
        <v>12.37</v>
      </c>
      <c r="D3796" s="129">
        <f t="shared" si="106"/>
        <v>0</v>
      </c>
      <c r="E3796" s="136">
        <f>MULTIPLIER!$H$43</f>
        <v>0</v>
      </c>
    </row>
    <row r="3797" spans="1:5" ht="15" customHeight="1" x14ac:dyDescent="0.2">
      <c r="A3797" s="132" t="s">
        <v>4785</v>
      </c>
      <c r="B3797" s="127" t="s">
        <v>4786</v>
      </c>
      <c r="C3797" s="129">
        <v>16.28</v>
      </c>
      <c r="D3797" s="129">
        <f t="shared" si="106"/>
        <v>0</v>
      </c>
      <c r="E3797" s="136">
        <f>MULTIPLIER!$H$43</f>
        <v>0</v>
      </c>
    </row>
    <row r="3798" spans="1:5" ht="15" customHeight="1" x14ac:dyDescent="0.2">
      <c r="A3798" s="132" t="s">
        <v>4787</v>
      </c>
      <c r="B3798" s="127" t="s">
        <v>4788</v>
      </c>
      <c r="C3798" s="129">
        <v>20.100000000000001</v>
      </c>
      <c r="D3798" s="129">
        <f t="shared" si="106"/>
        <v>0</v>
      </c>
      <c r="E3798" s="136">
        <f>MULTIPLIER!$H$43</f>
        <v>0</v>
      </c>
    </row>
    <row r="3799" spans="1:5" ht="15" customHeight="1" x14ac:dyDescent="0.2">
      <c r="A3799" s="132" t="s">
        <v>4789</v>
      </c>
      <c r="B3799" s="127" t="s">
        <v>4790</v>
      </c>
      <c r="C3799" s="129">
        <v>23.82</v>
      </c>
      <c r="D3799" s="129">
        <f t="shared" si="106"/>
        <v>0</v>
      </c>
      <c r="E3799" s="136">
        <f>MULTIPLIER!$H$43</f>
        <v>0</v>
      </c>
    </row>
    <row r="3800" spans="1:5" ht="15" customHeight="1" x14ac:dyDescent="0.2">
      <c r="A3800" s="132" t="s">
        <v>4791</v>
      </c>
      <c r="B3800" s="127" t="s">
        <v>4792</v>
      </c>
      <c r="C3800" s="129">
        <v>31.35</v>
      </c>
      <c r="D3800" s="129">
        <f t="shared" si="106"/>
        <v>0</v>
      </c>
      <c r="E3800" s="136">
        <f>MULTIPLIER!$H$43</f>
        <v>0</v>
      </c>
    </row>
    <row r="3801" spans="1:5" ht="15" customHeight="1" x14ac:dyDescent="0.2">
      <c r="A3801" s="132" t="s">
        <v>4793</v>
      </c>
      <c r="B3801" s="127" t="s">
        <v>4794</v>
      </c>
      <c r="C3801" s="129">
        <v>38.68</v>
      </c>
      <c r="D3801" s="129">
        <f t="shared" si="106"/>
        <v>0</v>
      </c>
      <c r="E3801" s="136">
        <f>MULTIPLIER!$H$43</f>
        <v>0</v>
      </c>
    </row>
    <row r="3802" spans="1:5" ht="15" customHeight="1" x14ac:dyDescent="0.2">
      <c r="A3802" s="132" t="s">
        <v>4795</v>
      </c>
      <c r="B3802" s="127" t="s">
        <v>4796</v>
      </c>
      <c r="C3802" s="129">
        <v>16.34</v>
      </c>
      <c r="D3802" s="129">
        <f t="shared" si="106"/>
        <v>0</v>
      </c>
      <c r="E3802" s="136">
        <f>MULTIPLIER!$H$43</f>
        <v>0</v>
      </c>
    </row>
    <row r="3803" spans="1:5" ht="15" customHeight="1" x14ac:dyDescent="0.2">
      <c r="A3803" s="132" t="s">
        <v>4797</v>
      </c>
      <c r="B3803" s="127" t="s">
        <v>4798</v>
      </c>
      <c r="C3803" s="129">
        <v>21.51</v>
      </c>
      <c r="D3803" s="129">
        <f t="shared" si="106"/>
        <v>0</v>
      </c>
      <c r="E3803" s="136">
        <f>MULTIPLIER!$H$43</f>
        <v>0</v>
      </c>
    </row>
    <row r="3804" spans="1:5" ht="15" customHeight="1" x14ac:dyDescent="0.2">
      <c r="A3804" s="132" t="s">
        <v>4799</v>
      </c>
      <c r="B3804" s="127" t="s">
        <v>4800</v>
      </c>
      <c r="C3804" s="129">
        <v>26.54</v>
      </c>
      <c r="D3804" s="129">
        <f t="shared" si="106"/>
        <v>0</v>
      </c>
      <c r="E3804" s="136">
        <f>MULTIPLIER!$H$43</f>
        <v>0</v>
      </c>
    </row>
    <row r="3805" spans="1:5" ht="15" customHeight="1" x14ac:dyDescent="0.2">
      <c r="A3805" s="132" t="s">
        <v>4801</v>
      </c>
      <c r="B3805" s="127" t="s">
        <v>4802</v>
      </c>
      <c r="C3805" s="129">
        <v>31.43</v>
      </c>
      <c r="D3805" s="129">
        <f t="shared" si="106"/>
        <v>0</v>
      </c>
      <c r="E3805" s="136">
        <f>MULTIPLIER!$H$43</f>
        <v>0</v>
      </c>
    </row>
    <row r="3806" spans="1:5" ht="15" customHeight="1" x14ac:dyDescent="0.2">
      <c r="A3806" s="132" t="s">
        <v>4803</v>
      </c>
      <c r="B3806" s="127" t="s">
        <v>4804</v>
      </c>
      <c r="C3806" s="129">
        <v>41.9</v>
      </c>
      <c r="D3806" s="129">
        <f t="shared" si="106"/>
        <v>0</v>
      </c>
      <c r="E3806" s="136">
        <f>MULTIPLIER!$H$43</f>
        <v>0</v>
      </c>
    </row>
    <row r="3807" spans="1:5" ht="15" customHeight="1" x14ac:dyDescent="0.2">
      <c r="A3807" s="132" t="s">
        <v>4805</v>
      </c>
      <c r="B3807" s="127" t="s">
        <v>4806</v>
      </c>
      <c r="C3807" s="129">
        <v>52.38</v>
      </c>
      <c r="D3807" s="129">
        <f t="shared" si="106"/>
        <v>0</v>
      </c>
      <c r="E3807" s="136">
        <f>MULTIPLIER!$H$43</f>
        <v>0</v>
      </c>
    </row>
    <row r="3808" spans="1:5" ht="15" customHeight="1" x14ac:dyDescent="0.2">
      <c r="A3808" s="132" t="s">
        <v>4807</v>
      </c>
      <c r="B3808" s="127" t="s">
        <v>4808</v>
      </c>
      <c r="C3808" s="129">
        <v>27.11</v>
      </c>
      <c r="D3808" s="129">
        <f t="shared" si="106"/>
        <v>0</v>
      </c>
      <c r="E3808" s="136">
        <f>MULTIPLIER!$H$43</f>
        <v>0</v>
      </c>
    </row>
    <row r="3809" spans="1:5" ht="15" customHeight="1" x14ac:dyDescent="0.2">
      <c r="A3809" s="132" t="s">
        <v>4809</v>
      </c>
      <c r="B3809" s="127" t="s">
        <v>4810</v>
      </c>
      <c r="C3809" s="129">
        <v>35.700000000000003</v>
      </c>
      <c r="D3809" s="129">
        <f t="shared" si="106"/>
        <v>0</v>
      </c>
      <c r="E3809" s="136">
        <f>MULTIPLIER!$H$43</f>
        <v>0</v>
      </c>
    </row>
    <row r="3810" spans="1:5" ht="15" customHeight="1" x14ac:dyDescent="0.2">
      <c r="A3810" s="132" t="s">
        <v>4811</v>
      </c>
      <c r="B3810" s="127" t="s">
        <v>4812</v>
      </c>
      <c r="C3810" s="129">
        <v>52.9</v>
      </c>
      <c r="D3810" s="129">
        <f t="shared" si="106"/>
        <v>0</v>
      </c>
      <c r="E3810" s="136">
        <f>MULTIPLIER!$H$43</f>
        <v>0</v>
      </c>
    </row>
    <row r="3811" spans="1:5" ht="15" customHeight="1" x14ac:dyDescent="0.2">
      <c r="A3811" s="132" t="s">
        <v>4813</v>
      </c>
      <c r="B3811" s="127" t="s">
        <v>4814</v>
      </c>
      <c r="C3811" s="129">
        <v>28.83</v>
      </c>
      <c r="D3811" s="129">
        <f t="shared" si="106"/>
        <v>0</v>
      </c>
      <c r="E3811" s="136">
        <f>MULTIPLIER!$H$43</f>
        <v>0</v>
      </c>
    </row>
    <row r="3812" spans="1:5" ht="15" customHeight="1" x14ac:dyDescent="0.2">
      <c r="A3812" s="132" t="s">
        <v>4815</v>
      </c>
      <c r="B3812" s="127" t="s">
        <v>4816</v>
      </c>
      <c r="C3812" s="129">
        <v>37.96</v>
      </c>
      <c r="D3812" s="129">
        <f t="shared" si="106"/>
        <v>0</v>
      </c>
      <c r="E3812" s="136">
        <f>MULTIPLIER!$H$43</f>
        <v>0</v>
      </c>
    </row>
    <row r="3813" spans="1:5" ht="15" customHeight="1" x14ac:dyDescent="0.2">
      <c r="A3813" s="132" t="s">
        <v>4817</v>
      </c>
      <c r="B3813" s="127" t="s">
        <v>4818</v>
      </c>
      <c r="C3813" s="129">
        <v>46.85</v>
      </c>
      <c r="D3813" s="129">
        <f t="shared" si="106"/>
        <v>0</v>
      </c>
      <c r="E3813" s="136">
        <f>MULTIPLIER!$H$43</f>
        <v>0</v>
      </c>
    </row>
    <row r="3814" spans="1:5" ht="15" customHeight="1" x14ac:dyDescent="0.2">
      <c r="A3814" s="132" t="s">
        <v>4819</v>
      </c>
      <c r="B3814" s="127" t="s">
        <v>4820</v>
      </c>
      <c r="C3814" s="129">
        <v>55.49</v>
      </c>
      <c r="D3814" s="129">
        <f t="shared" si="106"/>
        <v>0</v>
      </c>
      <c r="E3814" s="136">
        <f>MULTIPLIER!$H$43</f>
        <v>0</v>
      </c>
    </row>
    <row r="3815" spans="1:5" ht="15" customHeight="1" x14ac:dyDescent="0.2">
      <c r="A3815" s="132" t="s">
        <v>4821</v>
      </c>
      <c r="B3815" s="127" t="s">
        <v>4822</v>
      </c>
      <c r="C3815" s="129">
        <v>73.03</v>
      </c>
      <c r="D3815" s="129">
        <f t="shared" si="106"/>
        <v>0</v>
      </c>
      <c r="E3815" s="136">
        <f>MULTIPLIER!$H$43</f>
        <v>0</v>
      </c>
    </row>
    <row r="3816" spans="1:5" ht="15" customHeight="1" x14ac:dyDescent="0.2">
      <c r="A3816" s="132" t="s">
        <v>4823</v>
      </c>
      <c r="B3816" s="127" t="s">
        <v>4824</v>
      </c>
      <c r="C3816" s="129">
        <v>90.09</v>
      </c>
      <c r="D3816" s="129">
        <f t="shared" si="106"/>
        <v>0</v>
      </c>
      <c r="E3816" s="136">
        <f>MULTIPLIER!$H$43</f>
        <v>0</v>
      </c>
    </row>
    <row r="3817" spans="1:5" ht="15" customHeight="1" x14ac:dyDescent="0.2">
      <c r="A3817" s="132" t="s">
        <v>4825</v>
      </c>
      <c r="B3817" s="127" t="s">
        <v>4826</v>
      </c>
      <c r="C3817" s="129">
        <v>36.42</v>
      </c>
      <c r="D3817" s="129">
        <f t="shared" si="106"/>
        <v>0</v>
      </c>
      <c r="E3817" s="136">
        <f>MULTIPLIER!$H$43</f>
        <v>0</v>
      </c>
    </row>
    <row r="3818" spans="1:5" ht="15" customHeight="1" x14ac:dyDescent="0.2">
      <c r="A3818" s="132" t="s">
        <v>4827</v>
      </c>
      <c r="B3818" s="127" t="s">
        <v>4828</v>
      </c>
      <c r="C3818" s="129">
        <v>47.95</v>
      </c>
      <c r="D3818" s="129">
        <f t="shared" si="106"/>
        <v>0</v>
      </c>
      <c r="E3818" s="136">
        <f>MULTIPLIER!$H$43</f>
        <v>0</v>
      </c>
    </row>
    <row r="3819" spans="1:5" ht="15" customHeight="1" x14ac:dyDescent="0.2">
      <c r="A3819" s="132" t="s">
        <v>4829</v>
      </c>
      <c r="B3819" s="127" t="s">
        <v>4830</v>
      </c>
      <c r="C3819" s="129">
        <v>59.18</v>
      </c>
      <c r="D3819" s="129">
        <f t="shared" si="106"/>
        <v>0</v>
      </c>
      <c r="E3819" s="136">
        <f>MULTIPLIER!$H$43</f>
        <v>0</v>
      </c>
    </row>
    <row r="3820" spans="1:5" ht="15" customHeight="1" x14ac:dyDescent="0.2">
      <c r="A3820" s="132" t="s">
        <v>4831</v>
      </c>
      <c r="B3820" s="127" t="s">
        <v>4832</v>
      </c>
      <c r="C3820" s="129">
        <v>70.11</v>
      </c>
      <c r="D3820" s="129">
        <f t="shared" si="106"/>
        <v>0</v>
      </c>
      <c r="E3820" s="136">
        <f>MULTIPLIER!$H$43</f>
        <v>0</v>
      </c>
    </row>
    <row r="3821" spans="1:5" ht="15" customHeight="1" x14ac:dyDescent="0.2">
      <c r="A3821" s="132" t="s">
        <v>4833</v>
      </c>
      <c r="B3821" s="127" t="s">
        <v>4834</v>
      </c>
      <c r="C3821" s="129">
        <v>92.26</v>
      </c>
      <c r="D3821" s="129">
        <f t="shared" si="106"/>
        <v>0</v>
      </c>
      <c r="E3821" s="136">
        <f>MULTIPLIER!$H$43</f>
        <v>0</v>
      </c>
    </row>
    <row r="3822" spans="1:5" ht="15" customHeight="1" thickBot="1" x14ac:dyDescent="0.25">
      <c r="A3822" s="133" t="s">
        <v>4835</v>
      </c>
      <c r="B3822" s="127" t="s">
        <v>4836</v>
      </c>
      <c r="C3822" s="129">
        <v>113.81</v>
      </c>
      <c r="D3822" s="129">
        <f t="shared" si="106"/>
        <v>0</v>
      </c>
      <c r="E3822" s="137">
        <f>MULTIPLIER!$H$43</f>
        <v>0</v>
      </c>
    </row>
    <row r="3823" spans="1:5" ht="32.1" customHeight="1" x14ac:dyDescent="0.4">
      <c r="A3823" s="130"/>
      <c r="B3823" s="101" t="s">
        <v>4837</v>
      </c>
      <c r="C3823" s="101"/>
      <c r="D3823" s="101"/>
      <c r="E3823" s="134"/>
    </row>
    <row r="3824" spans="1:5" ht="15" customHeight="1" x14ac:dyDescent="0.2">
      <c r="A3824" s="131">
        <v>362537</v>
      </c>
      <c r="B3824" s="127" t="s">
        <v>4838</v>
      </c>
      <c r="C3824" s="129">
        <v>15.17</v>
      </c>
      <c r="D3824" s="129">
        <f t="shared" ref="D3824:D3887" si="107">ROUND(C3824*E3824,4)</f>
        <v>0</v>
      </c>
      <c r="E3824" s="135">
        <f>MULTIPLIER!$H$43</f>
        <v>0</v>
      </c>
    </row>
    <row r="3825" spans="1:5" ht="15" customHeight="1" x14ac:dyDescent="0.2">
      <c r="A3825" s="132">
        <v>362540</v>
      </c>
      <c r="B3825" s="127" t="s">
        <v>4839</v>
      </c>
      <c r="C3825" s="129">
        <v>14.15</v>
      </c>
      <c r="D3825" s="129">
        <f t="shared" si="107"/>
        <v>0</v>
      </c>
      <c r="E3825" s="136">
        <f>MULTIPLIER!$H$43</f>
        <v>0</v>
      </c>
    </row>
    <row r="3826" spans="1:5" ht="15" customHeight="1" x14ac:dyDescent="0.2">
      <c r="A3826" s="132">
        <v>362544</v>
      </c>
      <c r="B3826" s="127" t="s">
        <v>4840</v>
      </c>
      <c r="C3826" s="129">
        <v>21.23</v>
      </c>
      <c r="D3826" s="129">
        <f t="shared" si="107"/>
        <v>0</v>
      </c>
      <c r="E3826" s="136">
        <f>MULTIPLIER!$H$43</f>
        <v>0</v>
      </c>
    </row>
    <row r="3827" spans="1:5" ht="15" customHeight="1" x14ac:dyDescent="0.2">
      <c r="A3827" s="132">
        <v>362546</v>
      </c>
      <c r="B3827" s="127" t="s">
        <v>4841</v>
      </c>
      <c r="C3827" s="129">
        <v>24.77</v>
      </c>
      <c r="D3827" s="129">
        <f t="shared" si="107"/>
        <v>0</v>
      </c>
      <c r="E3827" s="136">
        <f>MULTIPLIER!$H$43</f>
        <v>0</v>
      </c>
    </row>
    <row r="3828" spans="1:5" ht="15" customHeight="1" x14ac:dyDescent="0.2">
      <c r="A3828" s="132">
        <v>362548</v>
      </c>
      <c r="B3828" s="127" t="s">
        <v>4842</v>
      </c>
      <c r="C3828" s="129">
        <v>30.96</v>
      </c>
      <c r="D3828" s="129">
        <f t="shared" si="107"/>
        <v>0</v>
      </c>
      <c r="E3828" s="136">
        <f>MULTIPLIER!$H$43</f>
        <v>0</v>
      </c>
    </row>
    <row r="3829" spans="1:5" ht="15" customHeight="1" x14ac:dyDescent="0.2">
      <c r="A3829" s="132">
        <v>362550</v>
      </c>
      <c r="B3829" s="127" t="s">
        <v>4843</v>
      </c>
      <c r="C3829" s="129">
        <v>37.15</v>
      </c>
      <c r="D3829" s="129">
        <f t="shared" si="107"/>
        <v>0</v>
      </c>
      <c r="E3829" s="136">
        <f>MULTIPLIER!$H$43</f>
        <v>0</v>
      </c>
    </row>
    <row r="3830" spans="1:5" ht="15" customHeight="1" x14ac:dyDescent="0.2">
      <c r="A3830" s="132">
        <v>361537</v>
      </c>
      <c r="B3830" s="127" t="s">
        <v>4844</v>
      </c>
      <c r="C3830" s="129">
        <v>17.5</v>
      </c>
      <c r="D3830" s="129">
        <f t="shared" si="107"/>
        <v>0</v>
      </c>
      <c r="E3830" s="136">
        <f>MULTIPLIER!$H$43</f>
        <v>0</v>
      </c>
    </row>
    <row r="3831" spans="1:5" ht="15" customHeight="1" x14ac:dyDescent="0.2">
      <c r="A3831" s="132">
        <v>361540</v>
      </c>
      <c r="B3831" s="127" t="s">
        <v>4845</v>
      </c>
      <c r="C3831" s="129">
        <v>17.399999999999999</v>
      </c>
      <c r="D3831" s="129">
        <f t="shared" si="107"/>
        <v>0</v>
      </c>
      <c r="E3831" s="136">
        <f>MULTIPLIER!$H$43</f>
        <v>0</v>
      </c>
    </row>
    <row r="3832" spans="1:5" ht="15" customHeight="1" x14ac:dyDescent="0.2">
      <c r="A3832" s="132">
        <v>361544</v>
      </c>
      <c r="B3832" s="127" t="s">
        <v>4846</v>
      </c>
      <c r="C3832" s="129">
        <v>26.1</v>
      </c>
      <c r="D3832" s="129">
        <f t="shared" si="107"/>
        <v>0</v>
      </c>
      <c r="E3832" s="136">
        <f>MULTIPLIER!$H$43</f>
        <v>0</v>
      </c>
    </row>
    <row r="3833" spans="1:5" ht="15" customHeight="1" x14ac:dyDescent="0.2">
      <c r="A3833" s="132">
        <v>361546</v>
      </c>
      <c r="B3833" s="127" t="s">
        <v>4847</v>
      </c>
      <c r="C3833" s="129">
        <v>30.45</v>
      </c>
      <c r="D3833" s="129">
        <f t="shared" si="107"/>
        <v>0</v>
      </c>
      <c r="E3833" s="136">
        <f>MULTIPLIER!$H$43</f>
        <v>0</v>
      </c>
    </row>
    <row r="3834" spans="1:5" ht="15" customHeight="1" x14ac:dyDescent="0.2">
      <c r="A3834" s="132">
        <v>361548</v>
      </c>
      <c r="B3834" s="127" t="s">
        <v>4848</v>
      </c>
      <c r="C3834" s="129">
        <v>38.06</v>
      </c>
      <c r="D3834" s="129">
        <f t="shared" si="107"/>
        <v>0</v>
      </c>
      <c r="E3834" s="136">
        <f>MULTIPLIER!$H$43</f>
        <v>0</v>
      </c>
    </row>
    <row r="3835" spans="1:5" ht="15" customHeight="1" x14ac:dyDescent="0.2">
      <c r="A3835" s="132">
        <v>361550</v>
      </c>
      <c r="B3835" s="127" t="s">
        <v>4849</v>
      </c>
      <c r="C3835" s="129">
        <v>44.95</v>
      </c>
      <c r="D3835" s="129">
        <f t="shared" si="107"/>
        <v>0</v>
      </c>
      <c r="E3835" s="136">
        <f>MULTIPLIER!$H$43</f>
        <v>0</v>
      </c>
    </row>
    <row r="3836" spans="1:5" ht="15" customHeight="1" x14ac:dyDescent="0.2">
      <c r="A3836" s="132">
        <v>362563</v>
      </c>
      <c r="B3836" s="127" t="s">
        <v>4850</v>
      </c>
      <c r="C3836" s="129">
        <v>9.7560000000000002</v>
      </c>
      <c r="D3836" s="129">
        <f t="shared" si="107"/>
        <v>0</v>
      </c>
      <c r="E3836" s="136">
        <f>MULTIPLIER!$H$43</f>
        <v>0</v>
      </c>
    </row>
    <row r="3837" spans="1:5" ht="15" customHeight="1" x14ac:dyDescent="0.2">
      <c r="A3837" s="132">
        <v>362566</v>
      </c>
      <c r="B3837" s="127" t="s">
        <v>4851</v>
      </c>
      <c r="C3837" s="129">
        <v>10.3</v>
      </c>
      <c r="D3837" s="129">
        <f t="shared" si="107"/>
        <v>0</v>
      </c>
      <c r="E3837" s="136">
        <f>MULTIPLIER!$H$43</f>
        <v>0</v>
      </c>
    </row>
    <row r="3838" spans="1:5" ht="15" customHeight="1" x14ac:dyDescent="0.2">
      <c r="A3838" s="132">
        <v>362570</v>
      </c>
      <c r="B3838" s="127" t="s">
        <v>4852</v>
      </c>
      <c r="C3838" s="129">
        <v>15.407999999999999</v>
      </c>
      <c r="D3838" s="129">
        <f t="shared" si="107"/>
        <v>0</v>
      </c>
      <c r="E3838" s="136">
        <f>MULTIPLIER!$H$43</f>
        <v>0</v>
      </c>
    </row>
    <row r="3839" spans="1:5" ht="15" customHeight="1" x14ac:dyDescent="0.2">
      <c r="A3839" s="132">
        <v>362572</v>
      </c>
      <c r="B3839" s="127" t="s">
        <v>4853</v>
      </c>
      <c r="C3839" s="129">
        <v>18.608000000000001</v>
      </c>
      <c r="D3839" s="129">
        <f t="shared" si="107"/>
        <v>0</v>
      </c>
      <c r="E3839" s="136">
        <f>MULTIPLIER!$H$43</f>
        <v>0</v>
      </c>
    </row>
    <row r="3840" spans="1:5" ht="15" customHeight="1" x14ac:dyDescent="0.2">
      <c r="A3840" s="132">
        <v>362574</v>
      </c>
      <c r="B3840" s="127" t="s">
        <v>4854</v>
      </c>
      <c r="C3840" s="129">
        <v>21.846</v>
      </c>
      <c r="D3840" s="129">
        <f t="shared" si="107"/>
        <v>0</v>
      </c>
      <c r="E3840" s="136">
        <f>MULTIPLIER!$H$43</f>
        <v>0</v>
      </c>
    </row>
    <row r="3841" spans="1:5" ht="15" customHeight="1" x14ac:dyDescent="0.2">
      <c r="A3841" s="132">
        <v>362576</v>
      </c>
      <c r="B3841" s="127" t="s">
        <v>4855</v>
      </c>
      <c r="C3841" s="129">
        <v>26.77</v>
      </c>
      <c r="D3841" s="129">
        <f t="shared" si="107"/>
        <v>0</v>
      </c>
      <c r="E3841" s="136">
        <f>MULTIPLIER!$H$43</f>
        <v>0</v>
      </c>
    </row>
    <row r="3842" spans="1:5" ht="15" customHeight="1" x14ac:dyDescent="0.2">
      <c r="A3842" s="132">
        <v>361563</v>
      </c>
      <c r="B3842" s="127" t="s">
        <v>4856</v>
      </c>
      <c r="C3842" s="129">
        <v>10.43</v>
      </c>
      <c r="D3842" s="129">
        <f t="shared" si="107"/>
        <v>0</v>
      </c>
      <c r="E3842" s="136">
        <f>MULTIPLIER!$H$43</f>
        <v>0</v>
      </c>
    </row>
    <row r="3843" spans="1:5" ht="15" customHeight="1" x14ac:dyDescent="0.2">
      <c r="A3843" s="132">
        <v>361566</v>
      </c>
      <c r="B3843" s="127" t="s">
        <v>4857</v>
      </c>
      <c r="C3843" s="129">
        <v>11.45</v>
      </c>
      <c r="D3843" s="129">
        <f t="shared" si="107"/>
        <v>0</v>
      </c>
      <c r="E3843" s="136">
        <f>MULTIPLIER!$H$43</f>
        <v>0</v>
      </c>
    </row>
    <row r="3844" spans="1:5" ht="15" customHeight="1" x14ac:dyDescent="0.2">
      <c r="A3844" s="132">
        <v>361570</v>
      </c>
      <c r="B3844" s="127" t="s">
        <v>4858</v>
      </c>
      <c r="C3844" s="129">
        <v>16.864000000000001</v>
      </c>
      <c r="D3844" s="129">
        <f t="shared" si="107"/>
        <v>0</v>
      </c>
      <c r="E3844" s="136">
        <f>MULTIPLIER!$H$43</f>
        <v>0</v>
      </c>
    </row>
    <row r="3845" spans="1:5" ht="15" customHeight="1" x14ac:dyDescent="0.2">
      <c r="A3845" s="132">
        <v>361572</v>
      </c>
      <c r="B3845" s="127" t="s">
        <v>4859</v>
      </c>
      <c r="C3845" s="129">
        <v>20.545999999999999</v>
      </c>
      <c r="D3845" s="129">
        <f t="shared" si="107"/>
        <v>0</v>
      </c>
      <c r="E3845" s="136">
        <f>MULTIPLIER!$H$43</f>
        <v>0</v>
      </c>
    </row>
    <row r="3846" spans="1:5" ht="15" customHeight="1" x14ac:dyDescent="0.2">
      <c r="A3846" s="132">
        <v>361574</v>
      </c>
      <c r="B3846" s="127" t="s">
        <v>4860</v>
      </c>
      <c r="C3846" s="129">
        <v>24.268000000000001</v>
      </c>
      <c r="D3846" s="129">
        <f t="shared" si="107"/>
        <v>0</v>
      </c>
      <c r="E3846" s="136">
        <f>MULTIPLIER!$H$43</f>
        <v>0</v>
      </c>
    </row>
    <row r="3847" spans="1:5" ht="15" customHeight="1" x14ac:dyDescent="0.2">
      <c r="A3847" s="132">
        <v>361576</v>
      </c>
      <c r="B3847" s="127" t="s">
        <v>4861</v>
      </c>
      <c r="C3847" s="129">
        <v>29.678000000000001</v>
      </c>
      <c r="D3847" s="129">
        <f t="shared" si="107"/>
        <v>0</v>
      </c>
      <c r="E3847" s="136">
        <f>MULTIPLIER!$H$43</f>
        <v>0</v>
      </c>
    </row>
    <row r="3848" spans="1:5" ht="15" customHeight="1" x14ac:dyDescent="0.2">
      <c r="A3848" s="132"/>
      <c r="B3848" s="127"/>
      <c r="C3848" s="129"/>
      <c r="D3848" s="129">
        <f t="shared" si="107"/>
        <v>0</v>
      </c>
      <c r="E3848" s="136"/>
    </row>
    <row r="3849" spans="1:5" ht="15" customHeight="1" x14ac:dyDescent="0.2">
      <c r="A3849" s="132">
        <v>280103</v>
      </c>
      <c r="B3849" s="128" t="s">
        <v>4862</v>
      </c>
      <c r="C3849" s="129">
        <v>1.23</v>
      </c>
      <c r="D3849" s="129">
        <f t="shared" si="107"/>
        <v>0</v>
      </c>
      <c r="E3849" s="136">
        <f>MULTIPLIER!$H$44</f>
        <v>0</v>
      </c>
    </row>
    <row r="3850" spans="1:5" ht="15" customHeight="1" x14ac:dyDescent="0.2">
      <c r="A3850" s="132">
        <v>280104</v>
      </c>
      <c r="B3850" s="128" t="s">
        <v>4863</v>
      </c>
      <c r="C3850" s="129">
        <v>1.78</v>
      </c>
      <c r="D3850" s="129">
        <f t="shared" si="107"/>
        <v>0</v>
      </c>
      <c r="E3850" s="136">
        <f>MULTIPLIER!$H$44</f>
        <v>0</v>
      </c>
    </row>
    <row r="3851" spans="1:5" ht="15" customHeight="1" x14ac:dyDescent="0.2">
      <c r="A3851" s="132">
        <v>280105</v>
      </c>
      <c r="B3851" s="128" t="s">
        <v>4864</v>
      </c>
      <c r="C3851" s="129">
        <v>1.92</v>
      </c>
      <c r="D3851" s="129">
        <f t="shared" si="107"/>
        <v>0</v>
      </c>
      <c r="E3851" s="136">
        <f>MULTIPLIER!$H$44</f>
        <v>0</v>
      </c>
    </row>
    <row r="3852" spans="1:5" ht="15" customHeight="1" x14ac:dyDescent="0.2">
      <c r="A3852" s="132">
        <v>280106</v>
      </c>
      <c r="B3852" s="128" t="s">
        <v>4865</v>
      </c>
      <c r="C3852" s="129">
        <v>2.19</v>
      </c>
      <c r="D3852" s="129">
        <f t="shared" si="107"/>
        <v>0</v>
      </c>
      <c r="E3852" s="136">
        <f>MULTIPLIER!$H$44</f>
        <v>0</v>
      </c>
    </row>
    <row r="3853" spans="1:5" ht="15" customHeight="1" x14ac:dyDescent="0.2">
      <c r="A3853" s="132">
        <v>280107</v>
      </c>
      <c r="B3853" s="128" t="s">
        <v>4866</v>
      </c>
      <c r="C3853" s="129">
        <v>3.56</v>
      </c>
      <c r="D3853" s="129">
        <f t="shared" si="107"/>
        <v>0</v>
      </c>
      <c r="E3853" s="136">
        <f>MULTIPLIER!$H$44</f>
        <v>0</v>
      </c>
    </row>
    <row r="3854" spans="1:5" ht="15" customHeight="1" x14ac:dyDescent="0.2">
      <c r="A3854" s="132">
        <v>280108</v>
      </c>
      <c r="B3854" s="128" t="s">
        <v>4867</v>
      </c>
      <c r="C3854" s="129">
        <v>4.1100000000000003</v>
      </c>
      <c r="D3854" s="129">
        <f t="shared" si="107"/>
        <v>0</v>
      </c>
      <c r="E3854" s="136">
        <f>MULTIPLIER!$H$44</f>
        <v>0</v>
      </c>
    </row>
    <row r="3855" spans="1:5" ht="15" customHeight="1" x14ac:dyDescent="0.2">
      <c r="A3855" s="132">
        <v>280109</v>
      </c>
      <c r="B3855" s="128" t="s">
        <v>4868</v>
      </c>
      <c r="C3855" s="129">
        <v>4.5199999999999996</v>
      </c>
      <c r="D3855" s="129">
        <f t="shared" si="107"/>
        <v>0</v>
      </c>
      <c r="E3855" s="136">
        <f>MULTIPLIER!$H$44</f>
        <v>0</v>
      </c>
    </row>
    <row r="3856" spans="1:5" ht="15" customHeight="1" x14ac:dyDescent="0.2">
      <c r="A3856" s="132">
        <v>280110</v>
      </c>
      <c r="B3856" s="128" t="s">
        <v>4869</v>
      </c>
      <c r="C3856" s="129">
        <v>6.58</v>
      </c>
      <c r="D3856" s="129">
        <f t="shared" si="107"/>
        <v>0</v>
      </c>
      <c r="E3856" s="136">
        <f>MULTIPLIER!$H$44</f>
        <v>0</v>
      </c>
    </row>
    <row r="3857" spans="1:5" ht="15" customHeight="1" x14ac:dyDescent="0.2">
      <c r="A3857" s="132">
        <v>280112</v>
      </c>
      <c r="B3857" s="128" t="s">
        <v>4870</v>
      </c>
      <c r="C3857" s="129">
        <v>9.6</v>
      </c>
      <c r="D3857" s="129">
        <f t="shared" si="107"/>
        <v>0</v>
      </c>
      <c r="E3857" s="136">
        <f>MULTIPLIER!$H$44</f>
        <v>0</v>
      </c>
    </row>
    <row r="3858" spans="1:5" ht="15" customHeight="1" x14ac:dyDescent="0.2">
      <c r="A3858" s="132">
        <v>280116</v>
      </c>
      <c r="B3858" s="128" t="s">
        <v>4871</v>
      </c>
      <c r="C3858" s="129">
        <v>15.32</v>
      </c>
      <c r="D3858" s="129">
        <f t="shared" si="107"/>
        <v>0</v>
      </c>
      <c r="E3858" s="136">
        <f>MULTIPLIER!$H$44</f>
        <v>0</v>
      </c>
    </row>
    <row r="3859" spans="1:5" ht="15" customHeight="1" x14ac:dyDescent="0.2">
      <c r="A3859" s="132">
        <v>280118</v>
      </c>
      <c r="B3859" s="128" t="s">
        <v>4872</v>
      </c>
      <c r="C3859" s="129">
        <v>18.55</v>
      </c>
      <c r="D3859" s="129">
        <f t="shared" si="107"/>
        <v>0</v>
      </c>
      <c r="E3859" s="136">
        <f>MULTIPLIER!$H$44</f>
        <v>0</v>
      </c>
    </row>
    <row r="3860" spans="1:5" ht="15" customHeight="1" x14ac:dyDescent="0.2">
      <c r="A3860" s="132" t="s">
        <v>4873</v>
      </c>
      <c r="B3860" s="128" t="s">
        <v>4874</v>
      </c>
      <c r="C3860" s="129">
        <v>1.37</v>
      </c>
      <c r="D3860" s="129">
        <f t="shared" si="107"/>
        <v>0</v>
      </c>
      <c r="E3860" s="136">
        <f>MULTIPLIER!$H$44</f>
        <v>0</v>
      </c>
    </row>
    <row r="3861" spans="1:5" ht="15" customHeight="1" x14ac:dyDescent="0.2">
      <c r="A3861" s="132" t="s">
        <v>4875</v>
      </c>
      <c r="B3861" s="128" t="s">
        <v>4876</v>
      </c>
      <c r="C3861" s="129">
        <v>1.51</v>
      </c>
      <c r="D3861" s="129">
        <f t="shared" si="107"/>
        <v>0</v>
      </c>
      <c r="E3861" s="136">
        <f>MULTIPLIER!$H$44</f>
        <v>0</v>
      </c>
    </row>
    <row r="3862" spans="1:5" ht="15" customHeight="1" x14ac:dyDescent="0.2">
      <c r="A3862" s="132" t="s">
        <v>4877</v>
      </c>
      <c r="B3862" s="128" t="s">
        <v>4878</v>
      </c>
      <c r="C3862" s="129">
        <v>1.58</v>
      </c>
      <c r="D3862" s="129">
        <f t="shared" si="107"/>
        <v>0</v>
      </c>
      <c r="E3862" s="136">
        <f>MULTIPLIER!$H$44</f>
        <v>0</v>
      </c>
    </row>
    <row r="3863" spans="1:5" ht="15" customHeight="1" x14ac:dyDescent="0.2">
      <c r="A3863" s="132" t="s">
        <v>4879</v>
      </c>
      <c r="B3863" s="128" t="s">
        <v>4880</v>
      </c>
      <c r="C3863" s="129">
        <v>1.67</v>
      </c>
      <c r="D3863" s="129">
        <f t="shared" si="107"/>
        <v>0</v>
      </c>
      <c r="E3863" s="136">
        <f>MULTIPLIER!$H$44</f>
        <v>0</v>
      </c>
    </row>
    <row r="3864" spans="1:5" ht="15" customHeight="1" x14ac:dyDescent="0.2">
      <c r="A3864" s="132" t="s">
        <v>4881</v>
      </c>
      <c r="B3864" s="128" t="s">
        <v>4882</v>
      </c>
      <c r="C3864" s="129">
        <v>1.65</v>
      </c>
      <c r="D3864" s="129">
        <f t="shared" si="107"/>
        <v>0</v>
      </c>
      <c r="E3864" s="136">
        <f>MULTIPLIER!$H$44</f>
        <v>0</v>
      </c>
    </row>
    <row r="3865" spans="1:5" ht="15" customHeight="1" x14ac:dyDescent="0.2">
      <c r="A3865" s="132" t="s">
        <v>4883</v>
      </c>
      <c r="B3865" s="128" t="s">
        <v>4884</v>
      </c>
      <c r="C3865" s="129">
        <v>1.71</v>
      </c>
      <c r="D3865" s="129">
        <f t="shared" si="107"/>
        <v>0</v>
      </c>
      <c r="E3865" s="136">
        <f>MULTIPLIER!$H$44</f>
        <v>0</v>
      </c>
    </row>
    <row r="3866" spans="1:5" ht="15" customHeight="1" x14ac:dyDescent="0.2">
      <c r="A3866" s="132" t="s">
        <v>4885</v>
      </c>
      <c r="B3866" s="128" t="s">
        <v>4886</v>
      </c>
      <c r="C3866" s="129">
        <v>3.35</v>
      </c>
      <c r="D3866" s="129">
        <f t="shared" si="107"/>
        <v>0</v>
      </c>
      <c r="E3866" s="136">
        <f>MULTIPLIER!$H$44</f>
        <v>0</v>
      </c>
    </row>
    <row r="3867" spans="1:5" ht="15" customHeight="1" x14ac:dyDescent="0.2">
      <c r="A3867" s="132" t="s">
        <v>4887</v>
      </c>
      <c r="B3867" s="128" t="s">
        <v>4888</v>
      </c>
      <c r="C3867" s="129">
        <v>5.08</v>
      </c>
      <c r="D3867" s="129">
        <f t="shared" si="107"/>
        <v>0</v>
      </c>
      <c r="E3867" s="136">
        <f>MULTIPLIER!$H$44</f>
        <v>0</v>
      </c>
    </row>
    <row r="3868" spans="1:5" ht="15" customHeight="1" x14ac:dyDescent="0.2">
      <c r="A3868" s="132" t="s">
        <v>4889</v>
      </c>
      <c r="B3868" s="128" t="s">
        <v>4890</v>
      </c>
      <c r="C3868" s="129">
        <v>10.24</v>
      </c>
      <c r="D3868" s="129">
        <f t="shared" si="107"/>
        <v>0</v>
      </c>
      <c r="E3868" s="136">
        <f>MULTIPLIER!$H$44</f>
        <v>0</v>
      </c>
    </row>
    <row r="3869" spans="1:5" ht="15" customHeight="1" x14ac:dyDescent="0.2">
      <c r="A3869" s="132" t="s">
        <v>4891</v>
      </c>
      <c r="B3869" s="128" t="s">
        <v>4892</v>
      </c>
      <c r="C3869" s="129">
        <v>1.78</v>
      </c>
      <c r="D3869" s="129">
        <f t="shared" si="107"/>
        <v>0</v>
      </c>
      <c r="E3869" s="136">
        <f>MULTIPLIER!$H$44</f>
        <v>0</v>
      </c>
    </row>
    <row r="3870" spans="1:5" ht="15" customHeight="1" x14ac:dyDescent="0.2">
      <c r="A3870" s="132" t="s">
        <v>4893</v>
      </c>
      <c r="B3870" s="128" t="s">
        <v>4894</v>
      </c>
      <c r="C3870" s="129">
        <v>1.92</v>
      </c>
      <c r="D3870" s="129">
        <f t="shared" si="107"/>
        <v>0</v>
      </c>
      <c r="E3870" s="136">
        <f>MULTIPLIER!$H$44</f>
        <v>0</v>
      </c>
    </row>
    <row r="3871" spans="1:5" ht="15" customHeight="1" x14ac:dyDescent="0.2">
      <c r="A3871" s="132" t="s">
        <v>4895</v>
      </c>
      <c r="B3871" s="128" t="s">
        <v>4896</v>
      </c>
      <c r="C3871" s="129">
        <v>2.04</v>
      </c>
      <c r="D3871" s="129">
        <f t="shared" si="107"/>
        <v>0</v>
      </c>
      <c r="E3871" s="136">
        <f>MULTIPLIER!$H$44</f>
        <v>0</v>
      </c>
    </row>
    <row r="3872" spans="1:5" ht="15" customHeight="1" x14ac:dyDescent="0.2">
      <c r="A3872" s="132" t="s">
        <v>4897</v>
      </c>
      <c r="B3872" s="128" t="s">
        <v>4898</v>
      </c>
      <c r="C3872" s="129">
        <v>1.99</v>
      </c>
      <c r="D3872" s="129">
        <f t="shared" si="107"/>
        <v>0</v>
      </c>
      <c r="E3872" s="136">
        <f>MULTIPLIER!$H$44</f>
        <v>0</v>
      </c>
    </row>
    <row r="3873" spans="1:5" ht="15" customHeight="1" x14ac:dyDescent="0.2">
      <c r="A3873" s="132" t="s">
        <v>4899</v>
      </c>
      <c r="B3873" s="128" t="s">
        <v>4900</v>
      </c>
      <c r="C3873" s="129">
        <v>2.06</v>
      </c>
      <c r="D3873" s="129">
        <f t="shared" si="107"/>
        <v>0</v>
      </c>
      <c r="E3873" s="136">
        <f>MULTIPLIER!$H$44</f>
        <v>0</v>
      </c>
    </row>
    <row r="3874" spans="1:5" ht="15" customHeight="1" x14ac:dyDescent="0.2">
      <c r="A3874" s="132" t="s">
        <v>4901</v>
      </c>
      <c r="B3874" s="128" t="s">
        <v>4902</v>
      </c>
      <c r="C3874" s="129">
        <v>3.98</v>
      </c>
      <c r="D3874" s="129">
        <f t="shared" si="107"/>
        <v>0</v>
      </c>
      <c r="E3874" s="136">
        <f>MULTIPLIER!$H$44</f>
        <v>0</v>
      </c>
    </row>
    <row r="3875" spans="1:5" ht="15" customHeight="1" x14ac:dyDescent="0.2">
      <c r="A3875" s="132" t="s">
        <v>4903</v>
      </c>
      <c r="B3875" s="128" t="s">
        <v>4904</v>
      </c>
      <c r="C3875" s="129">
        <v>6.17</v>
      </c>
      <c r="D3875" s="129">
        <f t="shared" si="107"/>
        <v>0</v>
      </c>
      <c r="E3875" s="136">
        <f>MULTIPLIER!$H$44</f>
        <v>0</v>
      </c>
    </row>
    <row r="3876" spans="1:5" ht="15" customHeight="1" x14ac:dyDescent="0.2">
      <c r="A3876" s="132" t="s">
        <v>4905</v>
      </c>
      <c r="B3876" s="128" t="s">
        <v>4906</v>
      </c>
      <c r="C3876" s="129">
        <v>12.1</v>
      </c>
      <c r="D3876" s="129">
        <f t="shared" si="107"/>
        <v>0</v>
      </c>
      <c r="E3876" s="136">
        <f>MULTIPLIER!$H$44</f>
        <v>0</v>
      </c>
    </row>
    <row r="3877" spans="1:5" ht="15" customHeight="1" x14ac:dyDescent="0.2">
      <c r="A3877" s="132" t="s">
        <v>4907</v>
      </c>
      <c r="B3877" s="128" t="s">
        <v>4908</v>
      </c>
      <c r="C3877" s="129">
        <v>4.8</v>
      </c>
      <c r="D3877" s="129">
        <f t="shared" si="107"/>
        <v>0</v>
      </c>
      <c r="E3877" s="136">
        <f>MULTIPLIER!$H$44</f>
        <v>0</v>
      </c>
    </row>
    <row r="3878" spans="1:5" ht="15" customHeight="1" x14ac:dyDescent="0.2">
      <c r="A3878" s="132" t="s">
        <v>4909</v>
      </c>
      <c r="B3878" s="128" t="s">
        <v>4910</v>
      </c>
      <c r="C3878" s="129">
        <v>10.28</v>
      </c>
      <c r="D3878" s="129">
        <f t="shared" si="107"/>
        <v>0</v>
      </c>
      <c r="E3878" s="136">
        <f>MULTIPLIER!$H$44</f>
        <v>0</v>
      </c>
    </row>
    <row r="3879" spans="1:5" ht="15" customHeight="1" x14ac:dyDescent="0.2">
      <c r="A3879" s="132" t="s">
        <v>4911</v>
      </c>
      <c r="B3879" s="128" t="s">
        <v>4912</v>
      </c>
      <c r="C3879" s="129">
        <v>20</v>
      </c>
      <c r="D3879" s="129">
        <f t="shared" si="107"/>
        <v>0</v>
      </c>
      <c r="E3879" s="136">
        <f>MULTIPLIER!$H$44</f>
        <v>0</v>
      </c>
    </row>
    <row r="3880" spans="1:5" ht="15" customHeight="1" x14ac:dyDescent="0.2">
      <c r="A3880" s="132" t="s">
        <v>4913</v>
      </c>
      <c r="B3880" s="128" t="s">
        <v>4914</v>
      </c>
      <c r="C3880" s="129">
        <v>46</v>
      </c>
      <c r="D3880" s="129">
        <f t="shared" si="107"/>
        <v>0</v>
      </c>
      <c r="E3880" s="136">
        <f>MULTIPLIER!$H$44</f>
        <v>0</v>
      </c>
    </row>
    <row r="3881" spans="1:5" ht="15" customHeight="1" x14ac:dyDescent="0.2">
      <c r="A3881" s="132" t="s">
        <v>4915</v>
      </c>
      <c r="B3881" s="128" t="s">
        <v>4916</v>
      </c>
      <c r="C3881" s="129">
        <v>10.88</v>
      </c>
      <c r="D3881" s="129">
        <f t="shared" si="107"/>
        <v>0</v>
      </c>
      <c r="E3881" s="136">
        <f>MULTIPLIER!$H$44</f>
        <v>0</v>
      </c>
    </row>
    <row r="3882" spans="1:5" ht="15" customHeight="1" x14ac:dyDescent="0.2">
      <c r="A3882" s="132" t="s">
        <v>4917</v>
      </c>
      <c r="B3882" s="128" t="s">
        <v>4918</v>
      </c>
      <c r="C3882" s="129">
        <v>14.2</v>
      </c>
      <c r="D3882" s="129">
        <f t="shared" si="107"/>
        <v>0</v>
      </c>
      <c r="E3882" s="136">
        <f>MULTIPLIER!$H$44</f>
        <v>0</v>
      </c>
    </row>
    <row r="3883" spans="1:5" ht="15" customHeight="1" x14ac:dyDescent="0.2">
      <c r="A3883" s="132" t="s">
        <v>4919</v>
      </c>
      <c r="B3883" s="128" t="s">
        <v>4920</v>
      </c>
      <c r="C3883" s="129">
        <v>22.53</v>
      </c>
      <c r="D3883" s="129">
        <f t="shared" si="107"/>
        <v>0</v>
      </c>
      <c r="E3883" s="136">
        <f>MULTIPLIER!$H$44</f>
        <v>0</v>
      </c>
    </row>
    <row r="3884" spans="1:5" ht="15" customHeight="1" x14ac:dyDescent="0.2">
      <c r="A3884" s="132" t="s">
        <v>4921</v>
      </c>
      <c r="B3884" s="128" t="s">
        <v>4922</v>
      </c>
      <c r="C3884" s="129">
        <v>51.48</v>
      </c>
      <c r="D3884" s="129">
        <f t="shared" si="107"/>
        <v>0</v>
      </c>
      <c r="E3884" s="136">
        <f>MULTIPLIER!$H$44</f>
        <v>0</v>
      </c>
    </row>
    <row r="3885" spans="1:5" ht="15" customHeight="1" x14ac:dyDescent="0.2">
      <c r="A3885" s="132" t="s">
        <v>4923</v>
      </c>
      <c r="B3885" s="128" t="s">
        <v>4924</v>
      </c>
      <c r="C3885" s="129">
        <v>8.7799999999999994</v>
      </c>
      <c r="D3885" s="129">
        <f t="shared" si="107"/>
        <v>0</v>
      </c>
      <c r="E3885" s="136">
        <f>MULTIPLIER!$H$44</f>
        <v>0</v>
      </c>
    </row>
    <row r="3886" spans="1:5" ht="15" customHeight="1" x14ac:dyDescent="0.2">
      <c r="A3886" s="132" t="s">
        <v>4925</v>
      </c>
      <c r="B3886" s="128" t="s">
        <v>4926</v>
      </c>
      <c r="C3886" s="129">
        <v>10.65</v>
      </c>
      <c r="D3886" s="129">
        <f t="shared" si="107"/>
        <v>0</v>
      </c>
      <c r="E3886" s="136">
        <f>MULTIPLIER!$H$44</f>
        <v>0</v>
      </c>
    </row>
    <row r="3887" spans="1:5" ht="15" customHeight="1" x14ac:dyDescent="0.2">
      <c r="A3887" s="132" t="s">
        <v>4927</v>
      </c>
      <c r="B3887" s="128" t="s">
        <v>4928</v>
      </c>
      <c r="C3887" s="129">
        <v>21.49</v>
      </c>
      <c r="D3887" s="129">
        <f t="shared" si="107"/>
        <v>0</v>
      </c>
      <c r="E3887" s="136">
        <f>MULTIPLIER!$H$44</f>
        <v>0</v>
      </c>
    </row>
    <row r="3888" spans="1:5" ht="15" customHeight="1" x14ac:dyDescent="0.2">
      <c r="A3888" s="132" t="s">
        <v>4929</v>
      </c>
      <c r="B3888" s="128" t="s">
        <v>4930</v>
      </c>
      <c r="C3888" s="129">
        <v>55.47</v>
      </c>
      <c r="D3888" s="129">
        <f t="shared" ref="D3888:D3951" si="108">ROUND(C3888*E3888,4)</f>
        <v>0</v>
      </c>
      <c r="E3888" s="136">
        <f>MULTIPLIER!$H$44</f>
        <v>0</v>
      </c>
    </row>
    <row r="3889" spans="1:5" ht="15" customHeight="1" x14ac:dyDescent="0.2">
      <c r="A3889" s="132">
        <v>620103</v>
      </c>
      <c r="B3889" s="128" t="s">
        <v>4931</v>
      </c>
      <c r="C3889" s="129">
        <v>8.6999999999999993</v>
      </c>
      <c r="D3889" s="129">
        <f t="shared" si="108"/>
        <v>0</v>
      </c>
      <c r="E3889" s="136">
        <f>MULTIPLIER!$H$45</f>
        <v>0</v>
      </c>
    </row>
    <row r="3890" spans="1:5" ht="15" customHeight="1" x14ac:dyDescent="0.2">
      <c r="A3890" s="132">
        <v>620104</v>
      </c>
      <c r="B3890" s="128" t="s">
        <v>4932</v>
      </c>
      <c r="C3890" s="129">
        <v>9.11</v>
      </c>
      <c r="D3890" s="129">
        <f t="shared" si="108"/>
        <v>0</v>
      </c>
      <c r="E3890" s="136">
        <f>MULTIPLIER!$H$45</f>
        <v>0</v>
      </c>
    </row>
    <row r="3891" spans="1:5" ht="15" customHeight="1" x14ac:dyDescent="0.2">
      <c r="A3891" s="132">
        <v>620105</v>
      </c>
      <c r="B3891" s="128" t="s">
        <v>4933</v>
      </c>
      <c r="C3891" s="129">
        <v>10.55</v>
      </c>
      <c r="D3891" s="129">
        <f t="shared" si="108"/>
        <v>0</v>
      </c>
      <c r="E3891" s="136">
        <f>MULTIPLIER!$H$45</f>
        <v>0</v>
      </c>
    </row>
    <row r="3892" spans="1:5" ht="15" customHeight="1" x14ac:dyDescent="0.2">
      <c r="A3892" s="132">
        <v>620106</v>
      </c>
      <c r="B3892" s="128" t="s">
        <v>4934</v>
      </c>
      <c r="C3892" s="129">
        <v>16.57</v>
      </c>
      <c r="D3892" s="129">
        <f t="shared" si="108"/>
        <v>0</v>
      </c>
      <c r="E3892" s="136">
        <f>MULTIPLIER!$H$45</f>
        <v>0</v>
      </c>
    </row>
    <row r="3893" spans="1:5" ht="15" customHeight="1" x14ac:dyDescent="0.2">
      <c r="A3893" s="132">
        <v>620107</v>
      </c>
      <c r="B3893" s="128" t="s">
        <v>4935</v>
      </c>
      <c r="C3893" s="129">
        <v>23.93</v>
      </c>
      <c r="D3893" s="129">
        <f t="shared" si="108"/>
        <v>0</v>
      </c>
      <c r="E3893" s="136">
        <f>MULTIPLIER!$H$45</f>
        <v>0</v>
      </c>
    </row>
    <row r="3894" spans="1:5" ht="15" customHeight="1" x14ac:dyDescent="0.2">
      <c r="A3894" s="132">
        <v>620108</v>
      </c>
      <c r="B3894" s="128" t="s">
        <v>4936</v>
      </c>
      <c r="C3894" s="129">
        <v>36.200000000000003</v>
      </c>
      <c r="D3894" s="129">
        <f t="shared" si="108"/>
        <v>0</v>
      </c>
      <c r="E3894" s="136">
        <f>MULTIPLIER!$H$45</f>
        <v>0</v>
      </c>
    </row>
    <row r="3895" spans="1:5" ht="15" customHeight="1" x14ac:dyDescent="0.2">
      <c r="A3895" s="132">
        <v>620147</v>
      </c>
      <c r="B3895" s="128" t="s">
        <v>4937</v>
      </c>
      <c r="C3895" s="129">
        <v>17.100000000000001</v>
      </c>
      <c r="D3895" s="129">
        <f t="shared" si="108"/>
        <v>0</v>
      </c>
      <c r="E3895" s="136">
        <f>MULTIPLIER!$H$45</f>
        <v>0</v>
      </c>
    </row>
    <row r="3896" spans="1:5" ht="15" customHeight="1" x14ac:dyDescent="0.2">
      <c r="A3896" s="132">
        <v>620148</v>
      </c>
      <c r="B3896" s="128" t="s">
        <v>4938</v>
      </c>
      <c r="C3896" s="129">
        <v>13.02</v>
      </c>
      <c r="D3896" s="129">
        <f t="shared" si="108"/>
        <v>0</v>
      </c>
      <c r="E3896" s="136">
        <f>MULTIPLIER!$H$45</f>
        <v>0</v>
      </c>
    </row>
    <row r="3897" spans="1:5" ht="15" customHeight="1" x14ac:dyDescent="0.2">
      <c r="A3897" s="132">
        <v>620149</v>
      </c>
      <c r="B3897" s="128" t="s">
        <v>4939</v>
      </c>
      <c r="C3897" s="129">
        <v>13.98</v>
      </c>
      <c r="D3897" s="129">
        <f t="shared" si="108"/>
        <v>0</v>
      </c>
      <c r="E3897" s="136">
        <f>MULTIPLIER!$H$45</f>
        <v>0</v>
      </c>
    </row>
    <row r="3898" spans="1:5" ht="15" customHeight="1" x14ac:dyDescent="0.2">
      <c r="A3898" s="132">
        <v>620150</v>
      </c>
      <c r="B3898" s="128" t="s">
        <v>4940</v>
      </c>
      <c r="C3898" s="129">
        <v>23.19</v>
      </c>
      <c r="D3898" s="129">
        <f t="shared" si="108"/>
        <v>0</v>
      </c>
      <c r="E3898" s="136">
        <f>MULTIPLIER!$H$45</f>
        <v>0</v>
      </c>
    </row>
    <row r="3899" spans="1:5" ht="15" customHeight="1" x14ac:dyDescent="0.2">
      <c r="A3899" s="132">
        <v>620151</v>
      </c>
      <c r="B3899" s="128" t="s">
        <v>4941</v>
      </c>
      <c r="C3899" s="129">
        <v>24.63</v>
      </c>
      <c r="D3899" s="129">
        <f t="shared" si="108"/>
        <v>0</v>
      </c>
      <c r="E3899" s="136">
        <f>MULTIPLIER!$H$45</f>
        <v>0</v>
      </c>
    </row>
    <row r="3900" spans="1:5" ht="15" customHeight="1" x14ac:dyDescent="0.2">
      <c r="A3900" s="132">
        <v>620152</v>
      </c>
      <c r="B3900" s="128" t="s">
        <v>4942</v>
      </c>
      <c r="C3900" s="129">
        <v>20.58</v>
      </c>
      <c r="D3900" s="129">
        <f t="shared" si="108"/>
        <v>0</v>
      </c>
      <c r="E3900" s="136">
        <f>MULTIPLIER!$H$45</f>
        <v>0</v>
      </c>
    </row>
    <row r="3901" spans="1:5" ht="15" customHeight="1" x14ac:dyDescent="0.2">
      <c r="A3901" s="132">
        <v>620153</v>
      </c>
      <c r="B3901" s="128" t="s">
        <v>4943</v>
      </c>
      <c r="C3901" s="129">
        <v>28.64</v>
      </c>
      <c r="D3901" s="129">
        <f t="shared" si="108"/>
        <v>0</v>
      </c>
      <c r="E3901" s="136">
        <f>MULTIPLIER!$H$45</f>
        <v>0</v>
      </c>
    </row>
    <row r="3902" spans="1:5" ht="15" customHeight="1" x14ac:dyDescent="0.2">
      <c r="A3902" s="132">
        <v>620154</v>
      </c>
      <c r="B3902" s="128" t="s">
        <v>4944</v>
      </c>
      <c r="C3902" s="129">
        <v>32.08</v>
      </c>
      <c r="D3902" s="129">
        <f t="shared" si="108"/>
        <v>0</v>
      </c>
      <c r="E3902" s="136">
        <f>MULTIPLIER!$H$45</f>
        <v>0</v>
      </c>
    </row>
    <row r="3903" spans="1:5" ht="15" customHeight="1" x14ac:dyDescent="0.2">
      <c r="A3903" s="132">
        <v>620155</v>
      </c>
      <c r="B3903" s="128" t="s">
        <v>4945</v>
      </c>
      <c r="C3903" s="129">
        <v>28.64</v>
      </c>
      <c r="D3903" s="129">
        <f t="shared" si="108"/>
        <v>0</v>
      </c>
      <c r="E3903" s="136">
        <f>MULTIPLIER!$H$45</f>
        <v>0</v>
      </c>
    </row>
    <row r="3904" spans="1:5" ht="15" customHeight="1" x14ac:dyDescent="0.2">
      <c r="A3904" s="132">
        <v>620156</v>
      </c>
      <c r="B3904" s="128" t="s">
        <v>4946</v>
      </c>
      <c r="C3904" s="129">
        <v>28.64</v>
      </c>
      <c r="D3904" s="129">
        <f t="shared" si="108"/>
        <v>0</v>
      </c>
      <c r="E3904" s="136">
        <f>MULTIPLIER!$H$45</f>
        <v>0</v>
      </c>
    </row>
    <row r="3905" spans="1:5" ht="15" customHeight="1" x14ac:dyDescent="0.2">
      <c r="A3905" s="132">
        <v>620157</v>
      </c>
      <c r="B3905" s="128" t="s">
        <v>4947</v>
      </c>
      <c r="C3905" s="129">
        <v>67.040000000000006</v>
      </c>
      <c r="D3905" s="129">
        <f t="shared" si="108"/>
        <v>0</v>
      </c>
      <c r="E3905" s="136">
        <f>MULTIPLIER!$H$45</f>
        <v>0</v>
      </c>
    </row>
    <row r="3906" spans="1:5" ht="15" customHeight="1" x14ac:dyDescent="0.2">
      <c r="A3906" s="132">
        <v>620158</v>
      </c>
      <c r="B3906" s="128" t="s">
        <v>4948</v>
      </c>
      <c r="C3906" s="129">
        <v>48.07</v>
      </c>
      <c r="D3906" s="129">
        <f t="shared" si="108"/>
        <v>0</v>
      </c>
      <c r="E3906" s="136">
        <f>MULTIPLIER!$H$45</f>
        <v>0</v>
      </c>
    </row>
    <row r="3907" spans="1:5" ht="15" customHeight="1" x14ac:dyDescent="0.2">
      <c r="A3907" s="132">
        <v>620159</v>
      </c>
      <c r="B3907" s="128" t="s">
        <v>4949</v>
      </c>
      <c r="C3907" s="129">
        <v>46.74</v>
      </c>
      <c r="D3907" s="129">
        <f t="shared" si="108"/>
        <v>0</v>
      </c>
      <c r="E3907" s="136">
        <f>MULTIPLIER!$H$45</f>
        <v>0</v>
      </c>
    </row>
    <row r="3908" spans="1:5" ht="15" customHeight="1" x14ac:dyDescent="0.2">
      <c r="A3908" s="132">
        <v>620160</v>
      </c>
      <c r="B3908" s="128" t="s">
        <v>4950</v>
      </c>
      <c r="C3908" s="129">
        <v>62.57</v>
      </c>
      <c r="D3908" s="129">
        <f t="shared" si="108"/>
        <v>0</v>
      </c>
      <c r="E3908" s="136">
        <f>MULTIPLIER!$H$45</f>
        <v>0</v>
      </c>
    </row>
    <row r="3909" spans="1:5" ht="15" customHeight="1" x14ac:dyDescent="0.2">
      <c r="A3909" s="132">
        <v>620161</v>
      </c>
      <c r="B3909" s="128" t="s">
        <v>4951</v>
      </c>
      <c r="C3909" s="129">
        <v>46.74</v>
      </c>
      <c r="D3909" s="129">
        <f t="shared" si="108"/>
        <v>0</v>
      </c>
      <c r="E3909" s="136">
        <f>MULTIPLIER!$H$45</f>
        <v>0</v>
      </c>
    </row>
    <row r="3910" spans="1:5" ht="15" customHeight="1" x14ac:dyDescent="0.2">
      <c r="A3910" s="132">
        <v>620183</v>
      </c>
      <c r="B3910" s="128" t="s">
        <v>4952</v>
      </c>
      <c r="C3910" s="129">
        <v>13.74</v>
      </c>
      <c r="D3910" s="129">
        <f t="shared" si="108"/>
        <v>0</v>
      </c>
      <c r="E3910" s="136">
        <f>MULTIPLIER!$H$45</f>
        <v>0</v>
      </c>
    </row>
    <row r="3911" spans="1:5" ht="15" customHeight="1" x14ac:dyDescent="0.2">
      <c r="A3911" s="132">
        <v>620184</v>
      </c>
      <c r="B3911" s="128" t="s">
        <v>4953</v>
      </c>
      <c r="C3911" s="129">
        <v>13.87</v>
      </c>
      <c r="D3911" s="129">
        <f t="shared" si="108"/>
        <v>0</v>
      </c>
      <c r="E3911" s="136">
        <f>MULTIPLIER!$H$45</f>
        <v>0</v>
      </c>
    </row>
    <row r="3912" spans="1:5" ht="15" customHeight="1" x14ac:dyDescent="0.2">
      <c r="A3912" s="132">
        <v>620185</v>
      </c>
      <c r="B3912" s="128" t="s">
        <v>4954</v>
      </c>
      <c r="C3912" s="129">
        <v>16.37</v>
      </c>
      <c r="D3912" s="129">
        <f t="shared" si="108"/>
        <v>0</v>
      </c>
      <c r="E3912" s="136">
        <f>MULTIPLIER!$H$45</f>
        <v>0</v>
      </c>
    </row>
    <row r="3913" spans="1:5" ht="15" customHeight="1" x14ac:dyDescent="0.2">
      <c r="A3913" s="132">
        <v>620186</v>
      </c>
      <c r="B3913" s="128" t="s">
        <v>4955</v>
      </c>
      <c r="C3913" s="129">
        <v>21.7</v>
      </c>
      <c r="D3913" s="129">
        <f t="shared" si="108"/>
        <v>0</v>
      </c>
      <c r="E3913" s="136">
        <f>MULTIPLIER!$H$45</f>
        <v>0</v>
      </c>
    </row>
    <row r="3914" spans="1:5" ht="15" customHeight="1" x14ac:dyDescent="0.2">
      <c r="A3914" s="132">
        <v>620187</v>
      </c>
      <c r="B3914" s="128" t="s">
        <v>4956</v>
      </c>
      <c r="C3914" s="129">
        <v>36.200000000000003</v>
      </c>
      <c r="D3914" s="129">
        <f t="shared" si="108"/>
        <v>0</v>
      </c>
      <c r="E3914" s="136">
        <f>MULTIPLIER!$H$45</f>
        <v>0</v>
      </c>
    </row>
    <row r="3915" spans="1:5" ht="15" customHeight="1" x14ac:dyDescent="0.2">
      <c r="A3915" s="132">
        <v>620188</v>
      </c>
      <c r="B3915" s="128" t="s">
        <v>4957</v>
      </c>
      <c r="C3915" s="129">
        <v>41.79</v>
      </c>
      <c r="D3915" s="129">
        <f t="shared" si="108"/>
        <v>0</v>
      </c>
      <c r="E3915" s="136">
        <f>MULTIPLIER!$H$45</f>
        <v>0</v>
      </c>
    </row>
    <row r="3916" spans="1:5" ht="15" customHeight="1" x14ac:dyDescent="0.2">
      <c r="A3916" s="132">
        <v>620223</v>
      </c>
      <c r="B3916" s="128" t="s">
        <v>4958</v>
      </c>
      <c r="C3916" s="129">
        <v>13.99</v>
      </c>
      <c r="D3916" s="129">
        <f t="shared" si="108"/>
        <v>0</v>
      </c>
      <c r="E3916" s="136">
        <f>MULTIPLIER!$H$45</f>
        <v>0</v>
      </c>
    </row>
    <row r="3917" spans="1:5" ht="15" customHeight="1" x14ac:dyDescent="0.2">
      <c r="A3917" s="132">
        <v>620224</v>
      </c>
      <c r="B3917" s="128" t="s">
        <v>4959</v>
      </c>
      <c r="C3917" s="129">
        <v>16.34</v>
      </c>
      <c r="D3917" s="129">
        <f t="shared" si="108"/>
        <v>0</v>
      </c>
      <c r="E3917" s="136">
        <f>MULTIPLIER!$H$45</f>
        <v>0</v>
      </c>
    </row>
    <row r="3918" spans="1:5" ht="15" customHeight="1" x14ac:dyDescent="0.2">
      <c r="A3918" s="132">
        <v>620225</v>
      </c>
      <c r="B3918" s="128" t="s">
        <v>4960</v>
      </c>
      <c r="C3918" s="129">
        <v>14.97</v>
      </c>
      <c r="D3918" s="129">
        <f t="shared" si="108"/>
        <v>0</v>
      </c>
      <c r="E3918" s="136">
        <f>MULTIPLIER!$H$45</f>
        <v>0</v>
      </c>
    </row>
    <row r="3919" spans="1:5" ht="15" customHeight="1" x14ac:dyDescent="0.2">
      <c r="A3919" s="132">
        <v>620226</v>
      </c>
      <c r="B3919" s="128" t="s">
        <v>4961</v>
      </c>
      <c r="C3919" s="129">
        <v>27.73</v>
      </c>
      <c r="D3919" s="129">
        <f t="shared" si="108"/>
        <v>0</v>
      </c>
      <c r="E3919" s="136">
        <f>MULTIPLIER!$H$45</f>
        <v>0</v>
      </c>
    </row>
    <row r="3920" spans="1:5" ht="15" customHeight="1" x14ac:dyDescent="0.2">
      <c r="A3920" s="132">
        <v>620227</v>
      </c>
      <c r="B3920" s="128" t="s">
        <v>4962</v>
      </c>
      <c r="C3920" s="129">
        <v>35.130000000000003</v>
      </c>
      <c r="D3920" s="129">
        <f t="shared" si="108"/>
        <v>0</v>
      </c>
      <c r="E3920" s="136">
        <f>MULTIPLIER!$H$45</f>
        <v>0</v>
      </c>
    </row>
    <row r="3921" spans="1:5" ht="15" customHeight="1" x14ac:dyDescent="0.2">
      <c r="A3921" s="132">
        <v>620228</v>
      </c>
      <c r="B3921" s="128" t="s">
        <v>4963</v>
      </c>
      <c r="C3921" s="129">
        <v>49.6</v>
      </c>
      <c r="D3921" s="129">
        <f t="shared" si="108"/>
        <v>0</v>
      </c>
      <c r="E3921" s="136">
        <f>MULTIPLIER!$H$45</f>
        <v>0</v>
      </c>
    </row>
    <row r="3922" spans="1:5" ht="15" customHeight="1" x14ac:dyDescent="0.2">
      <c r="A3922" s="132">
        <v>620323</v>
      </c>
      <c r="B3922" s="128" t="s">
        <v>4964</v>
      </c>
      <c r="C3922" s="129">
        <v>5.61</v>
      </c>
      <c r="D3922" s="129">
        <f t="shared" si="108"/>
        <v>0</v>
      </c>
      <c r="E3922" s="136">
        <f>MULTIPLIER!$H$45</f>
        <v>0</v>
      </c>
    </row>
    <row r="3923" spans="1:5" ht="15" customHeight="1" x14ac:dyDescent="0.2">
      <c r="A3923" s="132">
        <v>620324</v>
      </c>
      <c r="B3923" s="128" t="s">
        <v>4965</v>
      </c>
      <c r="C3923" s="129">
        <v>7.37</v>
      </c>
      <c r="D3923" s="129">
        <f t="shared" si="108"/>
        <v>0</v>
      </c>
      <c r="E3923" s="136">
        <f>MULTIPLIER!$H$45</f>
        <v>0</v>
      </c>
    </row>
    <row r="3924" spans="1:5" ht="15" customHeight="1" x14ac:dyDescent="0.2">
      <c r="A3924" s="132">
        <v>620325</v>
      </c>
      <c r="B3924" s="128" t="s">
        <v>4966</v>
      </c>
      <c r="C3924" s="129">
        <v>9.18</v>
      </c>
      <c r="D3924" s="129">
        <f t="shared" si="108"/>
        <v>0</v>
      </c>
      <c r="E3924" s="136">
        <f>MULTIPLIER!$H$45</f>
        <v>0</v>
      </c>
    </row>
    <row r="3925" spans="1:5" ht="15" customHeight="1" x14ac:dyDescent="0.2">
      <c r="A3925" s="132">
        <v>620326</v>
      </c>
      <c r="B3925" s="128" t="s">
        <v>4967</v>
      </c>
      <c r="C3925" s="129">
        <v>13.68</v>
      </c>
      <c r="D3925" s="129">
        <f t="shared" si="108"/>
        <v>0</v>
      </c>
      <c r="E3925" s="136">
        <f>MULTIPLIER!$H$45</f>
        <v>0</v>
      </c>
    </row>
    <row r="3926" spans="1:5" ht="15" customHeight="1" x14ac:dyDescent="0.2">
      <c r="A3926" s="132">
        <v>620327</v>
      </c>
      <c r="B3926" s="128" t="s">
        <v>4968</v>
      </c>
      <c r="C3926" s="129">
        <v>19.010000000000002</v>
      </c>
      <c r="D3926" s="129">
        <f t="shared" si="108"/>
        <v>0</v>
      </c>
      <c r="E3926" s="136">
        <f>MULTIPLIER!$H$45</f>
        <v>0</v>
      </c>
    </row>
    <row r="3927" spans="1:5" ht="15" customHeight="1" x14ac:dyDescent="0.2">
      <c r="A3927" s="132">
        <v>620328</v>
      </c>
      <c r="B3927" s="128" t="s">
        <v>4969</v>
      </c>
      <c r="C3927" s="129">
        <v>28.4</v>
      </c>
      <c r="D3927" s="129">
        <f t="shared" si="108"/>
        <v>0</v>
      </c>
      <c r="E3927" s="136">
        <f>MULTIPLIER!$H$45</f>
        <v>0</v>
      </c>
    </row>
    <row r="3928" spans="1:5" ht="15" customHeight="1" x14ac:dyDescent="0.2">
      <c r="A3928" s="132">
        <v>620399</v>
      </c>
      <c r="B3928" s="128" t="s">
        <v>4970</v>
      </c>
      <c r="C3928" s="129">
        <v>0</v>
      </c>
      <c r="D3928" s="129">
        <f t="shared" si="108"/>
        <v>0</v>
      </c>
      <c r="E3928" s="136">
        <f>MULTIPLIER!$H$45</f>
        <v>0</v>
      </c>
    </row>
    <row r="3929" spans="1:5" ht="15" customHeight="1" x14ac:dyDescent="0.2">
      <c r="A3929" s="132">
        <v>620402</v>
      </c>
      <c r="B3929" s="128" t="s">
        <v>4971</v>
      </c>
      <c r="C3929" s="129">
        <v>10.09</v>
      </c>
      <c r="D3929" s="129">
        <f t="shared" si="108"/>
        <v>0</v>
      </c>
      <c r="E3929" s="136">
        <f>MULTIPLIER!$H$45</f>
        <v>0</v>
      </c>
    </row>
    <row r="3930" spans="1:5" ht="15" customHeight="1" x14ac:dyDescent="0.2">
      <c r="A3930" s="132">
        <v>620403</v>
      </c>
      <c r="B3930" s="128" t="s">
        <v>4972</v>
      </c>
      <c r="C3930" s="129">
        <v>10.09</v>
      </c>
      <c r="D3930" s="129">
        <f t="shared" si="108"/>
        <v>0</v>
      </c>
      <c r="E3930" s="136">
        <f>MULTIPLIER!$H$45</f>
        <v>0</v>
      </c>
    </row>
    <row r="3931" spans="1:5" ht="15" customHeight="1" x14ac:dyDescent="0.2">
      <c r="A3931" s="132">
        <v>620404</v>
      </c>
      <c r="B3931" s="128" t="s">
        <v>4973</v>
      </c>
      <c r="C3931" s="129">
        <v>0</v>
      </c>
      <c r="D3931" s="129">
        <f t="shared" si="108"/>
        <v>0</v>
      </c>
      <c r="E3931" s="136">
        <f>MULTIPLIER!$H$45</f>
        <v>0</v>
      </c>
    </row>
    <row r="3932" spans="1:5" ht="15" customHeight="1" x14ac:dyDescent="0.2">
      <c r="A3932" s="132">
        <v>620408</v>
      </c>
      <c r="B3932" s="128" t="s">
        <v>4974</v>
      </c>
      <c r="C3932" s="129">
        <v>11.4</v>
      </c>
      <c r="D3932" s="129">
        <f t="shared" si="108"/>
        <v>0</v>
      </c>
      <c r="E3932" s="136">
        <f>MULTIPLIER!$H$45</f>
        <v>0</v>
      </c>
    </row>
    <row r="3933" spans="1:5" ht="15" customHeight="1" x14ac:dyDescent="0.2">
      <c r="A3933" s="132">
        <v>620413</v>
      </c>
      <c r="B3933" s="128" t="s">
        <v>4975</v>
      </c>
      <c r="C3933" s="129">
        <v>13.02</v>
      </c>
      <c r="D3933" s="129">
        <f t="shared" si="108"/>
        <v>0</v>
      </c>
      <c r="E3933" s="136">
        <f>MULTIPLIER!$H$45</f>
        <v>0</v>
      </c>
    </row>
    <row r="3934" spans="1:5" ht="15" customHeight="1" x14ac:dyDescent="0.2">
      <c r="A3934" s="132">
        <v>620414</v>
      </c>
      <c r="B3934" s="128" t="s">
        <v>4976</v>
      </c>
      <c r="C3934" s="129">
        <v>13.02</v>
      </c>
      <c r="D3934" s="129">
        <f t="shared" si="108"/>
        <v>0</v>
      </c>
      <c r="E3934" s="136">
        <f>MULTIPLIER!$H$45</f>
        <v>0</v>
      </c>
    </row>
    <row r="3935" spans="1:5" ht="15" customHeight="1" x14ac:dyDescent="0.2">
      <c r="A3935" s="132">
        <v>620419</v>
      </c>
      <c r="B3935" s="128" t="s">
        <v>4977</v>
      </c>
      <c r="C3935" s="129">
        <v>18.190000000000001</v>
      </c>
      <c r="D3935" s="129">
        <f t="shared" si="108"/>
        <v>0</v>
      </c>
      <c r="E3935" s="136">
        <f>MULTIPLIER!$H$45</f>
        <v>0</v>
      </c>
    </row>
    <row r="3936" spans="1:5" ht="15" customHeight="1" x14ac:dyDescent="0.2">
      <c r="A3936" s="132">
        <v>620420</v>
      </c>
      <c r="B3936" s="128" t="s">
        <v>4978</v>
      </c>
      <c r="C3936" s="129">
        <v>18.190000000000001</v>
      </c>
      <c r="D3936" s="129">
        <f t="shared" si="108"/>
        <v>0</v>
      </c>
      <c r="E3936" s="136">
        <f>MULTIPLIER!$H$45</f>
        <v>0</v>
      </c>
    </row>
    <row r="3937" spans="1:5" ht="15" customHeight="1" x14ac:dyDescent="0.2">
      <c r="A3937" s="132">
        <v>620421</v>
      </c>
      <c r="B3937" s="128" t="s">
        <v>4979</v>
      </c>
      <c r="C3937" s="129">
        <v>18.850000000000001</v>
      </c>
      <c r="D3937" s="129">
        <f t="shared" si="108"/>
        <v>0</v>
      </c>
      <c r="E3937" s="136">
        <f>MULTIPLIER!$H$45</f>
        <v>0</v>
      </c>
    </row>
    <row r="3938" spans="1:5" ht="15" customHeight="1" x14ac:dyDescent="0.2">
      <c r="A3938" s="132">
        <v>620453</v>
      </c>
      <c r="B3938" s="128" t="s">
        <v>4980</v>
      </c>
      <c r="C3938" s="129">
        <v>6.11</v>
      </c>
      <c r="D3938" s="129">
        <f t="shared" si="108"/>
        <v>0</v>
      </c>
      <c r="E3938" s="136">
        <f>MULTIPLIER!$H$45</f>
        <v>0</v>
      </c>
    </row>
    <row r="3939" spans="1:5" ht="15" customHeight="1" x14ac:dyDescent="0.2">
      <c r="A3939" s="132">
        <v>620454</v>
      </c>
      <c r="B3939" s="128" t="s">
        <v>4981</v>
      </c>
      <c r="C3939" s="129">
        <v>7.27</v>
      </c>
      <c r="D3939" s="129">
        <f t="shared" si="108"/>
        <v>0</v>
      </c>
      <c r="E3939" s="136">
        <f>MULTIPLIER!$H$45</f>
        <v>0</v>
      </c>
    </row>
    <row r="3940" spans="1:5" ht="15" customHeight="1" x14ac:dyDescent="0.2">
      <c r="A3940" s="132">
        <v>620455</v>
      </c>
      <c r="B3940" s="128" t="s">
        <v>4982</v>
      </c>
      <c r="C3940" s="129">
        <v>11.4</v>
      </c>
      <c r="D3940" s="129">
        <f t="shared" si="108"/>
        <v>0</v>
      </c>
      <c r="E3940" s="136">
        <f>MULTIPLIER!$H$45</f>
        <v>0</v>
      </c>
    </row>
    <row r="3941" spans="1:5" ht="15" customHeight="1" x14ac:dyDescent="0.2">
      <c r="A3941" s="132">
        <v>620456</v>
      </c>
      <c r="B3941" s="128" t="s">
        <v>4983</v>
      </c>
      <c r="C3941" s="129">
        <v>15.46</v>
      </c>
      <c r="D3941" s="129">
        <f t="shared" si="108"/>
        <v>0</v>
      </c>
      <c r="E3941" s="136">
        <f>MULTIPLIER!$H$45</f>
        <v>0</v>
      </c>
    </row>
    <row r="3942" spans="1:5" ht="15" customHeight="1" x14ac:dyDescent="0.2">
      <c r="A3942" s="132">
        <v>620457</v>
      </c>
      <c r="B3942" s="128" t="s">
        <v>4984</v>
      </c>
      <c r="C3942" s="129">
        <v>20.58</v>
      </c>
      <c r="D3942" s="129">
        <f t="shared" si="108"/>
        <v>0</v>
      </c>
      <c r="E3942" s="136">
        <f>MULTIPLIER!$H$45</f>
        <v>0</v>
      </c>
    </row>
    <row r="3943" spans="1:5" ht="15" customHeight="1" x14ac:dyDescent="0.2">
      <c r="A3943" s="132">
        <v>620458</v>
      </c>
      <c r="B3943" s="128" t="s">
        <v>4985</v>
      </c>
      <c r="C3943" s="129">
        <v>27.73</v>
      </c>
      <c r="D3943" s="129">
        <f t="shared" si="108"/>
        <v>0</v>
      </c>
      <c r="E3943" s="136">
        <f>MULTIPLIER!$H$45</f>
        <v>0</v>
      </c>
    </row>
    <row r="3944" spans="1:5" ht="15" customHeight="1" x14ac:dyDescent="0.2">
      <c r="A3944" s="132">
        <v>620473</v>
      </c>
      <c r="B3944" s="128" t="s">
        <v>4986</v>
      </c>
      <c r="C3944" s="129">
        <v>3.22</v>
      </c>
      <c r="D3944" s="129">
        <f t="shared" si="108"/>
        <v>0</v>
      </c>
      <c r="E3944" s="136">
        <f>MULTIPLIER!$H$45</f>
        <v>0</v>
      </c>
    </row>
    <row r="3945" spans="1:5" ht="15" customHeight="1" x14ac:dyDescent="0.2">
      <c r="A3945" s="132">
        <v>620474</v>
      </c>
      <c r="B3945" s="128" t="s">
        <v>4987</v>
      </c>
      <c r="C3945" s="129">
        <v>4.22</v>
      </c>
      <c r="D3945" s="129">
        <f t="shared" si="108"/>
        <v>0</v>
      </c>
      <c r="E3945" s="136">
        <f>MULTIPLIER!$H$45</f>
        <v>0</v>
      </c>
    </row>
    <row r="3946" spans="1:5" ht="15" customHeight="1" x14ac:dyDescent="0.2">
      <c r="A3946" s="132">
        <v>620475</v>
      </c>
      <c r="B3946" s="128" t="s">
        <v>4988</v>
      </c>
      <c r="C3946" s="129">
        <v>5.3</v>
      </c>
      <c r="D3946" s="129">
        <f t="shared" si="108"/>
        <v>0</v>
      </c>
      <c r="E3946" s="136">
        <f>MULTIPLIER!$H$45</f>
        <v>0</v>
      </c>
    </row>
    <row r="3947" spans="1:5" ht="15" customHeight="1" x14ac:dyDescent="0.2">
      <c r="A3947" s="132">
        <v>620476</v>
      </c>
      <c r="B3947" s="128" t="s">
        <v>4989</v>
      </c>
      <c r="C3947" s="129">
        <v>7.2</v>
      </c>
      <c r="D3947" s="129">
        <f t="shared" si="108"/>
        <v>0</v>
      </c>
      <c r="E3947" s="136">
        <f>MULTIPLIER!$H$45</f>
        <v>0</v>
      </c>
    </row>
    <row r="3948" spans="1:5" ht="15" customHeight="1" x14ac:dyDescent="0.2">
      <c r="A3948" s="132">
        <v>620477</v>
      </c>
      <c r="B3948" s="128" t="s">
        <v>4990</v>
      </c>
      <c r="C3948" s="129">
        <v>8.75</v>
      </c>
      <c r="D3948" s="129">
        <f t="shared" si="108"/>
        <v>0</v>
      </c>
      <c r="E3948" s="136">
        <f>MULTIPLIER!$H$45</f>
        <v>0</v>
      </c>
    </row>
    <row r="3949" spans="1:5" ht="15" customHeight="1" x14ac:dyDescent="0.2">
      <c r="A3949" s="132">
        <v>620478</v>
      </c>
      <c r="B3949" s="128" t="s">
        <v>4991</v>
      </c>
      <c r="C3949" s="129">
        <v>12.83</v>
      </c>
      <c r="D3949" s="129">
        <f t="shared" si="108"/>
        <v>0</v>
      </c>
      <c r="E3949" s="136">
        <f>MULTIPLIER!$H$45</f>
        <v>0</v>
      </c>
    </row>
    <row r="3950" spans="1:5" ht="15" customHeight="1" x14ac:dyDescent="0.2">
      <c r="A3950" s="132">
        <v>620515</v>
      </c>
      <c r="B3950" s="128" t="s">
        <v>4992</v>
      </c>
      <c r="C3950" s="129">
        <v>49.82</v>
      </c>
      <c r="D3950" s="129">
        <f t="shared" si="108"/>
        <v>0</v>
      </c>
      <c r="E3950" s="136">
        <f>MULTIPLIER!$H$45</f>
        <v>0</v>
      </c>
    </row>
    <row r="3951" spans="1:5" ht="15" customHeight="1" x14ac:dyDescent="0.2">
      <c r="A3951" s="198">
        <v>620516</v>
      </c>
      <c r="B3951" s="127" t="s">
        <v>4993</v>
      </c>
      <c r="C3951" s="129">
        <v>69.05</v>
      </c>
      <c r="D3951" s="129">
        <f t="shared" si="108"/>
        <v>0</v>
      </c>
      <c r="E3951" s="136">
        <f>MULTIPLIER!$H$45</f>
        <v>0</v>
      </c>
    </row>
    <row r="3952" spans="1:5" ht="15" customHeight="1" x14ac:dyDescent="0.2">
      <c r="A3952" s="198">
        <v>620517</v>
      </c>
      <c r="B3952" s="127" t="s">
        <v>4994</v>
      </c>
      <c r="C3952" s="129">
        <v>91.16</v>
      </c>
      <c r="D3952" s="129">
        <f t="shared" ref="D3952:D4015" si="109">ROUND(C3952*E3952,4)</f>
        <v>0</v>
      </c>
      <c r="E3952" s="136">
        <f>MULTIPLIER!$H$45</f>
        <v>0</v>
      </c>
    </row>
    <row r="3953" spans="1:5" ht="15" customHeight="1" x14ac:dyDescent="0.2">
      <c r="A3953" s="132">
        <v>620518</v>
      </c>
      <c r="B3953" s="128" t="s">
        <v>4995</v>
      </c>
      <c r="C3953" s="129">
        <v>114.95</v>
      </c>
      <c r="D3953" s="129">
        <f t="shared" si="109"/>
        <v>0</v>
      </c>
      <c r="E3953" s="136">
        <f>MULTIPLIER!$H$45</f>
        <v>0</v>
      </c>
    </row>
    <row r="3954" spans="1:5" ht="15" customHeight="1" x14ac:dyDescent="0.2">
      <c r="A3954" s="132">
        <v>620535</v>
      </c>
      <c r="B3954" s="128" t="s">
        <v>4996</v>
      </c>
      <c r="C3954" s="129">
        <v>44.23</v>
      </c>
      <c r="D3954" s="129">
        <f t="shared" si="109"/>
        <v>0</v>
      </c>
      <c r="E3954" s="136">
        <f>MULTIPLIER!$H$45</f>
        <v>0</v>
      </c>
    </row>
    <row r="3955" spans="1:5" ht="15" customHeight="1" x14ac:dyDescent="0.2">
      <c r="A3955" s="132">
        <v>620536</v>
      </c>
      <c r="B3955" s="128" t="s">
        <v>4997</v>
      </c>
      <c r="C3955" s="129">
        <v>62.32</v>
      </c>
      <c r="D3955" s="129">
        <f t="shared" si="109"/>
        <v>0</v>
      </c>
      <c r="E3955" s="136">
        <f>MULTIPLIER!$H$45</f>
        <v>0</v>
      </c>
    </row>
    <row r="3956" spans="1:5" ht="15" customHeight="1" x14ac:dyDescent="0.2">
      <c r="A3956" s="132">
        <v>620537</v>
      </c>
      <c r="B3956" s="128" t="s">
        <v>4998</v>
      </c>
      <c r="C3956" s="129">
        <v>80.680000000000007</v>
      </c>
      <c r="D3956" s="129">
        <f t="shared" si="109"/>
        <v>0</v>
      </c>
      <c r="E3956" s="136">
        <f>MULTIPLIER!$H$45</f>
        <v>0</v>
      </c>
    </row>
    <row r="3957" spans="1:5" ht="15" customHeight="1" x14ac:dyDescent="0.2">
      <c r="A3957" s="132">
        <v>620538</v>
      </c>
      <c r="B3957" s="128" t="s">
        <v>4999</v>
      </c>
      <c r="C3957" s="129">
        <v>114.4</v>
      </c>
      <c r="D3957" s="129">
        <f t="shared" si="109"/>
        <v>0</v>
      </c>
      <c r="E3957" s="136">
        <f>MULTIPLIER!$H$45</f>
        <v>0</v>
      </c>
    </row>
    <row r="3958" spans="1:5" ht="15" customHeight="1" x14ac:dyDescent="0.2">
      <c r="A3958" s="132">
        <v>620549</v>
      </c>
      <c r="B3958" s="128" t="s">
        <v>5000</v>
      </c>
      <c r="C3958" s="129">
        <v>0</v>
      </c>
      <c r="D3958" s="129">
        <f t="shared" si="109"/>
        <v>0</v>
      </c>
      <c r="E3958" s="136">
        <f>MULTIPLIER!$H$45</f>
        <v>0</v>
      </c>
    </row>
    <row r="3959" spans="1:5" ht="15" customHeight="1" x14ac:dyDescent="0.2">
      <c r="A3959" s="132">
        <v>620552</v>
      </c>
      <c r="B3959" s="128" t="s">
        <v>5001</v>
      </c>
      <c r="C3959" s="129">
        <v>9.39</v>
      </c>
      <c r="D3959" s="129">
        <f t="shared" si="109"/>
        <v>0</v>
      </c>
      <c r="E3959" s="136">
        <f>MULTIPLIER!$H$45</f>
        <v>0</v>
      </c>
    </row>
    <row r="3960" spans="1:5" ht="15" customHeight="1" x14ac:dyDescent="0.2">
      <c r="A3960" s="132">
        <v>620553</v>
      </c>
      <c r="B3960" s="128" t="s">
        <v>5002</v>
      </c>
      <c r="C3960" s="129">
        <v>12.53</v>
      </c>
      <c r="D3960" s="129">
        <f t="shared" si="109"/>
        <v>0</v>
      </c>
      <c r="E3960" s="136">
        <f>MULTIPLIER!$H$45</f>
        <v>0</v>
      </c>
    </row>
    <row r="3961" spans="1:5" ht="15" customHeight="1" x14ac:dyDescent="0.2">
      <c r="A3961" s="132">
        <v>620555</v>
      </c>
      <c r="B3961" s="128" t="s">
        <v>5003</v>
      </c>
      <c r="C3961" s="129">
        <v>25.24</v>
      </c>
      <c r="D3961" s="129">
        <f t="shared" si="109"/>
        <v>0</v>
      </c>
      <c r="E3961" s="136">
        <f>MULTIPLIER!$H$45</f>
        <v>0</v>
      </c>
    </row>
    <row r="3962" spans="1:5" ht="15" customHeight="1" x14ac:dyDescent="0.2">
      <c r="A3962" s="132">
        <v>620556</v>
      </c>
      <c r="B3962" s="128" t="s">
        <v>5004</v>
      </c>
      <c r="C3962" s="129">
        <v>0</v>
      </c>
      <c r="D3962" s="129">
        <f t="shared" si="109"/>
        <v>0</v>
      </c>
      <c r="E3962" s="136">
        <f>MULTIPLIER!$H$45</f>
        <v>0</v>
      </c>
    </row>
    <row r="3963" spans="1:5" ht="15" customHeight="1" x14ac:dyDescent="0.2">
      <c r="A3963" s="132">
        <v>620563</v>
      </c>
      <c r="B3963" s="128" t="s">
        <v>5005</v>
      </c>
      <c r="C3963" s="129">
        <v>67.47</v>
      </c>
      <c r="D3963" s="129">
        <f t="shared" si="109"/>
        <v>0</v>
      </c>
      <c r="E3963" s="136">
        <f>MULTIPLIER!$H$45</f>
        <v>0</v>
      </c>
    </row>
    <row r="3964" spans="1:5" ht="15" customHeight="1" x14ac:dyDescent="0.2">
      <c r="A3964" s="132">
        <v>6202415</v>
      </c>
      <c r="B3964" s="128" t="s">
        <v>5006</v>
      </c>
      <c r="C3964" s="129">
        <v>0</v>
      </c>
      <c r="D3964" s="129">
        <f t="shared" si="109"/>
        <v>0</v>
      </c>
      <c r="E3964" s="136">
        <f>MULTIPLIER!$H$45</f>
        <v>0</v>
      </c>
    </row>
    <row r="3965" spans="1:5" ht="15" customHeight="1" x14ac:dyDescent="0.2">
      <c r="A3965" s="132">
        <v>6202416</v>
      </c>
      <c r="B3965" s="128" t="s">
        <v>5007</v>
      </c>
      <c r="C3965" s="129">
        <v>26.77</v>
      </c>
      <c r="D3965" s="129">
        <f t="shared" si="109"/>
        <v>0</v>
      </c>
      <c r="E3965" s="136">
        <f>MULTIPLIER!$H$45</f>
        <v>0</v>
      </c>
    </row>
    <row r="3966" spans="1:5" ht="15" customHeight="1" x14ac:dyDescent="0.2">
      <c r="A3966" s="132">
        <v>6202420</v>
      </c>
      <c r="B3966" s="128" t="s">
        <v>5008</v>
      </c>
      <c r="C3966" s="129">
        <v>18.100000000000001</v>
      </c>
      <c r="D3966" s="129">
        <f t="shared" si="109"/>
        <v>0</v>
      </c>
      <c r="E3966" s="136">
        <f>MULTIPLIER!$H$45</f>
        <v>0</v>
      </c>
    </row>
    <row r="3967" spans="1:5" ht="15" customHeight="1" x14ac:dyDescent="0.2">
      <c r="A3967" s="132">
        <v>6202422</v>
      </c>
      <c r="B3967" s="128" t="s">
        <v>5009</v>
      </c>
      <c r="C3967" s="129">
        <v>27.41</v>
      </c>
      <c r="D3967" s="129">
        <f t="shared" si="109"/>
        <v>0</v>
      </c>
      <c r="E3967" s="136">
        <f>MULTIPLIER!$H$45</f>
        <v>0</v>
      </c>
    </row>
    <row r="3968" spans="1:5" ht="15" customHeight="1" x14ac:dyDescent="0.2">
      <c r="A3968" s="132">
        <v>6202423</v>
      </c>
      <c r="B3968" s="128" t="s">
        <v>5010</v>
      </c>
      <c r="C3968" s="129">
        <v>21.5</v>
      </c>
      <c r="D3968" s="129">
        <f t="shared" si="109"/>
        <v>0</v>
      </c>
      <c r="E3968" s="136">
        <f>MULTIPLIER!$H$45</f>
        <v>0</v>
      </c>
    </row>
    <row r="3969" spans="1:5" ht="15" customHeight="1" x14ac:dyDescent="0.2">
      <c r="A3969" s="132">
        <v>6202426</v>
      </c>
      <c r="B3969" s="128" t="s">
        <v>5011</v>
      </c>
      <c r="C3969" s="129">
        <v>16.95</v>
      </c>
      <c r="D3969" s="129">
        <f t="shared" si="109"/>
        <v>0</v>
      </c>
      <c r="E3969" s="136">
        <f>MULTIPLIER!$H$45</f>
        <v>0</v>
      </c>
    </row>
    <row r="3970" spans="1:5" ht="15" customHeight="1" x14ac:dyDescent="0.2">
      <c r="A3970" s="132">
        <v>6202427</v>
      </c>
      <c r="B3970" s="128" t="s">
        <v>5012</v>
      </c>
      <c r="C3970" s="129">
        <v>20.37</v>
      </c>
      <c r="D3970" s="129">
        <f t="shared" si="109"/>
        <v>0</v>
      </c>
      <c r="E3970" s="136">
        <f>MULTIPLIER!$H$45</f>
        <v>0</v>
      </c>
    </row>
    <row r="3971" spans="1:5" ht="15" customHeight="1" x14ac:dyDescent="0.2">
      <c r="A3971" s="132">
        <v>6202428</v>
      </c>
      <c r="B3971" s="128" t="s">
        <v>5013</v>
      </c>
      <c r="C3971" s="129">
        <v>27.49</v>
      </c>
      <c r="D3971" s="129">
        <f t="shared" si="109"/>
        <v>0</v>
      </c>
      <c r="E3971" s="136">
        <f>MULTIPLIER!$H$45</f>
        <v>0</v>
      </c>
    </row>
    <row r="3972" spans="1:5" ht="15" customHeight="1" x14ac:dyDescent="0.2">
      <c r="A3972" s="132">
        <v>6202429</v>
      </c>
      <c r="B3972" s="128" t="s">
        <v>5014</v>
      </c>
      <c r="C3972" s="129">
        <v>48.85</v>
      </c>
      <c r="D3972" s="129">
        <f t="shared" si="109"/>
        <v>0</v>
      </c>
      <c r="E3972" s="136">
        <f>MULTIPLIER!$H$45</f>
        <v>0</v>
      </c>
    </row>
    <row r="3973" spans="1:5" ht="15" customHeight="1" x14ac:dyDescent="0.2">
      <c r="A3973" s="132">
        <v>6202434</v>
      </c>
      <c r="B3973" s="128" t="s">
        <v>5015</v>
      </c>
      <c r="C3973" s="129">
        <v>40.56</v>
      </c>
      <c r="D3973" s="129">
        <f t="shared" si="109"/>
        <v>0</v>
      </c>
      <c r="E3973" s="136">
        <f>MULTIPLIER!$H$45</f>
        <v>0</v>
      </c>
    </row>
    <row r="3974" spans="1:5" ht="15" customHeight="1" x14ac:dyDescent="0.2">
      <c r="A3974" s="132">
        <v>6202438</v>
      </c>
      <c r="B3974" s="128" t="s">
        <v>5016</v>
      </c>
      <c r="C3974" s="129">
        <v>37.82</v>
      </c>
      <c r="D3974" s="129">
        <f t="shared" si="109"/>
        <v>0</v>
      </c>
      <c r="E3974" s="136">
        <f>MULTIPLIER!$H$45</f>
        <v>0</v>
      </c>
    </row>
    <row r="3975" spans="1:5" ht="15" customHeight="1" x14ac:dyDescent="0.2">
      <c r="A3975" s="132">
        <v>6202439</v>
      </c>
      <c r="B3975" s="128" t="s">
        <v>5017</v>
      </c>
      <c r="C3975" s="129">
        <v>27.49</v>
      </c>
      <c r="D3975" s="129">
        <f t="shared" si="109"/>
        <v>0</v>
      </c>
      <c r="E3975" s="136">
        <f>MULTIPLIER!$H$45</f>
        <v>0</v>
      </c>
    </row>
    <row r="3976" spans="1:5" ht="15" customHeight="1" x14ac:dyDescent="0.2">
      <c r="A3976" s="132">
        <v>6202440</v>
      </c>
      <c r="B3976" s="128" t="s">
        <v>5018</v>
      </c>
      <c r="C3976" s="129">
        <v>31.08</v>
      </c>
      <c r="D3976" s="129">
        <f t="shared" si="109"/>
        <v>0</v>
      </c>
      <c r="E3976" s="136">
        <f>MULTIPLIER!$H$45</f>
        <v>0</v>
      </c>
    </row>
    <row r="3977" spans="1:5" ht="15" customHeight="1" x14ac:dyDescent="0.2">
      <c r="A3977" s="132">
        <v>6202441</v>
      </c>
      <c r="B3977" s="128" t="s">
        <v>5019</v>
      </c>
      <c r="C3977" s="129">
        <v>27.49</v>
      </c>
      <c r="D3977" s="129">
        <f t="shared" si="109"/>
        <v>0</v>
      </c>
      <c r="E3977" s="136">
        <f>MULTIPLIER!$H$45</f>
        <v>0</v>
      </c>
    </row>
    <row r="3978" spans="1:5" ht="15" customHeight="1" x14ac:dyDescent="0.2">
      <c r="A3978" s="132">
        <v>6202442</v>
      </c>
      <c r="B3978" s="128" t="s">
        <v>5020</v>
      </c>
      <c r="C3978" s="129">
        <v>27.49</v>
      </c>
      <c r="D3978" s="129">
        <f t="shared" si="109"/>
        <v>0</v>
      </c>
      <c r="E3978" s="136">
        <f>MULTIPLIER!$H$45</f>
        <v>0</v>
      </c>
    </row>
    <row r="3979" spans="1:5" ht="15" customHeight="1" x14ac:dyDescent="0.2">
      <c r="A3979" s="132">
        <v>6202443</v>
      </c>
      <c r="B3979" s="128" t="s">
        <v>5021</v>
      </c>
      <c r="C3979" s="129">
        <v>35.340000000000003</v>
      </c>
      <c r="D3979" s="129">
        <f t="shared" si="109"/>
        <v>0</v>
      </c>
      <c r="E3979" s="136">
        <f>MULTIPLIER!$H$45</f>
        <v>0</v>
      </c>
    </row>
    <row r="3980" spans="1:5" ht="15" customHeight="1" x14ac:dyDescent="0.2">
      <c r="A3980" s="132">
        <v>6202446</v>
      </c>
      <c r="B3980" s="128" t="s">
        <v>5022</v>
      </c>
      <c r="C3980" s="129">
        <v>26.37</v>
      </c>
      <c r="D3980" s="129">
        <f t="shared" si="109"/>
        <v>0</v>
      </c>
      <c r="E3980" s="136">
        <f>MULTIPLIER!$H$45</f>
        <v>0</v>
      </c>
    </row>
    <row r="3981" spans="1:5" ht="15" customHeight="1" x14ac:dyDescent="0.2">
      <c r="A3981" s="132">
        <v>6202447</v>
      </c>
      <c r="B3981" s="128" t="s">
        <v>5023</v>
      </c>
      <c r="C3981" s="129">
        <v>29.55</v>
      </c>
      <c r="D3981" s="129">
        <f t="shared" si="109"/>
        <v>0</v>
      </c>
      <c r="E3981" s="136">
        <f>MULTIPLIER!$H$45</f>
        <v>0</v>
      </c>
    </row>
    <row r="3982" spans="1:5" ht="15" customHeight="1" x14ac:dyDescent="0.2">
      <c r="A3982" s="132">
        <v>6202448</v>
      </c>
      <c r="B3982" s="128" t="s">
        <v>5024</v>
      </c>
      <c r="C3982" s="129">
        <v>27.07</v>
      </c>
      <c r="D3982" s="129">
        <f t="shared" si="109"/>
        <v>0</v>
      </c>
      <c r="E3982" s="136">
        <f>MULTIPLIER!$H$45</f>
        <v>0</v>
      </c>
    </row>
    <row r="3983" spans="1:5" ht="15" customHeight="1" x14ac:dyDescent="0.2">
      <c r="A3983" s="132">
        <v>6202449</v>
      </c>
      <c r="B3983" s="128" t="s">
        <v>5025</v>
      </c>
      <c r="C3983" s="129">
        <v>48.77</v>
      </c>
      <c r="D3983" s="129">
        <f t="shared" si="109"/>
        <v>0</v>
      </c>
      <c r="E3983" s="136">
        <f>MULTIPLIER!$H$45</f>
        <v>0</v>
      </c>
    </row>
    <row r="3984" spans="1:5" ht="15" customHeight="1" x14ac:dyDescent="0.2">
      <c r="A3984" s="132">
        <v>6202450</v>
      </c>
      <c r="B3984" s="128" t="s">
        <v>5026</v>
      </c>
      <c r="C3984" s="129">
        <v>73.73</v>
      </c>
      <c r="D3984" s="129">
        <f t="shared" si="109"/>
        <v>0</v>
      </c>
      <c r="E3984" s="136">
        <f>MULTIPLIER!$H$45</f>
        <v>0</v>
      </c>
    </row>
    <row r="3985" spans="1:5" ht="15" customHeight="1" x14ac:dyDescent="0.2">
      <c r="A3985" s="132">
        <v>6202453</v>
      </c>
      <c r="B3985" s="128" t="s">
        <v>5027</v>
      </c>
      <c r="C3985" s="129">
        <v>60.3</v>
      </c>
      <c r="D3985" s="129">
        <f t="shared" si="109"/>
        <v>0</v>
      </c>
      <c r="E3985" s="136">
        <f>MULTIPLIER!$H$45</f>
        <v>0</v>
      </c>
    </row>
    <row r="3986" spans="1:5" ht="15" customHeight="1" x14ac:dyDescent="0.2">
      <c r="A3986" s="132">
        <v>6202454</v>
      </c>
      <c r="B3986" s="128" t="s">
        <v>5028</v>
      </c>
      <c r="C3986" s="129">
        <v>53.05</v>
      </c>
      <c r="D3986" s="129">
        <f t="shared" si="109"/>
        <v>0</v>
      </c>
      <c r="E3986" s="136">
        <f>MULTIPLIER!$H$45</f>
        <v>0</v>
      </c>
    </row>
    <row r="3987" spans="1:5" ht="15" customHeight="1" x14ac:dyDescent="0.2">
      <c r="A3987" s="132">
        <v>6202458</v>
      </c>
      <c r="B3987" s="128" t="s">
        <v>5029</v>
      </c>
      <c r="C3987" s="129">
        <v>60.3</v>
      </c>
      <c r="D3987" s="129">
        <f t="shared" si="109"/>
        <v>0</v>
      </c>
      <c r="E3987" s="136">
        <f>MULTIPLIER!$H$45</f>
        <v>0</v>
      </c>
    </row>
    <row r="3988" spans="1:5" ht="15" customHeight="1" x14ac:dyDescent="0.2">
      <c r="A3988" s="132">
        <v>6202459</v>
      </c>
      <c r="B3988" s="128" t="s">
        <v>5030</v>
      </c>
      <c r="C3988" s="129">
        <v>53.05</v>
      </c>
      <c r="D3988" s="129">
        <f t="shared" si="109"/>
        <v>0</v>
      </c>
      <c r="E3988" s="136">
        <f>MULTIPLIER!$H$45</f>
        <v>0</v>
      </c>
    </row>
    <row r="3989" spans="1:5" ht="15" customHeight="1" x14ac:dyDescent="0.2">
      <c r="A3989" s="132">
        <v>6202460</v>
      </c>
      <c r="B3989" s="128" t="s">
        <v>5031</v>
      </c>
      <c r="C3989" s="129">
        <v>55.21</v>
      </c>
      <c r="D3989" s="129">
        <f t="shared" si="109"/>
        <v>0</v>
      </c>
      <c r="E3989" s="136">
        <f>MULTIPLIER!$H$45</f>
        <v>0</v>
      </c>
    </row>
    <row r="3990" spans="1:5" ht="15" customHeight="1" x14ac:dyDescent="0.2">
      <c r="A3990" s="132">
        <v>6202461</v>
      </c>
      <c r="B3990" s="128" t="s">
        <v>5032</v>
      </c>
      <c r="C3990" s="129">
        <v>51.67</v>
      </c>
      <c r="D3990" s="129">
        <f t="shared" si="109"/>
        <v>0</v>
      </c>
      <c r="E3990" s="136">
        <f>MULTIPLIER!$H$45</f>
        <v>0</v>
      </c>
    </row>
    <row r="3991" spans="1:5" ht="15" customHeight="1" x14ac:dyDescent="0.2">
      <c r="A3991" s="132">
        <v>6202462</v>
      </c>
      <c r="B3991" s="128" t="s">
        <v>5033</v>
      </c>
      <c r="C3991" s="129">
        <v>48.77</v>
      </c>
      <c r="D3991" s="129">
        <f t="shared" si="109"/>
        <v>0</v>
      </c>
      <c r="E3991" s="136">
        <f>MULTIPLIER!$H$45</f>
        <v>0</v>
      </c>
    </row>
    <row r="3992" spans="1:5" ht="15" customHeight="1" x14ac:dyDescent="0.2">
      <c r="A3992" s="132">
        <v>6202463</v>
      </c>
      <c r="B3992" s="128" t="s">
        <v>5034</v>
      </c>
      <c r="C3992" s="129">
        <v>61.5</v>
      </c>
      <c r="D3992" s="129">
        <f t="shared" si="109"/>
        <v>0</v>
      </c>
      <c r="E3992" s="136">
        <f>MULTIPLIER!$H$45</f>
        <v>0</v>
      </c>
    </row>
    <row r="3993" spans="1:5" ht="15" customHeight="1" x14ac:dyDescent="0.2">
      <c r="A3993" s="132">
        <v>6202464</v>
      </c>
      <c r="B3993" s="128" t="s">
        <v>5035</v>
      </c>
      <c r="C3993" s="129">
        <v>35.340000000000003</v>
      </c>
      <c r="D3993" s="129">
        <f t="shared" si="109"/>
        <v>0</v>
      </c>
      <c r="E3993" s="136">
        <f>MULTIPLIER!$H$45</f>
        <v>0</v>
      </c>
    </row>
    <row r="3994" spans="1:5" ht="15" customHeight="1" x14ac:dyDescent="0.2">
      <c r="A3994" s="132">
        <v>6202465</v>
      </c>
      <c r="B3994" s="128" t="s">
        <v>5036</v>
      </c>
      <c r="C3994" s="129">
        <v>38.24</v>
      </c>
      <c r="D3994" s="129">
        <f t="shared" si="109"/>
        <v>0</v>
      </c>
      <c r="E3994" s="136">
        <f>MULTIPLIER!$H$45</f>
        <v>0</v>
      </c>
    </row>
    <row r="3995" spans="1:5" ht="15" customHeight="1" x14ac:dyDescent="0.2">
      <c r="A3995" s="132">
        <v>6202466</v>
      </c>
      <c r="B3995" s="128" t="s">
        <v>5037</v>
      </c>
      <c r="C3995" s="129">
        <v>38.24</v>
      </c>
      <c r="D3995" s="129">
        <f t="shared" si="109"/>
        <v>0</v>
      </c>
      <c r="E3995" s="136">
        <f>MULTIPLIER!$H$45</f>
        <v>0</v>
      </c>
    </row>
    <row r="3996" spans="1:5" ht="15" customHeight="1" x14ac:dyDescent="0.2">
      <c r="A3996" s="132">
        <v>6202467</v>
      </c>
      <c r="B3996" s="128" t="s">
        <v>5038</v>
      </c>
      <c r="C3996" s="129">
        <v>35.130000000000003</v>
      </c>
      <c r="D3996" s="129">
        <f t="shared" si="109"/>
        <v>0</v>
      </c>
      <c r="E3996" s="136">
        <f>MULTIPLIER!$H$45</f>
        <v>0</v>
      </c>
    </row>
    <row r="3997" spans="1:5" ht="15" customHeight="1" x14ac:dyDescent="0.2">
      <c r="A3997" s="132">
        <v>6202468</v>
      </c>
      <c r="B3997" s="128" t="s">
        <v>5039</v>
      </c>
      <c r="C3997" s="129">
        <v>48.66</v>
      </c>
      <c r="D3997" s="129">
        <f t="shared" si="109"/>
        <v>0</v>
      </c>
      <c r="E3997" s="136">
        <f>MULTIPLIER!$H$45</f>
        <v>0</v>
      </c>
    </row>
    <row r="3998" spans="1:5" ht="15" customHeight="1" x14ac:dyDescent="0.2">
      <c r="A3998" s="132">
        <v>6202469</v>
      </c>
      <c r="B3998" s="128" t="s">
        <v>5040</v>
      </c>
      <c r="C3998" s="129">
        <v>38.479999999999997</v>
      </c>
      <c r="D3998" s="129">
        <f t="shared" si="109"/>
        <v>0</v>
      </c>
      <c r="E3998" s="136">
        <f>MULTIPLIER!$H$45</f>
        <v>0</v>
      </c>
    </row>
    <row r="3999" spans="1:5" ht="15" customHeight="1" x14ac:dyDescent="0.2">
      <c r="A3999" s="132">
        <v>6202470</v>
      </c>
      <c r="B3999" s="128" t="s">
        <v>5041</v>
      </c>
      <c r="C3999" s="129">
        <v>73.73</v>
      </c>
      <c r="D3999" s="129">
        <f t="shared" si="109"/>
        <v>0</v>
      </c>
      <c r="E3999" s="136">
        <f>MULTIPLIER!$H$45</f>
        <v>0</v>
      </c>
    </row>
    <row r="4000" spans="1:5" ht="15" customHeight="1" x14ac:dyDescent="0.2">
      <c r="A4000" s="132">
        <v>6202471</v>
      </c>
      <c r="B4000" s="128" t="s">
        <v>5042</v>
      </c>
      <c r="C4000" s="129">
        <v>34.43</v>
      </c>
      <c r="D4000" s="129">
        <f t="shared" si="109"/>
        <v>0</v>
      </c>
      <c r="E4000" s="136">
        <f>MULTIPLIER!$H$45</f>
        <v>0</v>
      </c>
    </row>
    <row r="4001" spans="1:5" ht="15" customHeight="1" x14ac:dyDescent="0.2">
      <c r="A4001" s="132">
        <v>6202472</v>
      </c>
      <c r="B4001" s="128" t="s">
        <v>5043</v>
      </c>
      <c r="C4001" s="129">
        <v>38.24</v>
      </c>
      <c r="D4001" s="129">
        <f t="shared" si="109"/>
        <v>0</v>
      </c>
      <c r="E4001" s="136">
        <f>MULTIPLIER!$H$45</f>
        <v>0</v>
      </c>
    </row>
    <row r="4002" spans="1:5" ht="15" customHeight="1" x14ac:dyDescent="0.2">
      <c r="A4002" s="132">
        <v>6202473</v>
      </c>
      <c r="B4002" s="128" t="s">
        <v>5044</v>
      </c>
      <c r="C4002" s="129">
        <v>34.43</v>
      </c>
      <c r="D4002" s="129">
        <f t="shared" si="109"/>
        <v>0</v>
      </c>
      <c r="E4002" s="136">
        <f>MULTIPLIER!$H$45</f>
        <v>0</v>
      </c>
    </row>
    <row r="4003" spans="1:5" ht="15" customHeight="1" x14ac:dyDescent="0.2">
      <c r="A4003" s="132">
        <v>6202474</v>
      </c>
      <c r="B4003" s="128" t="s">
        <v>5045</v>
      </c>
      <c r="C4003" s="129">
        <v>49.19</v>
      </c>
      <c r="D4003" s="129">
        <f t="shared" si="109"/>
        <v>0</v>
      </c>
      <c r="E4003" s="136">
        <f>MULTIPLIER!$H$45</f>
        <v>0</v>
      </c>
    </row>
    <row r="4004" spans="1:5" ht="15" customHeight="1" x14ac:dyDescent="0.2">
      <c r="A4004" s="132">
        <v>6202475</v>
      </c>
      <c r="B4004" s="128" t="s">
        <v>5046</v>
      </c>
      <c r="C4004" s="129">
        <v>72.209999999999994</v>
      </c>
      <c r="D4004" s="129">
        <f t="shared" si="109"/>
        <v>0</v>
      </c>
      <c r="E4004" s="136">
        <f>MULTIPLIER!$H$45</f>
        <v>0</v>
      </c>
    </row>
    <row r="4005" spans="1:5" ht="15" customHeight="1" x14ac:dyDescent="0.2">
      <c r="A4005" s="132">
        <v>6202481</v>
      </c>
      <c r="B4005" s="128" t="s">
        <v>5047</v>
      </c>
      <c r="C4005" s="129">
        <v>49.84</v>
      </c>
      <c r="D4005" s="129">
        <f t="shared" si="109"/>
        <v>0</v>
      </c>
      <c r="E4005" s="136">
        <f>MULTIPLIER!$H$45</f>
        <v>0</v>
      </c>
    </row>
    <row r="4006" spans="1:5" ht="15" customHeight="1" x14ac:dyDescent="0.2">
      <c r="A4006" s="132">
        <v>6202485</v>
      </c>
      <c r="B4006" s="128" t="s">
        <v>5048</v>
      </c>
      <c r="C4006" s="129">
        <v>54.1</v>
      </c>
      <c r="D4006" s="129">
        <f t="shared" si="109"/>
        <v>0</v>
      </c>
      <c r="E4006" s="136">
        <f>MULTIPLIER!$H$45</f>
        <v>0</v>
      </c>
    </row>
    <row r="4007" spans="1:5" ht="15" customHeight="1" x14ac:dyDescent="0.2">
      <c r="A4007" s="132">
        <v>6202486</v>
      </c>
      <c r="B4007" s="128" t="s">
        <v>5049</v>
      </c>
      <c r="C4007" s="129">
        <v>56.54</v>
      </c>
      <c r="D4007" s="129">
        <f t="shared" si="109"/>
        <v>0</v>
      </c>
      <c r="E4007" s="136">
        <f>MULTIPLIER!$H$45</f>
        <v>0</v>
      </c>
    </row>
    <row r="4008" spans="1:5" ht="15" customHeight="1" x14ac:dyDescent="0.2">
      <c r="A4008" s="132">
        <v>6202487</v>
      </c>
      <c r="B4008" s="128" t="s">
        <v>5050</v>
      </c>
      <c r="C4008" s="129">
        <v>56.54</v>
      </c>
      <c r="D4008" s="129">
        <f t="shared" si="109"/>
        <v>0</v>
      </c>
      <c r="E4008" s="136">
        <f>MULTIPLIER!$H$45</f>
        <v>0</v>
      </c>
    </row>
    <row r="4009" spans="1:5" ht="15" customHeight="1" x14ac:dyDescent="0.2">
      <c r="A4009" s="132">
        <v>6202488</v>
      </c>
      <c r="B4009" s="128" t="s">
        <v>5051</v>
      </c>
      <c r="C4009" s="129">
        <v>50.1</v>
      </c>
      <c r="D4009" s="129">
        <f t="shared" si="109"/>
        <v>0</v>
      </c>
      <c r="E4009" s="136">
        <f>MULTIPLIER!$H$45</f>
        <v>0</v>
      </c>
    </row>
    <row r="4010" spans="1:5" ht="15" customHeight="1" x14ac:dyDescent="0.2">
      <c r="A4010" s="132">
        <v>6202489</v>
      </c>
      <c r="B4010" s="128" t="s">
        <v>5052</v>
      </c>
      <c r="C4010" s="129">
        <v>76.209999999999994</v>
      </c>
      <c r="D4010" s="129">
        <f t="shared" si="109"/>
        <v>0</v>
      </c>
      <c r="E4010" s="136">
        <f>MULTIPLIER!$H$45</f>
        <v>0</v>
      </c>
    </row>
    <row r="4011" spans="1:5" ht="15" customHeight="1" x14ac:dyDescent="0.2">
      <c r="A4011" s="132">
        <v>6202490</v>
      </c>
      <c r="B4011" s="128" t="s">
        <v>5053</v>
      </c>
      <c r="C4011" s="129">
        <v>73.73</v>
      </c>
      <c r="D4011" s="129">
        <f t="shared" si="109"/>
        <v>0</v>
      </c>
      <c r="E4011" s="136">
        <f>MULTIPLIER!$H$45</f>
        <v>0</v>
      </c>
    </row>
    <row r="4012" spans="1:5" ht="15" customHeight="1" x14ac:dyDescent="0.2">
      <c r="A4012" s="132">
        <v>6202491</v>
      </c>
      <c r="B4012" s="128" t="s">
        <v>5054</v>
      </c>
      <c r="C4012" s="129">
        <v>56.54</v>
      </c>
      <c r="D4012" s="129">
        <f t="shared" si="109"/>
        <v>0</v>
      </c>
      <c r="E4012" s="136">
        <f>MULTIPLIER!$H$45</f>
        <v>0</v>
      </c>
    </row>
    <row r="4013" spans="1:5" ht="15" customHeight="1" x14ac:dyDescent="0.2">
      <c r="A4013" s="132">
        <v>6202492</v>
      </c>
      <c r="B4013" s="128" t="s">
        <v>5055</v>
      </c>
      <c r="C4013" s="129">
        <v>49.84</v>
      </c>
      <c r="D4013" s="129">
        <f t="shared" si="109"/>
        <v>0</v>
      </c>
      <c r="E4013" s="136">
        <f>MULTIPLIER!$H$45</f>
        <v>0</v>
      </c>
    </row>
    <row r="4014" spans="1:5" ht="15" customHeight="1" x14ac:dyDescent="0.2">
      <c r="A4014" s="132">
        <v>6202493</v>
      </c>
      <c r="B4014" s="128" t="s">
        <v>5056</v>
      </c>
      <c r="C4014" s="129">
        <v>49.84</v>
      </c>
      <c r="D4014" s="129">
        <f t="shared" si="109"/>
        <v>0</v>
      </c>
      <c r="E4014" s="136">
        <f>MULTIPLIER!$H$45</f>
        <v>0</v>
      </c>
    </row>
    <row r="4015" spans="1:5" ht="15" customHeight="1" x14ac:dyDescent="0.2">
      <c r="A4015" s="132">
        <v>6202494</v>
      </c>
      <c r="B4015" s="128" t="s">
        <v>5057</v>
      </c>
      <c r="C4015" s="129">
        <v>49.84</v>
      </c>
      <c r="D4015" s="129">
        <f t="shared" si="109"/>
        <v>0</v>
      </c>
      <c r="E4015" s="136">
        <f>MULTIPLIER!$H$45</f>
        <v>0</v>
      </c>
    </row>
    <row r="4016" spans="1:5" ht="15" customHeight="1" x14ac:dyDescent="0.2">
      <c r="A4016" s="132">
        <v>6202495</v>
      </c>
      <c r="B4016" s="128" t="s">
        <v>5058</v>
      </c>
      <c r="C4016" s="129">
        <v>54.1</v>
      </c>
      <c r="D4016" s="129">
        <f t="shared" ref="D4016:D4079" si="110">ROUND(C4016*E4016,4)</f>
        <v>0</v>
      </c>
      <c r="E4016" s="136">
        <f>MULTIPLIER!$H$45</f>
        <v>0</v>
      </c>
    </row>
    <row r="4017" spans="1:5" ht="15" customHeight="1" x14ac:dyDescent="0.2">
      <c r="A4017" s="132">
        <v>6202496</v>
      </c>
      <c r="B4017" s="128" t="s">
        <v>5059</v>
      </c>
      <c r="C4017" s="129">
        <v>57.24</v>
      </c>
      <c r="D4017" s="129">
        <f t="shared" si="110"/>
        <v>0</v>
      </c>
      <c r="E4017" s="136">
        <f>MULTIPLIER!$H$45</f>
        <v>0</v>
      </c>
    </row>
    <row r="4018" spans="1:5" ht="15" customHeight="1" x14ac:dyDescent="0.2">
      <c r="A4018" s="132">
        <v>330103</v>
      </c>
      <c r="B4018" s="128" t="s">
        <v>5060</v>
      </c>
      <c r="C4018" s="129">
        <v>3.17</v>
      </c>
      <c r="D4018" s="129">
        <f t="shared" si="110"/>
        <v>0</v>
      </c>
      <c r="E4018" s="136">
        <f>MULTIPLIER!$H$46</f>
        <v>0</v>
      </c>
    </row>
    <row r="4019" spans="1:5" ht="15" customHeight="1" x14ac:dyDescent="0.2">
      <c r="A4019" s="132">
        <v>330104</v>
      </c>
      <c r="B4019" s="128" t="s">
        <v>5061</v>
      </c>
      <c r="C4019" s="129">
        <v>6.98</v>
      </c>
      <c r="D4019" s="129">
        <f t="shared" si="110"/>
        <v>0</v>
      </c>
      <c r="E4019" s="136">
        <f>MULTIPLIER!$H$46</f>
        <v>0</v>
      </c>
    </row>
    <row r="4020" spans="1:5" ht="15" customHeight="1" x14ac:dyDescent="0.2">
      <c r="A4020" s="132">
        <v>330105</v>
      </c>
      <c r="B4020" s="128" t="s">
        <v>5062</v>
      </c>
      <c r="C4020" s="129">
        <v>15.15</v>
      </c>
      <c r="D4020" s="129">
        <f t="shared" si="110"/>
        <v>0</v>
      </c>
      <c r="E4020" s="136">
        <f>MULTIPLIER!$H$46</f>
        <v>0</v>
      </c>
    </row>
    <row r="4021" spans="1:5" ht="15" customHeight="1" x14ac:dyDescent="0.2">
      <c r="A4021" s="132">
        <v>330106</v>
      </c>
      <c r="B4021" s="128" t="s">
        <v>5063</v>
      </c>
      <c r="C4021" s="129">
        <v>22.85</v>
      </c>
      <c r="D4021" s="129">
        <f t="shared" si="110"/>
        <v>0</v>
      </c>
      <c r="E4021" s="136">
        <f>MULTIPLIER!$H$46</f>
        <v>0</v>
      </c>
    </row>
    <row r="4022" spans="1:5" ht="15" customHeight="1" x14ac:dyDescent="0.2">
      <c r="A4022" s="132">
        <v>330107</v>
      </c>
      <c r="B4022" s="128" t="s">
        <v>5064</v>
      </c>
      <c r="C4022" s="129">
        <v>36.58</v>
      </c>
      <c r="D4022" s="129">
        <f t="shared" si="110"/>
        <v>0</v>
      </c>
      <c r="E4022" s="136">
        <f>MULTIPLIER!$H$46</f>
        <v>0</v>
      </c>
    </row>
    <row r="4023" spans="1:5" ht="15" customHeight="1" x14ac:dyDescent="0.2">
      <c r="A4023" s="132">
        <v>330108</v>
      </c>
      <c r="B4023" s="128" t="s">
        <v>5065</v>
      </c>
      <c r="C4023" s="129">
        <v>70.010000000000005</v>
      </c>
      <c r="D4023" s="129">
        <f t="shared" si="110"/>
        <v>0</v>
      </c>
      <c r="E4023" s="136">
        <f>MULTIPLIER!$H$46</f>
        <v>0</v>
      </c>
    </row>
    <row r="4024" spans="1:5" ht="15" customHeight="1" x14ac:dyDescent="0.2">
      <c r="A4024" s="132">
        <v>330123</v>
      </c>
      <c r="B4024" s="128" t="s">
        <v>5066</v>
      </c>
      <c r="C4024" s="129">
        <v>3.64</v>
      </c>
      <c r="D4024" s="129">
        <f t="shared" si="110"/>
        <v>0</v>
      </c>
      <c r="E4024" s="136">
        <f>MULTIPLIER!$H$46</f>
        <v>0</v>
      </c>
    </row>
    <row r="4025" spans="1:5" ht="15" customHeight="1" x14ac:dyDescent="0.2">
      <c r="A4025" s="132">
        <v>330124</v>
      </c>
      <c r="B4025" s="128" t="s">
        <v>5067</v>
      </c>
      <c r="C4025" s="129">
        <v>8.0299999999999994</v>
      </c>
      <c r="D4025" s="129">
        <f t="shared" si="110"/>
        <v>0</v>
      </c>
      <c r="E4025" s="136">
        <f>MULTIPLIER!$H$46</f>
        <v>0</v>
      </c>
    </row>
    <row r="4026" spans="1:5" ht="15" customHeight="1" x14ac:dyDescent="0.2">
      <c r="A4026" s="132">
        <v>330125</v>
      </c>
      <c r="B4026" s="128" t="s">
        <v>5068</v>
      </c>
      <c r="C4026" s="129">
        <v>16.350000000000001</v>
      </c>
      <c r="D4026" s="129">
        <f t="shared" si="110"/>
        <v>0</v>
      </c>
      <c r="E4026" s="136">
        <f>MULTIPLIER!$H$46</f>
        <v>0</v>
      </c>
    </row>
    <row r="4027" spans="1:5" ht="15" customHeight="1" x14ac:dyDescent="0.2">
      <c r="A4027" s="132">
        <v>330126</v>
      </c>
      <c r="B4027" s="128" t="s">
        <v>5069</v>
      </c>
      <c r="C4027" s="129">
        <v>25.13</v>
      </c>
      <c r="D4027" s="129">
        <f t="shared" si="110"/>
        <v>0</v>
      </c>
      <c r="E4027" s="136">
        <f>MULTIPLIER!$H$46</f>
        <v>0</v>
      </c>
    </row>
    <row r="4028" spans="1:5" ht="15" customHeight="1" x14ac:dyDescent="0.2">
      <c r="A4028" s="132">
        <v>330127</v>
      </c>
      <c r="B4028" s="128" t="s">
        <v>5070</v>
      </c>
      <c r="C4028" s="129">
        <v>39.729999999999997</v>
      </c>
      <c r="D4028" s="129">
        <f t="shared" si="110"/>
        <v>0</v>
      </c>
      <c r="E4028" s="136">
        <f>MULTIPLIER!$H$46</f>
        <v>0</v>
      </c>
    </row>
    <row r="4029" spans="1:5" ht="15" customHeight="1" x14ac:dyDescent="0.2">
      <c r="A4029" s="132">
        <v>330128</v>
      </c>
      <c r="B4029" s="128" t="s">
        <v>5071</v>
      </c>
      <c r="C4029" s="129">
        <v>74.83</v>
      </c>
      <c r="D4029" s="129">
        <f t="shared" si="110"/>
        <v>0</v>
      </c>
      <c r="E4029" s="136">
        <f>MULTIPLIER!$H$46</f>
        <v>0</v>
      </c>
    </row>
    <row r="4030" spans="1:5" ht="15" customHeight="1" x14ac:dyDescent="0.2">
      <c r="A4030" s="132">
        <v>330147</v>
      </c>
      <c r="B4030" s="128" t="s">
        <v>5072</v>
      </c>
      <c r="C4030" s="129">
        <v>8.3699999999999992</v>
      </c>
      <c r="D4030" s="129">
        <f t="shared" si="110"/>
        <v>0</v>
      </c>
      <c r="E4030" s="136">
        <f>MULTIPLIER!$H$46</f>
        <v>0</v>
      </c>
    </row>
    <row r="4031" spans="1:5" ht="15" customHeight="1" x14ac:dyDescent="0.2">
      <c r="A4031" s="132">
        <v>330149</v>
      </c>
      <c r="B4031" s="128" t="s">
        <v>5073</v>
      </c>
      <c r="C4031" s="129">
        <v>16.559999999999999</v>
      </c>
      <c r="D4031" s="129">
        <f t="shared" si="110"/>
        <v>0</v>
      </c>
      <c r="E4031" s="136">
        <f>MULTIPLIER!$H$46</f>
        <v>0</v>
      </c>
    </row>
    <row r="4032" spans="1:5" ht="15" customHeight="1" x14ac:dyDescent="0.2">
      <c r="A4032" s="132">
        <v>330173</v>
      </c>
      <c r="B4032" s="128" t="s">
        <v>5074</v>
      </c>
      <c r="C4032" s="129">
        <v>1.78</v>
      </c>
      <c r="D4032" s="129">
        <f t="shared" si="110"/>
        <v>0</v>
      </c>
      <c r="E4032" s="136">
        <f>MULTIPLIER!$H$46</f>
        <v>0</v>
      </c>
    </row>
    <row r="4033" spans="1:5" ht="15" customHeight="1" x14ac:dyDescent="0.2">
      <c r="A4033" s="132">
        <v>330174</v>
      </c>
      <c r="B4033" s="128" t="s">
        <v>5075</v>
      </c>
      <c r="C4033" s="129">
        <v>2.46</v>
      </c>
      <c r="D4033" s="129">
        <f t="shared" si="110"/>
        <v>0</v>
      </c>
      <c r="E4033" s="136">
        <f>MULTIPLIER!$H$46</f>
        <v>0</v>
      </c>
    </row>
    <row r="4034" spans="1:5" ht="15" customHeight="1" x14ac:dyDescent="0.2">
      <c r="A4034" s="132">
        <v>330175</v>
      </c>
      <c r="B4034" s="128" t="s">
        <v>5076</v>
      </c>
      <c r="C4034" s="129">
        <v>2.85</v>
      </c>
      <c r="D4034" s="129">
        <f t="shared" si="110"/>
        <v>0</v>
      </c>
      <c r="E4034" s="136">
        <f>MULTIPLIER!$H$46</f>
        <v>0</v>
      </c>
    </row>
    <row r="4035" spans="1:5" ht="15" customHeight="1" x14ac:dyDescent="0.2">
      <c r="A4035" s="132">
        <v>330176</v>
      </c>
      <c r="B4035" s="128" t="s">
        <v>5077</v>
      </c>
      <c r="C4035" s="129">
        <v>3.66</v>
      </c>
      <c r="D4035" s="129">
        <f t="shared" si="110"/>
        <v>0</v>
      </c>
      <c r="E4035" s="136">
        <f>MULTIPLIER!$H$46</f>
        <v>0</v>
      </c>
    </row>
    <row r="4036" spans="1:5" ht="15" customHeight="1" x14ac:dyDescent="0.2">
      <c r="A4036" s="132">
        <v>330177</v>
      </c>
      <c r="B4036" s="128" t="s">
        <v>5078</v>
      </c>
      <c r="C4036" s="129">
        <v>4.29</v>
      </c>
      <c r="D4036" s="129">
        <f t="shared" si="110"/>
        <v>0</v>
      </c>
      <c r="E4036" s="136">
        <f>MULTIPLIER!$H$46</f>
        <v>0</v>
      </c>
    </row>
    <row r="4037" spans="1:5" ht="15" customHeight="1" x14ac:dyDescent="0.2">
      <c r="A4037" s="132">
        <v>330183</v>
      </c>
      <c r="B4037" s="128" t="s">
        <v>5079</v>
      </c>
      <c r="C4037" s="129">
        <v>3.43</v>
      </c>
      <c r="D4037" s="129">
        <f t="shared" si="110"/>
        <v>0</v>
      </c>
      <c r="E4037" s="136">
        <f>MULTIPLIER!$H$46</f>
        <v>0</v>
      </c>
    </row>
    <row r="4038" spans="1:5" ht="15" customHeight="1" x14ac:dyDescent="0.2">
      <c r="A4038" s="132">
        <v>330184</v>
      </c>
      <c r="B4038" s="128" t="s">
        <v>5080</v>
      </c>
      <c r="C4038" s="129">
        <v>7.27</v>
      </c>
      <c r="D4038" s="129">
        <f t="shared" si="110"/>
        <v>0</v>
      </c>
      <c r="E4038" s="136">
        <f>MULTIPLIER!$H$46</f>
        <v>0</v>
      </c>
    </row>
    <row r="4039" spans="1:5" ht="15" customHeight="1" x14ac:dyDescent="0.2">
      <c r="A4039" s="132">
        <v>330185</v>
      </c>
      <c r="B4039" s="128" t="s">
        <v>5081</v>
      </c>
      <c r="C4039" s="129">
        <v>14.25</v>
      </c>
      <c r="D4039" s="129">
        <f t="shared" si="110"/>
        <v>0</v>
      </c>
      <c r="E4039" s="136">
        <f>MULTIPLIER!$H$46</f>
        <v>0</v>
      </c>
    </row>
    <row r="4040" spans="1:5" ht="15" customHeight="1" x14ac:dyDescent="0.2">
      <c r="A4040" s="132">
        <v>330186</v>
      </c>
      <c r="B4040" s="128" t="s">
        <v>5082</v>
      </c>
      <c r="C4040" s="129">
        <v>22.31</v>
      </c>
      <c r="D4040" s="129">
        <f t="shared" si="110"/>
        <v>0</v>
      </c>
      <c r="E4040" s="136">
        <f>MULTIPLIER!$H$46</f>
        <v>0</v>
      </c>
    </row>
    <row r="4041" spans="1:5" ht="15" customHeight="1" x14ac:dyDescent="0.2">
      <c r="A4041" s="132">
        <v>330187</v>
      </c>
      <c r="B4041" s="128" t="s">
        <v>5083</v>
      </c>
      <c r="C4041" s="129">
        <v>32.46</v>
      </c>
      <c r="D4041" s="129">
        <f t="shared" si="110"/>
        <v>0</v>
      </c>
      <c r="E4041" s="136">
        <f>MULTIPLIER!$H$46</f>
        <v>0</v>
      </c>
    </row>
    <row r="4042" spans="1:5" ht="15" customHeight="1" x14ac:dyDescent="0.2">
      <c r="A4042" s="132">
        <v>330188</v>
      </c>
      <c r="B4042" s="128" t="s">
        <v>5084</v>
      </c>
      <c r="C4042" s="129">
        <v>59.19</v>
      </c>
      <c r="D4042" s="129">
        <f t="shared" si="110"/>
        <v>0</v>
      </c>
      <c r="E4042" s="136">
        <f>MULTIPLIER!$H$46</f>
        <v>0</v>
      </c>
    </row>
    <row r="4043" spans="1:5" ht="15" customHeight="1" x14ac:dyDescent="0.2">
      <c r="A4043" s="132">
        <v>330203</v>
      </c>
      <c r="B4043" s="128" t="s">
        <v>5085</v>
      </c>
      <c r="C4043" s="129">
        <v>3.53</v>
      </c>
      <c r="D4043" s="129">
        <f t="shared" si="110"/>
        <v>0</v>
      </c>
      <c r="E4043" s="136">
        <f>MULTIPLIER!$H$46</f>
        <v>0</v>
      </c>
    </row>
    <row r="4044" spans="1:5" ht="15" customHeight="1" x14ac:dyDescent="0.2">
      <c r="A4044" s="132">
        <v>330204</v>
      </c>
      <c r="B4044" s="128" t="s">
        <v>5086</v>
      </c>
      <c r="C4044" s="129">
        <v>7.69</v>
      </c>
      <c r="D4044" s="129">
        <f t="shared" si="110"/>
        <v>0</v>
      </c>
      <c r="E4044" s="136">
        <f>MULTIPLIER!$H$46</f>
        <v>0</v>
      </c>
    </row>
    <row r="4045" spans="1:5" ht="15" customHeight="1" x14ac:dyDescent="0.2">
      <c r="A4045" s="132">
        <v>330205</v>
      </c>
      <c r="B4045" s="128" t="s">
        <v>5087</v>
      </c>
      <c r="C4045" s="129">
        <v>15.12</v>
      </c>
      <c r="D4045" s="129">
        <f t="shared" si="110"/>
        <v>0</v>
      </c>
      <c r="E4045" s="136">
        <f>MULTIPLIER!$H$46</f>
        <v>0</v>
      </c>
    </row>
    <row r="4046" spans="1:5" ht="15" customHeight="1" x14ac:dyDescent="0.2">
      <c r="A4046" s="132">
        <v>330223</v>
      </c>
      <c r="B4046" s="128" t="s">
        <v>5088</v>
      </c>
      <c r="C4046" s="129">
        <v>5.57</v>
      </c>
      <c r="D4046" s="129">
        <f t="shared" si="110"/>
        <v>0</v>
      </c>
      <c r="E4046" s="136">
        <f>MULTIPLIER!$H$46</f>
        <v>0</v>
      </c>
    </row>
    <row r="4047" spans="1:5" ht="15" customHeight="1" x14ac:dyDescent="0.2">
      <c r="A4047" s="132">
        <v>330224</v>
      </c>
      <c r="B4047" s="128" t="s">
        <v>5089</v>
      </c>
      <c r="C4047" s="129">
        <v>13.78</v>
      </c>
      <c r="D4047" s="129">
        <f t="shared" si="110"/>
        <v>0</v>
      </c>
      <c r="E4047" s="136">
        <f>MULTIPLIER!$H$46</f>
        <v>0</v>
      </c>
    </row>
    <row r="4048" spans="1:5" ht="15" customHeight="1" x14ac:dyDescent="0.2">
      <c r="A4048" s="132">
        <v>330225</v>
      </c>
      <c r="B4048" s="128" t="s">
        <v>5090</v>
      </c>
      <c r="C4048" s="129">
        <v>28.98</v>
      </c>
      <c r="D4048" s="129">
        <f t="shared" si="110"/>
        <v>0</v>
      </c>
      <c r="E4048" s="136">
        <f>MULTIPLIER!$H$46</f>
        <v>0</v>
      </c>
    </row>
    <row r="4049" spans="1:5" ht="15" customHeight="1" x14ac:dyDescent="0.2">
      <c r="A4049" s="132">
        <v>330226</v>
      </c>
      <c r="B4049" s="128" t="s">
        <v>5091</v>
      </c>
      <c r="C4049" s="129">
        <v>39.99</v>
      </c>
      <c r="D4049" s="129">
        <f t="shared" si="110"/>
        <v>0</v>
      </c>
      <c r="E4049" s="136">
        <f>MULTIPLIER!$H$46</f>
        <v>0</v>
      </c>
    </row>
    <row r="4050" spans="1:5" ht="15" customHeight="1" x14ac:dyDescent="0.2">
      <c r="A4050" s="132">
        <v>330227</v>
      </c>
      <c r="B4050" s="128" t="s">
        <v>5092</v>
      </c>
      <c r="C4050" s="129">
        <v>63.21</v>
      </c>
      <c r="D4050" s="129">
        <f t="shared" si="110"/>
        <v>0</v>
      </c>
      <c r="E4050" s="136">
        <f>MULTIPLIER!$H$46</f>
        <v>0</v>
      </c>
    </row>
    <row r="4051" spans="1:5" ht="15" customHeight="1" x14ac:dyDescent="0.2">
      <c r="A4051" s="132">
        <v>330228</v>
      </c>
      <c r="B4051" s="128" t="s">
        <v>5093</v>
      </c>
      <c r="C4051" s="129">
        <v>117.56</v>
      </c>
      <c r="D4051" s="129">
        <f t="shared" si="110"/>
        <v>0</v>
      </c>
      <c r="E4051" s="136">
        <f>MULTIPLIER!$H$46</f>
        <v>0</v>
      </c>
    </row>
    <row r="4052" spans="1:5" ht="15" customHeight="1" x14ac:dyDescent="0.2">
      <c r="A4052" s="132">
        <v>330243</v>
      </c>
      <c r="B4052" s="128" t="s">
        <v>5094</v>
      </c>
      <c r="C4052" s="129">
        <v>5.31</v>
      </c>
      <c r="D4052" s="129">
        <f t="shared" si="110"/>
        <v>0</v>
      </c>
      <c r="E4052" s="136">
        <f>MULTIPLIER!$H$46</f>
        <v>0</v>
      </c>
    </row>
    <row r="4053" spans="1:5" ht="15" customHeight="1" x14ac:dyDescent="0.2">
      <c r="A4053" s="132">
        <v>330244</v>
      </c>
      <c r="B4053" s="128" t="s">
        <v>5095</v>
      </c>
      <c r="C4053" s="129">
        <v>11.38</v>
      </c>
      <c r="D4053" s="129">
        <f t="shared" si="110"/>
        <v>0</v>
      </c>
      <c r="E4053" s="136">
        <f>MULTIPLIER!$H$46</f>
        <v>0</v>
      </c>
    </row>
    <row r="4054" spans="1:5" ht="15" customHeight="1" x14ac:dyDescent="0.2">
      <c r="A4054" s="132">
        <v>330255</v>
      </c>
      <c r="B4054" s="128" t="s">
        <v>5096</v>
      </c>
      <c r="C4054" s="129">
        <v>8</v>
      </c>
      <c r="D4054" s="129">
        <f t="shared" si="110"/>
        <v>0</v>
      </c>
      <c r="E4054" s="136">
        <f>MULTIPLIER!$H$46</f>
        <v>0</v>
      </c>
    </row>
    <row r="4055" spans="1:5" ht="15" customHeight="1" x14ac:dyDescent="0.2">
      <c r="A4055" s="132">
        <v>330263</v>
      </c>
      <c r="B4055" s="128" t="s">
        <v>5097</v>
      </c>
      <c r="C4055" s="129">
        <v>10.72</v>
      </c>
      <c r="D4055" s="129">
        <f t="shared" si="110"/>
        <v>0</v>
      </c>
      <c r="E4055" s="136">
        <f>MULTIPLIER!$H$46</f>
        <v>0</v>
      </c>
    </row>
    <row r="4056" spans="1:5" ht="15" customHeight="1" x14ac:dyDescent="0.2">
      <c r="A4056" s="132">
        <v>330264</v>
      </c>
      <c r="B4056" s="128" t="s">
        <v>5098</v>
      </c>
      <c r="C4056" s="129">
        <v>15.2</v>
      </c>
      <c r="D4056" s="129">
        <f t="shared" si="110"/>
        <v>0</v>
      </c>
      <c r="E4056" s="136">
        <f>MULTIPLIER!$H$46</f>
        <v>0</v>
      </c>
    </row>
    <row r="4057" spans="1:5" ht="15" customHeight="1" x14ac:dyDescent="0.2">
      <c r="A4057" s="132">
        <v>330265</v>
      </c>
      <c r="B4057" s="128" t="s">
        <v>5099</v>
      </c>
      <c r="C4057" s="129">
        <v>29.24</v>
      </c>
      <c r="D4057" s="129">
        <f t="shared" si="110"/>
        <v>0</v>
      </c>
      <c r="E4057" s="136">
        <f>MULTIPLIER!$H$46</f>
        <v>0</v>
      </c>
    </row>
    <row r="4058" spans="1:5" ht="15" customHeight="1" x14ac:dyDescent="0.2">
      <c r="A4058" s="132">
        <v>330266</v>
      </c>
      <c r="B4058" s="128" t="s">
        <v>5100</v>
      </c>
      <c r="C4058" s="129">
        <v>37.450000000000003</v>
      </c>
      <c r="D4058" s="129">
        <f t="shared" si="110"/>
        <v>0</v>
      </c>
      <c r="E4058" s="136">
        <f>MULTIPLIER!$H$46</f>
        <v>0</v>
      </c>
    </row>
    <row r="4059" spans="1:5" ht="15" customHeight="1" x14ac:dyDescent="0.2">
      <c r="A4059" s="132">
        <v>330267</v>
      </c>
      <c r="B4059" s="128" t="s">
        <v>5101</v>
      </c>
      <c r="C4059" s="129">
        <v>64.73</v>
      </c>
      <c r="D4059" s="129">
        <f t="shared" si="110"/>
        <v>0</v>
      </c>
      <c r="E4059" s="136">
        <f>MULTIPLIER!$H$46</f>
        <v>0</v>
      </c>
    </row>
    <row r="4060" spans="1:5" ht="15" customHeight="1" x14ac:dyDescent="0.2">
      <c r="A4060" s="132">
        <v>330268</v>
      </c>
      <c r="B4060" s="128" t="s">
        <v>5102</v>
      </c>
      <c r="C4060" s="129">
        <v>98.13</v>
      </c>
      <c r="D4060" s="129">
        <f t="shared" si="110"/>
        <v>0</v>
      </c>
      <c r="E4060" s="136">
        <f>MULTIPLIER!$H$46</f>
        <v>0</v>
      </c>
    </row>
    <row r="4061" spans="1:5" ht="15" customHeight="1" x14ac:dyDescent="0.2">
      <c r="A4061" s="132">
        <v>330293</v>
      </c>
      <c r="B4061" s="128" t="s">
        <v>5103</v>
      </c>
      <c r="C4061" s="129">
        <v>7.9</v>
      </c>
      <c r="D4061" s="129">
        <f t="shared" si="110"/>
        <v>0</v>
      </c>
      <c r="E4061" s="136">
        <f>MULTIPLIER!$H$46</f>
        <v>0</v>
      </c>
    </row>
    <row r="4062" spans="1:5" ht="15" customHeight="1" x14ac:dyDescent="0.2">
      <c r="A4062" s="132">
        <v>330294</v>
      </c>
      <c r="B4062" s="128" t="s">
        <v>5104</v>
      </c>
      <c r="C4062" s="129">
        <v>13.1</v>
      </c>
      <c r="D4062" s="129">
        <f t="shared" si="110"/>
        <v>0</v>
      </c>
      <c r="E4062" s="136">
        <f>MULTIPLIER!$H$46</f>
        <v>0</v>
      </c>
    </row>
    <row r="4063" spans="1:5" ht="15" customHeight="1" x14ac:dyDescent="0.2">
      <c r="A4063" s="132">
        <v>330295</v>
      </c>
      <c r="B4063" s="128" t="s">
        <v>5105</v>
      </c>
      <c r="C4063" s="129">
        <v>27.49</v>
      </c>
      <c r="D4063" s="129">
        <f t="shared" si="110"/>
        <v>0</v>
      </c>
      <c r="E4063" s="136">
        <f>MULTIPLIER!$H$46</f>
        <v>0</v>
      </c>
    </row>
    <row r="4064" spans="1:5" ht="15" customHeight="1" x14ac:dyDescent="0.2">
      <c r="A4064" s="132">
        <v>330296</v>
      </c>
      <c r="B4064" s="128" t="s">
        <v>5106</v>
      </c>
      <c r="C4064" s="129">
        <v>39.729999999999997</v>
      </c>
      <c r="D4064" s="129">
        <f t="shared" si="110"/>
        <v>0</v>
      </c>
      <c r="E4064" s="136">
        <f>MULTIPLIER!$H$46</f>
        <v>0</v>
      </c>
    </row>
    <row r="4065" spans="1:5" ht="15" customHeight="1" x14ac:dyDescent="0.2">
      <c r="A4065" s="132">
        <v>330297</v>
      </c>
      <c r="B4065" s="128" t="s">
        <v>5107</v>
      </c>
      <c r="C4065" s="129">
        <v>47.86</v>
      </c>
      <c r="D4065" s="129">
        <f t="shared" si="110"/>
        <v>0</v>
      </c>
      <c r="E4065" s="136">
        <f>MULTIPLIER!$H$46</f>
        <v>0</v>
      </c>
    </row>
    <row r="4066" spans="1:5" ht="15" customHeight="1" x14ac:dyDescent="0.2">
      <c r="A4066" s="132">
        <v>330298</v>
      </c>
      <c r="B4066" s="128" t="s">
        <v>5108</v>
      </c>
      <c r="C4066" s="129">
        <v>93.34</v>
      </c>
      <c r="D4066" s="129">
        <f t="shared" si="110"/>
        <v>0</v>
      </c>
      <c r="E4066" s="136">
        <f>MULTIPLIER!$H$46</f>
        <v>0</v>
      </c>
    </row>
    <row r="4067" spans="1:5" ht="15" customHeight="1" x14ac:dyDescent="0.2">
      <c r="A4067" s="132">
        <v>330321</v>
      </c>
      <c r="B4067" s="128" t="s">
        <v>5109</v>
      </c>
      <c r="C4067" s="129">
        <v>1.1200000000000001</v>
      </c>
      <c r="D4067" s="129">
        <f t="shared" si="110"/>
        <v>0</v>
      </c>
      <c r="E4067" s="136">
        <f>MULTIPLIER!$H$46</f>
        <v>0</v>
      </c>
    </row>
    <row r="4068" spans="1:5" ht="15" customHeight="1" x14ac:dyDescent="0.2">
      <c r="A4068" s="132">
        <v>330323</v>
      </c>
      <c r="B4068" s="128" t="s">
        <v>5110</v>
      </c>
      <c r="C4068" s="129">
        <v>2.25</v>
      </c>
      <c r="D4068" s="129">
        <f t="shared" si="110"/>
        <v>0</v>
      </c>
      <c r="E4068" s="136">
        <f>MULTIPLIER!$H$46</f>
        <v>0</v>
      </c>
    </row>
    <row r="4069" spans="1:5" ht="15" customHeight="1" x14ac:dyDescent="0.2">
      <c r="A4069" s="132">
        <v>330324</v>
      </c>
      <c r="B4069" s="128" t="s">
        <v>5111</v>
      </c>
      <c r="C4069" s="129">
        <v>4.76</v>
      </c>
      <c r="D4069" s="129">
        <f t="shared" si="110"/>
        <v>0</v>
      </c>
      <c r="E4069" s="136">
        <f>MULTIPLIER!$H$46</f>
        <v>0</v>
      </c>
    </row>
    <row r="4070" spans="1:5" ht="15" customHeight="1" x14ac:dyDescent="0.2">
      <c r="A4070" s="132">
        <v>330325</v>
      </c>
      <c r="B4070" s="128" t="s">
        <v>5112</v>
      </c>
      <c r="C4070" s="129">
        <v>9.6999999999999993</v>
      </c>
      <c r="D4070" s="129">
        <f t="shared" si="110"/>
        <v>0</v>
      </c>
      <c r="E4070" s="136">
        <f>MULTIPLIER!$H$46</f>
        <v>0</v>
      </c>
    </row>
    <row r="4071" spans="1:5" ht="15" customHeight="1" x14ac:dyDescent="0.2">
      <c r="A4071" s="132">
        <v>330326</v>
      </c>
      <c r="B4071" s="128" t="s">
        <v>5113</v>
      </c>
      <c r="C4071" s="129">
        <v>13.21</v>
      </c>
      <c r="D4071" s="129">
        <f t="shared" si="110"/>
        <v>0</v>
      </c>
      <c r="E4071" s="136">
        <f>MULTIPLIER!$H$46</f>
        <v>0</v>
      </c>
    </row>
    <row r="4072" spans="1:5" ht="15" customHeight="1" x14ac:dyDescent="0.2">
      <c r="A4072" s="132">
        <v>330327</v>
      </c>
      <c r="B4072" s="128" t="s">
        <v>5114</v>
      </c>
      <c r="C4072" s="129">
        <v>20.22</v>
      </c>
      <c r="D4072" s="129">
        <f t="shared" si="110"/>
        <v>0</v>
      </c>
      <c r="E4072" s="136">
        <f>MULTIPLIER!$H$46</f>
        <v>0</v>
      </c>
    </row>
    <row r="4073" spans="1:5" ht="15" customHeight="1" x14ac:dyDescent="0.2">
      <c r="A4073" s="132">
        <v>330328</v>
      </c>
      <c r="B4073" s="128" t="s">
        <v>5115</v>
      </c>
      <c r="C4073" s="129">
        <v>37.32</v>
      </c>
      <c r="D4073" s="129">
        <f t="shared" si="110"/>
        <v>0</v>
      </c>
      <c r="E4073" s="136">
        <f>MULTIPLIER!$H$46</f>
        <v>0</v>
      </c>
    </row>
    <row r="4074" spans="1:5" ht="15" customHeight="1" x14ac:dyDescent="0.2">
      <c r="A4074" s="132">
        <v>330343</v>
      </c>
      <c r="B4074" s="128" t="s">
        <v>5116</v>
      </c>
      <c r="C4074" s="129">
        <v>2.12</v>
      </c>
      <c r="D4074" s="129">
        <f t="shared" si="110"/>
        <v>0</v>
      </c>
      <c r="E4074" s="136">
        <f>MULTIPLIER!$H$46</f>
        <v>0</v>
      </c>
    </row>
    <row r="4075" spans="1:5" ht="15" customHeight="1" x14ac:dyDescent="0.2">
      <c r="A4075" s="132">
        <v>330344</v>
      </c>
      <c r="B4075" s="128" t="s">
        <v>5117</v>
      </c>
      <c r="C4075" s="129">
        <v>4.76</v>
      </c>
      <c r="D4075" s="129">
        <f t="shared" si="110"/>
        <v>0</v>
      </c>
      <c r="E4075" s="136">
        <f>MULTIPLIER!$H$46</f>
        <v>0</v>
      </c>
    </row>
    <row r="4076" spans="1:5" ht="15" customHeight="1" x14ac:dyDescent="0.2">
      <c r="A4076" s="132">
        <v>330345</v>
      </c>
      <c r="B4076" s="128" t="s">
        <v>5118</v>
      </c>
      <c r="C4076" s="129">
        <v>9.5500000000000007</v>
      </c>
      <c r="D4076" s="129">
        <f t="shared" si="110"/>
        <v>0</v>
      </c>
      <c r="E4076" s="136">
        <f>MULTIPLIER!$H$46</f>
        <v>0</v>
      </c>
    </row>
    <row r="4077" spans="1:5" ht="15" customHeight="1" x14ac:dyDescent="0.2">
      <c r="A4077" s="132">
        <v>330346</v>
      </c>
      <c r="B4077" s="128" t="s">
        <v>5119</v>
      </c>
      <c r="C4077" s="129">
        <v>13.21</v>
      </c>
      <c r="D4077" s="129">
        <f t="shared" si="110"/>
        <v>0</v>
      </c>
      <c r="E4077" s="136">
        <f>MULTIPLIER!$H$46</f>
        <v>0</v>
      </c>
    </row>
    <row r="4078" spans="1:5" ht="15" customHeight="1" x14ac:dyDescent="0.2">
      <c r="A4078" s="132">
        <v>330347</v>
      </c>
      <c r="B4078" s="128" t="s">
        <v>5120</v>
      </c>
      <c r="C4078" s="129">
        <v>19.899999999999999</v>
      </c>
      <c r="D4078" s="129">
        <f t="shared" si="110"/>
        <v>0</v>
      </c>
      <c r="E4078" s="136">
        <f>MULTIPLIER!$H$46</f>
        <v>0</v>
      </c>
    </row>
    <row r="4079" spans="1:5" ht="15" customHeight="1" x14ac:dyDescent="0.2">
      <c r="A4079" s="132">
        <v>330348</v>
      </c>
      <c r="B4079" s="128" t="s">
        <v>5121</v>
      </c>
      <c r="C4079" s="129">
        <v>36.43</v>
      </c>
      <c r="D4079" s="129">
        <f t="shared" si="110"/>
        <v>0</v>
      </c>
      <c r="E4079" s="136">
        <f>MULTIPLIER!$H$46</f>
        <v>0</v>
      </c>
    </row>
    <row r="4080" spans="1:5" ht="15" customHeight="1" x14ac:dyDescent="0.2">
      <c r="A4080" s="132">
        <v>330399</v>
      </c>
      <c r="B4080" s="128" t="s">
        <v>5122</v>
      </c>
      <c r="C4080" s="129">
        <v>5.07</v>
      </c>
      <c r="D4080" s="129">
        <f t="shared" ref="D4080:D4119" si="111">ROUND(C4080*E4080,4)</f>
        <v>0</v>
      </c>
      <c r="E4080" s="136">
        <f>MULTIPLIER!$H$46</f>
        <v>0</v>
      </c>
    </row>
    <row r="4081" spans="1:5" ht="15" customHeight="1" x14ac:dyDescent="0.2">
      <c r="A4081" s="132">
        <v>330403</v>
      </c>
      <c r="B4081" s="128" t="s">
        <v>5123</v>
      </c>
      <c r="C4081" s="129">
        <v>9.65</v>
      </c>
      <c r="D4081" s="129">
        <f t="shared" si="111"/>
        <v>0</v>
      </c>
      <c r="E4081" s="136">
        <f>MULTIPLIER!$H$46</f>
        <v>0</v>
      </c>
    </row>
    <row r="4082" spans="1:5" ht="15" customHeight="1" x14ac:dyDescent="0.2">
      <c r="A4082" s="132">
        <v>330408</v>
      </c>
      <c r="B4082" s="128" t="s">
        <v>5124</v>
      </c>
      <c r="C4082" s="129">
        <v>14.38</v>
      </c>
      <c r="D4082" s="129">
        <f t="shared" si="111"/>
        <v>0</v>
      </c>
      <c r="E4082" s="136">
        <f>MULTIPLIER!$H$46</f>
        <v>0</v>
      </c>
    </row>
    <row r="4083" spans="1:5" ht="15" customHeight="1" x14ac:dyDescent="0.2">
      <c r="A4083" s="132">
        <v>330413</v>
      </c>
      <c r="B4083" s="128" t="s">
        <v>5125</v>
      </c>
      <c r="C4083" s="129">
        <v>22.41</v>
      </c>
      <c r="D4083" s="129">
        <f t="shared" si="111"/>
        <v>0</v>
      </c>
      <c r="E4083" s="136">
        <f>MULTIPLIER!$H$46</f>
        <v>0</v>
      </c>
    </row>
    <row r="4084" spans="1:5" ht="15" customHeight="1" x14ac:dyDescent="0.2">
      <c r="A4084" s="132">
        <v>330453</v>
      </c>
      <c r="B4084" s="128" t="s">
        <v>5126</v>
      </c>
      <c r="C4084" s="129">
        <v>2.04</v>
      </c>
      <c r="D4084" s="129">
        <f t="shared" si="111"/>
        <v>0</v>
      </c>
      <c r="E4084" s="136">
        <f>MULTIPLIER!$H$46</f>
        <v>0</v>
      </c>
    </row>
    <row r="4085" spans="1:5" ht="15" customHeight="1" x14ac:dyDescent="0.2">
      <c r="A4085" s="132">
        <v>330454</v>
      </c>
      <c r="B4085" s="128" t="s">
        <v>5127</v>
      </c>
      <c r="C4085" s="129">
        <v>4.29</v>
      </c>
      <c r="D4085" s="129">
        <f t="shared" si="111"/>
        <v>0</v>
      </c>
      <c r="E4085" s="136">
        <f>MULTIPLIER!$H$46</f>
        <v>0</v>
      </c>
    </row>
    <row r="4086" spans="1:5" ht="15" customHeight="1" x14ac:dyDescent="0.2">
      <c r="A4086" s="132">
        <v>330455</v>
      </c>
      <c r="B4086" s="128" t="s">
        <v>5128</v>
      </c>
      <c r="C4086" s="129">
        <v>9.15</v>
      </c>
      <c r="D4086" s="129">
        <f t="shared" si="111"/>
        <v>0</v>
      </c>
      <c r="E4086" s="136">
        <f>MULTIPLIER!$H$46</f>
        <v>0</v>
      </c>
    </row>
    <row r="4087" spans="1:5" ht="15" customHeight="1" x14ac:dyDescent="0.2">
      <c r="A4087" s="132">
        <v>330456</v>
      </c>
      <c r="B4087" s="128" t="s">
        <v>5129</v>
      </c>
      <c r="C4087" s="129">
        <v>13.42</v>
      </c>
      <c r="D4087" s="129">
        <f t="shared" si="111"/>
        <v>0</v>
      </c>
      <c r="E4087" s="136">
        <f>MULTIPLIER!$H$46</f>
        <v>0</v>
      </c>
    </row>
    <row r="4088" spans="1:5" ht="15" customHeight="1" x14ac:dyDescent="0.2">
      <c r="A4088" s="132">
        <v>330457</v>
      </c>
      <c r="B4088" s="128" t="s">
        <v>5130</v>
      </c>
      <c r="C4088" s="129">
        <v>18.75</v>
      </c>
      <c r="D4088" s="129">
        <f t="shared" si="111"/>
        <v>0</v>
      </c>
      <c r="E4088" s="136">
        <f>MULTIPLIER!$H$46</f>
        <v>0</v>
      </c>
    </row>
    <row r="4089" spans="1:5" ht="15" customHeight="1" x14ac:dyDescent="0.2">
      <c r="A4089" s="132">
        <v>330458</v>
      </c>
      <c r="B4089" s="128" t="s">
        <v>5131</v>
      </c>
      <c r="C4089" s="129">
        <v>35.6</v>
      </c>
      <c r="D4089" s="129">
        <f t="shared" si="111"/>
        <v>0</v>
      </c>
      <c r="E4089" s="136">
        <f>MULTIPLIER!$H$46</f>
        <v>0</v>
      </c>
    </row>
    <row r="4090" spans="1:5" ht="15" customHeight="1" x14ac:dyDescent="0.2">
      <c r="A4090" s="132">
        <v>330513</v>
      </c>
      <c r="B4090" s="128" t="s">
        <v>5132</v>
      </c>
      <c r="C4090" s="129">
        <v>26.86</v>
      </c>
      <c r="D4090" s="129">
        <f t="shared" si="111"/>
        <v>0</v>
      </c>
      <c r="E4090" s="136">
        <f>MULTIPLIER!$H$46</f>
        <v>0</v>
      </c>
    </row>
    <row r="4091" spans="1:5" ht="15" customHeight="1" x14ac:dyDescent="0.2">
      <c r="A4091" s="132">
        <v>330514</v>
      </c>
      <c r="B4091" s="128" t="s">
        <v>5133</v>
      </c>
      <c r="C4091" s="129">
        <v>56.2</v>
      </c>
      <c r="D4091" s="129">
        <f t="shared" si="111"/>
        <v>0</v>
      </c>
      <c r="E4091" s="136">
        <f>MULTIPLIER!$H$46</f>
        <v>0</v>
      </c>
    </row>
    <row r="4092" spans="1:5" ht="15" customHeight="1" x14ac:dyDescent="0.2">
      <c r="A4092" s="132">
        <v>330515</v>
      </c>
      <c r="B4092" s="128" t="s">
        <v>5134</v>
      </c>
      <c r="C4092" s="129">
        <v>75.739999999999995</v>
      </c>
      <c r="D4092" s="129">
        <f t="shared" si="111"/>
        <v>0</v>
      </c>
      <c r="E4092" s="136">
        <f>MULTIPLIER!$H$46</f>
        <v>0</v>
      </c>
    </row>
    <row r="4093" spans="1:5" ht="15" customHeight="1" x14ac:dyDescent="0.2">
      <c r="A4093" s="132">
        <v>330516</v>
      </c>
      <c r="B4093" s="128" t="s">
        <v>5135</v>
      </c>
      <c r="C4093" s="129">
        <v>109.22</v>
      </c>
      <c r="D4093" s="129">
        <f t="shared" si="111"/>
        <v>0</v>
      </c>
      <c r="E4093" s="136">
        <f>MULTIPLIER!$H$46</f>
        <v>0</v>
      </c>
    </row>
    <row r="4094" spans="1:5" ht="15" customHeight="1" x14ac:dyDescent="0.2">
      <c r="A4094" s="132">
        <v>330517</v>
      </c>
      <c r="B4094" s="128" t="s">
        <v>5136</v>
      </c>
      <c r="C4094" s="129">
        <v>150.33000000000001</v>
      </c>
      <c r="D4094" s="129">
        <f t="shared" si="111"/>
        <v>0</v>
      </c>
      <c r="E4094" s="136">
        <f>MULTIPLIER!$H$46</f>
        <v>0</v>
      </c>
    </row>
    <row r="4095" spans="1:5" ht="15" customHeight="1" x14ac:dyDescent="0.2">
      <c r="A4095" s="132">
        <v>330518</v>
      </c>
      <c r="B4095" s="128" t="s">
        <v>5137</v>
      </c>
      <c r="C4095" s="129">
        <v>255.78</v>
      </c>
      <c r="D4095" s="129">
        <f t="shared" si="111"/>
        <v>0</v>
      </c>
      <c r="E4095" s="136">
        <f>MULTIPLIER!$H$46</f>
        <v>0</v>
      </c>
    </row>
    <row r="4096" spans="1:5" ht="15" customHeight="1" x14ac:dyDescent="0.2">
      <c r="A4096" s="132">
        <v>330549</v>
      </c>
      <c r="B4096" s="128" t="s">
        <v>5138</v>
      </c>
      <c r="C4096" s="129">
        <v>5.36</v>
      </c>
      <c r="D4096" s="129">
        <f t="shared" si="111"/>
        <v>0</v>
      </c>
      <c r="E4096" s="136">
        <f>MULTIPLIER!$H$46</f>
        <v>0</v>
      </c>
    </row>
    <row r="4097" spans="1:5" ht="15" customHeight="1" x14ac:dyDescent="0.2">
      <c r="A4097" s="132">
        <v>330553</v>
      </c>
      <c r="B4097" s="128" t="s">
        <v>5139</v>
      </c>
      <c r="C4097" s="129">
        <v>10.15</v>
      </c>
      <c r="D4097" s="129">
        <f t="shared" si="111"/>
        <v>0</v>
      </c>
      <c r="E4097" s="136">
        <f>MULTIPLIER!$H$46</f>
        <v>0</v>
      </c>
    </row>
    <row r="4098" spans="1:5" ht="15" customHeight="1" x14ac:dyDescent="0.2">
      <c r="A4098" s="132">
        <v>330554</v>
      </c>
      <c r="B4098" s="128" t="s">
        <v>5140</v>
      </c>
      <c r="C4098" s="129">
        <v>15.35</v>
      </c>
      <c r="D4098" s="129">
        <f t="shared" si="111"/>
        <v>0</v>
      </c>
      <c r="E4098" s="136">
        <f>MULTIPLIER!$H$46</f>
        <v>0</v>
      </c>
    </row>
    <row r="4099" spans="1:5" ht="15" customHeight="1" x14ac:dyDescent="0.2">
      <c r="A4099" s="132">
        <v>330555</v>
      </c>
      <c r="B4099" s="128" t="s">
        <v>5141</v>
      </c>
      <c r="C4099" s="129">
        <v>15.69</v>
      </c>
      <c r="D4099" s="129">
        <f t="shared" si="111"/>
        <v>0</v>
      </c>
      <c r="E4099" s="136">
        <f>MULTIPLIER!$H$46</f>
        <v>0</v>
      </c>
    </row>
    <row r="4100" spans="1:5" ht="15" customHeight="1" x14ac:dyDescent="0.2">
      <c r="A4100" s="132">
        <v>330556</v>
      </c>
      <c r="B4100" s="128" t="s">
        <v>5142</v>
      </c>
      <c r="C4100" s="129">
        <v>14.38</v>
      </c>
      <c r="D4100" s="129">
        <f t="shared" si="111"/>
        <v>0</v>
      </c>
      <c r="E4100" s="136">
        <f>MULTIPLIER!$H$46</f>
        <v>0</v>
      </c>
    </row>
    <row r="4101" spans="1:5" ht="15" customHeight="1" x14ac:dyDescent="0.2">
      <c r="A4101" s="132">
        <v>330558</v>
      </c>
      <c r="B4101" s="128" t="s">
        <v>5143</v>
      </c>
      <c r="C4101" s="129">
        <v>21.86</v>
      </c>
      <c r="D4101" s="129">
        <f t="shared" si="111"/>
        <v>0</v>
      </c>
      <c r="E4101" s="136">
        <f>MULTIPLIER!$H$46</f>
        <v>0</v>
      </c>
    </row>
    <row r="4102" spans="1:5" ht="15" customHeight="1" x14ac:dyDescent="0.2">
      <c r="A4102" s="132">
        <v>330559</v>
      </c>
      <c r="B4102" s="128" t="s">
        <v>5144</v>
      </c>
      <c r="C4102" s="129">
        <v>22.65</v>
      </c>
      <c r="D4102" s="129">
        <f t="shared" si="111"/>
        <v>0</v>
      </c>
      <c r="E4102" s="136">
        <f>MULTIPLIER!$H$46</f>
        <v>0</v>
      </c>
    </row>
    <row r="4103" spans="1:5" ht="15" customHeight="1" x14ac:dyDescent="0.2">
      <c r="A4103" s="132">
        <v>330560</v>
      </c>
      <c r="B4103" s="128" t="s">
        <v>5145</v>
      </c>
      <c r="C4103" s="129">
        <v>22.57</v>
      </c>
      <c r="D4103" s="129">
        <f t="shared" si="111"/>
        <v>0</v>
      </c>
      <c r="E4103" s="136">
        <f>MULTIPLIER!$H$46</f>
        <v>0</v>
      </c>
    </row>
    <row r="4104" spans="1:5" ht="15" customHeight="1" x14ac:dyDescent="0.2">
      <c r="A4104" s="132">
        <v>330565</v>
      </c>
      <c r="B4104" s="128" t="s">
        <v>5146</v>
      </c>
      <c r="C4104" s="129">
        <v>40.119999999999997</v>
      </c>
      <c r="D4104" s="129">
        <f t="shared" si="111"/>
        <v>0</v>
      </c>
      <c r="E4104" s="136">
        <f>MULTIPLIER!$H$46</f>
        <v>0</v>
      </c>
    </row>
    <row r="4105" spans="1:5" ht="15" customHeight="1" x14ac:dyDescent="0.2">
      <c r="A4105" s="132">
        <v>3302409</v>
      </c>
      <c r="B4105" s="128" t="s">
        <v>5147</v>
      </c>
      <c r="C4105" s="129">
        <v>15.25</v>
      </c>
      <c r="D4105" s="129">
        <f t="shared" si="111"/>
        <v>0</v>
      </c>
      <c r="E4105" s="136">
        <f>MULTIPLIER!$H$46</f>
        <v>0</v>
      </c>
    </row>
    <row r="4106" spans="1:5" ht="15" customHeight="1" x14ac:dyDescent="0.2">
      <c r="A4106" s="132">
        <v>3302410</v>
      </c>
      <c r="B4106" s="128" t="s">
        <v>5148</v>
      </c>
      <c r="C4106" s="129">
        <v>15.4</v>
      </c>
      <c r="D4106" s="129">
        <f t="shared" si="111"/>
        <v>0</v>
      </c>
      <c r="E4106" s="136">
        <f>MULTIPLIER!$H$46</f>
        <v>0</v>
      </c>
    </row>
    <row r="4107" spans="1:5" ht="15" customHeight="1" x14ac:dyDescent="0.2">
      <c r="A4107" s="132">
        <v>3302415</v>
      </c>
      <c r="B4107" s="128" t="s">
        <v>5149</v>
      </c>
      <c r="C4107" s="129">
        <v>12.61</v>
      </c>
      <c r="D4107" s="129">
        <f t="shared" si="111"/>
        <v>0</v>
      </c>
      <c r="E4107" s="136">
        <f>MULTIPLIER!$H$46</f>
        <v>0</v>
      </c>
    </row>
    <row r="4108" spans="1:5" ht="15" customHeight="1" x14ac:dyDescent="0.2">
      <c r="A4108" s="132">
        <v>3302422</v>
      </c>
      <c r="B4108" s="128" t="s">
        <v>5150</v>
      </c>
      <c r="C4108" s="129">
        <v>35.46</v>
      </c>
      <c r="D4108" s="129">
        <f t="shared" si="111"/>
        <v>0</v>
      </c>
      <c r="E4108" s="136">
        <f>MULTIPLIER!$H$46</f>
        <v>0</v>
      </c>
    </row>
    <row r="4109" spans="1:5" ht="15" customHeight="1" x14ac:dyDescent="0.2">
      <c r="A4109" s="132">
        <v>3302423</v>
      </c>
      <c r="B4109" s="128" t="s">
        <v>5151</v>
      </c>
      <c r="C4109" s="129">
        <v>38.08</v>
      </c>
      <c r="D4109" s="129">
        <f t="shared" si="111"/>
        <v>0</v>
      </c>
      <c r="E4109" s="136">
        <f>MULTIPLIER!$H$46</f>
        <v>0</v>
      </c>
    </row>
    <row r="4110" spans="1:5" ht="15" customHeight="1" x14ac:dyDescent="0.2">
      <c r="A4110" s="132">
        <v>3302426</v>
      </c>
      <c r="B4110" s="128" t="s">
        <v>5152</v>
      </c>
      <c r="C4110" s="129">
        <v>28.61</v>
      </c>
      <c r="D4110" s="129">
        <f t="shared" si="111"/>
        <v>0</v>
      </c>
      <c r="E4110" s="136">
        <f>MULTIPLIER!$H$46</f>
        <v>0</v>
      </c>
    </row>
    <row r="4111" spans="1:5" ht="15" customHeight="1" x14ac:dyDescent="0.2">
      <c r="A4111" s="132">
        <v>3302427</v>
      </c>
      <c r="B4111" s="128" t="s">
        <v>5153</v>
      </c>
      <c r="C4111" s="129">
        <v>31.62</v>
      </c>
      <c r="D4111" s="129">
        <f t="shared" si="111"/>
        <v>0</v>
      </c>
      <c r="E4111" s="136">
        <f>MULTIPLIER!$H$46</f>
        <v>0</v>
      </c>
    </row>
    <row r="4112" spans="1:5" ht="15" customHeight="1" x14ac:dyDescent="0.2">
      <c r="A4112" s="132">
        <v>3302446</v>
      </c>
      <c r="B4112" s="128" t="s">
        <v>5154</v>
      </c>
      <c r="C4112" s="129">
        <v>38.729999999999997</v>
      </c>
      <c r="D4112" s="129">
        <f t="shared" si="111"/>
        <v>0</v>
      </c>
      <c r="E4112" s="136">
        <f>MULTIPLIER!$H$46</f>
        <v>0</v>
      </c>
    </row>
    <row r="4113" spans="1:5" ht="15" customHeight="1" x14ac:dyDescent="0.2">
      <c r="A4113" s="132">
        <v>3302447</v>
      </c>
      <c r="B4113" s="128" t="s">
        <v>5155</v>
      </c>
      <c r="C4113" s="129">
        <v>44.49</v>
      </c>
      <c r="D4113" s="129">
        <f t="shared" si="111"/>
        <v>0</v>
      </c>
      <c r="E4113" s="136">
        <f>MULTIPLIER!$H$46</f>
        <v>0</v>
      </c>
    </row>
    <row r="4114" spans="1:5" ht="15" customHeight="1" x14ac:dyDescent="0.2">
      <c r="A4114" s="132">
        <v>3302448</v>
      </c>
      <c r="B4114" s="128" t="s">
        <v>5156</v>
      </c>
      <c r="C4114" s="129">
        <v>45.8</v>
      </c>
      <c r="D4114" s="129">
        <f t="shared" si="111"/>
        <v>0</v>
      </c>
      <c r="E4114" s="136">
        <f>MULTIPLIER!$H$46</f>
        <v>0</v>
      </c>
    </row>
    <row r="4115" spans="1:5" ht="15" customHeight="1" x14ac:dyDescent="0.2">
      <c r="A4115" s="132">
        <v>3302471</v>
      </c>
      <c r="B4115" s="128" t="s">
        <v>5157</v>
      </c>
      <c r="C4115" s="129">
        <v>58.69</v>
      </c>
      <c r="D4115" s="129">
        <f t="shared" si="111"/>
        <v>0</v>
      </c>
      <c r="E4115" s="136">
        <f>MULTIPLIER!$H$46</f>
        <v>0</v>
      </c>
    </row>
    <row r="4116" spans="1:5" ht="15" customHeight="1" x14ac:dyDescent="0.2">
      <c r="A4116" s="132">
        <v>3302472</v>
      </c>
      <c r="B4116" s="128" t="s">
        <v>5158</v>
      </c>
      <c r="C4116" s="129">
        <v>59.94</v>
      </c>
      <c r="D4116" s="129">
        <f t="shared" si="111"/>
        <v>0</v>
      </c>
      <c r="E4116" s="136">
        <f>MULTIPLIER!$H$46</f>
        <v>0</v>
      </c>
    </row>
    <row r="4117" spans="1:5" ht="15" customHeight="1" x14ac:dyDescent="0.2">
      <c r="A4117" s="132">
        <v>3302473</v>
      </c>
      <c r="B4117" s="128" t="s">
        <v>5159</v>
      </c>
      <c r="C4117" s="129">
        <v>61.04</v>
      </c>
      <c r="D4117" s="129">
        <f t="shared" si="111"/>
        <v>0</v>
      </c>
      <c r="E4117" s="136">
        <f>MULTIPLIER!$H$46</f>
        <v>0</v>
      </c>
    </row>
    <row r="4118" spans="1:5" ht="15" customHeight="1" x14ac:dyDescent="0.2">
      <c r="A4118" s="132">
        <v>3302493</v>
      </c>
      <c r="B4118" s="128" t="s">
        <v>5160</v>
      </c>
      <c r="C4118" s="129">
        <v>96.4</v>
      </c>
      <c r="D4118" s="129">
        <f t="shared" si="111"/>
        <v>0</v>
      </c>
      <c r="E4118" s="136">
        <f>MULTIPLIER!$H$46</f>
        <v>0</v>
      </c>
    </row>
    <row r="4119" spans="1:5" ht="15" customHeight="1" x14ac:dyDescent="0.2">
      <c r="A4119" s="132">
        <v>3302494</v>
      </c>
      <c r="B4119" s="128" t="s">
        <v>5161</v>
      </c>
      <c r="C4119" s="129">
        <v>101.35</v>
      </c>
      <c r="D4119" s="129">
        <f t="shared" si="111"/>
        <v>0</v>
      </c>
      <c r="E4119" s="136">
        <f>MULTIPLIER!$H$46</f>
        <v>0</v>
      </c>
    </row>
  </sheetData>
  <pageMargins left="0.7" right="0.7" top="0.75" bottom="0.75" header="0.511811023622047" footer="0.511811023622047"/>
  <pageSetup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1"/>
  </sheetPr>
  <dimension ref="A1:Z1939"/>
  <sheetViews>
    <sheetView showGridLines="0" workbookViewId="0">
      <selection activeCell="I21" sqref="I21"/>
    </sheetView>
  </sheetViews>
  <sheetFormatPr defaultRowHeight="10.5" x14ac:dyDescent="0.15"/>
  <cols>
    <col min="1" max="1" width="21.1640625" style="5" customWidth="1"/>
    <col min="2" max="2" width="44.6640625" style="5" bestFit="1" customWidth="1"/>
    <col min="3" max="5" width="24.5" style="5" customWidth="1"/>
    <col min="6" max="6" width="24.5" style="6" customWidth="1"/>
    <col min="7" max="14" width="24.5" style="5" customWidth="1"/>
    <col min="15" max="15" width="15" style="5" customWidth="1"/>
  </cols>
  <sheetData>
    <row r="1" spans="1:26" ht="21" customHeight="1" thickBot="1" x14ac:dyDescent="0.2">
      <c r="A1" s="26" t="s">
        <v>5184</v>
      </c>
      <c r="B1" s="245" t="s">
        <v>5185</v>
      </c>
      <c r="C1" s="246"/>
      <c r="D1" s="246"/>
      <c r="E1" s="246"/>
      <c r="F1" s="246"/>
      <c r="G1" s="246"/>
      <c r="H1" s="246"/>
      <c r="I1" s="246"/>
      <c r="J1" s="246"/>
      <c r="K1" s="246"/>
      <c r="L1"/>
      <c r="M1"/>
      <c r="N1"/>
      <c r="O1"/>
    </row>
    <row r="2" spans="1:26" s="10" customFormat="1" ht="32.25" customHeight="1" thickTop="1" x14ac:dyDescent="0.15">
      <c r="A2" s="27"/>
      <c r="B2" s="220">
        <v>0</v>
      </c>
      <c r="C2" s="220">
        <v>0</v>
      </c>
      <c r="D2" s="220">
        <v>0</v>
      </c>
      <c r="E2" s="220">
        <v>0</v>
      </c>
      <c r="F2" s="220">
        <v>0</v>
      </c>
      <c r="G2" s="220">
        <v>0</v>
      </c>
      <c r="H2" s="220">
        <v>0</v>
      </c>
      <c r="I2" s="220">
        <v>0</v>
      </c>
      <c r="J2" s="220">
        <v>0</v>
      </c>
      <c r="K2" s="221">
        <v>0</v>
      </c>
      <c r="L2" s="221">
        <v>0</v>
      </c>
      <c r="M2" s="221">
        <v>0</v>
      </c>
      <c r="N2" s="28"/>
      <c r="O2"/>
      <c r="P2"/>
      <c r="Q2"/>
      <c r="R2"/>
      <c r="S2"/>
      <c r="T2"/>
      <c r="U2"/>
      <c r="V2"/>
      <c r="W2"/>
      <c r="X2"/>
      <c r="Y2"/>
      <c r="Z2"/>
    </row>
    <row r="3" spans="1:26" ht="60" customHeight="1" x14ac:dyDescent="0.15">
      <c r="A3" s="233" t="s">
        <v>9</v>
      </c>
      <c r="B3" s="38" t="str">
        <f>HYPERLINK("#'Fittings'!A5","Blk Malleable Fittings")</f>
        <v>Blk Malleable Fittings</v>
      </c>
      <c r="C3" s="38" t="str">
        <f>HYPERLINK("#'Fittings'!A374","Blk Malleable XH Sched80 Fittings")</f>
        <v>Blk Malleable XH Sched80 Fittings</v>
      </c>
      <c r="D3" s="38" t="str">
        <f>HYPERLINK("#'Fittings'!A418","Galv Malleable Fittings")</f>
        <v>Galv Malleable Fittings</v>
      </c>
      <c r="E3" s="38" t="str">
        <f>HYPERLINK("#'Fittings'!A787","Bronze Fittings")</f>
        <v>Bronze Fittings</v>
      </c>
      <c r="F3" s="38" t="str">
        <f>HYPERLINK("#'Fittings'!A1018","Gas Connector End Fittings")</f>
        <v>Gas Connector End Fittings</v>
      </c>
      <c r="G3" s="38" t="str">
        <f>HYPERLINK("#'Fittings'!A1031","Stainless 304 SP112 Fittings")</f>
        <v>Stainless 304 SP112 Fittings</v>
      </c>
      <c r="H3" s="38" t="str">
        <f>HYPERLINK("#'Fittings'!A1203","Stainless 316 SP112 Fittings")</f>
        <v>Stainless 316 SP112 Fittings</v>
      </c>
      <c r="I3" s="38" t="str">
        <f>HYPERLINK("#'Fittings'!A1332","Stainless 304 SP114 Fittings")</f>
        <v>Stainless 304 SP114 Fittings</v>
      </c>
      <c r="J3" s="38" t="str">
        <f>HYPERLINK("#'Fittings'!A1500","Stainless 316 SP114 Fittings")</f>
        <v>Stainless 316 SP114 Fittings</v>
      </c>
      <c r="K3" s="38" t="str">
        <f>HYPERLINK("#'Fittings'!A1649","Push Fittings")</f>
        <v>Push Fittings</v>
      </c>
      <c r="L3" s="38" t="str">
        <f>HYPERLINK("#'Fittings'!A1707","Copper Fittings")</f>
        <v>Copper Fittings</v>
      </c>
      <c r="M3" s="38" t="str">
        <f>HYPERLINK("#'Fittings'!A1810","Ductile Iron Fittings")</f>
        <v>Ductile Iron Fittings</v>
      </c>
      <c r="N3" s="236" t="s">
        <v>7182</v>
      </c>
      <c r="O3"/>
    </row>
    <row r="4" spans="1:26" s="202" customFormat="1" ht="21" customHeight="1" x14ac:dyDescent="0.15">
      <c r="A4" s="201" t="s">
        <v>70</v>
      </c>
      <c r="B4" s="234" t="s">
        <v>71</v>
      </c>
      <c r="C4" s="234" t="s">
        <v>72</v>
      </c>
      <c r="D4" s="234" t="s">
        <v>73</v>
      </c>
      <c r="E4" s="234" t="s">
        <v>74</v>
      </c>
      <c r="F4" s="235"/>
      <c r="G4" s="235"/>
      <c r="H4" s="235"/>
      <c r="I4" s="235"/>
      <c r="J4" s="235"/>
      <c r="K4" s="235"/>
      <c r="L4" s="235"/>
      <c r="M4" s="235"/>
      <c r="N4" s="235"/>
    </row>
    <row r="5" spans="1:26" ht="32.1" customHeight="1" x14ac:dyDescent="0.15">
      <c r="A5" s="243" t="s">
        <v>10</v>
      </c>
      <c r="B5" s="243"/>
      <c r="C5" s="243"/>
      <c r="D5" s="243"/>
      <c r="E5" s="243"/>
      <c r="F5" s="200" t="str">
        <f>HYPERLINK("#'Fittings'!A1","Top of Page")</f>
        <v>Top of Page</v>
      </c>
      <c r="G5"/>
      <c r="H5"/>
      <c r="I5"/>
      <c r="J5"/>
      <c r="K5"/>
      <c r="L5"/>
      <c r="M5"/>
      <c r="N5"/>
      <c r="O5"/>
    </row>
    <row r="6" spans="1:26" ht="14.25" x14ac:dyDescent="0.15">
      <c r="A6" s="29">
        <v>660180</v>
      </c>
      <c r="B6" s="70" t="s">
        <v>5626</v>
      </c>
      <c r="C6" s="31">
        <f>IF($B$2&gt;0,$B$2,MULTIPLIER!$C$4)</f>
        <v>0</v>
      </c>
      <c r="D6" s="32">
        <v>5.58</v>
      </c>
      <c r="E6" s="43">
        <f t="shared" ref="E6:E69" si="0">C6*D6</f>
        <v>0</v>
      </c>
      <c r="F6"/>
      <c r="G6"/>
      <c r="H6"/>
      <c r="I6"/>
      <c r="J6"/>
      <c r="K6"/>
      <c r="L6"/>
      <c r="M6"/>
      <c r="N6"/>
      <c r="O6"/>
    </row>
    <row r="7" spans="1:26" ht="14.25" x14ac:dyDescent="0.15">
      <c r="A7" s="33">
        <v>660181</v>
      </c>
      <c r="B7" s="71" t="s">
        <v>5627</v>
      </c>
      <c r="C7" s="35">
        <f>IF($B$2&gt;0,$B$2,MULTIPLIER!$C$4)</f>
        <v>0</v>
      </c>
      <c r="D7" s="36">
        <v>5.7</v>
      </c>
      <c r="E7" s="43">
        <f t="shared" si="0"/>
        <v>0</v>
      </c>
      <c r="F7"/>
      <c r="G7"/>
      <c r="H7"/>
      <c r="I7"/>
      <c r="J7"/>
      <c r="K7"/>
      <c r="L7"/>
      <c r="M7"/>
      <c r="N7"/>
      <c r="O7"/>
    </row>
    <row r="8" spans="1:26" ht="14.25" x14ac:dyDescent="0.15">
      <c r="A8" s="29">
        <v>660182</v>
      </c>
      <c r="B8" s="70" t="s">
        <v>5628</v>
      </c>
      <c r="C8" s="31">
        <f>IF($B$2&gt;0,$B$2,MULTIPLIER!$C$4)</f>
        <v>0</v>
      </c>
      <c r="D8" s="32">
        <v>5.19</v>
      </c>
      <c r="E8" s="43">
        <f t="shared" si="0"/>
        <v>0</v>
      </c>
      <c r="F8"/>
      <c r="G8"/>
      <c r="H8"/>
      <c r="I8"/>
      <c r="J8"/>
      <c r="K8"/>
      <c r="L8"/>
      <c r="M8"/>
      <c r="N8"/>
      <c r="O8"/>
    </row>
    <row r="9" spans="1:26" ht="14.25" x14ac:dyDescent="0.15">
      <c r="A9" s="33">
        <v>660183</v>
      </c>
      <c r="B9" s="71" t="s">
        <v>5629</v>
      </c>
      <c r="C9" s="35">
        <f>IF($B$2&gt;0,$B$2,MULTIPLIER!$C$4)</f>
        <v>0</v>
      </c>
      <c r="D9" s="36">
        <v>4.4800000000000004</v>
      </c>
      <c r="E9" s="43">
        <f t="shared" si="0"/>
        <v>0</v>
      </c>
      <c r="F9"/>
      <c r="G9"/>
      <c r="H9"/>
      <c r="I9"/>
      <c r="J9"/>
      <c r="K9"/>
      <c r="L9"/>
      <c r="M9"/>
      <c r="N9"/>
      <c r="O9"/>
    </row>
    <row r="10" spans="1:26" ht="14.25" x14ac:dyDescent="0.15">
      <c r="A10" s="29">
        <v>660184</v>
      </c>
      <c r="B10" s="70" t="s">
        <v>5630</v>
      </c>
      <c r="C10" s="31">
        <f>IF($B$2&gt;0,$B$2,MULTIPLIER!$C$4)</f>
        <v>0</v>
      </c>
      <c r="D10" s="32">
        <v>5.47</v>
      </c>
      <c r="E10" s="43">
        <f t="shared" si="0"/>
        <v>0</v>
      </c>
      <c r="F10"/>
      <c r="G10"/>
      <c r="H10"/>
      <c r="I10"/>
      <c r="J10"/>
      <c r="K10"/>
      <c r="L10"/>
      <c r="M10"/>
      <c r="N10"/>
      <c r="O10"/>
    </row>
    <row r="11" spans="1:26" ht="14.25" x14ac:dyDescent="0.15">
      <c r="A11" s="33">
        <v>660185</v>
      </c>
      <c r="B11" s="71" t="s">
        <v>5631</v>
      </c>
      <c r="C11" s="35">
        <f>IF($B$2&gt;0,$B$2,MULTIPLIER!$C$4)</f>
        <v>0</v>
      </c>
      <c r="D11" s="36">
        <v>6.99</v>
      </c>
      <c r="E11" s="43">
        <f t="shared" si="0"/>
        <v>0</v>
      </c>
      <c r="F11"/>
      <c r="G11"/>
      <c r="H11"/>
      <c r="I11"/>
      <c r="J11"/>
      <c r="K11"/>
      <c r="L11"/>
      <c r="M11"/>
      <c r="N11"/>
      <c r="O11"/>
    </row>
    <row r="12" spans="1:26" ht="14.25" x14ac:dyDescent="0.15">
      <c r="A12" s="29">
        <v>660186</v>
      </c>
      <c r="B12" s="70" t="s">
        <v>5632</v>
      </c>
      <c r="C12" s="31">
        <f>IF($B$2&gt;0,$B$2,MULTIPLIER!$C$4)</f>
        <v>0</v>
      </c>
      <c r="D12" s="32">
        <v>12.24</v>
      </c>
      <c r="E12" s="43">
        <f t="shared" si="0"/>
        <v>0</v>
      </c>
      <c r="F12"/>
      <c r="G12"/>
      <c r="H12"/>
      <c r="I12"/>
      <c r="J12"/>
      <c r="K12"/>
      <c r="L12"/>
      <c r="M12"/>
      <c r="N12"/>
      <c r="O12"/>
    </row>
    <row r="13" spans="1:26" ht="14.25" x14ac:dyDescent="0.15">
      <c r="A13" s="33">
        <v>660187</v>
      </c>
      <c r="B13" s="71" t="s">
        <v>5633</v>
      </c>
      <c r="C13" s="35">
        <f>IF($B$2&gt;0,$B$2,MULTIPLIER!$C$4)</f>
        <v>0</v>
      </c>
      <c r="D13" s="36">
        <v>15.1</v>
      </c>
      <c r="E13" s="43">
        <f t="shared" si="0"/>
        <v>0</v>
      </c>
      <c r="F13"/>
      <c r="G13"/>
      <c r="H13"/>
      <c r="I13"/>
      <c r="J13"/>
      <c r="K13"/>
      <c r="L13"/>
      <c r="M13"/>
      <c r="N13"/>
      <c r="O13"/>
    </row>
    <row r="14" spans="1:26" ht="14.25" x14ac:dyDescent="0.15">
      <c r="A14" s="29">
        <v>660188</v>
      </c>
      <c r="B14" s="70" t="s">
        <v>5634</v>
      </c>
      <c r="C14" s="31">
        <f>IF($B$2&gt;0,$B$2,MULTIPLIER!$C$4)</f>
        <v>0</v>
      </c>
      <c r="D14" s="32">
        <v>22.74</v>
      </c>
      <c r="E14" s="43">
        <f t="shared" si="0"/>
        <v>0</v>
      </c>
      <c r="F14"/>
      <c r="G14"/>
      <c r="H14"/>
      <c r="I14"/>
      <c r="J14"/>
      <c r="K14"/>
      <c r="L14"/>
      <c r="M14"/>
      <c r="N14"/>
      <c r="O14"/>
    </row>
    <row r="15" spans="1:26" ht="14.25" x14ac:dyDescent="0.15">
      <c r="A15" s="33">
        <v>660189</v>
      </c>
      <c r="B15" s="71" t="s">
        <v>5635</v>
      </c>
      <c r="C15" s="35">
        <f>IF($B$2&gt;0,$B$2,MULTIPLIER!$C$4)</f>
        <v>0</v>
      </c>
      <c r="D15" s="36">
        <v>64.19</v>
      </c>
      <c r="E15" s="43">
        <f t="shared" si="0"/>
        <v>0</v>
      </c>
      <c r="F15"/>
      <c r="G15"/>
      <c r="H15"/>
      <c r="I15"/>
      <c r="J15"/>
      <c r="K15"/>
      <c r="L15"/>
      <c r="M15"/>
      <c r="N15"/>
      <c r="O15"/>
    </row>
    <row r="16" spans="1:26" ht="14.25" x14ac:dyDescent="0.15">
      <c r="A16" s="29">
        <v>660190</v>
      </c>
      <c r="B16" s="70" t="s">
        <v>5636</v>
      </c>
      <c r="C16" s="31">
        <f>IF($B$2&gt;0,$B$2,MULTIPLIER!$C$4)</f>
        <v>0</v>
      </c>
      <c r="D16" s="32">
        <v>83.33</v>
      </c>
      <c r="E16" s="43">
        <f t="shared" si="0"/>
        <v>0</v>
      </c>
      <c r="F16"/>
      <c r="G16"/>
      <c r="H16"/>
      <c r="I16"/>
      <c r="J16"/>
      <c r="K16"/>
      <c r="L16"/>
      <c r="M16"/>
      <c r="N16"/>
      <c r="O16"/>
    </row>
    <row r="17" spans="1:5" customFormat="1" ht="14.25" x14ac:dyDescent="0.15">
      <c r="A17" s="33">
        <v>660191</v>
      </c>
      <c r="B17" s="71" t="s">
        <v>5637</v>
      </c>
      <c r="C17" s="35">
        <f>IF($B$2&gt;0,$B$2,MULTIPLIER!$C$4)</f>
        <v>0</v>
      </c>
      <c r="D17" s="36">
        <v>161.88999999999999</v>
      </c>
      <c r="E17" s="43">
        <f t="shared" si="0"/>
        <v>0</v>
      </c>
    </row>
    <row r="18" spans="1:5" customFormat="1" ht="14.25" x14ac:dyDescent="0.15">
      <c r="A18" s="29">
        <v>660192</v>
      </c>
      <c r="B18" s="70" t="s">
        <v>5638</v>
      </c>
      <c r="C18" s="31">
        <f>IF($B$2&gt;0,$B$2,MULTIPLIER!$C$4)</f>
        <v>0</v>
      </c>
      <c r="D18" s="32">
        <v>551.71</v>
      </c>
      <c r="E18" s="43">
        <f t="shared" si="0"/>
        <v>0</v>
      </c>
    </row>
    <row r="19" spans="1:5" customFormat="1" ht="14.25" x14ac:dyDescent="0.15">
      <c r="A19" s="33">
        <v>660200</v>
      </c>
      <c r="B19" s="71" t="s">
        <v>5639</v>
      </c>
      <c r="C19" s="35">
        <f>IF($B$2&gt;0,$B$2,MULTIPLIER!$C$4)</f>
        <v>0</v>
      </c>
      <c r="D19" s="36">
        <v>8.66</v>
      </c>
      <c r="E19" s="43">
        <f t="shared" si="0"/>
        <v>0</v>
      </c>
    </row>
    <row r="20" spans="1:5" customFormat="1" ht="14.25" x14ac:dyDescent="0.15">
      <c r="A20" s="29">
        <v>660201</v>
      </c>
      <c r="B20" s="70" t="s">
        <v>5640</v>
      </c>
      <c r="C20" s="31">
        <f>IF($B$2&gt;0,$B$2,MULTIPLIER!$C$4)</f>
        <v>0</v>
      </c>
      <c r="D20" s="32">
        <v>6.44</v>
      </c>
      <c r="E20" s="43">
        <f t="shared" si="0"/>
        <v>0</v>
      </c>
    </row>
    <row r="21" spans="1:5" customFormat="1" ht="14.25" x14ac:dyDescent="0.15">
      <c r="A21" s="33">
        <v>660202</v>
      </c>
      <c r="B21" s="71" t="s">
        <v>5641</v>
      </c>
      <c r="C21" s="35">
        <f>IF($B$2&gt;0,$B$2,MULTIPLIER!$C$4)</f>
        <v>0</v>
      </c>
      <c r="D21" s="36">
        <v>7.3</v>
      </c>
      <c r="E21" s="43">
        <f t="shared" si="0"/>
        <v>0</v>
      </c>
    </row>
    <row r="22" spans="1:5" customFormat="1" ht="14.25" x14ac:dyDescent="0.15">
      <c r="A22" s="29">
        <v>660203</v>
      </c>
      <c r="B22" s="70" t="s">
        <v>5642</v>
      </c>
      <c r="C22" s="31">
        <f>IF($B$2&gt;0,$B$2,MULTIPLIER!$C$4)</f>
        <v>0</v>
      </c>
      <c r="D22" s="32">
        <v>5.88</v>
      </c>
      <c r="E22" s="43">
        <f t="shared" si="0"/>
        <v>0</v>
      </c>
    </row>
    <row r="23" spans="1:5" customFormat="1" ht="14.25" x14ac:dyDescent="0.15">
      <c r="A23" s="33">
        <v>660204</v>
      </c>
      <c r="B23" s="71" t="s">
        <v>5643</v>
      </c>
      <c r="C23" s="35">
        <f>IF($B$2&gt;0,$B$2,MULTIPLIER!$C$4)</f>
        <v>0</v>
      </c>
      <c r="D23" s="36">
        <v>9.0299999999999994</v>
      </c>
      <c r="E23" s="43">
        <f t="shared" si="0"/>
        <v>0</v>
      </c>
    </row>
    <row r="24" spans="1:5" customFormat="1" ht="14.25" x14ac:dyDescent="0.15">
      <c r="A24" s="29">
        <v>660205</v>
      </c>
      <c r="B24" s="70" t="s">
        <v>5644</v>
      </c>
      <c r="C24" s="31">
        <f>IF($B$2&gt;0,$B$2,MULTIPLIER!$C$4)</f>
        <v>0</v>
      </c>
      <c r="D24" s="32">
        <v>10.48</v>
      </c>
      <c r="E24" s="43">
        <f t="shared" si="0"/>
        <v>0</v>
      </c>
    </row>
    <row r="25" spans="1:5" customFormat="1" ht="14.25" x14ac:dyDescent="0.15">
      <c r="A25" s="33">
        <v>660206</v>
      </c>
      <c r="B25" s="71" t="s">
        <v>5645</v>
      </c>
      <c r="C25" s="35">
        <f>IF($B$2&gt;0,$B$2,MULTIPLIER!$C$4)</f>
        <v>0</v>
      </c>
      <c r="D25" s="36">
        <v>18.13</v>
      </c>
      <c r="E25" s="43">
        <f t="shared" si="0"/>
        <v>0</v>
      </c>
    </row>
    <row r="26" spans="1:5" customFormat="1" ht="14.25" x14ac:dyDescent="0.15">
      <c r="A26" s="29">
        <v>660207</v>
      </c>
      <c r="B26" s="70" t="s">
        <v>5646</v>
      </c>
      <c r="C26" s="31">
        <f>IF($B$2&gt;0,$B$2,MULTIPLIER!$C$4)</f>
        <v>0</v>
      </c>
      <c r="D26" s="32">
        <v>22.51</v>
      </c>
      <c r="E26" s="43">
        <f t="shared" si="0"/>
        <v>0</v>
      </c>
    </row>
    <row r="27" spans="1:5" customFormat="1" ht="14.25" x14ac:dyDescent="0.15">
      <c r="A27" s="33">
        <v>660208</v>
      </c>
      <c r="B27" s="71" t="s">
        <v>5647</v>
      </c>
      <c r="C27" s="35">
        <f>IF($B$2&gt;0,$B$2,MULTIPLIER!$C$4)</f>
        <v>0</v>
      </c>
      <c r="D27" s="36">
        <v>37.96</v>
      </c>
      <c r="E27" s="43">
        <f t="shared" si="0"/>
        <v>0</v>
      </c>
    </row>
    <row r="28" spans="1:5" customFormat="1" ht="14.25" x14ac:dyDescent="0.15">
      <c r="A28" s="29">
        <v>660209</v>
      </c>
      <c r="B28" s="70" t="s">
        <v>5648</v>
      </c>
      <c r="C28" s="31">
        <f>IF($B$2&gt;0,$B$2,MULTIPLIER!$C$4)</f>
        <v>0</v>
      </c>
      <c r="D28" s="32">
        <v>80.78</v>
      </c>
      <c r="E28" s="43">
        <f t="shared" si="0"/>
        <v>0</v>
      </c>
    </row>
    <row r="29" spans="1:5" customFormat="1" ht="14.25" x14ac:dyDescent="0.15">
      <c r="A29" s="33">
        <v>660210</v>
      </c>
      <c r="B29" s="71" t="s">
        <v>5649</v>
      </c>
      <c r="C29" s="35">
        <f>IF($B$2&gt;0,$B$2,MULTIPLIER!$C$4)</f>
        <v>0</v>
      </c>
      <c r="D29" s="36">
        <v>123.78</v>
      </c>
      <c r="E29" s="43">
        <f t="shared" si="0"/>
        <v>0</v>
      </c>
    </row>
    <row r="30" spans="1:5" customFormat="1" ht="14.25" x14ac:dyDescent="0.15">
      <c r="A30" s="29">
        <v>660211</v>
      </c>
      <c r="B30" s="70" t="s">
        <v>5650</v>
      </c>
      <c r="C30" s="31">
        <f>IF($B$2&gt;0,$B$2,MULTIPLIER!$C$4)</f>
        <v>0</v>
      </c>
      <c r="D30" s="32">
        <v>231.8</v>
      </c>
      <c r="E30" s="43">
        <f t="shared" si="0"/>
        <v>0</v>
      </c>
    </row>
    <row r="31" spans="1:5" customFormat="1" ht="14.25" x14ac:dyDescent="0.15">
      <c r="A31" s="33">
        <v>660100</v>
      </c>
      <c r="B31" s="71" t="s">
        <v>5651</v>
      </c>
      <c r="C31" s="35">
        <f>IF($B$2&gt;0,$B$2,MULTIPLIER!$C$4)</f>
        <v>0</v>
      </c>
      <c r="D31" s="36">
        <v>3.86</v>
      </c>
      <c r="E31" s="43">
        <f t="shared" si="0"/>
        <v>0</v>
      </c>
    </row>
    <row r="32" spans="1:5" customFormat="1" ht="14.25" x14ac:dyDescent="0.15">
      <c r="A32" s="29">
        <v>660101</v>
      </c>
      <c r="B32" s="70" t="s">
        <v>5652</v>
      </c>
      <c r="C32" s="31">
        <f>IF($B$2&gt;0,$B$2,MULTIPLIER!$C$4)</f>
        <v>0</v>
      </c>
      <c r="D32" s="32">
        <v>3.68</v>
      </c>
      <c r="E32" s="43">
        <f t="shared" si="0"/>
        <v>0</v>
      </c>
    </row>
    <row r="33" spans="1:5" customFormat="1" ht="14.25" x14ac:dyDescent="0.15">
      <c r="A33" s="33">
        <v>660102</v>
      </c>
      <c r="B33" s="71" t="s">
        <v>5653</v>
      </c>
      <c r="C33" s="35">
        <f>IF($B$2&gt;0,$B$2,MULTIPLIER!$C$4)</f>
        <v>0</v>
      </c>
      <c r="D33" s="36">
        <v>3.68</v>
      </c>
      <c r="E33" s="43">
        <f t="shared" si="0"/>
        <v>0</v>
      </c>
    </row>
    <row r="34" spans="1:5" customFormat="1" ht="14.25" x14ac:dyDescent="0.15">
      <c r="A34" s="29">
        <v>660103</v>
      </c>
      <c r="B34" s="70" t="s">
        <v>5654</v>
      </c>
      <c r="C34" s="31">
        <f>IF($B$2&gt;0,$B$2,MULTIPLIER!$C$4)</f>
        <v>0</v>
      </c>
      <c r="D34" s="32">
        <v>2.76</v>
      </c>
      <c r="E34" s="43">
        <f t="shared" si="0"/>
        <v>0</v>
      </c>
    </row>
    <row r="35" spans="1:5" customFormat="1" ht="14.25" x14ac:dyDescent="0.15">
      <c r="A35" s="33">
        <v>660104</v>
      </c>
      <c r="B35" s="71" t="s">
        <v>5655</v>
      </c>
      <c r="C35" s="35">
        <f>IF($B$2&gt;0,$B$2,MULTIPLIER!$C$4)</f>
        <v>0</v>
      </c>
      <c r="D35" s="36">
        <v>3.99</v>
      </c>
      <c r="E35" s="43">
        <f t="shared" si="0"/>
        <v>0</v>
      </c>
    </row>
    <row r="36" spans="1:5" customFormat="1" ht="14.25" x14ac:dyDescent="0.15">
      <c r="A36" s="29">
        <v>660105</v>
      </c>
      <c r="B36" s="70" t="s">
        <v>5656</v>
      </c>
      <c r="C36" s="31">
        <f>IF($B$2&gt;0,$B$2,MULTIPLIER!$C$4)</f>
        <v>0</v>
      </c>
      <c r="D36" s="32">
        <v>5.86</v>
      </c>
      <c r="E36" s="43">
        <f t="shared" si="0"/>
        <v>0</v>
      </c>
    </row>
    <row r="37" spans="1:5" customFormat="1" ht="14.25" x14ac:dyDescent="0.15">
      <c r="A37" s="33">
        <v>660106</v>
      </c>
      <c r="B37" s="71" t="s">
        <v>5657</v>
      </c>
      <c r="C37" s="35">
        <f>IF($B$2&gt;0,$B$2,MULTIPLIER!$C$4)</f>
        <v>0</v>
      </c>
      <c r="D37" s="36">
        <v>9.48</v>
      </c>
      <c r="E37" s="43">
        <f t="shared" si="0"/>
        <v>0</v>
      </c>
    </row>
    <row r="38" spans="1:5" customFormat="1" ht="14.25" x14ac:dyDescent="0.15">
      <c r="A38" s="29">
        <v>660107</v>
      </c>
      <c r="B38" s="70" t="s">
        <v>5658</v>
      </c>
      <c r="C38" s="31">
        <f>IF($B$2&gt;0,$B$2,MULTIPLIER!$C$4)</f>
        <v>0</v>
      </c>
      <c r="D38" s="32">
        <v>12.48</v>
      </c>
      <c r="E38" s="43">
        <f t="shared" si="0"/>
        <v>0</v>
      </c>
    </row>
    <row r="39" spans="1:5" customFormat="1" ht="14.25" x14ac:dyDescent="0.15">
      <c r="A39" s="33">
        <v>660108</v>
      </c>
      <c r="B39" s="71" t="s">
        <v>5659</v>
      </c>
      <c r="C39" s="35">
        <f>IF($B$2&gt;0,$B$2,MULTIPLIER!$C$4)</f>
        <v>0</v>
      </c>
      <c r="D39" s="36">
        <v>21.43</v>
      </c>
      <c r="E39" s="43">
        <f t="shared" si="0"/>
        <v>0</v>
      </c>
    </row>
    <row r="40" spans="1:5" customFormat="1" ht="14.25" x14ac:dyDescent="0.15">
      <c r="A40" s="29">
        <v>660109</v>
      </c>
      <c r="B40" s="70" t="s">
        <v>5660</v>
      </c>
      <c r="C40" s="31">
        <f>IF($B$2&gt;0,$B$2,MULTIPLIER!$C$4)</f>
        <v>0</v>
      </c>
      <c r="D40" s="32">
        <v>46.51</v>
      </c>
      <c r="E40" s="43">
        <f t="shared" si="0"/>
        <v>0</v>
      </c>
    </row>
    <row r="41" spans="1:5" customFormat="1" ht="14.25" x14ac:dyDescent="0.15">
      <c r="A41" s="33">
        <v>660110</v>
      </c>
      <c r="B41" s="71" t="s">
        <v>5661</v>
      </c>
      <c r="C41" s="35">
        <f>IF($B$2&gt;0,$B$2,MULTIPLIER!$C$4)</f>
        <v>0</v>
      </c>
      <c r="D41" s="36">
        <v>69.37</v>
      </c>
      <c r="E41" s="43">
        <f t="shared" si="0"/>
        <v>0</v>
      </c>
    </row>
    <row r="42" spans="1:5" customFormat="1" ht="14.25" x14ac:dyDescent="0.15">
      <c r="A42" s="29">
        <v>660111</v>
      </c>
      <c r="B42" s="70" t="s">
        <v>5662</v>
      </c>
      <c r="C42" s="31">
        <f>IF($B$2&gt;0,$B$2,MULTIPLIER!$C$4)</f>
        <v>0</v>
      </c>
      <c r="D42" s="32">
        <v>147.49</v>
      </c>
      <c r="E42" s="43">
        <f t="shared" si="0"/>
        <v>0</v>
      </c>
    </row>
    <row r="43" spans="1:5" customFormat="1" ht="14.25" x14ac:dyDescent="0.15">
      <c r="A43" s="33">
        <v>660112</v>
      </c>
      <c r="B43" s="71" t="s">
        <v>5663</v>
      </c>
      <c r="C43" s="35">
        <f>IF($B$2&gt;0,$B$2,MULTIPLIER!$C$4)</f>
        <v>0</v>
      </c>
      <c r="D43" s="36">
        <v>551.71</v>
      </c>
      <c r="E43" s="43">
        <f t="shared" si="0"/>
        <v>0</v>
      </c>
    </row>
    <row r="44" spans="1:5" customFormat="1" ht="14.25" x14ac:dyDescent="0.15">
      <c r="A44" s="29">
        <v>660140</v>
      </c>
      <c r="B44" s="70" t="s">
        <v>5664</v>
      </c>
      <c r="C44" s="31">
        <f>IF($B$2&gt;0,$B$2,MULTIPLIER!$C$4)</f>
        <v>0</v>
      </c>
      <c r="D44" s="32">
        <v>8.32</v>
      </c>
      <c r="E44" s="43">
        <f t="shared" si="0"/>
        <v>0</v>
      </c>
    </row>
    <row r="45" spans="1:5" customFormat="1" ht="14.25" x14ac:dyDescent="0.15">
      <c r="A45" s="33">
        <v>660141</v>
      </c>
      <c r="B45" s="71" t="s">
        <v>5665</v>
      </c>
      <c r="C45" s="35">
        <f>IF($B$2&gt;0,$B$2,MULTIPLIER!$C$4)</f>
        <v>0</v>
      </c>
      <c r="D45" s="36">
        <v>5.3</v>
      </c>
      <c r="E45" s="43">
        <f t="shared" si="0"/>
        <v>0</v>
      </c>
    </row>
    <row r="46" spans="1:5" customFormat="1" ht="14.25" x14ac:dyDescent="0.15">
      <c r="A46" s="29">
        <v>660142</v>
      </c>
      <c r="B46" s="70" t="s">
        <v>5666</v>
      </c>
      <c r="C46" s="31">
        <f>IF($B$2&gt;0,$B$2,MULTIPLIER!$C$4)</f>
        <v>0</v>
      </c>
      <c r="D46" s="32">
        <v>5.14</v>
      </c>
      <c r="E46" s="43">
        <f t="shared" si="0"/>
        <v>0</v>
      </c>
    </row>
    <row r="47" spans="1:5" customFormat="1" ht="14.25" x14ac:dyDescent="0.15">
      <c r="A47" s="33">
        <v>660143</v>
      </c>
      <c r="B47" s="71" t="s">
        <v>5667</v>
      </c>
      <c r="C47" s="35">
        <f>IF($B$2&gt;0,$B$2,MULTIPLIER!$C$4)</f>
        <v>0</v>
      </c>
      <c r="D47" s="36">
        <v>5.14</v>
      </c>
      <c r="E47" s="43">
        <f t="shared" si="0"/>
        <v>0</v>
      </c>
    </row>
    <row r="48" spans="1:5" customFormat="1" ht="14.25" x14ac:dyDescent="0.15">
      <c r="A48" s="29">
        <v>660144</v>
      </c>
      <c r="B48" s="70" t="s">
        <v>5668</v>
      </c>
      <c r="C48" s="31">
        <f>IF($B$2&gt;0,$B$2,MULTIPLIER!$C$4)</f>
        <v>0</v>
      </c>
      <c r="D48" s="32">
        <v>5.03</v>
      </c>
      <c r="E48" s="43">
        <f t="shared" si="0"/>
        <v>0</v>
      </c>
    </row>
    <row r="49" spans="1:5" customFormat="1" ht="14.25" x14ac:dyDescent="0.15">
      <c r="A49" s="33">
        <v>660145</v>
      </c>
      <c r="B49" s="71" t="s">
        <v>5669</v>
      </c>
      <c r="C49" s="35">
        <f>IF($B$2&gt;0,$B$2,MULTIPLIER!$C$4)</f>
        <v>0</v>
      </c>
      <c r="D49" s="36">
        <v>6.89</v>
      </c>
      <c r="E49" s="43">
        <f t="shared" si="0"/>
        <v>0</v>
      </c>
    </row>
    <row r="50" spans="1:5" customFormat="1" ht="14.25" x14ac:dyDescent="0.15">
      <c r="A50" s="29">
        <v>660146</v>
      </c>
      <c r="B50" s="70" t="s">
        <v>5670</v>
      </c>
      <c r="C50" s="31">
        <f>IF($B$2&gt;0,$B$2,MULTIPLIER!$C$4)</f>
        <v>0</v>
      </c>
      <c r="D50" s="32">
        <v>6.89</v>
      </c>
      <c r="E50" s="43">
        <f t="shared" si="0"/>
        <v>0</v>
      </c>
    </row>
    <row r="51" spans="1:5" customFormat="1" ht="14.25" x14ac:dyDescent="0.15">
      <c r="A51" s="33">
        <v>660147</v>
      </c>
      <c r="B51" s="71" t="s">
        <v>5671</v>
      </c>
      <c r="C51" s="35">
        <f>IF($B$2&gt;0,$B$2,MULTIPLIER!$C$4)</f>
        <v>0</v>
      </c>
      <c r="D51" s="36">
        <v>5.21</v>
      </c>
      <c r="E51" s="43">
        <f t="shared" si="0"/>
        <v>0</v>
      </c>
    </row>
    <row r="52" spans="1:5" customFormat="1" ht="14.25" x14ac:dyDescent="0.15">
      <c r="A52" s="29">
        <v>660148</v>
      </c>
      <c r="B52" s="70" t="s">
        <v>5672</v>
      </c>
      <c r="C52" s="31">
        <f>IF($B$2&gt;0,$B$2,MULTIPLIER!$C$4)</f>
        <v>0</v>
      </c>
      <c r="D52" s="32">
        <v>7.09</v>
      </c>
      <c r="E52" s="43">
        <f t="shared" si="0"/>
        <v>0</v>
      </c>
    </row>
    <row r="53" spans="1:5" customFormat="1" ht="14.25" x14ac:dyDescent="0.15">
      <c r="A53" s="33">
        <v>660149</v>
      </c>
      <c r="B53" s="71" t="s">
        <v>5673</v>
      </c>
      <c r="C53" s="35">
        <f>IF($B$2&gt;0,$B$2,MULTIPLIER!$C$4)</f>
        <v>0</v>
      </c>
      <c r="D53" s="36">
        <v>6.67</v>
      </c>
      <c r="E53" s="43">
        <f t="shared" si="0"/>
        <v>0</v>
      </c>
    </row>
    <row r="54" spans="1:5" customFormat="1" ht="14.25" x14ac:dyDescent="0.15">
      <c r="A54" s="29">
        <v>660150</v>
      </c>
      <c r="B54" s="70" t="s">
        <v>5674</v>
      </c>
      <c r="C54" s="31">
        <f>IF($B$2&gt;0,$B$2,MULTIPLIER!$C$4)</f>
        <v>0</v>
      </c>
      <c r="D54" s="32">
        <v>14.4</v>
      </c>
      <c r="E54" s="43">
        <f t="shared" si="0"/>
        <v>0</v>
      </c>
    </row>
    <row r="55" spans="1:5" customFormat="1" ht="14.25" x14ac:dyDescent="0.15">
      <c r="A55" s="33">
        <v>660151</v>
      </c>
      <c r="B55" s="71" t="s">
        <v>5675</v>
      </c>
      <c r="C55" s="35">
        <f>IF($B$2&gt;0,$B$2,MULTIPLIER!$C$4)</f>
        <v>0</v>
      </c>
      <c r="D55" s="36">
        <v>12.33</v>
      </c>
      <c r="E55" s="43">
        <f t="shared" si="0"/>
        <v>0</v>
      </c>
    </row>
    <row r="56" spans="1:5" customFormat="1" ht="14.25" x14ac:dyDescent="0.15">
      <c r="A56" s="29">
        <v>660152</v>
      </c>
      <c r="B56" s="70" t="s">
        <v>5676</v>
      </c>
      <c r="C56" s="31">
        <f>IF($B$2&gt;0,$B$2,MULTIPLIER!$C$4)</f>
        <v>0</v>
      </c>
      <c r="D56" s="32">
        <v>10.86</v>
      </c>
      <c r="E56" s="43">
        <f t="shared" si="0"/>
        <v>0</v>
      </c>
    </row>
    <row r="57" spans="1:5" customFormat="1" ht="14.25" x14ac:dyDescent="0.15">
      <c r="A57" s="33">
        <v>660153</v>
      </c>
      <c r="B57" s="71" t="s">
        <v>5677</v>
      </c>
      <c r="C57" s="35">
        <f>IF($B$2&gt;0,$B$2,MULTIPLIER!$C$4)</f>
        <v>0</v>
      </c>
      <c r="D57" s="36">
        <v>18.2</v>
      </c>
      <c r="E57" s="43">
        <f t="shared" si="0"/>
        <v>0</v>
      </c>
    </row>
    <row r="58" spans="1:5" customFormat="1" ht="14.25" x14ac:dyDescent="0.15">
      <c r="A58" s="29">
        <v>660154</v>
      </c>
      <c r="B58" s="70" t="s">
        <v>5678</v>
      </c>
      <c r="C58" s="31">
        <f>IF($B$2&gt;0,$B$2,MULTIPLIER!$C$4)</f>
        <v>0</v>
      </c>
      <c r="D58" s="32">
        <v>17.809999999999999</v>
      </c>
      <c r="E58" s="43">
        <f t="shared" si="0"/>
        <v>0</v>
      </c>
    </row>
    <row r="59" spans="1:5" customFormat="1" ht="14.25" x14ac:dyDescent="0.15">
      <c r="A59" s="33">
        <v>660155</v>
      </c>
      <c r="B59" s="71" t="s">
        <v>5679</v>
      </c>
      <c r="C59" s="35">
        <f>IF($B$2&gt;0,$B$2,MULTIPLIER!$C$4)</f>
        <v>0</v>
      </c>
      <c r="D59" s="36">
        <v>17.809999999999999</v>
      </c>
      <c r="E59" s="43">
        <f t="shared" si="0"/>
        <v>0</v>
      </c>
    </row>
    <row r="60" spans="1:5" customFormat="1" ht="14.25" x14ac:dyDescent="0.15">
      <c r="A60" s="29">
        <v>660156</v>
      </c>
      <c r="B60" s="70" t="s">
        <v>5680</v>
      </c>
      <c r="C60" s="31">
        <f>IF($B$2&gt;0,$B$2,MULTIPLIER!$C$4)</f>
        <v>0</v>
      </c>
      <c r="D60" s="32">
        <v>17.809999999999999</v>
      </c>
      <c r="E60" s="43">
        <f t="shared" si="0"/>
        <v>0</v>
      </c>
    </row>
    <row r="61" spans="1:5" customFormat="1" ht="14.25" x14ac:dyDescent="0.15">
      <c r="A61" s="33">
        <v>660157</v>
      </c>
      <c r="B61" s="71" t="s">
        <v>5681</v>
      </c>
      <c r="C61" s="35">
        <f>IF($B$2&gt;0,$B$2,MULTIPLIER!$C$4)</f>
        <v>0</v>
      </c>
      <c r="D61" s="36">
        <v>26.19</v>
      </c>
      <c r="E61" s="43">
        <f t="shared" si="0"/>
        <v>0</v>
      </c>
    </row>
    <row r="62" spans="1:5" customFormat="1" ht="14.25" x14ac:dyDescent="0.15">
      <c r="A62" s="29">
        <v>660158</v>
      </c>
      <c r="B62" s="70" t="s">
        <v>5682</v>
      </c>
      <c r="C62" s="31">
        <f>IF($B$2&gt;0,$B$2,MULTIPLIER!$C$4)</f>
        <v>0</v>
      </c>
      <c r="D62" s="32">
        <v>26.19</v>
      </c>
      <c r="E62" s="43">
        <f t="shared" si="0"/>
        <v>0</v>
      </c>
    </row>
    <row r="63" spans="1:5" customFormat="1" ht="14.25" x14ac:dyDescent="0.15">
      <c r="A63" s="33">
        <v>660159</v>
      </c>
      <c r="B63" s="71" t="s">
        <v>5683</v>
      </c>
      <c r="C63" s="35">
        <f>IF($B$2&gt;0,$B$2,MULTIPLIER!$C$4)</f>
        <v>0</v>
      </c>
      <c r="D63" s="36">
        <v>25.68</v>
      </c>
      <c r="E63" s="43">
        <f t="shared" si="0"/>
        <v>0</v>
      </c>
    </row>
    <row r="64" spans="1:5" customFormat="1" ht="14.25" x14ac:dyDescent="0.15">
      <c r="A64" s="29">
        <v>660160</v>
      </c>
      <c r="B64" s="70" t="s">
        <v>5684</v>
      </c>
      <c r="C64" s="31">
        <f>IF($B$2&gt;0,$B$2,MULTIPLIER!$C$4)</f>
        <v>0</v>
      </c>
      <c r="D64" s="32">
        <v>25.68</v>
      </c>
      <c r="E64" s="43">
        <f t="shared" si="0"/>
        <v>0</v>
      </c>
    </row>
    <row r="65" spans="1:5" customFormat="1" ht="14.25" x14ac:dyDescent="0.15">
      <c r="A65" s="33">
        <v>660161</v>
      </c>
      <c r="B65" s="71" t="s">
        <v>5685</v>
      </c>
      <c r="C65" s="35">
        <f>IF($B$2&gt;0,$B$2,MULTIPLIER!$C$4)</f>
        <v>0</v>
      </c>
      <c r="D65" s="36">
        <v>22.56</v>
      </c>
      <c r="E65" s="43">
        <f t="shared" si="0"/>
        <v>0</v>
      </c>
    </row>
    <row r="66" spans="1:5" customFormat="1" ht="14.25" x14ac:dyDescent="0.15">
      <c r="A66" s="29">
        <v>660162</v>
      </c>
      <c r="B66" s="70" t="s">
        <v>5686</v>
      </c>
      <c r="C66" s="31">
        <f>IF($B$2&gt;0,$B$2,MULTIPLIER!$C$4)</f>
        <v>0</v>
      </c>
      <c r="D66" s="32">
        <v>62.97</v>
      </c>
      <c r="E66" s="43">
        <f t="shared" si="0"/>
        <v>0</v>
      </c>
    </row>
    <row r="67" spans="1:5" customFormat="1" ht="14.25" x14ac:dyDescent="0.15">
      <c r="A67" s="33">
        <v>660163</v>
      </c>
      <c r="B67" s="71" t="s">
        <v>5687</v>
      </c>
      <c r="C67" s="35">
        <f>IF($B$2&gt;0,$B$2,MULTIPLIER!$C$4)</f>
        <v>0</v>
      </c>
      <c r="D67" s="36">
        <v>62.97</v>
      </c>
      <c r="E67" s="43">
        <f t="shared" si="0"/>
        <v>0</v>
      </c>
    </row>
    <row r="68" spans="1:5" customFormat="1" ht="14.25" x14ac:dyDescent="0.15">
      <c r="A68" s="29">
        <v>660164</v>
      </c>
      <c r="B68" s="70" t="s">
        <v>5688</v>
      </c>
      <c r="C68" s="31">
        <f>IF($B$2&gt;0,$B$2,MULTIPLIER!$C$4)</f>
        <v>0</v>
      </c>
      <c r="D68" s="32">
        <v>62.97</v>
      </c>
      <c r="E68" s="43">
        <f t="shared" si="0"/>
        <v>0</v>
      </c>
    </row>
    <row r="69" spans="1:5" customFormat="1" ht="14.25" x14ac:dyDescent="0.15">
      <c r="A69" s="33">
        <v>660165</v>
      </c>
      <c r="B69" s="71" t="s">
        <v>5689</v>
      </c>
      <c r="C69" s="35">
        <f>IF($B$2&gt;0,$B$2,MULTIPLIER!$C$4)</f>
        <v>0</v>
      </c>
      <c r="D69" s="36">
        <v>61.89</v>
      </c>
      <c r="E69" s="43">
        <f t="shared" si="0"/>
        <v>0</v>
      </c>
    </row>
    <row r="70" spans="1:5" customFormat="1" ht="14.25" x14ac:dyDescent="0.15">
      <c r="A70" s="29">
        <v>660166</v>
      </c>
      <c r="B70" s="70" t="s">
        <v>5690</v>
      </c>
      <c r="C70" s="31">
        <f>IF($B$2&gt;0,$B$2,MULTIPLIER!$C$4)</f>
        <v>0</v>
      </c>
      <c r="D70" s="32">
        <v>100.01</v>
      </c>
      <c r="E70" s="43">
        <f t="shared" ref="E70:E133" si="1">C70*D70</f>
        <v>0</v>
      </c>
    </row>
    <row r="71" spans="1:5" customFormat="1" ht="14.25" x14ac:dyDescent="0.15">
      <c r="A71" s="33">
        <v>660167</v>
      </c>
      <c r="B71" s="71" t="s">
        <v>5691</v>
      </c>
      <c r="C71" s="35">
        <f>IF($B$2&gt;0,$B$2,MULTIPLIER!$C$4)</f>
        <v>0</v>
      </c>
      <c r="D71" s="36">
        <v>100.01</v>
      </c>
      <c r="E71" s="43">
        <f t="shared" si="1"/>
        <v>0</v>
      </c>
    </row>
    <row r="72" spans="1:5" customFormat="1" ht="14.25" x14ac:dyDescent="0.15">
      <c r="A72" s="29">
        <v>660168</v>
      </c>
      <c r="B72" s="70" t="s">
        <v>5692</v>
      </c>
      <c r="C72" s="31">
        <f>IF($B$2&gt;0,$B$2,MULTIPLIER!$C$4)</f>
        <v>0</v>
      </c>
      <c r="D72" s="32">
        <v>171.38</v>
      </c>
      <c r="E72" s="43">
        <f t="shared" si="1"/>
        <v>0</v>
      </c>
    </row>
    <row r="73" spans="1:5" customFormat="1" ht="14.25" x14ac:dyDescent="0.15">
      <c r="A73" s="33">
        <v>660169</v>
      </c>
      <c r="B73" s="71" t="s">
        <v>5693</v>
      </c>
      <c r="C73" s="35">
        <f>IF($B$2&gt;0,$B$2,MULTIPLIER!$C$4)</f>
        <v>0</v>
      </c>
      <c r="D73" s="36">
        <v>171.38</v>
      </c>
      <c r="E73" s="43">
        <f t="shared" si="1"/>
        <v>0</v>
      </c>
    </row>
    <row r="74" spans="1:5" customFormat="1" ht="14.25" x14ac:dyDescent="0.15">
      <c r="A74" s="29">
        <v>660170</v>
      </c>
      <c r="B74" s="70" t="s">
        <v>5694</v>
      </c>
      <c r="C74" s="31">
        <f>IF($B$2&gt;0,$B$2,MULTIPLIER!$C$4)</f>
        <v>0</v>
      </c>
      <c r="D74" s="32">
        <v>171.38</v>
      </c>
      <c r="E74" s="43">
        <f t="shared" si="1"/>
        <v>0</v>
      </c>
    </row>
    <row r="75" spans="1:5" customFormat="1" ht="14.25" x14ac:dyDescent="0.15">
      <c r="A75" s="33">
        <v>660120</v>
      </c>
      <c r="B75" s="71" t="s">
        <v>5695</v>
      </c>
      <c r="C75" s="35">
        <f>IF($B$2&gt;0,$B$2,MULTIPLIER!$C$4)</f>
        <v>0</v>
      </c>
      <c r="D75" s="36">
        <v>5.57</v>
      </c>
      <c r="E75" s="43">
        <f t="shared" si="1"/>
        <v>0</v>
      </c>
    </row>
    <row r="76" spans="1:5" customFormat="1" ht="14.25" x14ac:dyDescent="0.15">
      <c r="A76" s="29">
        <v>660121</v>
      </c>
      <c r="B76" s="70" t="s">
        <v>5696</v>
      </c>
      <c r="C76" s="31">
        <f>IF($B$2&gt;0,$B$2,MULTIPLIER!$C$4)</f>
        <v>0</v>
      </c>
      <c r="D76" s="32">
        <v>5.57</v>
      </c>
      <c r="E76" s="43">
        <f t="shared" si="1"/>
        <v>0</v>
      </c>
    </row>
    <row r="77" spans="1:5" customFormat="1" ht="14.25" x14ac:dyDescent="0.15">
      <c r="A77" s="33">
        <v>660122</v>
      </c>
      <c r="B77" s="71" t="s">
        <v>5697</v>
      </c>
      <c r="C77" s="35">
        <f>IF($B$2&gt;0,$B$2,MULTIPLIER!$C$4)</f>
        <v>0</v>
      </c>
      <c r="D77" s="36">
        <v>5.57</v>
      </c>
      <c r="E77" s="43">
        <f t="shared" si="1"/>
        <v>0</v>
      </c>
    </row>
    <row r="78" spans="1:5" customFormat="1" ht="14.25" x14ac:dyDescent="0.15">
      <c r="A78" s="29">
        <v>660123</v>
      </c>
      <c r="B78" s="70" t="s">
        <v>5698</v>
      </c>
      <c r="C78" s="31">
        <f>IF($B$2&gt;0,$B$2,MULTIPLIER!$C$4)</f>
        <v>0</v>
      </c>
      <c r="D78" s="32">
        <v>5.71</v>
      </c>
      <c r="E78" s="43">
        <f t="shared" si="1"/>
        <v>0</v>
      </c>
    </row>
    <row r="79" spans="1:5" customFormat="1" ht="14.25" x14ac:dyDescent="0.15">
      <c r="A79" s="33">
        <v>660124</v>
      </c>
      <c r="B79" s="71" t="s">
        <v>5699</v>
      </c>
      <c r="C79" s="35">
        <f>IF($B$2&gt;0,$B$2,MULTIPLIER!$C$4)</f>
        <v>0</v>
      </c>
      <c r="D79" s="36">
        <v>7.21</v>
      </c>
      <c r="E79" s="43">
        <f t="shared" si="1"/>
        <v>0</v>
      </c>
    </row>
    <row r="80" spans="1:5" customFormat="1" ht="14.25" x14ac:dyDescent="0.15">
      <c r="A80" s="29">
        <v>660125</v>
      </c>
      <c r="B80" s="70" t="s">
        <v>5700</v>
      </c>
      <c r="C80" s="31">
        <f>IF($B$2&gt;0,$B$2,MULTIPLIER!$C$4)</f>
        <v>0</v>
      </c>
      <c r="D80" s="32">
        <v>8.02</v>
      </c>
      <c r="E80" s="43">
        <f t="shared" si="1"/>
        <v>0</v>
      </c>
    </row>
    <row r="81" spans="1:5" customFormat="1" ht="14.25" x14ac:dyDescent="0.15">
      <c r="A81" s="33">
        <v>660126</v>
      </c>
      <c r="B81" s="71" t="s">
        <v>5701</v>
      </c>
      <c r="C81" s="35">
        <f>IF($B$2&gt;0,$B$2,MULTIPLIER!$C$4)</f>
        <v>0</v>
      </c>
      <c r="D81" s="36">
        <v>12.24</v>
      </c>
      <c r="E81" s="43">
        <f t="shared" si="1"/>
        <v>0</v>
      </c>
    </row>
    <row r="82" spans="1:5" customFormat="1" ht="14.25" x14ac:dyDescent="0.15">
      <c r="A82" s="29">
        <v>660127</v>
      </c>
      <c r="B82" s="70" t="s">
        <v>5702</v>
      </c>
      <c r="C82" s="31">
        <f>IF($B$2&gt;0,$B$2,MULTIPLIER!$C$4)</f>
        <v>0</v>
      </c>
      <c r="D82" s="32">
        <v>16.32</v>
      </c>
      <c r="E82" s="43">
        <f t="shared" si="1"/>
        <v>0</v>
      </c>
    </row>
    <row r="83" spans="1:5" customFormat="1" ht="14.25" x14ac:dyDescent="0.15">
      <c r="A83" s="33">
        <v>660128</v>
      </c>
      <c r="B83" s="71" t="s">
        <v>5703</v>
      </c>
      <c r="C83" s="35">
        <f>IF($B$2&gt;0,$B$2,MULTIPLIER!$C$4)</f>
        <v>0</v>
      </c>
      <c r="D83" s="36">
        <v>26.47</v>
      </c>
      <c r="E83" s="43">
        <f t="shared" si="1"/>
        <v>0</v>
      </c>
    </row>
    <row r="84" spans="1:5" customFormat="1" ht="14.25" x14ac:dyDescent="0.15">
      <c r="A84" s="29">
        <v>660129</v>
      </c>
      <c r="B84" s="70" t="s">
        <v>5704</v>
      </c>
      <c r="C84" s="31">
        <f>IF($B$2&gt;0,$B$2,MULTIPLIER!$C$4)</f>
        <v>0</v>
      </c>
      <c r="D84" s="32">
        <v>65.34</v>
      </c>
      <c r="E84" s="43">
        <f t="shared" si="1"/>
        <v>0</v>
      </c>
    </row>
    <row r="85" spans="1:5" customFormat="1" ht="14.25" x14ac:dyDescent="0.15">
      <c r="A85" s="33">
        <v>660130</v>
      </c>
      <c r="B85" s="71" t="s">
        <v>5705</v>
      </c>
      <c r="C85" s="35">
        <f>IF($B$2&gt;0,$B$2,MULTIPLIER!$C$4)</f>
        <v>0</v>
      </c>
      <c r="D85" s="36">
        <v>99.71</v>
      </c>
      <c r="E85" s="43">
        <f t="shared" si="1"/>
        <v>0</v>
      </c>
    </row>
    <row r="86" spans="1:5" customFormat="1" ht="14.25" x14ac:dyDescent="0.15">
      <c r="A86" s="29">
        <v>660131</v>
      </c>
      <c r="B86" s="70" t="s">
        <v>5706</v>
      </c>
      <c r="C86" s="31">
        <f>IF($B$2&gt;0,$B$2,MULTIPLIER!$C$4)</f>
        <v>0</v>
      </c>
      <c r="D86" s="32">
        <v>162.41</v>
      </c>
      <c r="E86" s="43">
        <f t="shared" si="1"/>
        <v>0</v>
      </c>
    </row>
    <row r="87" spans="1:5" customFormat="1" ht="14.25" x14ac:dyDescent="0.15">
      <c r="A87" s="33">
        <v>660132</v>
      </c>
      <c r="B87" s="71" t="s">
        <v>5707</v>
      </c>
      <c r="C87" s="35">
        <f>IF($B$2&gt;0,$B$2,MULTIPLIER!$C$4)</f>
        <v>0</v>
      </c>
      <c r="D87" s="36">
        <v>430.13</v>
      </c>
      <c r="E87" s="43">
        <f t="shared" si="1"/>
        <v>0</v>
      </c>
    </row>
    <row r="88" spans="1:5" customFormat="1" ht="14.25" x14ac:dyDescent="0.15">
      <c r="A88" s="29">
        <v>660450</v>
      </c>
      <c r="B88" s="70" t="s">
        <v>5708</v>
      </c>
      <c r="C88" s="31">
        <f>IF($B$2&gt;0,$B$2,MULTIPLIER!$C$4)</f>
        <v>0</v>
      </c>
      <c r="D88" s="32">
        <v>3.62</v>
      </c>
      <c r="E88" s="43">
        <f t="shared" si="1"/>
        <v>0</v>
      </c>
    </row>
    <row r="89" spans="1:5" customFormat="1" ht="14.25" x14ac:dyDescent="0.15">
      <c r="A89" s="33">
        <v>660451</v>
      </c>
      <c r="B89" s="71" t="s">
        <v>5709</v>
      </c>
      <c r="C89" s="35">
        <f>IF($B$2&gt;0,$B$2,MULTIPLIER!$C$4)</f>
        <v>0</v>
      </c>
      <c r="D89" s="36">
        <v>3.62</v>
      </c>
      <c r="E89" s="43">
        <f t="shared" si="1"/>
        <v>0</v>
      </c>
    </row>
    <row r="90" spans="1:5" customFormat="1" ht="14.25" x14ac:dyDescent="0.15">
      <c r="A90" s="29">
        <v>660452</v>
      </c>
      <c r="B90" s="70" t="s">
        <v>5710</v>
      </c>
      <c r="C90" s="31">
        <f>IF($B$2&gt;0,$B$2,MULTIPLIER!$C$4)</f>
        <v>0</v>
      </c>
      <c r="D90" s="32">
        <v>3.01</v>
      </c>
      <c r="E90" s="43">
        <f t="shared" si="1"/>
        <v>0</v>
      </c>
    </row>
    <row r="91" spans="1:5" customFormat="1" ht="14.25" x14ac:dyDescent="0.15">
      <c r="A91" s="33">
        <v>660453</v>
      </c>
      <c r="B91" s="71" t="s">
        <v>5711</v>
      </c>
      <c r="C91" s="35">
        <f>IF($B$2&gt;0,$B$2,MULTIPLIER!$C$4)</f>
        <v>0</v>
      </c>
      <c r="D91" s="36">
        <v>2.77</v>
      </c>
      <c r="E91" s="43">
        <f t="shared" si="1"/>
        <v>0</v>
      </c>
    </row>
    <row r="92" spans="1:5" customFormat="1" ht="14.25" x14ac:dyDescent="0.15">
      <c r="A92" s="29">
        <v>660454</v>
      </c>
      <c r="B92" s="70" t="s">
        <v>5712</v>
      </c>
      <c r="C92" s="31">
        <f>IF($B$2&gt;0,$B$2,MULTIPLIER!$C$4)</f>
        <v>0</v>
      </c>
      <c r="D92" s="32">
        <v>3.73</v>
      </c>
      <c r="E92" s="43">
        <f t="shared" si="1"/>
        <v>0</v>
      </c>
    </row>
    <row r="93" spans="1:5" customFormat="1" ht="14.25" x14ac:dyDescent="0.15">
      <c r="A93" s="33">
        <v>660455</v>
      </c>
      <c r="B93" s="71" t="s">
        <v>5713</v>
      </c>
      <c r="C93" s="35">
        <f>IF($B$2&gt;0,$B$2,MULTIPLIER!$C$4)</f>
        <v>0</v>
      </c>
      <c r="D93" s="36">
        <v>5.05</v>
      </c>
      <c r="E93" s="43">
        <f t="shared" si="1"/>
        <v>0</v>
      </c>
    </row>
    <row r="94" spans="1:5" customFormat="1" ht="14.25" x14ac:dyDescent="0.15">
      <c r="A94" s="29">
        <v>660456</v>
      </c>
      <c r="B94" s="70" t="s">
        <v>5714</v>
      </c>
      <c r="C94" s="31">
        <f>IF($B$2&gt;0,$B$2,MULTIPLIER!$C$4)</f>
        <v>0</v>
      </c>
      <c r="D94" s="32">
        <v>7.1</v>
      </c>
      <c r="E94" s="43">
        <f t="shared" si="1"/>
        <v>0</v>
      </c>
    </row>
    <row r="95" spans="1:5" customFormat="1" ht="14.25" x14ac:dyDescent="0.15">
      <c r="A95" s="33">
        <v>660457</v>
      </c>
      <c r="B95" s="71" t="s">
        <v>5715</v>
      </c>
      <c r="C95" s="35">
        <f>IF($B$2&gt;0,$B$2,MULTIPLIER!$C$4)</f>
        <v>0</v>
      </c>
      <c r="D95" s="36">
        <v>8.84</v>
      </c>
      <c r="E95" s="43">
        <f t="shared" si="1"/>
        <v>0</v>
      </c>
    </row>
    <row r="96" spans="1:5" customFormat="1" ht="14.25" x14ac:dyDescent="0.15">
      <c r="A96" s="29">
        <v>660458</v>
      </c>
      <c r="B96" s="70" t="s">
        <v>5716</v>
      </c>
      <c r="C96" s="31">
        <f>IF($B$2&gt;0,$B$2,MULTIPLIER!$C$4)</f>
        <v>0</v>
      </c>
      <c r="D96" s="32">
        <v>13.57</v>
      </c>
      <c r="E96" s="43">
        <f t="shared" si="1"/>
        <v>0</v>
      </c>
    </row>
    <row r="97" spans="1:5" customFormat="1" ht="14.25" x14ac:dyDescent="0.15">
      <c r="A97" s="33">
        <v>660459</v>
      </c>
      <c r="B97" s="71" t="s">
        <v>5717</v>
      </c>
      <c r="C97" s="35">
        <f>IF($B$2&gt;0,$B$2,MULTIPLIER!$C$4)</f>
        <v>0</v>
      </c>
      <c r="D97" s="36">
        <v>26.01</v>
      </c>
      <c r="E97" s="43">
        <f t="shared" si="1"/>
        <v>0</v>
      </c>
    </row>
    <row r="98" spans="1:5" customFormat="1" ht="14.25" x14ac:dyDescent="0.15">
      <c r="A98" s="29">
        <v>660460</v>
      </c>
      <c r="B98" s="70" t="s">
        <v>5718</v>
      </c>
      <c r="C98" s="31">
        <f>IF($B$2&gt;0,$B$2,MULTIPLIER!$C$4)</f>
        <v>0</v>
      </c>
      <c r="D98" s="32">
        <v>38.68</v>
      </c>
      <c r="E98" s="43">
        <f t="shared" si="1"/>
        <v>0</v>
      </c>
    </row>
    <row r="99" spans="1:5" customFormat="1" ht="14.25" x14ac:dyDescent="0.15">
      <c r="A99" s="33">
        <v>660461</v>
      </c>
      <c r="B99" s="71" t="s">
        <v>5719</v>
      </c>
      <c r="C99" s="35">
        <f>IF($B$2&gt;0,$B$2,MULTIPLIER!$C$4)</f>
        <v>0</v>
      </c>
      <c r="D99" s="36">
        <v>79.760000000000005</v>
      </c>
      <c r="E99" s="43">
        <f t="shared" si="1"/>
        <v>0</v>
      </c>
    </row>
    <row r="100" spans="1:5" customFormat="1" ht="14.25" x14ac:dyDescent="0.15">
      <c r="A100" s="29">
        <v>660462</v>
      </c>
      <c r="B100" s="70" t="s">
        <v>5720</v>
      </c>
      <c r="C100" s="31">
        <f>IF($B$2&gt;0,$B$2,MULTIPLIER!$C$4)</f>
        <v>0</v>
      </c>
      <c r="D100" s="32">
        <v>241.11</v>
      </c>
      <c r="E100" s="43">
        <f t="shared" si="1"/>
        <v>0</v>
      </c>
    </row>
    <row r="101" spans="1:5" customFormat="1" ht="14.25" x14ac:dyDescent="0.15">
      <c r="A101" s="33">
        <v>660320</v>
      </c>
      <c r="B101" s="71" t="s">
        <v>5721</v>
      </c>
      <c r="C101" s="35">
        <f>IF($B$2&gt;0,$B$2,MULTIPLIER!$C$4)</f>
        <v>0</v>
      </c>
      <c r="D101" s="36">
        <v>5.42</v>
      </c>
      <c r="E101" s="43">
        <f t="shared" si="1"/>
        <v>0</v>
      </c>
    </row>
    <row r="102" spans="1:5" customFormat="1" ht="14.25" x14ac:dyDescent="0.15">
      <c r="A102" s="29">
        <v>660321</v>
      </c>
      <c r="B102" s="70" t="s">
        <v>5722</v>
      </c>
      <c r="C102" s="31">
        <f>IF($B$2&gt;0,$B$2,MULTIPLIER!$C$4)</f>
        <v>0</v>
      </c>
      <c r="D102" s="32">
        <v>4.59</v>
      </c>
      <c r="E102" s="43">
        <f t="shared" si="1"/>
        <v>0</v>
      </c>
    </row>
    <row r="103" spans="1:5" customFormat="1" ht="14.25" x14ac:dyDescent="0.15">
      <c r="A103" s="33">
        <v>660322</v>
      </c>
      <c r="B103" s="71" t="s">
        <v>5723</v>
      </c>
      <c r="C103" s="35">
        <f>IF($B$2&gt;0,$B$2,MULTIPLIER!$C$4)</f>
        <v>0</v>
      </c>
      <c r="D103" s="36">
        <v>4.59</v>
      </c>
      <c r="E103" s="43">
        <f t="shared" si="1"/>
        <v>0</v>
      </c>
    </row>
    <row r="104" spans="1:5" customFormat="1" ht="14.25" x14ac:dyDescent="0.15">
      <c r="A104" s="29">
        <v>660323</v>
      </c>
      <c r="B104" s="70" t="s">
        <v>5724</v>
      </c>
      <c r="C104" s="31">
        <f>IF($B$2&gt;0,$B$2,MULTIPLIER!$C$4)</f>
        <v>0</v>
      </c>
      <c r="D104" s="32">
        <v>3.73</v>
      </c>
      <c r="E104" s="43">
        <f t="shared" si="1"/>
        <v>0</v>
      </c>
    </row>
    <row r="105" spans="1:5" customFormat="1" ht="14.25" x14ac:dyDescent="0.15">
      <c r="A105" s="33">
        <v>660324</v>
      </c>
      <c r="B105" s="71" t="s">
        <v>5725</v>
      </c>
      <c r="C105" s="35">
        <f>IF($B$2&gt;0,$B$2,MULTIPLIER!$C$4)</f>
        <v>0</v>
      </c>
      <c r="D105" s="36">
        <v>4.41</v>
      </c>
      <c r="E105" s="43">
        <f t="shared" si="1"/>
        <v>0</v>
      </c>
    </row>
    <row r="106" spans="1:5" customFormat="1" ht="14.25" x14ac:dyDescent="0.15">
      <c r="A106" s="29">
        <v>660325</v>
      </c>
      <c r="B106" s="70" t="s">
        <v>5726</v>
      </c>
      <c r="C106" s="31">
        <f>IF($B$2&gt;0,$B$2,MULTIPLIER!$C$4)</f>
        <v>0</v>
      </c>
      <c r="D106" s="32">
        <v>6.66</v>
      </c>
      <c r="E106" s="43">
        <f t="shared" si="1"/>
        <v>0</v>
      </c>
    </row>
    <row r="107" spans="1:5" customFormat="1" ht="14.25" x14ac:dyDescent="0.15">
      <c r="A107" s="33">
        <v>660326</v>
      </c>
      <c r="B107" s="71" t="s">
        <v>5727</v>
      </c>
      <c r="C107" s="35">
        <f>IF($B$2&gt;0,$B$2,MULTIPLIER!$C$4)</f>
        <v>0</v>
      </c>
      <c r="D107" s="36">
        <v>8.5399999999999991</v>
      </c>
      <c r="E107" s="43">
        <f t="shared" si="1"/>
        <v>0</v>
      </c>
    </row>
    <row r="108" spans="1:5" customFormat="1" ht="14.25" x14ac:dyDescent="0.15">
      <c r="A108" s="29">
        <v>660327</v>
      </c>
      <c r="B108" s="70" t="s">
        <v>5728</v>
      </c>
      <c r="C108" s="31">
        <f>IF($B$2&gt;0,$B$2,MULTIPLIER!$C$4)</f>
        <v>0</v>
      </c>
      <c r="D108" s="32">
        <v>11.41</v>
      </c>
      <c r="E108" s="43">
        <f t="shared" si="1"/>
        <v>0</v>
      </c>
    </row>
    <row r="109" spans="1:5" customFormat="1" ht="14.25" x14ac:dyDescent="0.15">
      <c r="A109" s="33">
        <v>660328</v>
      </c>
      <c r="B109" s="71" t="s">
        <v>5729</v>
      </c>
      <c r="C109" s="35">
        <f>IF($B$2&gt;0,$B$2,MULTIPLIER!$C$4)</f>
        <v>0</v>
      </c>
      <c r="D109" s="36">
        <v>16.63</v>
      </c>
      <c r="E109" s="43">
        <f t="shared" si="1"/>
        <v>0</v>
      </c>
    </row>
    <row r="110" spans="1:5" customFormat="1" ht="14.25" x14ac:dyDescent="0.15">
      <c r="A110" s="29">
        <v>660329</v>
      </c>
      <c r="B110" s="70" t="s">
        <v>5730</v>
      </c>
      <c r="C110" s="31">
        <f>IF($B$2&gt;0,$B$2,MULTIPLIER!$C$4)</f>
        <v>0</v>
      </c>
      <c r="D110" s="32">
        <v>45.27</v>
      </c>
      <c r="E110" s="43">
        <f t="shared" si="1"/>
        <v>0</v>
      </c>
    </row>
    <row r="111" spans="1:5" customFormat="1" ht="14.25" x14ac:dyDescent="0.15">
      <c r="A111" s="33">
        <v>660330</v>
      </c>
      <c r="B111" s="71" t="s">
        <v>5731</v>
      </c>
      <c r="C111" s="35">
        <f>IF($B$2&gt;0,$B$2,MULTIPLIER!$C$4)</f>
        <v>0</v>
      </c>
      <c r="D111" s="36">
        <v>61.16</v>
      </c>
      <c r="E111" s="43">
        <f t="shared" si="1"/>
        <v>0</v>
      </c>
    </row>
    <row r="112" spans="1:5" customFormat="1" ht="14.25" x14ac:dyDescent="0.15">
      <c r="A112" s="29">
        <v>660331</v>
      </c>
      <c r="B112" s="70" t="s">
        <v>5732</v>
      </c>
      <c r="C112" s="31">
        <f>IF($B$2&gt;0,$B$2,MULTIPLIER!$C$4)</f>
        <v>0</v>
      </c>
      <c r="D112" s="32">
        <v>122</v>
      </c>
      <c r="E112" s="43">
        <f t="shared" si="1"/>
        <v>0</v>
      </c>
    </row>
    <row r="113" spans="1:5" customFormat="1" ht="14.25" x14ac:dyDescent="0.15">
      <c r="A113" s="33">
        <v>660332</v>
      </c>
      <c r="B113" s="71" t="s">
        <v>5733</v>
      </c>
      <c r="C113" s="35">
        <f>IF($B$2&gt;0,$B$2,MULTIPLIER!$C$4)</f>
        <v>0</v>
      </c>
      <c r="D113" s="36">
        <v>327.29000000000002</v>
      </c>
      <c r="E113" s="43">
        <f t="shared" si="1"/>
        <v>0</v>
      </c>
    </row>
    <row r="114" spans="1:5" customFormat="1" ht="14.25" x14ac:dyDescent="0.15">
      <c r="A114" s="29">
        <v>660530</v>
      </c>
      <c r="B114" s="70" t="s">
        <v>5734</v>
      </c>
      <c r="C114" s="31">
        <f>IF($B$2&gt;0,$B$2,MULTIPLIER!$C$4)</f>
        <v>0</v>
      </c>
      <c r="D114" s="32">
        <v>13.29</v>
      </c>
      <c r="E114" s="43">
        <f t="shared" si="1"/>
        <v>0</v>
      </c>
    </row>
    <row r="115" spans="1:5" customFormat="1" ht="14.25" x14ac:dyDescent="0.15">
      <c r="A115" s="33">
        <v>660531</v>
      </c>
      <c r="B115" s="71" t="s">
        <v>5735</v>
      </c>
      <c r="C115" s="35">
        <f>IF($B$2&gt;0,$B$2,MULTIPLIER!$C$4)</f>
        <v>0</v>
      </c>
      <c r="D115" s="36">
        <v>11.27</v>
      </c>
      <c r="E115" s="43">
        <f t="shared" si="1"/>
        <v>0</v>
      </c>
    </row>
    <row r="116" spans="1:5" customFormat="1" ht="14.25" x14ac:dyDescent="0.15">
      <c r="A116" s="29">
        <v>660532</v>
      </c>
      <c r="B116" s="70" t="s">
        <v>5736</v>
      </c>
      <c r="C116" s="31">
        <f>IF($B$2&gt;0,$B$2,MULTIPLIER!$C$4)</f>
        <v>0</v>
      </c>
      <c r="D116" s="32">
        <v>11.49</v>
      </c>
      <c r="E116" s="43">
        <f t="shared" si="1"/>
        <v>0</v>
      </c>
    </row>
    <row r="117" spans="1:5" customFormat="1" ht="14.25" x14ac:dyDescent="0.15">
      <c r="A117" s="33">
        <v>660533</v>
      </c>
      <c r="B117" s="71" t="s">
        <v>5737</v>
      </c>
      <c r="C117" s="35">
        <f>IF($B$2&gt;0,$B$2,MULTIPLIER!$C$4)</f>
        <v>0</v>
      </c>
      <c r="D117" s="36">
        <v>13.08</v>
      </c>
      <c r="E117" s="43">
        <f t="shared" si="1"/>
        <v>0</v>
      </c>
    </row>
    <row r="118" spans="1:5" customFormat="1" ht="14.25" x14ac:dyDescent="0.15">
      <c r="A118" s="29">
        <v>660534</v>
      </c>
      <c r="B118" s="70" t="s">
        <v>5738</v>
      </c>
      <c r="C118" s="31">
        <f>IF($B$2&gt;0,$B$2,MULTIPLIER!$C$4)</f>
        <v>0</v>
      </c>
      <c r="D118" s="32">
        <v>15.96</v>
      </c>
      <c r="E118" s="43">
        <f t="shared" si="1"/>
        <v>0</v>
      </c>
    </row>
    <row r="119" spans="1:5" customFormat="1" ht="14.25" x14ac:dyDescent="0.15">
      <c r="A119" s="33">
        <v>660535</v>
      </c>
      <c r="B119" s="71" t="s">
        <v>5739</v>
      </c>
      <c r="C119" s="35">
        <f>IF($B$2&gt;0,$B$2,MULTIPLIER!$C$4)</f>
        <v>0</v>
      </c>
      <c r="D119" s="36">
        <v>19.63</v>
      </c>
      <c r="E119" s="43">
        <f t="shared" si="1"/>
        <v>0</v>
      </c>
    </row>
    <row r="120" spans="1:5" customFormat="1" ht="14.25" x14ac:dyDescent="0.15">
      <c r="A120" s="29">
        <v>660536</v>
      </c>
      <c r="B120" s="70" t="s">
        <v>5740</v>
      </c>
      <c r="C120" s="31">
        <f>IF($B$2&gt;0,$B$2,MULTIPLIER!$C$4)</f>
        <v>0</v>
      </c>
      <c r="D120" s="32">
        <v>31.9</v>
      </c>
      <c r="E120" s="43">
        <f t="shared" si="1"/>
        <v>0</v>
      </c>
    </row>
    <row r="121" spans="1:5" customFormat="1" ht="14.25" x14ac:dyDescent="0.15">
      <c r="A121" s="33">
        <v>660537</v>
      </c>
      <c r="B121" s="71" t="s">
        <v>5741</v>
      </c>
      <c r="C121" s="35">
        <f>IF($B$2&gt;0,$B$2,MULTIPLIER!$C$4)</f>
        <v>0</v>
      </c>
      <c r="D121" s="36">
        <v>39.51</v>
      </c>
      <c r="E121" s="43">
        <f t="shared" si="1"/>
        <v>0</v>
      </c>
    </row>
    <row r="122" spans="1:5" customFormat="1" ht="14.25" x14ac:dyDescent="0.15">
      <c r="A122" s="29">
        <v>660538</v>
      </c>
      <c r="B122" s="70" t="s">
        <v>5742</v>
      </c>
      <c r="C122" s="31">
        <f>IF($B$2&gt;0,$B$2,MULTIPLIER!$C$4)</f>
        <v>0</v>
      </c>
      <c r="D122" s="32">
        <v>65.400000000000006</v>
      </c>
      <c r="E122" s="43">
        <f t="shared" si="1"/>
        <v>0</v>
      </c>
    </row>
    <row r="123" spans="1:5" customFormat="1" ht="14.25" x14ac:dyDescent="0.15">
      <c r="A123" s="33">
        <v>660539</v>
      </c>
      <c r="B123" s="71" t="s">
        <v>5743</v>
      </c>
      <c r="C123" s="35">
        <f>IF($B$2&gt;0,$B$2,MULTIPLIER!$C$4)</f>
        <v>0</v>
      </c>
      <c r="D123" s="36">
        <v>115.3</v>
      </c>
      <c r="E123" s="43">
        <f t="shared" si="1"/>
        <v>0</v>
      </c>
    </row>
    <row r="124" spans="1:5" customFormat="1" ht="14.25" x14ac:dyDescent="0.15">
      <c r="A124" s="29">
        <v>6605390</v>
      </c>
      <c r="B124" s="70" t="s">
        <v>5744</v>
      </c>
      <c r="C124" s="31">
        <f>IF($B$2&gt;0,$B$2,MULTIPLIER!$C$4)</f>
        <v>0</v>
      </c>
      <c r="D124" s="32">
        <v>171.99</v>
      </c>
      <c r="E124" s="43">
        <f t="shared" si="1"/>
        <v>0</v>
      </c>
    </row>
    <row r="125" spans="1:5" customFormat="1" ht="14.25" x14ac:dyDescent="0.15">
      <c r="A125" s="33">
        <v>6605391</v>
      </c>
      <c r="B125" s="71" t="s">
        <v>5745</v>
      </c>
      <c r="C125" s="35">
        <f>IF($B$2&gt;0,$B$2,MULTIPLIER!$C$4)</f>
        <v>0</v>
      </c>
      <c r="D125" s="36">
        <v>351.02</v>
      </c>
      <c r="E125" s="43">
        <f t="shared" si="1"/>
        <v>0</v>
      </c>
    </row>
    <row r="126" spans="1:5" customFormat="1" ht="14.25" x14ac:dyDescent="0.15">
      <c r="A126" s="29">
        <v>6605392</v>
      </c>
      <c r="B126" s="70" t="s">
        <v>5746</v>
      </c>
      <c r="C126" s="31">
        <f>IF($B$2&gt;0,$B$2,MULTIPLIER!$C$4)</f>
        <v>0</v>
      </c>
      <c r="D126" s="32">
        <v>485.1</v>
      </c>
      <c r="E126" s="43">
        <f t="shared" si="1"/>
        <v>0</v>
      </c>
    </row>
    <row r="127" spans="1:5" customFormat="1" ht="14.25" x14ac:dyDescent="0.15">
      <c r="A127" s="33">
        <v>660603</v>
      </c>
      <c r="B127" s="71" t="s">
        <v>5747</v>
      </c>
      <c r="C127" s="35">
        <f>IF($B$2&gt;0,$B$2,MULTIPLIER!$C$4)</f>
        <v>0</v>
      </c>
      <c r="D127" s="36">
        <v>10.01</v>
      </c>
      <c r="E127" s="43">
        <f t="shared" si="1"/>
        <v>0</v>
      </c>
    </row>
    <row r="128" spans="1:5" customFormat="1" ht="14.25" x14ac:dyDescent="0.15">
      <c r="A128" s="29">
        <v>660604</v>
      </c>
      <c r="B128" s="70" t="s">
        <v>5748</v>
      </c>
      <c r="C128" s="31">
        <f>IF($B$2&gt;0,$B$2,MULTIPLIER!$C$4)</f>
        <v>0</v>
      </c>
      <c r="D128" s="32">
        <v>10.01</v>
      </c>
      <c r="E128" s="43">
        <f t="shared" si="1"/>
        <v>0</v>
      </c>
    </row>
    <row r="129" spans="1:5" customFormat="1" ht="14.25" x14ac:dyDescent="0.15">
      <c r="A129" s="33">
        <v>660605</v>
      </c>
      <c r="B129" s="71" t="s">
        <v>5749</v>
      </c>
      <c r="C129" s="35">
        <f>IF($B$2&gt;0,$B$2,MULTIPLIER!$C$4)</f>
        <v>0</v>
      </c>
      <c r="D129" s="36">
        <v>10.01</v>
      </c>
      <c r="E129" s="43">
        <f t="shared" si="1"/>
        <v>0</v>
      </c>
    </row>
    <row r="130" spans="1:5" customFormat="1" ht="14.25" x14ac:dyDescent="0.15">
      <c r="A130" s="29">
        <v>660606</v>
      </c>
      <c r="B130" s="70" t="s">
        <v>5750</v>
      </c>
      <c r="C130" s="31">
        <f>IF($B$2&gt;0,$B$2,MULTIPLIER!$C$4)</f>
        <v>0</v>
      </c>
      <c r="D130" s="32">
        <v>13.58</v>
      </c>
      <c r="E130" s="43">
        <f t="shared" si="1"/>
        <v>0</v>
      </c>
    </row>
    <row r="131" spans="1:5" customFormat="1" ht="14.25" x14ac:dyDescent="0.15">
      <c r="A131" s="33">
        <v>660607</v>
      </c>
      <c r="B131" s="71" t="s">
        <v>5751</v>
      </c>
      <c r="C131" s="35">
        <f>IF($B$2&gt;0,$B$2,MULTIPLIER!$C$4)</f>
        <v>0</v>
      </c>
      <c r="D131" s="36">
        <v>15.98</v>
      </c>
      <c r="E131" s="43">
        <f t="shared" si="1"/>
        <v>0</v>
      </c>
    </row>
    <row r="132" spans="1:5" customFormat="1" ht="14.25" x14ac:dyDescent="0.15">
      <c r="A132" s="29">
        <v>660608</v>
      </c>
      <c r="B132" s="70" t="s">
        <v>5752</v>
      </c>
      <c r="C132" s="31">
        <f>IF($B$2&gt;0,$B$2,MULTIPLIER!$C$4)</f>
        <v>0</v>
      </c>
      <c r="D132" s="32">
        <v>21.97</v>
      </c>
      <c r="E132" s="43">
        <f t="shared" si="1"/>
        <v>0</v>
      </c>
    </row>
    <row r="133" spans="1:5" customFormat="1" ht="14.25" x14ac:dyDescent="0.15">
      <c r="A133" s="33">
        <v>660609</v>
      </c>
      <c r="B133" s="71" t="s">
        <v>5753</v>
      </c>
      <c r="C133" s="35">
        <f>IF($B$2&gt;0,$B$2,MULTIPLIER!$C$4)</f>
        <v>0</v>
      </c>
      <c r="D133" s="36">
        <v>25.47</v>
      </c>
      <c r="E133" s="43">
        <f t="shared" si="1"/>
        <v>0</v>
      </c>
    </row>
    <row r="134" spans="1:5" customFormat="1" ht="14.25" x14ac:dyDescent="0.15">
      <c r="A134" s="29">
        <v>660610</v>
      </c>
      <c r="B134" s="70" t="s">
        <v>5754</v>
      </c>
      <c r="C134" s="31">
        <f>IF($B$2&gt;0,$B$2,MULTIPLIER!$C$4)</f>
        <v>0</v>
      </c>
      <c r="D134" s="32">
        <v>30.29</v>
      </c>
      <c r="E134" s="43">
        <f t="shared" ref="E134:E197" si="2">C134*D134</f>
        <v>0</v>
      </c>
    </row>
    <row r="135" spans="1:5" customFormat="1" ht="14.25" x14ac:dyDescent="0.15">
      <c r="A135" s="33">
        <v>660705</v>
      </c>
      <c r="B135" s="71" t="s">
        <v>5755</v>
      </c>
      <c r="C135" s="35">
        <f>IF($B$2&gt;0,$B$2,MULTIPLIER!$C$4)</f>
        <v>0</v>
      </c>
      <c r="D135" s="36">
        <v>14.25</v>
      </c>
      <c r="E135" s="43">
        <f t="shared" si="2"/>
        <v>0</v>
      </c>
    </row>
    <row r="136" spans="1:5" customFormat="1" ht="14.25" x14ac:dyDescent="0.15">
      <c r="A136" s="29">
        <v>660706</v>
      </c>
      <c r="B136" s="70" t="s">
        <v>5756</v>
      </c>
      <c r="C136" s="31">
        <f>IF($B$2&gt;0,$B$2,MULTIPLIER!$C$4)</f>
        <v>0</v>
      </c>
      <c r="D136" s="32">
        <v>20.97</v>
      </c>
      <c r="E136" s="43">
        <f t="shared" si="2"/>
        <v>0</v>
      </c>
    </row>
    <row r="137" spans="1:5" customFormat="1" ht="14.25" x14ac:dyDescent="0.15">
      <c r="A137" s="33">
        <v>660707</v>
      </c>
      <c r="B137" s="71" t="s">
        <v>5757</v>
      </c>
      <c r="C137" s="35">
        <f>IF($B$2&gt;0,$B$2,MULTIPLIER!$C$4)</f>
        <v>0</v>
      </c>
      <c r="D137" s="36">
        <v>32.369999999999997</v>
      </c>
      <c r="E137" s="43">
        <f t="shared" si="2"/>
        <v>0</v>
      </c>
    </row>
    <row r="138" spans="1:5" customFormat="1" ht="14.25" x14ac:dyDescent="0.15">
      <c r="A138" s="29">
        <v>660708</v>
      </c>
      <c r="B138" s="70" t="s">
        <v>5758</v>
      </c>
      <c r="C138" s="31">
        <f>IF($B$2&gt;0,$B$2,MULTIPLIER!$C$4)</f>
        <v>0</v>
      </c>
      <c r="D138" s="32"/>
      <c r="E138" s="43">
        <f t="shared" si="2"/>
        <v>0</v>
      </c>
    </row>
    <row r="139" spans="1:5" customFormat="1" ht="14.25" x14ac:dyDescent="0.15">
      <c r="A139" s="33">
        <v>660709</v>
      </c>
      <c r="B139" s="71" t="s">
        <v>5759</v>
      </c>
      <c r="C139" s="35">
        <f>IF($B$2&gt;0,$B$2,MULTIPLIER!$C$4)</f>
        <v>0</v>
      </c>
      <c r="D139" s="36"/>
      <c r="E139" s="43">
        <f t="shared" si="2"/>
        <v>0</v>
      </c>
    </row>
    <row r="140" spans="1:5" customFormat="1" ht="14.25" x14ac:dyDescent="0.15">
      <c r="A140" s="29">
        <v>660710</v>
      </c>
      <c r="B140" s="70" t="s">
        <v>5760</v>
      </c>
      <c r="C140" s="31">
        <f>IF($B$2&gt;0,$B$2,MULTIPLIER!$C$4)</f>
        <v>0</v>
      </c>
      <c r="D140" s="32"/>
      <c r="E140" s="43">
        <f t="shared" si="2"/>
        <v>0</v>
      </c>
    </row>
    <row r="141" spans="1:5" customFormat="1" ht="14.25" x14ac:dyDescent="0.15">
      <c r="A141" s="33">
        <v>660390</v>
      </c>
      <c r="B141" s="71" t="s">
        <v>5761</v>
      </c>
      <c r="C141" s="35">
        <f>IF($B$2&gt;0,$B$2,MULTIPLIER!$C$4)</f>
        <v>0</v>
      </c>
      <c r="D141" s="36">
        <v>4.92</v>
      </c>
      <c r="E141" s="43">
        <f t="shared" si="2"/>
        <v>0</v>
      </c>
    </row>
    <row r="142" spans="1:5" customFormat="1" ht="14.25" x14ac:dyDescent="0.15">
      <c r="A142" s="29">
        <v>660391</v>
      </c>
      <c r="B142" s="70" t="s">
        <v>5762</v>
      </c>
      <c r="C142" s="31">
        <f>IF($B$2&gt;0,$B$2,MULTIPLIER!$C$4)</f>
        <v>0</v>
      </c>
      <c r="D142" s="32">
        <v>4.92</v>
      </c>
      <c r="E142" s="43">
        <f t="shared" si="2"/>
        <v>0</v>
      </c>
    </row>
    <row r="143" spans="1:5" customFormat="1" ht="14.25" x14ac:dyDescent="0.15">
      <c r="A143" s="33">
        <v>660392</v>
      </c>
      <c r="B143" s="71" t="s">
        <v>5763</v>
      </c>
      <c r="C143" s="35">
        <f>IF($B$2&gt;0,$B$2,MULTIPLIER!$C$4)</f>
        <v>0</v>
      </c>
      <c r="D143" s="36">
        <v>4.92</v>
      </c>
      <c r="E143" s="43">
        <f t="shared" si="2"/>
        <v>0</v>
      </c>
    </row>
    <row r="144" spans="1:5" customFormat="1" ht="14.25" x14ac:dyDescent="0.15">
      <c r="A144" s="29">
        <v>660393</v>
      </c>
      <c r="B144" s="70" t="s">
        <v>5764</v>
      </c>
      <c r="C144" s="31">
        <f>IF($B$2&gt;0,$B$2,MULTIPLIER!$C$4)</f>
        <v>0</v>
      </c>
      <c r="D144" s="32">
        <v>4.92</v>
      </c>
      <c r="E144" s="43">
        <f t="shared" si="2"/>
        <v>0</v>
      </c>
    </row>
    <row r="145" spans="1:5" customFormat="1" ht="14.25" x14ac:dyDescent="0.15">
      <c r="A145" s="33">
        <v>660394</v>
      </c>
      <c r="B145" s="71" t="s">
        <v>5765</v>
      </c>
      <c r="C145" s="35">
        <f>IF($B$2&gt;0,$B$2,MULTIPLIER!$C$4)</f>
        <v>0</v>
      </c>
      <c r="D145" s="36">
        <v>4.92</v>
      </c>
      <c r="E145" s="43">
        <f t="shared" si="2"/>
        <v>0</v>
      </c>
    </row>
    <row r="146" spans="1:5" customFormat="1" ht="14.25" x14ac:dyDescent="0.15">
      <c r="A146" s="29">
        <v>660395</v>
      </c>
      <c r="B146" s="70" t="s">
        <v>5766</v>
      </c>
      <c r="C146" s="31">
        <f>IF($B$2&gt;0,$B$2,MULTIPLIER!$C$4)</f>
        <v>0</v>
      </c>
      <c r="D146" s="32">
        <v>4.92</v>
      </c>
      <c r="E146" s="43">
        <f t="shared" si="2"/>
        <v>0</v>
      </c>
    </row>
    <row r="147" spans="1:5" customFormat="1" ht="14.25" x14ac:dyDescent="0.15">
      <c r="A147" s="33">
        <v>660396</v>
      </c>
      <c r="B147" s="71" t="s">
        <v>5767</v>
      </c>
      <c r="C147" s="35">
        <f>IF($B$2&gt;0,$B$2,MULTIPLIER!$C$4)</f>
        <v>0</v>
      </c>
      <c r="D147" s="36">
        <v>4.82</v>
      </c>
      <c r="E147" s="43">
        <f t="shared" si="2"/>
        <v>0</v>
      </c>
    </row>
    <row r="148" spans="1:5" customFormat="1" ht="14.25" x14ac:dyDescent="0.15">
      <c r="A148" s="29">
        <v>660397</v>
      </c>
      <c r="B148" s="70" t="s">
        <v>5768</v>
      </c>
      <c r="C148" s="31">
        <f>IF($B$2&gt;0,$B$2,MULTIPLIER!$C$4)</f>
        <v>0</v>
      </c>
      <c r="D148" s="32">
        <v>4.7699999999999996</v>
      </c>
      <c r="E148" s="43">
        <f t="shared" si="2"/>
        <v>0</v>
      </c>
    </row>
    <row r="149" spans="1:5" customFormat="1" ht="14.25" x14ac:dyDescent="0.15">
      <c r="A149" s="33">
        <v>660398</v>
      </c>
      <c r="B149" s="71" t="s">
        <v>5769</v>
      </c>
      <c r="C149" s="35">
        <f>IF($B$2&gt;0,$B$2,MULTIPLIER!$C$4)</f>
        <v>0</v>
      </c>
      <c r="D149" s="36">
        <v>4.82</v>
      </c>
      <c r="E149" s="43">
        <f t="shared" si="2"/>
        <v>0</v>
      </c>
    </row>
    <row r="150" spans="1:5" customFormat="1" ht="14.25" x14ac:dyDescent="0.15">
      <c r="A150" s="29">
        <v>660399</v>
      </c>
      <c r="B150" s="70" t="s">
        <v>5770</v>
      </c>
      <c r="C150" s="31">
        <f>IF($B$2&gt;0,$B$2,MULTIPLIER!$C$4)</f>
        <v>0</v>
      </c>
      <c r="D150" s="32">
        <v>4.46</v>
      </c>
      <c r="E150" s="43">
        <f t="shared" si="2"/>
        <v>0</v>
      </c>
    </row>
    <row r="151" spans="1:5" customFormat="1" ht="14.25" x14ac:dyDescent="0.15">
      <c r="A151" s="33">
        <v>660400</v>
      </c>
      <c r="B151" s="71" t="s">
        <v>5771</v>
      </c>
      <c r="C151" s="35">
        <f>IF($B$2&gt;0,$B$2,MULTIPLIER!$C$4)</f>
        <v>0</v>
      </c>
      <c r="D151" s="36">
        <v>5.98</v>
      </c>
      <c r="E151" s="43">
        <f t="shared" si="2"/>
        <v>0</v>
      </c>
    </row>
    <row r="152" spans="1:5" customFormat="1" ht="14.25" x14ac:dyDescent="0.15">
      <c r="A152" s="29">
        <v>660401</v>
      </c>
      <c r="B152" s="70" t="s">
        <v>5772</v>
      </c>
      <c r="C152" s="31">
        <f>IF($B$2&gt;0,$B$2,MULTIPLIER!$C$4)</f>
        <v>0</v>
      </c>
      <c r="D152" s="32">
        <v>6.13</v>
      </c>
      <c r="E152" s="43">
        <f t="shared" si="2"/>
        <v>0</v>
      </c>
    </row>
    <row r="153" spans="1:5" customFormat="1" ht="14.25" x14ac:dyDescent="0.15">
      <c r="A153" s="33">
        <v>660402</v>
      </c>
      <c r="B153" s="71" t="s">
        <v>5773</v>
      </c>
      <c r="C153" s="35">
        <f>IF($B$2&gt;0,$B$2,MULTIPLIER!$C$4)</f>
        <v>0</v>
      </c>
      <c r="D153" s="36">
        <v>4.59</v>
      </c>
      <c r="E153" s="43">
        <f t="shared" si="2"/>
        <v>0</v>
      </c>
    </row>
    <row r="154" spans="1:5" customFormat="1" ht="14.25" x14ac:dyDescent="0.15">
      <c r="A154" s="29">
        <v>660403</v>
      </c>
      <c r="B154" s="70" t="s">
        <v>5774</v>
      </c>
      <c r="C154" s="31">
        <f>IF($B$2&gt;0,$B$2,MULTIPLIER!$C$4)</f>
        <v>0</v>
      </c>
      <c r="D154" s="32">
        <v>4.59</v>
      </c>
      <c r="E154" s="43">
        <f t="shared" si="2"/>
        <v>0</v>
      </c>
    </row>
    <row r="155" spans="1:5" customFormat="1" ht="14.25" x14ac:dyDescent="0.15">
      <c r="A155" s="33">
        <v>660406</v>
      </c>
      <c r="B155" s="71" t="s">
        <v>5775</v>
      </c>
      <c r="C155" s="35">
        <f>IF($B$2&gt;0,$B$2,MULTIPLIER!$C$4)</f>
        <v>0</v>
      </c>
      <c r="D155" s="36">
        <v>7.79</v>
      </c>
      <c r="E155" s="43">
        <f t="shared" si="2"/>
        <v>0</v>
      </c>
    </row>
    <row r="156" spans="1:5" customFormat="1" ht="14.25" x14ac:dyDescent="0.15">
      <c r="A156" s="29">
        <v>660407</v>
      </c>
      <c r="B156" s="70" t="s">
        <v>5776</v>
      </c>
      <c r="C156" s="31">
        <f>IF($B$2&gt;0,$B$2,MULTIPLIER!$C$4)</f>
        <v>0</v>
      </c>
      <c r="D156" s="32">
        <v>7.79</v>
      </c>
      <c r="E156" s="43">
        <f t="shared" si="2"/>
        <v>0</v>
      </c>
    </row>
    <row r="157" spans="1:5" customFormat="1" ht="14.25" x14ac:dyDescent="0.15">
      <c r="A157" s="33">
        <v>660408</v>
      </c>
      <c r="B157" s="71" t="s">
        <v>5777</v>
      </c>
      <c r="C157" s="35">
        <f>IF($B$2&gt;0,$B$2,MULTIPLIER!$C$4)</f>
        <v>0</v>
      </c>
      <c r="D157" s="36">
        <v>7.79</v>
      </c>
      <c r="E157" s="43">
        <f t="shared" si="2"/>
        <v>0</v>
      </c>
    </row>
    <row r="158" spans="1:5" customFormat="1" ht="14.25" x14ac:dyDescent="0.15">
      <c r="A158" s="29">
        <v>660409</v>
      </c>
      <c r="B158" s="70" t="s">
        <v>5778</v>
      </c>
      <c r="C158" s="31">
        <f>IF($B$2&gt;0,$B$2,MULTIPLIER!$C$4)</f>
        <v>0</v>
      </c>
      <c r="D158" s="32">
        <v>10.75</v>
      </c>
      <c r="E158" s="43">
        <f t="shared" si="2"/>
        <v>0</v>
      </c>
    </row>
    <row r="159" spans="1:5" customFormat="1" ht="14.25" x14ac:dyDescent="0.15">
      <c r="A159" s="33">
        <v>660410</v>
      </c>
      <c r="B159" s="71" t="s">
        <v>5779</v>
      </c>
      <c r="C159" s="35">
        <f>IF($B$2&gt;0,$B$2,MULTIPLIER!$C$4)</f>
        <v>0</v>
      </c>
      <c r="D159" s="36">
        <v>10.75</v>
      </c>
      <c r="E159" s="43">
        <f t="shared" si="2"/>
        <v>0</v>
      </c>
    </row>
    <row r="160" spans="1:5" customFormat="1" ht="14.25" x14ac:dyDescent="0.15">
      <c r="A160" s="29">
        <v>660411</v>
      </c>
      <c r="B160" s="70" t="s">
        <v>5780</v>
      </c>
      <c r="C160" s="31">
        <f>IF($B$2&gt;0,$B$2,MULTIPLIER!$C$4)</f>
        <v>0</v>
      </c>
      <c r="D160" s="32">
        <v>10.75</v>
      </c>
      <c r="E160" s="43">
        <f t="shared" si="2"/>
        <v>0</v>
      </c>
    </row>
    <row r="161" spans="1:5" customFormat="1" ht="14.25" x14ac:dyDescent="0.15">
      <c r="A161" s="33">
        <v>660412</v>
      </c>
      <c r="B161" s="71" t="s">
        <v>5781</v>
      </c>
      <c r="C161" s="35">
        <f>IF($B$2&gt;0,$B$2,MULTIPLIER!$C$4)</f>
        <v>0</v>
      </c>
      <c r="D161" s="36">
        <v>10.75</v>
      </c>
      <c r="E161" s="43">
        <f t="shared" si="2"/>
        <v>0</v>
      </c>
    </row>
    <row r="162" spans="1:5" customFormat="1" ht="14.25" x14ac:dyDescent="0.15">
      <c r="A162" s="29">
        <v>660413</v>
      </c>
      <c r="B162" s="70" t="s">
        <v>5782</v>
      </c>
      <c r="C162" s="31">
        <f>IF($B$2&gt;0,$B$2,MULTIPLIER!$C$4)</f>
        <v>0</v>
      </c>
      <c r="D162" s="32">
        <v>10.75</v>
      </c>
      <c r="E162" s="43">
        <f t="shared" si="2"/>
        <v>0</v>
      </c>
    </row>
    <row r="163" spans="1:5" customFormat="1" ht="14.25" x14ac:dyDescent="0.15">
      <c r="A163" s="33">
        <v>660414</v>
      </c>
      <c r="B163" s="71" t="s">
        <v>5783</v>
      </c>
      <c r="C163" s="35">
        <f>IF($B$2&gt;0,$B$2,MULTIPLIER!$C$4)</f>
        <v>0</v>
      </c>
      <c r="D163" s="36">
        <v>10.75</v>
      </c>
      <c r="E163" s="43">
        <f t="shared" si="2"/>
        <v>0</v>
      </c>
    </row>
    <row r="164" spans="1:5" customFormat="1" ht="14.25" x14ac:dyDescent="0.15">
      <c r="A164" s="29">
        <v>660417</v>
      </c>
      <c r="B164" s="70" t="s">
        <v>5784</v>
      </c>
      <c r="C164" s="31">
        <f>IF($B$2&gt;0,$B$2,MULTIPLIER!$C$4)</f>
        <v>0</v>
      </c>
      <c r="D164" s="32">
        <v>13.95</v>
      </c>
      <c r="E164" s="43">
        <f t="shared" si="2"/>
        <v>0</v>
      </c>
    </row>
    <row r="165" spans="1:5" customFormat="1" ht="14.25" x14ac:dyDescent="0.15">
      <c r="A165" s="33">
        <v>660418</v>
      </c>
      <c r="B165" s="71" t="s">
        <v>5785</v>
      </c>
      <c r="C165" s="35">
        <f>IF($B$2&gt;0,$B$2,MULTIPLIER!$C$4)</f>
        <v>0</v>
      </c>
      <c r="D165" s="36">
        <v>13.95</v>
      </c>
      <c r="E165" s="43">
        <f t="shared" si="2"/>
        <v>0</v>
      </c>
    </row>
    <row r="166" spans="1:5" customFormat="1" ht="14.25" x14ac:dyDescent="0.15">
      <c r="A166" s="29">
        <v>660419</v>
      </c>
      <c r="B166" s="70" t="s">
        <v>5786</v>
      </c>
      <c r="C166" s="31">
        <f>IF($B$2&gt;0,$B$2,MULTIPLIER!$C$4)</f>
        <v>0</v>
      </c>
      <c r="D166" s="32">
        <v>13.95</v>
      </c>
      <c r="E166" s="43">
        <f t="shared" si="2"/>
        <v>0</v>
      </c>
    </row>
    <row r="167" spans="1:5" customFormat="1" ht="14.25" x14ac:dyDescent="0.15">
      <c r="A167" s="33">
        <v>660420</v>
      </c>
      <c r="B167" s="71" t="s">
        <v>5787</v>
      </c>
      <c r="C167" s="35">
        <f>IF($B$2&gt;0,$B$2,MULTIPLIER!$C$4)</f>
        <v>0</v>
      </c>
      <c r="D167" s="36">
        <v>13.95</v>
      </c>
      <c r="E167" s="43">
        <f t="shared" si="2"/>
        <v>0</v>
      </c>
    </row>
    <row r="168" spans="1:5" customFormat="1" ht="14.25" x14ac:dyDescent="0.15">
      <c r="A168" s="29">
        <v>660421</v>
      </c>
      <c r="B168" s="70" t="s">
        <v>5788</v>
      </c>
      <c r="C168" s="31">
        <f>IF($B$2&gt;0,$B$2,MULTIPLIER!$C$4)</f>
        <v>0</v>
      </c>
      <c r="D168" s="32">
        <v>13.95</v>
      </c>
      <c r="E168" s="43">
        <f t="shared" si="2"/>
        <v>0</v>
      </c>
    </row>
    <row r="169" spans="1:5" customFormat="1" ht="14.25" x14ac:dyDescent="0.15">
      <c r="A169" s="33">
        <v>660425</v>
      </c>
      <c r="B169" s="71" t="s">
        <v>5789</v>
      </c>
      <c r="C169" s="35">
        <f>IF($B$2&gt;0,$B$2,MULTIPLIER!$C$4)</f>
        <v>0</v>
      </c>
      <c r="D169" s="36">
        <v>26.46</v>
      </c>
      <c r="E169" s="43">
        <f t="shared" si="2"/>
        <v>0</v>
      </c>
    </row>
    <row r="170" spans="1:5" customFormat="1" ht="14.25" x14ac:dyDescent="0.15">
      <c r="A170" s="29">
        <v>660426</v>
      </c>
      <c r="B170" s="70" t="s">
        <v>5790</v>
      </c>
      <c r="C170" s="31">
        <f>IF($B$2&gt;0,$B$2,MULTIPLIER!$C$4)</f>
        <v>0</v>
      </c>
      <c r="D170" s="32">
        <v>26.46</v>
      </c>
      <c r="E170" s="43">
        <f t="shared" si="2"/>
        <v>0</v>
      </c>
    </row>
    <row r="171" spans="1:5" customFormat="1" ht="14.25" x14ac:dyDescent="0.15">
      <c r="A171" s="33">
        <v>660427</v>
      </c>
      <c r="B171" s="71" t="s">
        <v>5791</v>
      </c>
      <c r="C171" s="35">
        <f>IF($B$2&gt;0,$B$2,MULTIPLIER!$C$4)</f>
        <v>0</v>
      </c>
      <c r="D171" s="36">
        <v>26.46</v>
      </c>
      <c r="E171" s="43">
        <f t="shared" si="2"/>
        <v>0</v>
      </c>
    </row>
    <row r="172" spans="1:5" customFormat="1" ht="14.25" x14ac:dyDescent="0.15">
      <c r="A172" s="29">
        <v>660428</v>
      </c>
      <c r="B172" s="70" t="s">
        <v>5792</v>
      </c>
      <c r="C172" s="31">
        <f>IF($B$2&gt;0,$B$2,MULTIPLIER!$C$4)</f>
        <v>0</v>
      </c>
      <c r="D172" s="32">
        <v>26.46</v>
      </c>
      <c r="E172" s="43">
        <f t="shared" si="2"/>
        <v>0</v>
      </c>
    </row>
    <row r="173" spans="1:5" customFormat="1" ht="14.25" x14ac:dyDescent="0.15">
      <c r="A173" s="33">
        <v>660429</v>
      </c>
      <c r="B173" s="71" t="s">
        <v>5793</v>
      </c>
      <c r="C173" s="35">
        <f>IF($B$2&gt;0,$B$2,MULTIPLIER!$C$4)</f>
        <v>0</v>
      </c>
      <c r="D173" s="36">
        <v>26.46</v>
      </c>
      <c r="E173" s="43">
        <f t="shared" si="2"/>
        <v>0</v>
      </c>
    </row>
    <row r="174" spans="1:5" customFormat="1" ht="14.25" x14ac:dyDescent="0.15">
      <c r="A174" s="29">
        <v>660430</v>
      </c>
      <c r="B174" s="70" t="s">
        <v>5794</v>
      </c>
      <c r="C174" s="31">
        <f>IF($B$2&gt;0,$B$2,MULTIPLIER!$C$4)</f>
        <v>0</v>
      </c>
      <c r="D174" s="32">
        <v>26.46</v>
      </c>
      <c r="E174" s="43">
        <f t="shared" si="2"/>
        <v>0</v>
      </c>
    </row>
    <row r="175" spans="1:5" customFormat="1" ht="14.25" x14ac:dyDescent="0.15">
      <c r="A175" s="33">
        <v>660431</v>
      </c>
      <c r="B175" s="71" t="s">
        <v>5795</v>
      </c>
      <c r="C175" s="35">
        <f>IF($B$2&gt;0,$B$2,MULTIPLIER!$C$4)</f>
        <v>0</v>
      </c>
      <c r="D175" s="36">
        <v>40.25</v>
      </c>
      <c r="E175" s="43">
        <f t="shared" si="2"/>
        <v>0</v>
      </c>
    </row>
    <row r="176" spans="1:5" customFormat="1" ht="14.25" x14ac:dyDescent="0.15">
      <c r="A176" s="29">
        <v>660432</v>
      </c>
      <c r="B176" s="70" t="s">
        <v>5796</v>
      </c>
      <c r="C176" s="31">
        <f>IF($B$2&gt;0,$B$2,MULTIPLIER!$C$4)</f>
        <v>0</v>
      </c>
      <c r="D176" s="32">
        <v>40.25</v>
      </c>
      <c r="E176" s="43">
        <f t="shared" si="2"/>
        <v>0</v>
      </c>
    </row>
    <row r="177" spans="1:5" customFormat="1" ht="14.25" x14ac:dyDescent="0.15">
      <c r="A177" s="33">
        <v>660433</v>
      </c>
      <c r="B177" s="71" t="s">
        <v>5797</v>
      </c>
      <c r="C177" s="35">
        <f>IF($B$2&gt;0,$B$2,MULTIPLIER!$C$4)</f>
        <v>0</v>
      </c>
      <c r="D177" s="36">
        <v>40.25</v>
      </c>
      <c r="E177" s="43">
        <f t="shared" si="2"/>
        <v>0</v>
      </c>
    </row>
    <row r="178" spans="1:5" customFormat="1" ht="14.25" x14ac:dyDescent="0.15">
      <c r="A178" s="29">
        <v>660434</v>
      </c>
      <c r="B178" s="70" t="s">
        <v>5798</v>
      </c>
      <c r="C178" s="31">
        <f>IF($B$2&gt;0,$B$2,MULTIPLIER!$C$4)</f>
        <v>0</v>
      </c>
      <c r="D178" s="32">
        <v>40.25</v>
      </c>
      <c r="E178" s="43">
        <f t="shared" si="2"/>
        <v>0</v>
      </c>
    </row>
    <row r="179" spans="1:5" customFormat="1" ht="14.25" x14ac:dyDescent="0.15">
      <c r="A179" s="33">
        <v>660435</v>
      </c>
      <c r="B179" s="71" t="s">
        <v>5799</v>
      </c>
      <c r="C179" s="35">
        <f>IF($B$2&gt;0,$B$2,MULTIPLIER!$C$4)</f>
        <v>0</v>
      </c>
      <c r="D179" s="36">
        <v>40.25</v>
      </c>
      <c r="E179" s="43">
        <f t="shared" si="2"/>
        <v>0</v>
      </c>
    </row>
    <row r="180" spans="1:5" customFormat="1" ht="14.25" x14ac:dyDescent="0.15">
      <c r="A180" s="29">
        <v>660436</v>
      </c>
      <c r="B180" s="70" t="s">
        <v>5800</v>
      </c>
      <c r="C180" s="31">
        <f>IF($B$2&gt;0,$B$2,MULTIPLIER!$C$4)</f>
        <v>0</v>
      </c>
      <c r="D180" s="32">
        <v>70.11</v>
      </c>
      <c r="E180" s="43">
        <f t="shared" si="2"/>
        <v>0</v>
      </c>
    </row>
    <row r="181" spans="1:5" customFormat="1" ht="14.25" x14ac:dyDescent="0.15">
      <c r="A181" s="33">
        <v>660437</v>
      </c>
      <c r="B181" s="71" t="s">
        <v>5801</v>
      </c>
      <c r="C181" s="35">
        <f>IF($B$2&gt;0,$B$2,MULTIPLIER!$C$4)</f>
        <v>0</v>
      </c>
      <c r="D181" s="36">
        <v>70.11</v>
      </c>
      <c r="E181" s="43">
        <f t="shared" si="2"/>
        <v>0</v>
      </c>
    </row>
    <row r="182" spans="1:5" customFormat="1" ht="14.25" x14ac:dyDescent="0.15">
      <c r="A182" s="29">
        <v>660438</v>
      </c>
      <c r="B182" s="70" t="s">
        <v>5802</v>
      </c>
      <c r="C182" s="31">
        <f>IF($B$2&gt;0,$B$2,MULTIPLIER!$C$4)</f>
        <v>0</v>
      </c>
      <c r="D182" s="32">
        <v>70.11</v>
      </c>
      <c r="E182" s="43">
        <f t="shared" si="2"/>
        <v>0</v>
      </c>
    </row>
    <row r="183" spans="1:5" customFormat="1" ht="14.25" x14ac:dyDescent="0.15">
      <c r="A183" s="33">
        <v>660439</v>
      </c>
      <c r="B183" s="71" t="s">
        <v>5803</v>
      </c>
      <c r="C183" s="35">
        <f>IF($B$2&gt;0,$B$2,MULTIPLIER!$C$4)</f>
        <v>0</v>
      </c>
      <c r="D183" s="36">
        <v>70.11</v>
      </c>
      <c r="E183" s="43">
        <f t="shared" si="2"/>
        <v>0</v>
      </c>
    </row>
    <row r="184" spans="1:5" customFormat="1" ht="14.25" x14ac:dyDescent="0.15">
      <c r="A184" s="29">
        <v>660440</v>
      </c>
      <c r="B184" s="70" t="s">
        <v>5804</v>
      </c>
      <c r="C184" s="31">
        <f>IF($B$2&gt;0,$B$2,MULTIPLIER!$C$4)</f>
        <v>0</v>
      </c>
      <c r="D184" s="32">
        <v>70.11</v>
      </c>
      <c r="E184" s="43">
        <f t="shared" si="2"/>
        <v>0</v>
      </c>
    </row>
    <row r="185" spans="1:5" customFormat="1" ht="14.25" x14ac:dyDescent="0.15">
      <c r="A185" s="33">
        <v>660441</v>
      </c>
      <c r="B185" s="71" t="s">
        <v>5805</v>
      </c>
      <c r="C185" s="35">
        <f>IF($B$2&gt;0,$B$2,MULTIPLIER!$C$4)</f>
        <v>0</v>
      </c>
      <c r="D185" s="36">
        <v>70.11</v>
      </c>
      <c r="E185" s="43">
        <f t="shared" si="2"/>
        <v>0</v>
      </c>
    </row>
    <row r="186" spans="1:5" customFormat="1" ht="14.25" x14ac:dyDescent="0.15">
      <c r="A186" s="29">
        <v>660442</v>
      </c>
      <c r="B186" s="70" t="s">
        <v>5806</v>
      </c>
      <c r="C186" s="31">
        <f>IF($B$2&gt;0,$B$2,MULTIPLIER!$C$4)</f>
        <v>0</v>
      </c>
      <c r="D186" s="32">
        <v>145.85</v>
      </c>
      <c r="E186" s="43">
        <f t="shared" si="2"/>
        <v>0</v>
      </c>
    </row>
    <row r="187" spans="1:5" customFormat="1" ht="14.25" x14ac:dyDescent="0.15">
      <c r="A187" s="33">
        <v>660443</v>
      </c>
      <c r="B187" s="71" t="s">
        <v>5807</v>
      </c>
      <c r="C187" s="35">
        <f>IF($B$2&gt;0,$B$2,MULTIPLIER!$C$4)</f>
        <v>0</v>
      </c>
      <c r="D187" s="36">
        <v>145.85</v>
      </c>
      <c r="E187" s="43">
        <f t="shared" si="2"/>
        <v>0</v>
      </c>
    </row>
    <row r="188" spans="1:5" customFormat="1" ht="14.25" x14ac:dyDescent="0.15">
      <c r="A188" s="29">
        <v>660470</v>
      </c>
      <c r="B188" s="70" t="s">
        <v>5808</v>
      </c>
      <c r="C188" s="31">
        <f>IF($B$2&gt;0,$B$2,MULTIPLIER!$C$4)</f>
        <v>0</v>
      </c>
      <c r="D188" s="32">
        <v>2.37</v>
      </c>
      <c r="E188" s="43">
        <f t="shared" si="2"/>
        <v>0</v>
      </c>
    </row>
    <row r="189" spans="1:5" customFormat="1" ht="14.25" x14ac:dyDescent="0.15">
      <c r="A189" s="33">
        <v>660471</v>
      </c>
      <c r="B189" s="71" t="s">
        <v>5809</v>
      </c>
      <c r="C189" s="35">
        <f>IF($B$2&gt;0,$B$2,MULTIPLIER!$C$4)</f>
        <v>0</v>
      </c>
      <c r="D189" s="36">
        <v>2.37</v>
      </c>
      <c r="E189" s="43">
        <f t="shared" si="2"/>
        <v>0</v>
      </c>
    </row>
    <row r="190" spans="1:5" customFormat="1" ht="14.25" x14ac:dyDescent="0.15">
      <c r="A190" s="29">
        <v>660472</v>
      </c>
      <c r="B190" s="70" t="s">
        <v>5810</v>
      </c>
      <c r="C190" s="31">
        <f>IF($B$2&gt;0,$B$2,MULTIPLIER!$C$4)</f>
        <v>0</v>
      </c>
      <c r="D190" s="32">
        <v>2.37</v>
      </c>
      <c r="E190" s="43">
        <f t="shared" si="2"/>
        <v>0</v>
      </c>
    </row>
    <row r="191" spans="1:5" customFormat="1" ht="14.25" x14ac:dyDescent="0.15">
      <c r="A191" s="33">
        <v>660473</v>
      </c>
      <c r="B191" s="71" t="s">
        <v>5811</v>
      </c>
      <c r="C191" s="35">
        <f>IF($B$2&gt;0,$B$2,MULTIPLIER!$C$4)</f>
        <v>0</v>
      </c>
      <c r="D191" s="36">
        <v>2.5099999999999998</v>
      </c>
      <c r="E191" s="43">
        <f t="shared" si="2"/>
        <v>0</v>
      </c>
    </row>
    <row r="192" spans="1:5" customFormat="1" ht="14.25" x14ac:dyDescent="0.15">
      <c r="A192" s="29">
        <v>660474</v>
      </c>
      <c r="B192" s="70" t="s">
        <v>5812</v>
      </c>
      <c r="C192" s="31">
        <f>IF($B$2&gt;0,$B$2,MULTIPLIER!$C$4)</f>
        <v>0</v>
      </c>
      <c r="D192" s="32">
        <v>2.81</v>
      </c>
      <c r="E192" s="43">
        <f t="shared" si="2"/>
        <v>0</v>
      </c>
    </row>
    <row r="193" spans="1:5" customFormat="1" ht="14.25" x14ac:dyDescent="0.15">
      <c r="A193" s="33">
        <v>660475</v>
      </c>
      <c r="B193" s="71" t="s">
        <v>5813</v>
      </c>
      <c r="C193" s="35">
        <f>IF($B$2&gt;0,$B$2,MULTIPLIER!$C$4)</f>
        <v>0</v>
      </c>
      <c r="D193" s="36">
        <v>3.78</v>
      </c>
      <c r="E193" s="43">
        <f t="shared" si="2"/>
        <v>0</v>
      </c>
    </row>
    <row r="194" spans="1:5" customFormat="1" ht="14.25" x14ac:dyDescent="0.15">
      <c r="A194" s="29">
        <v>660476</v>
      </c>
      <c r="B194" s="70" t="s">
        <v>5814</v>
      </c>
      <c r="C194" s="31">
        <f>IF($B$2&gt;0,$B$2,MULTIPLIER!$C$4)</f>
        <v>0</v>
      </c>
      <c r="D194" s="32">
        <v>5.05</v>
      </c>
      <c r="E194" s="43">
        <f t="shared" si="2"/>
        <v>0</v>
      </c>
    </row>
    <row r="195" spans="1:5" customFormat="1" ht="14.25" x14ac:dyDescent="0.15">
      <c r="A195" s="33">
        <v>660477</v>
      </c>
      <c r="B195" s="71" t="s">
        <v>5815</v>
      </c>
      <c r="C195" s="35">
        <f>IF($B$2&gt;0,$B$2,MULTIPLIER!$C$4)</f>
        <v>0</v>
      </c>
      <c r="D195" s="36">
        <v>7.26</v>
      </c>
      <c r="E195" s="43">
        <f t="shared" si="2"/>
        <v>0</v>
      </c>
    </row>
    <row r="196" spans="1:5" customFormat="1" ht="14.25" x14ac:dyDescent="0.15">
      <c r="A196" s="29">
        <v>660478</v>
      </c>
      <c r="B196" s="70" t="s">
        <v>5816</v>
      </c>
      <c r="C196" s="31">
        <f>IF($B$2&gt;0,$B$2,MULTIPLIER!$C$4)</f>
        <v>0</v>
      </c>
      <c r="D196" s="32">
        <v>12.32</v>
      </c>
      <c r="E196" s="43">
        <f t="shared" si="2"/>
        <v>0</v>
      </c>
    </row>
    <row r="197" spans="1:5" customFormat="1" ht="14.25" x14ac:dyDescent="0.15">
      <c r="A197" s="33">
        <v>660479</v>
      </c>
      <c r="B197" s="71" t="s">
        <v>5817</v>
      </c>
      <c r="C197" s="35">
        <f>IF($B$2&gt;0,$B$2,MULTIPLIER!$C$4)</f>
        <v>0</v>
      </c>
      <c r="D197" s="36">
        <v>24.43</v>
      </c>
      <c r="E197" s="43">
        <f t="shared" si="2"/>
        <v>0</v>
      </c>
    </row>
    <row r="198" spans="1:5" customFormat="1" ht="14.25" x14ac:dyDescent="0.15">
      <c r="A198" s="29">
        <v>660480</v>
      </c>
      <c r="B198" s="70" t="s">
        <v>5818</v>
      </c>
      <c r="C198" s="31">
        <f>IF($B$2&gt;0,$B$2,MULTIPLIER!$C$4)</f>
        <v>0</v>
      </c>
      <c r="D198" s="32">
        <v>35.049999999999997</v>
      </c>
      <c r="E198" s="43">
        <f t="shared" ref="E198:E261" si="3">C198*D198</f>
        <v>0</v>
      </c>
    </row>
    <row r="199" spans="1:5" customFormat="1" ht="14.25" x14ac:dyDescent="0.15">
      <c r="A199" s="33">
        <v>660481</v>
      </c>
      <c r="B199" s="71" t="s">
        <v>5819</v>
      </c>
      <c r="C199" s="35">
        <f>IF($B$2&gt;0,$B$2,MULTIPLIER!$C$4)</f>
        <v>0</v>
      </c>
      <c r="D199" s="36">
        <v>62.84</v>
      </c>
      <c r="E199" s="43">
        <f t="shared" si="3"/>
        <v>0</v>
      </c>
    </row>
    <row r="200" spans="1:5" customFormat="1" ht="14.25" x14ac:dyDescent="0.15">
      <c r="A200" s="29">
        <v>660482</v>
      </c>
      <c r="B200" s="70" t="s">
        <v>5820</v>
      </c>
      <c r="C200" s="31">
        <f>IF($B$2&gt;0,$B$2,MULTIPLIER!$C$4)</f>
        <v>0</v>
      </c>
      <c r="D200" s="32">
        <v>130.15</v>
      </c>
      <c r="E200" s="43">
        <f t="shared" si="3"/>
        <v>0</v>
      </c>
    </row>
    <row r="201" spans="1:5" customFormat="1" ht="14.25" x14ac:dyDescent="0.15">
      <c r="A201" s="33">
        <v>660540</v>
      </c>
      <c r="B201" s="71" t="s">
        <v>5821</v>
      </c>
      <c r="C201" s="35">
        <f>IF($B$2&gt;0,$B$2,MULTIPLIER!$C$4)</f>
        <v>0</v>
      </c>
      <c r="D201" s="36">
        <v>4.46</v>
      </c>
      <c r="E201" s="43">
        <f t="shared" si="3"/>
        <v>0</v>
      </c>
    </row>
    <row r="202" spans="1:5" customFormat="1" ht="14.25" x14ac:dyDescent="0.15">
      <c r="A202" s="29">
        <v>660541</v>
      </c>
      <c r="B202" s="70" t="s">
        <v>5822</v>
      </c>
      <c r="C202" s="31">
        <f>IF($B$2&gt;0,$B$2,MULTIPLIER!$C$4)</f>
        <v>0</v>
      </c>
      <c r="D202" s="32">
        <v>4.46</v>
      </c>
      <c r="E202" s="43">
        <f t="shared" si="3"/>
        <v>0</v>
      </c>
    </row>
    <row r="203" spans="1:5" customFormat="1" ht="14.25" x14ac:dyDescent="0.15">
      <c r="A203" s="33">
        <v>660542</v>
      </c>
      <c r="B203" s="71" t="s">
        <v>5823</v>
      </c>
      <c r="C203" s="35">
        <f>IF($B$2&gt;0,$B$2,MULTIPLIER!$C$4)</f>
        <v>0</v>
      </c>
      <c r="D203" s="36">
        <v>4.46</v>
      </c>
      <c r="E203" s="43">
        <f t="shared" si="3"/>
        <v>0</v>
      </c>
    </row>
    <row r="204" spans="1:5" customFormat="1" ht="14.25" x14ac:dyDescent="0.15">
      <c r="A204" s="29">
        <v>660543</v>
      </c>
      <c r="B204" s="70" t="s">
        <v>5824</v>
      </c>
      <c r="C204" s="31">
        <f>IF($B$2&gt;0,$B$2,MULTIPLIER!$C$4)</f>
        <v>0</v>
      </c>
      <c r="D204" s="32">
        <v>4.42</v>
      </c>
      <c r="E204" s="43">
        <f t="shared" si="3"/>
        <v>0</v>
      </c>
    </row>
    <row r="205" spans="1:5" customFormat="1" ht="14.25" x14ac:dyDescent="0.15">
      <c r="A205" s="33">
        <v>660544</v>
      </c>
      <c r="B205" s="71" t="s">
        <v>5825</v>
      </c>
      <c r="C205" s="35">
        <f>IF($B$2&gt;0,$B$2,MULTIPLIER!$C$4)</f>
        <v>0</v>
      </c>
      <c r="D205" s="36">
        <v>4.07</v>
      </c>
      <c r="E205" s="43">
        <f t="shared" si="3"/>
        <v>0</v>
      </c>
    </row>
    <row r="206" spans="1:5" customFormat="1" ht="14.25" x14ac:dyDescent="0.15">
      <c r="A206" s="29">
        <v>660545</v>
      </c>
      <c r="B206" s="70" t="s">
        <v>5826</v>
      </c>
      <c r="C206" s="31">
        <f>IF($B$2&gt;0,$B$2,MULTIPLIER!$C$4)</f>
        <v>0</v>
      </c>
      <c r="D206" s="32">
        <v>3.84</v>
      </c>
      <c r="E206" s="43">
        <f t="shared" si="3"/>
        <v>0</v>
      </c>
    </row>
    <row r="207" spans="1:5" customFormat="1" ht="14.25" x14ac:dyDescent="0.15">
      <c r="A207" s="33">
        <v>660546</v>
      </c>
      <c r="B207" s="71" t="s">
        <v>5827</v>
      </c>
      <c r="C207" s="35">
        <f>IF($B$2&gt;0,$B$2,MULTIPLIER!$C$4)</f>
        <v>0</v>
      </c>
      <c r="D207" s="36">
        <v>5.19</v>
      </c>
      <c r="E207" s="43">
        <f t="shared" si="3"/>
        <v>0</v>
      </c>
    </row>
    <row r="208" spans="1:5" customFormat="1" ht="14.25" x14ac:dyDescent="0.15">
      <c r="A208" s="29">
        <v>660547</v>
      </c>
      <c r="B208" s="70" t="s">
        <v>5828</v>
      </c>
      <c r="C208" s="31">
        <f>IF($B$2&gt;0,$B$2,MULTIPLIER!$C$4)</f>
        <v>0</v>
      </c>
      <c r="D208" s="32">
        <v>5.04</v>
      </c>
      <c r="E208" s="43">
        <f t="shared" si="3"/>
        <v>0</v>
      </c>
    </row>
    <row r="209" spans="1:5" customFormat="1" ht="14.25" x14ac:dyDescent="0.15">
      <c r="A209" s="33">
        <v>660548</v>
      </c>
      <c r="B209" s="71" t="s">
        <v>5829</v>
      </c>
      <c r="C209" s="35">
        <f>IF($B$2&gt;0,$B$2,MULTIPLIER!$C$4)</f>
        <v>0</v>
      </c>
      <c r="D209" s="36">
        <v>5.04</v>
      </c>
      <c r="E209" s="43">
        <f t="shared" si="3"/>
        <v>0</v>
      </c>
    </row>
    <row r="210" spans="1:5" customFormat="1" ht="14.25" x14ac:dyDescent="0.15">
      <c r="A210" s="29">
        <v>660549</v>
      </c>
      <c r="B210" s="70" t="s">
        <v>5830</v>
      </c>
      <c r="C210" s="31">
        <f>IF($B$2&gt;0,$B$2,MULTIPLIER!$C$4)</f>
        <v>0</v>
      </c>
      <c r="D210" s="32">
        <v>4.41</v>
      </c>
      <c r="E210" s="43">
        <f t="shared" si="3"/>
        <v>0</v>
      </c>
    </row>
    <row r="211" spans="1:5" customFormat="1" ht="14.25" x14ac:dyDescent="0.15">
      <c r="A211" s="33">
        <v>660550</v>
      </c>
      <c r="B211" s="71" t="s">
        <v>5831</v>
      </c>
      <c r="C211" s="35">
        <f>IF($B$2&gt;0,$B$2,MULTIPLIER!$C$4)</f>
        <v>0</v>
      </c>
      <c r="D211" s="36">
        <v>7.81</v>
      </c>
      <c r="E211" s="43">
        <f t="shared" si="3"/>
        <v>0</v>
      </c>
    </row>
    <row r="212" spans="1:5" customFormat="1" ht="14.25" x14ac:dyDescent="0.15">
      <c r="A212" s="29">
        <v>660551</v>
      </c>
      <c r="B212" s="70" t="s">
        <v>5832</v>
      </c>
      <c r="C212" s="31">
        <f>IF($B$2&gt;0,$B$2,MULTIPLIER!$C$4)</f>
        <v>0</v>
      </c>
      <c r="D212" s="32">
        <v>7.93</v>
      </c>
      <c r="E212" s="43">
        <f t="shared" si="3"/>
        <v>0</v>
      </c>
    </row>
    <row r="213" spans="1:5" customFormat="1" ht="14.25" x14ac:dyDescent="0.15">
      <c r="A213" s="33">
        <v>660552</v>
      </c>
      <c r="B213" s="71" t="s">
        <v>5833</v>
      </c>
      <c r="C213" s="35">
        <f>IF($B$2&gt;0,$B$2,MULTIPLIER!$C$4)</f>
        <v>0</v>
      </c>
      <c r="D213" s="36">
        <v>6.84</v>
      </c>
      <c r="E213" s="43">
        <f t="shared" si="3"/>
        <v>0</v>
      </c>
    </row>
    <row r="214" spans="1:5" customFormat="1" ht="14.25" x14ac:dyDescent="0.15">
      <c r="A214" s="29">
        <v>660553</v>
      </c>
      <c r="B214" s="70" t="s">
        <v>5834</v>
      </c>
      <c r="C214" s="31">
        <f>IF($B$2&gt;0,$B$2,MULTIPLIER!$C$4)</f>
        <v>0</v>
      </c>
      <c r="D214" s="32">
        <v>6.84</v>
      </c>
      <c r="E214" s="43">
        <f t="shared" si="3"/>
        <v>0</v>
      </c>
    </row>
    <row r="215" spans="1:5" customFormat="1" ht="14.25" x14ac:dyDescent="0.15">
      <c r="A215" s="33">
        <v>660554</v>
      </c>
      <c r="B215" s="71" t="s">
        <v>5835</v>
      </c>
      <c r="C215" s="35">
        <f>IF($B$2&gt;0,$B$2,MULTIPLIER!$C$4)</f>
        <v>0</v>
      </c>
      <c r="D215" s="36">
        <v>9.84</v>
      </c>
      <c r="E215" s="43">
        <f t="shared" si="3"/>
        <v>0</v>
      </c>
    </row>
    <row r="216" spans="1:5" customFormat="1" ht="14.25" x14ac:dyDescent="0.15">
      <c r="A216" s="29">
        <v>660555</v>
      </c>
      <c r="B216" s="70" t="s">
        <v>5836</v>
      </c>
      <c r="C216" s="31">
        <f>IF($B$2&gt;0,$B$2,MULTIPLIER!$C$4)</f>
        <v>0</v>
      </c>
      <c r="D216" s="32">
        <v>8.5399999999999991</v>
      </c>
      <c r="E216" s="43">
        <f t="shared" si="3"/>
        <v>0</v>
      </c>
    </row>
    <row r="217" spans="1:5" customFormat="1" ht="14.25" x14ac:dyDescent="0.15">
      <c r="A217" s="33">
        <v>660556</v>
      </c>
      <c r="B217" s="71" t="s">
        <v>5837</v>
      </c>
      <c r="C217" s="35">
        <f>IF($B$2&gt;0,$B$2,MULTIPLIER!$C$4)</f>
        <v>0</v>
      </c>
      <c r="D217" s="36">
        <v>8.5399999999999991</v>
      </c>
      <c r="E217" s="43">
        <f t="shared" si="3"/>
        <v>0</v>
      </c>
    </row>
    <row r="218" spans="1:5" customFormat="1" ht="14.25" x14ac:dyDescent="0.15">
      <c r="A218" s="29">
        <v>660557</v>
      </c>
      <c r="B218" s="70" t="s">
        <v>5838</v>
      </c>
      <c r="C218" s="31">
        <f>IF($B$2&gt;0,$B$2,MULTIPLIER!$C$4)</f>
        <v>0</v>
      </c>
      <c r="D218" s="32">
        <v>12.49</v>
      </c>
      <c r="E218" s="43">
        <f t="shared" si="3"/>
        <v>0</v>
      </c>
    </row>
    <row r="219" spans="1:5" customFormat="1" ht="14.25" x14ac:dyDescent="0.15">
      <c r="A219" s="33">
        <v>660558</v>
      </c>
      <c r="B219" s="71" t="s">
        <v>5839</v>
      </c>
      <c r="C219" s="35">
        <f>IF($B$2&gt;0,$B$2,MULTIPLIER!$C$4)</f>
        <v>0</v>
      </c>
      <c r="D219" s="36">
        <v>14.1</v>
      </c>
      <c r="E219" s="43">
        <f t="shared" si="3"/>
        <v>0</v>
      </c>
    </row>
    <row r="220" spans="1:5" customFormat="1" ht="14.25" x14ac:dyDescent="0.15">
      <c r="A220" s="29">
        <v>660559</v>
      </c>
      <c r="B220" s="70" t="s">
        <v>5840</v>
      </c>
      <c r="C220" s="31">
        <f>IF($B$2&gt;0,$B$2,MULTIPLIER!$C$4)</f>
        <v>0</v>
      </c>
      <c r="D220" s="32">
        <v>12.49</v>
      </c>
      <c r="E220" s="43">
        <f t="shared" si="3"/>
        <v>0</v>
      </c>
    </row>
    <row r="221" spans="1:5" customFormat="1" ht="14.25" x14ac:dyDescent="0.15">
      <c r="A221" s="33">
        <v>660560</v>
      </c>
      <c r="B221" s="71" t="s">
        <v>5841</v>
      </c>
      <c r="C221" s="35">
        <f>IF($B$2&gt;0,$B$2,MULTIPLIER!$C$4)</f>
        <v>0</v>
      </c>
      <c r="D221" s="36">
        <v>10.78</v>
      </c>
      <c r="E221" s="43">
        <f t="shared" si="3"/>
        <v>0</v>
      </c>
    </row>
    <row r="222" spans="1:5" customFormat="1" ht="14.25" x14ac:dyDescent="0.15">
      <c r="A222" s="29">
        <v>660561</v>
      </c>
      <c r="B222" s="70" t="s">
        <v>5842</v>
      </c>
      <c r="C222" s="31">
        <f>IF($B$2&gt;0,$B$2,MULTIPLIER!$C$4)</f>
        <v>0</v>
      </c>
      <c r="D222" s="32">
        <v>20.38</v>
      </c>
      <c r="E222" s="43">
        <f t="shared" si="3"/>
        <v>0</v>
      </c>
    </row>
    <row r="223" spans="1:5" customFormat="1" ht="14.25" x14ac:dyDescent="0.15">
      <c r="A223" s="33">
        <v>660562</v>
      </c>
      <c r="B223" s="71" t="s">
        <v>5843</v>
      </c>
      <c r="C223" s="35">
        <f>IF($B$2&gt;0,$B$2,MULTIPLIER!$C$4)</f>
        <v>0</v>
      </c>
      <c r="D223" s="36">
        <v>17.920000000000002</v>
      </c>
      <c r="E223" s="43">
        <f t="shared" si="3"/>
        <v>0</v>
      </c>
    </row>
    <row r="224" spans="1:5" customFormat="1" ht="14.25" x14ac:dyDescent="0.15">
      <c r="A224" s="29">
        <v>660563</v>
      </c>
      <c r="B224" s="70" t="s">
        <v>5844</v>
      </c>
      <c r="C224" s="31">
        <f>IF($B$2&gt;0,$B$2,MULTIPLIER!$C$4)</f>
        <v>0</v>
      </c>
      <c r="D224" s="32">
        <v>16.96</v>
      </c>
      <c r="E224" s="43">
        <f t="shared" si="3"/>
        <v>0</v>
      </c>
    </row>
    <row r="225" spans="1:5" customFormat="1" ht="14.25" x14ac:dyDescent="0.15">
      <c r="A225" s="33">
        <v>660564</v>
      </c>
      <c r="B225" s="71" t="s">
        <v>5845</v>
      </c>
      <c r="C225" s="35">
        <f>IF($B$2&gt;0,$B$2,MULTIPLIER!$C$4)</f>
        <v>0</v>
      </c>
      <c r="D225" s="36">
        <v>17.920000000000002</v>
      </c>
      <c r="E225" s="43">
        <f t="shared" si="3"/>
        <v>0</v>
      </c>
    </row>
    <row r="226" spans="1:5" customFormat="1" ht="14.25" x14ac:dyDescent="0.15">
      <c r="A226" s="29">
        <v>660565</v>
      </c>
      <c r="B226" s="70" t="s">
        <v>5846</v>
      </c>
      <c r="C226" s="31">
        <f>IF($B$2&gt;0,$B$2,MULTIPLIER!$C$4)</f>
        <v>0</v>
      </c>
      <c r="D226" s="32">
        <v>15.68</v>
      </c>
      <c r="E226" s="43">
        <f t="shared" si="3"/>
        <v>0</v>
      </c>
    </row>
    <row r="227" spans="1:5" customFormat="1" ht="14.25" x14ac:dyDescent="0.15">
      <c r="A227" s="33">
        <v>660566</v>
      </c>
      <c r="B227" s="71" t="s">
        <v>5847</v>
      </c>
      <c r="C227" s="35">
        <f>IF($B$2&gt;0,$B$2,MULTIPLIER!$C$4)</f>
        <v>0</v>
      </c>
      <c r="D227" s="36">
        <v>46.62</v>
      </c>
      <c r="E227" s="43">
        <f t="shared" si="3"/>
        <v>0</v>
      </c>
    </row>
    <row r="228" spans="1:5" customFormat="1" ht="14.25" x14ac:dyDescent="0.15">
      <c r="A228" s="29">
        <v>660567</v>
      </c>
      <c r="B228" s="70" t="s">
        <v>5848</v>
      </c>
      <c r="C228" s="31">
        <f>IF($B$2&gt;0,$B$2,MULTIPLIER!$C$4)</f>
        <v>0</v>
      </c>
      <c r="D228" s="32">
        <v>39.99</v>
      </c>
      <c r="E228" s="43">
        <f t="shared" si="3"/>
        <v>0</v>
      </c>
    </row>
    <row r="229" spans="1:5" customFormat="1" ht="14.25" x14ac:dyDescent="0.15">
      <c r="A229" s="33">
        <v>660568</v>
      </c>
      <c r="B229" s="71" t="s">
        <v>5849</v>
      </c>
      <c r="C229" s="35">
        <f>IF($B$2&gt;0,$B$2,MULTIPLIER!$C$4)</f>
        <v>0</v>
      </c>
      <c r="D229" s="36">
        <v>45.57</v>
      </c>
      <c r="E229" s="43">
        <f t="shared" si="3"/>
        <v>0</v>
      </c>
    </row>
    <row r="230" spans="1:5" customFormat="1" ht="14.25" x14ac:dyDescent="0.15">
      <c r="A230" s="29">
        <v>660569</v>
      </c>
      <c r="B230" s="70" t="s">
        <v>5850</v>
      </c>
      <c r="C230" s="31">
        <f>IF($B$2&gt;0,$B$2,MULTIPLIER!$C$4)</f>
        <v>0</v>
      </c>
      <c r="D230" s="32">
        <v>45.57</v>
      </c>
      <c r="E230" s="43">
        <f t="shared" si="3"/>
        <v>0</v>
      </c>
    </row>
    <row r="231" spans="1:5" customFormat="1" ht="14.25" x14ac:dyDescent="0.15">
      <c r="A231" s="33">
        <v>660570</v>
      </c>
      <c r="B231" s="71" t="s">
        <v>5851</v>
      </c>
      <c r="C231" s="35">
        <f>IF($B$2&gt;0,$B$2,MULTIPLIER!$C$4)</f>
        <v>0</v>
      </c>
      <c r="D231" s="36">
        <v>46.62</v>
      </c>
      <c r="E231" s="43">
        <f t="shared" si="3"/>
        <v>0</v>
      </c>
    </row>
    <row r="232" spans="1:5" customFormat="1" ht="14.25" x14ac:dyDescent="0.15">
      <c r="A232" s="29">
        <v>660571</v>
      </c>
      <c r="B232" s="70" t="s">
        <v>5852</v>
      </c>
      <c r="C232" s="31">
        <f>IF($B$2&gt;0,$B$2,MULTIPLIER!$C$4)</f>
        <v>0</v>
      </c>
      <c r="D232" s="32">
        <v>39.99</v>
      </c>
      <c r="E232" s="43">
        <f t="shared" si="3"/>
        <v>0</v>
      </c>
    </row>
    <row r="233" spans="1:5" customFormat="1" ht="14.25" x14ac:dyDescent="0.15">
      <c r="A233" s="33">
        <v>660572</v>
      </c>
      <c r="B233" s="71" t="s">
        <v>5853</v>
      </c>
      <c r="C233" s="35">
        <f>IF($B$2&gt;0,$B$2,MULTIPLIER!$C$4)</f>
        <v>0</v>
      </c>
      <c r="D233" s="36">
        <v>65.540000000000006</v>
      </c>
      <c r="E233" s="43">
        <f t="shared" si="3"/>
        <v>0</v>
      </c>
    </row>
    <row r="234" spans="1:5" customFormat="1" ht="14.25" x14ac:dyDescent="0.15">
      <c r="A234" s="29">
        <v>660573</v>
      </c>
      <c r="B234" s="70" t="s">
        <v>5854</v>
      </c>
      <c r="C234" s="31">
        <f>IF($B$2&gt;0,$B$2,MULTIPLIER!$C$4)</f>
        <v>0</v>
      </c>
      <c r="D234" s="32">
        <v>63.54</v>
      </c>
      <c r="E234" s="43">
        <f t="shared" si="3"/>
        <v>0</v>
      </c>
    </row>
    <row r="235" spans="1:5" customFormat="1" ht="14.25" x14ac:dyDescent="0.15">
      <c r="A235" s="33">
        <v>660574</v>
      </c>
      <c r="B235" s="71" t="s">
        <v>5855</v>
      </c>
      <c r="C235" s="35">
        <f>IF($B$2&gt;0,$B$2,MULTIPLIER!$C$4)</f>
        <v>0</v>
      </c>
      <c r="D235" s="36">
        <v>62.36</v>
      </c>
      <c r="E235" s="43">
        <f t="shared" si="3"/>
        <v>0</v>
      </c>
    </row>
    <row r="236" spans="1:5" customFormat="1" ht="14.25" x14ac:dyDescent="0.15">
      <c r="A236" s="29">
        <v>660575</v>
      </c>
      <c r="B236" s="70" t="s">
        <v>5856</v>
      </c>
      <c r="C236" s="31">
        <f>IF($B$2&gt;0,$B$2,MULTIPLIER!$C$4)</f>
        <v>0</v>
      </c>
      <c r="D236" s="32">
        <v>51.7</v>
      </c>
      <c r="E236" s="43">
        <f t="shared" si="3"/>
        <v>0</v>
      </c>
    </row>
    <row r="237" spans="1:5" customFormat="1" ht="14.25" x14ac:dyDescent="0.15">
      <c r="A237" s="33">
        <v>660576</v>
      </c>
      <c r="B237" s="71" t="s">
        <v>5857</v>
      </c>
      <c r="C237" s="35">
        <f>IF($B$2&gt;0,$B$2,MULTIPLIER!$C$4)</f>
        <v>0</v>
      </c>
      <c r="D237" s="36">
        <v>62.36</v>
      </c>
      <c r="E237" s="43">
        <f t="shared" si="3"/>
        <v>0</v>
      </c>
    </row>
    <row r="238" spans="1:5" customFormat="1" ht="14.25" x14ac:dyDescent="0.15">
      <c r="A238" s="29">
        <v>660577</v>
      </c>
      <c r="B238" s="70" t="s">
        <v>5858</v>
      </c>
      <c r="C238" s="31">
        <f>IF($B$2&gt;0,$B$2,MULTIPLIER!$C$4)</f>
        <v>0</v>
      </c>
      <c r="D238" s="32">
        <v>124.99</v>
      </c>
      <c r="E238" s="43">
        <f t="shared" si="3"/>
        <v>0</v>
      </c>
    </row>
    <row r="239" spans="1:5" customFormat="1" ht="14.25" x14ac:dyDescent="0.15">
      <c r="A239" s="33">
        <v>660578</v>
      </c>
      <c r="B239" s="71" t="s">
        <v>5859</v>
      </c>
      <c r="C239" s="35">
        <f>IF($B$2&gt;0,$B$2,MULTIPLIER!$C$4)</f>
        <v>0</v>
      </c>
      <c r="D239" s="36">
        <v>124.99</v>
      </c>
      <c r="E239" s="43">
        <f t="shared" si="3"/>
        <v>0</v>
      </c>
    </row>
    <row r="240" spans="1:5" customFormat="1" ht="14.25" x14ac:dyDescent="0.15">
      <c r="A240" s="29">
        <v>660579</v>
      </c>
      <c r="B240" s="70" t="s">
        <v>5860</v>
      </c>
      <c r="C240" s="31">
        <f>IF($B$2&gt;0,$B$2,MULTIPLIER!$C$4)</f>
        <v>0</v>
      </c>
      <c r="D240" s="32">
        <v>124.99</v>
      </c>
      <c r="E240" s="43">
        <f t="shared" si="3"/>
        <v>0</v>
      </c>
    </row>
    <row r="241" spans="1:5" customFormat="1" ht="14.25" x14ac:dyDescent="0.15">
      <c r="A241" s="33">
        <v>660580</v>
      </c>
      <c r="B241" s="71" t="s">
        <v>5861</v>
      </c>
      <c r="C241" s="35">
        <f>IF($B$2&gt;0,$B$2,MULTIPLIER!$C$4)</f>
        <v>0</v>
      </c>
      <c r="D241" s="36">
        <v>124.99</v>
      </c>
      <c r="E241" s="43">
        <f t="shared" si="3"/>
        <v>0</v>
      </c>
    </row>
    <row r="242" spans="1:5" customFormat="1" ht="14.25" x14ac:dyDescent="0.15">
      <c r="A242" s="29">
        <v>660581</v>
      </c>
      <c r="B242" s="70" t="s">
        <v>5862</v>
      </c>
      <c r="C242" s="31">
        <f>IF($B$2&gt;0,$B$2,MULTIPLIER!$C$4)</f>
        <v>0</v>
      </c>
      <c r="D242" s="32">
        <v>124.99</v>
      </c>
      <c r="E242" s="43">
        <f t="shared" si="3"/>
        <v>0</v>
      </c>
    </row>
    <row r="243" spans="1:5" customFormat="1" ht="14.25" x14ac:dyDescent="0.15">
      <c r="A243" s="33">
        <v>660582</v>
      </c>
      <c r="B243" s="71" t="s">
        <v>5863</v>
      </c>
      <c r="C243" s="35">
        <f>IF($B$2&gt;0,$B$2,MULTIPLIER!$C$4)</f>
        <v>0</v>
      </c>
      <c r="D243" s="36">
        <v>124.99</v>
      </c>
      <c r="E243" s="43">
        <f t="shared" si="3"/>
        <v>0</v>
      </c>
    </row>
    <row r="244" spans="1:5" customFormat="1" ht="14.25" x14ac:dyDescent="0.15">
      <c r="A244" s="29">
        <v>660585</v>
      </c>
      <c r="B244" s="70" t="s">
        <v>5864</v>
      </c>
      <c r="C244" s="31">
        <f>IF($B$2&gt;0,$B$2,MULTIPLIER!$C$4)</f>
        <v>0</v>
      </c>
      <c r="D244" s="32">
        <v>315.23</v>
      </c>
      <c r="E244" s="43">
        <f t="shared" si="3"/>
        <v>0</v>
      </c>
    </row>
    <row r="245" spans="1:5" customFormat="1" ht="14.25" x14ac:dyDescent="0.15">
      <c r="A245" s="33">
        <v>6602405</v>
      </c>
      <c r="B245" s="71" t="s">
        <v>5865</v>
      </c>
      <c r="C245" s="35">
        <f>IF($B$2&gt;0,$B$2,MULTIPLIER!$C$4)</f>
        <v>0</v>
      </c>
      <c r="D245" s="36">
        <v>8.1</v>
      </c>
      <c r="E245" s="43">
        <f t="shared" si="3"/>
        <v>0</v>
      </c>
    </row>
    <row r="246" spans="1:5" customFormat="1" ht="14.25" x14ac:dyDescent="0.15">
      <c r="A246" s="29">
        <v>6602406</v>
      </c>
      <c r="B246" s="70" t="s">
        <v>5866</v>
      </c>
      <c r="C246" s="31">
        <f>IF($B$2&gt;0,$B$2,MULTIPLIER!$C$4)</f>
        <v>0</v>
      </c>
      <c r="D246" s="32">
        <v>7.64</v>
      </c>
      <c r="E246" s="43">
        <f t="shared" si="3"/>
        <v>0</v>
      </c>
    </row>
    <row r="247" spans="1:5" customFormat="1" ht="14.25" x14ac:dyDescent="0.15">
      <c r="A247" s="33">
        <v>6602407</v>
      </c>
      <c r="B247" s="71" t="s">
        <v>5867</v>
      </c>
      <c r="C247" s="35">
        <f>IF($B$2&gt;0,$B$2,MULTIPLIER!$C$4)</f>
        <v>0</v>
      </c>
      <c r="D247" s="36">
        <v>8.14</v>
      </c>
      <c r="E247" s="43">
        <f t="shared" si="3"/>
        <v>0</v>
      </c>
    </row>
    <row r="248" spans="1:5" customFormat="1" ht="14.25" x14ac:dyDescent="0.15">
      <c r="A248" s="29">
        <v>6602408</v>
      </c>
      <c r="B248" s="70" t="s">
        <v>5868</v>
      </c>
      <c r="C248" s="31">
        <f>IF($B$2&gt;0,$B$2,MULTIPLIER!$C$4)</f>
        <v>0</v>
      </c>
      <c r="D248" s="32">
        <v>11.38</v>
      </c>
      <c r="E248" s="43">
        <f t="shared" si="3"/>
        <v>0</v>
      </c>
    </row>
    <row r="249" spans="1:5" customFormat="1" ht="14.25" x14ac:dyDescent="0.15">
      <c r="A249" s="33">
        <v>6602409</v>
      </c>
      <c r="B249" s="71" t="s">
        <v>5869</v>
      </c>
      <c r="C249" s="35">
        <f>IF($B$2&gt;0,$B$2,MULTIPLIER!$C$4)</f>
        <v>0</v>
      </c>
      <c r="D249" s="36">
        <v>8.14</v>
      </c>
      <c r="E249" s="43">
        <f t="shared" si="3"/>
        <v>0</v>
      </c>
    </row>
    <row r="250" spans="1:5" customFormat="1" ht="14.25" x14ac:dyDescent="0.15">
      <c r="A250" s="29">
        <v>6602410</v>
      </c>
      <c r="B250" s="70" t="s">
        <v>5870</v>
      </c>
      <c r="C250" s="31">
        <f>IF($B$2&gt;0,$B$2,MULTIPLIER!$C$4)</f>
        <v>0</v>
      </c>
      <c r="D250" s="32">
        <v>8.9700000000000006</v>
      </c>
      <c r="E250" s="43">
        <f t="shared" si="3"/>
        <v>0</v>
      </c>
    </row>
    <row r="251" spans="1:5" customFormat="1" ht="14.25" x14ac:dyDescent="0.15">
      <c r="A251" s="33">
        <v>6602411</v>
      </c>
      <c r="B251" s="71" t="s">
        <v>5871</v>
      </c>
      <c r="C251" s="35">
        <f>IF($B$2&gt;0,$B$2,MULTIPLIER!$C$4)</f>
        <v>0</v>
      </c>
      <c r="D251" s="36">
        <v>11.38</v>
      </c>
      <c r="E251" s="43">
        <f t="shared" si="3"/>
        <v>0</v>
      </c>
    </row>
    <row r="252" spans="1:5" customFormat="1" ht="14.25" x14ac:dyDescent="0.15">
      <c r="A252" s="29">
        <v>6602413</v>
      </c>
      <c r="B252" s="70" t="s">
        <v>5872</v>
      </c>
      <c r="C252" s="31">
        <f>IF($B$2&gt;0,$B$2,MULTIPLIER!$C$4)</f>
        <v>0</v>
      </c>
      <c r="D252" s="32">
        <v>8.6199999999999992</v>
      </c>
      <c r="E252" s="43">
        <f t="shared" si="3"/>
        <v>0</v>
      </c>
    </row>
    <row r="253" spans="1:5" customFormat="1" ht="14.25" x14ac:dyDescent="0.15">
      <c r="A253" s="33">
        <v>6602414</v>
      </c>
      <c r="B253" s="71" t="s">
        <v>5873</v>
      </c>
      <c r="C253" s="35">
        <f>IF($B$2&gt;0,$B$2,MULTIPLIER!$C$4)</f>
        <v>0</v>
      </c>
      <c r="D253" s="36">
        <v>8.6199999999999992</v>
      </c>
      <c r="E253" s="43">
        <f t="shared" si="3"/>
        <v>0</v>
      </c>
    </row>
    <row r="254" spans="1:5" customFormat="1" ht="14.25" x14ac:dyDescent="0.15">
      <c r="A254" s="29">
        <v>6602415</v>
      </c>
      <c r="B254" s="70" t="s">
        <v>5874</v>
      </c>
      <c r="C254" s="31">
        <f>IF($B$2&gt;0,$B$2,MULTIPLIER!$C$4)</f>
        <v>0</v>
      </c>
      <c r="D254" s="32">
        <v>7.86</v>
      </c>
      <c r="E254" s="43">
        <f t="shared" si="3"/>
        <v>0</v>
      </c>
    </row>
    <row r="255" spans="1:5" customFormat="1" ht="14.25" x14ac:dyDescent="0.15">
      <c r="A255" s="33">
        <v>6602416</v>
      </c>
      <c r="B255" s="71" t="s">
        <v>5875</v>
      </c>
      <c r="C255" s="35">
        <f>IF($B$2&gt;0,$B$2,MULTIPLIER!$C$4)</f>
        <v>0</v>
      </c>
      <c r="D255" s="36">
        <v>13.26</v>
      </c>
      <c r="E255" s="43">
        <f t="shared" si="3"/>
        <v>0</v>
      </c>
    </row>
    <row r="256" spans="1:5" customFormat="1" ht="14.25" x14ac:dyDescent="0.15">
      <c r="A256" s="29">
        <v>6602417</v>
      </c>
      <c r="B256" s="70" t="s">
        <v>5876</v>
      </c>
      <c r="C256" s="31">
        <f>IF($B$2&gt;0,$B$2,MULTIPLIER!$C$4)</f>
        <v>0</v>
      </c>
      <c r="D256" s="32">
        <v>26.39</v>
      </c>
      <c r="E256" s="43">
        <f t="shared" si="3"/>
        <v>0</v>
      </c>
    </row>
    <row r="257" spans="1:5" customFormat="1" ht="14.25" x14ac:dyDescent="0.15">
      <c r="A257" s="33">
        <v>6602418</v>
      </c>
      <c r="B257" s="71" t="s">
        <v>5877</v>
      </c>
      <c r="C257" s="35">
        <f>IF($B$2&gt;0,$B$2,MULTIPLIER!$C$4)</f>
        <v>0</v>
      </c>
      <c r="D257" s="36">
        <v>11.38</v>
      </c>
      <c r="E257" s="43">
        <f t="shared" si="3"/>
        <v>0</v>
      </c>
    </row>
    <row r="258" spans="1:5" customFormat="1" ht="14.25" x14ac:dyDescent="0.15">
      <c r="A258" s="29">
        <v>6602419</v>
      </c>
      <c r="B258" s="70" t="s">
        <v>5878</v>
      </c>
      <c r="C258" s="31">
        <f>IF($B$2&gt;0,$B$2,MULTIPLIER!$C$4)</f>
        <v>0</v>
      </c>
      <c r="D258" s="32">
        <v>13.26</v>
      </c>
      <c r="E258" s="43">
        <f t="shared" si="3"/>
        <v>0</v>
      </c>
    </row>
    <row r="259" spans="1:5" customFormat="1" ht="14.25" x14ac:dyDescent="0.15">
      <c r="A259" s="33">
        <v>6602420</v>
      </c>
      <c r="B259" s="71" t="s">
        <v>5879</v>
      </c>
      <c r="C259" s="35">
        <f>IF($B$2&gt;0,$B$2,MULTIPLIER!$C$4)</f>
        <v>0</v>
      </c>
      <c r="D259" s="36">
        <v>11.38</v>
      </c>
      <c r="E259" s="43">
        <f t="shared" si="3"/>
        <v>0</v>
      </c>
    </row>
    <row r="260" spans="1:5" customFormat="1" ht="14.25" x14ac:dyDescent="0.15">
      <c r="A260" s="29">
        <v>6602421</v>
      </c>
      <c r="B260" s="70" t="s">
        <v>5880</v>
      </c>
      <c r="C260" s="31">
        <f>IF($B$2&gt;0,$B$2,MULTIPLIER!$C$4)</f>
        <v>0</v>
      </c>
      <c r="D260" s="32">
        <v>11.27</v>
      </c>
      <c r="E260" s="43">
        <f t="shared" si="3"/>
        <v>0</v>
      </c>
    </row>
    <row r="261" spans="1:5" customFormat="1" ht="14.25" x14ac:dyDescent="0.15">
      <c r="A261" s="33">
        <v>6602422</v>
      </c>
      <c r="B261" s="71" t="s">
        <v>5881</v>
      </c>
      <c r="C261" s="35">
        <f>IF($B$2&gt;0,$B$2,MULTIPLIER!$C$4)</f>
        <v>0</v>
      </c>
      <c r="D261" s="36">
        <v>11.27</v>
      </c>
      <c r="E261" s="43">
        <f t="shared" si="3"/>
        <v>0</v>
      </c>
    </row>
    <row r="262" spans="1:5" customFormat="1" ht="14.25" x14ac:dyDescent="0.15">
      <c r="A262" s="29">
        <v>6602423</v>
      </c>
      <c r="B262" s="70" t="s">
        <v>5882</v>
      </c>
      <c r="C262" s="31">
        <f>IF($B$2&gt;0,$B$2,MULTIPLIER!$C$4)</f>
        <v>0</v>
      </c>
      <c r="D262" s="32">
        <v>11.38</v>
      </c>
      <c r="E262" s="43">
        <f t="shared" ref="E262:E325" si="4">C262*D262</f>
        <v>0</v>
      </c>
    </row>
    <row r="263" spans="1:5" customFormat="1" ht="14.25" x14ac:dyDescent="0.15">
      <c r="A263" s="33">
        <v>6602426</v>
      </c>
      <c r="B263" s="71" t="s">
        <v>5883</v>
      </c>
      <c r="C263" s="35">
        <f>IF($B$2&gt;0,$B$2,MULTIPLIER!$C$4)</f>
        <v>0</v>
      </c>
      <c r="D263" s="36">
        <v>9.99</v>
      </c>
      <c r="E263" s="43">
        <f t="shared" si="4"/>
        <v>0</v>
      </c>
    </row>
    <row r="264" spans="1:5" customFormat="1" ht="14.25" x14ac:dyDescent="0.15">
      <c r="A264" s="29">
        <v>6602427</v>
      </c>
      <c r="B264" s="70" t="s">
        <v>5884</v>
      </c>
      <c r="C264" s="31">
        <f>IF($B$2&gt;0,$B$2,MULTIPLIER!$C$4)</f>
        <v>0</v>
      </c>
      <c r="D264" s="32">
        <v>9.99</v>
      </c>
      <c r="E264" s="43">
        <f t="shared" si="4"/>
        <v>0</v>
      </c>
    </row>
    <row r="265" spans="1:5" customFormat="1" ht="14.25" x14ac:dyDescent="0.15">
      <c r="A265" s="33">
        <v>6602428</v>
      </c>
      <c r="B265" s="71" t="s">
        <v>5885</v>
      </c>
      <c r="C265" s="35">
        <f>IF($B$2&gt;0,$B$2,MULTIPLIER!$C$4)</f>
        <v>0</v>
      </c>
      <c r="D265" s="36">
        <v>18.22</v>
      </c>
      <c r="E265" s="43">
        <f t="shared" si="4"/>
        <v>0</v>
      </c>
    </row>
    <row r="266" spans="1:5" customFormat="1" ht="14.25" x14ac:dyDescent="0.15">
      <c r="A266" s="29">
        <v>6602429</v>
      </c>
      <c r="B266" s="70" t="s">
        <v>5886</v>
      </c>
      <c r="C266" s="31">
        <f>IF($B$2&gt;0,$B$2,MULTIPLIER!$C$4)</f>
        <v>0</v>
      </c>
      <c r="D266" s="32">
        <v>24.77</v>
      </c>
      <c r="E266" s="43">
        <f t="shared" si="4"/>
        <v>0</v>
      </c>
    </row>
    <row r="267" spans="1:5" customFormat="1" ht="14.25" x14ac:dyDescent="0.15">
      <c r="A267" s="33">
        <v>6602430</v>
      </c>
      <c r="B267" s="71" t="s">
        <v>5887</v>
      </c>
      <c r="C267" s="35">
        <f>IF($B$2&gt;0,$B$2,MULTIPLIER!$C$4)</f>
        <v>0</v>
      </c>
      <c r="D267" s="36">
        <v>38.68</v>
      </c>
      <c r="E267" s="43">
        <f t="shared" si="4"/>
        <v>0</v>
      </c>
    </row>
    <row r="268" spans="1:5" customFormat="1" ht="14.25" x14ac:dyDescent="0.15">
      <c r="A268" s="29">
        <v>6602431</v>
      </c>
      <c r="B268" s="70" t="s">
        <v>5888</v>
      </c>
      <c r="C268" s="31">
        <f>IF($B$2&gt;0,$B$2,MULTIPLIER!$C$4)</f>
        <v>0</v>
      </c>
      <c r="D268" s="32">
        <v>19.29</v>
      </c>
      <c r="E268" s="43">
        <f t="shared" si="4"/>
        <v>0</v>
      </c>
    </row>
    <row r="269" spans="1:5" customFormat="1" ht="14.25" x14ac:dyDescent="0.15">
      <c r="A269" s="33">
        <v>6602432</v>
      </c>
      <c r="B269" s="71" t="s">
        <v>5889</v>
      </c>
      <c r="C269" s="35">
        <f>IF($B$2&gt;0,$B$2,MULTIPLIER!$C$4)</f>
        <v>0</v>
      </c>
      <c r="D269" s="36">
        <v>19.29</v>
      </c>
      <c r="E269" s="43">
        <f t="shared" si="4"/>
        <v>0</v>
      </c>
    </row>
    <row r="270" spans="1:5" customFormat="1" ht="14.25" x14ac:dyDescent="0.15">
      <c r="A270" s="29">
        <v>6602433</v>
      </c>
      <c r="B270" s="70" t="s">
        <v>5890</v>
      </c>
      <c r="C270" s="31">
        <f>IF($B$2&gt;0,$B$2,MULTIPLIER!$C$4)</f>
        <v>0</v>
      </c>
      <c r="D270" s="32">
        <v>19.29</v>
      </c>
      <c r="E270" s="43">
        <f t="shared" si="4"/>
        <v>0</v>
      </c>
    </row>
    <row r="271" spans="1:5" customFormat="1" ht="14.25" x14ac:dyDescent="0.15">
      <c r="A271" s="33">
        <v>6602434</v>
      </c>
      <c r="B271" s="71" t="s">
        <v>5891</v>
      </c>
      <c r="C271" s="35">
        <f>IF($B$2&gt;0,$B$2,MULTIPLIER!$C$4)</f>
        <v>0</v>
      </c>
      <c r="D271" s="36">
        <v>26.39</v>
      </c>
      <c r="E271" s="43">
        <f t="shared" si="4"/>
        <v>0</v>
      </c>
    </row>
    <row r="272" spans="1:5" customFormat="1" ht="14.25" x14ac:dyDescent="0.15">
      <c r="A272" s="29">
        <v>6602435</v>
      </c>
      <c r="B272" s="70" t="s">
        <v>5892</v>
      </c>
      <c r="C272" s="31">
        <f>IF($B$2&gt;0,$B$2,MULTIPLIER!$C$4)</f>
        <v>0</v>
      </c>
      <c r="D272" s="32">
        <v>19.29</v>
      </c>
      <c r="E272" s="43">
        <f t="shared" si="4"/>
        <v>0</v>
      </c>
    </row>
    <row r="273" spans="1:5" customFormat="1" ht="14.25" x14ac:dyDescent="0.15">
      <c r="A273" s="33">
        <v>6602436</v>
      </c>
      <c r="B273" s="71" t="s">
        <v>5893</v>
      </c>
      <c r="C273" s="35">
        <f>IF($B$2&gt;0,$B$2,MULTIPLIER!$C$4)</f>
        <v>0</v>
      </c>
      <c r="D273" s="36">
        <v>26.39</v>
      </c>
      <c r="E273" s="43">
        <f t="shared" si="4"/>
        <v>0</v>
      </c>
    </row>
    <row r="274" spans="1:5" customFormat="1" ht="14.25" x14ac:dyDescent="0.15">
      <c r="A274" s="29">
        <v>6602437</v>
      </c>
      <c r="B274" s="70" t="s">
        <v>5894</v>
      </c>
      <c r="C274" s="31">
        <f>IF($B$2&gt;0,$B$2,MULTIPLIER!$C$4)</f>
        <v>0</v>
      </c>
      <c r="D274" s="32">
        <v>19.29</v>
      </c>
      <c r="E274" s="43">
        <f t="shared" si="4"/>
        <v>0</v>
      </c>
    </row>
    <row r="275" spans="1:5" customFormat="1" ht="14.25" x14ac:dyDescent="0.15">
      <c r="A275" s="33">
        <v>6602438</v>
      </c>
      <c r="B275" s="71" t="s">
        <v>5895</v>
      </c>
      <c r="C275" s="35">
        <f>IF($B$2&gt;0,$B$2,MULTIPLIER!$C$4)</f>
        <v>0</v>
      </c>
      <c r="D275" s="36">
        <v>26.39</v>
      </c>
      <c r="E275" s="43">
        <f t="shared" si="4"/>
        <v>0</v>
      </c>
    </row>
    <row r="276" spans="1:5" customFormat="1" ht="14.25" x14ac:dyDescent="0.15">
      <c r="A276" s="29">
        <v>6602439</v>
      </c>
      <c r="B276" s="70" t="s">
        <v>5896</v>
      </c>
      <c r="C276" s="31">
        <f>IF($B$2&gt;0,$B$2,MULTIPLIER!$C$4)</f>
        <v>0</v>
      </c>
      <c r="D276" s="32">
        <v>19.29</v>
      </c>
      <c r="E276" s="43">
        <f t="shared" si="4"/>
        <v>0</v>
      </c>
    </row>
    <row r="277" spans="1:5" customFormat="1" ht="14.25" x14ac:dyDescent="0.15">
      <c r="A277" s="33">
        <v>6602440</v>
      </c>
      <c r="B277" s="71" t="s">
        <v>5897</v>
      </c>
      <c r="C277" s="35">
        <f>IF($B$2&gt;0,$B$2,MULTIPLIER!$C$4)</f>
        <v>0</v>
      </c>
      <c r="D277" s="36">
        <v>19.29</v>
      </c>
      <c r="E277" s="43">
        <f t="shared" si="4"/>
        <v>0</v>
      </c>
    </row>
    <row r="278" spans="1:5" customFormat="1" ht="14.25" x14ac:dyDescent="0.15">
      <c r="A278" s="29">
        <v>6602441</v>
      </c>
      <c r="B278" s="70" t="s">
        <v>5898</v>
      </c>
      <c r="C278" s="31">
        <f>IF($B$2&gt;0,$B$2,MULTIPLIER!$C$4)</f>
        <v>0</v>
      </c>
      <c r="D278" s="32">
        <v>19.29</v>
      </c>
      <c r="E278" s="43">
        <f t="shared" si="4"/>
        <v>0</v>
      </c>
    </row>
    <row r="279" spans="1:5" customFormat="1" ht="14.25" x14ac:dyDescent="0.15">
      <c r="A279" s="33">
        <v>6602442</v>
      </c>
      <c r="B279" s="71" t="s">
        <v>5899</v>
      </c>
      <c r="C279" s="35">
        <f>IF($B$2&gt;0,$B$2,MULTIPLIER!$C$4)</f>
        <v>0</v>
      </c>
      <c r="D279" s="36">
        <v>19.29</v>
      </c>
      <c r="E279" s="43">
        <f t="shared" si="4"/>
        <v>0</v>
      </c>
    </row>
    <row r="280" spans="1:5" customFormat="1" ht="14.25" x14ac:dyDescent="0.15">
      <c r="A280" s="29">
        <v>6602443</v>
      </c>
      <c r="B280" s="70" t="s">
        <v>5900</v>
      </c>
      <c r="C280" s="31">
        <f>IF($B$2&gt;0,$B$2,MULTIPLIER!$C$4)</f>
        <v>0</v>
      </c>
      <c r="D280" s="32">
        <v>24.77</v>
      </c>
      <c r="E280" s="43">
        <f t="shared" si="4"/>
        <v>0</v>
      </c>
    </row>
    <row r="281" spans="1:5" customFormat="1" ht="14.25" x14ac:dyDescent="0.15">
      <c r="A281" s="33">
        <v>6602446</v>
      </c>
      <c r="B281" s="71" t="s">
        <v>5901</v>
      </c>
      <c r="C281" s="35">
        <f>IF($B$2&gt;0,$B$2,MULTIPLIER!$C$4)</f>
        <v>0</v>
      </c>
      <c r="D281" s="36">
        <v>18.13</v>
      </c>
      <c r="E281" s="43">
        <f t="shared" si="4"/>
        <v>0</v>
      </c>
    </row>
    <row r="282" spans="1:5" customFormat="1" ht="14.25" x14ac:dyDescent="0.15">
      <c r="A282" s="29">
        <v>6602447</v>
      </c>
      <c r="B282" s="70" t="s">
        <v>5902</v>
      </c>
      <c r="C282" s="31">
        <f>IF($B$2&gt;0,$B$2,MULTIPLIER!$C$4)</f>
        <v>0</v>
      </c>
      <c r="D282" s="32">
        <v>15.89</v>
      </c>
      <c r="E282" s="43">
        <f t="shared" si="4"/>
        <v>0</v>
      </c>
    </row>
    <row r="283" spans="1:5" customFormat="1" ht="14.25" x14ac:dyDescent="0.15">
      <c r="A283" s="33">
        <v>6602448</v>
      </c>
      <c r="B283" s="71" t="s">
        <v>5903</v>
      </c>
      <c r="C283" s="35">
        <f>IF($B$2&gt;0,$B$2,MULTIPLIER!$C$4)</f>
        <v>0</v>
      </c>
      <c r="D283" s="36">
        <v>15.89</v>
      </c>
      <c r="E283" s="43">
        <f t="shared" si="4"/>
        <v>0</v>
      </c>
    </row>
    <row r="284" spans="1:5" customFormat="1" ht="14.25" x14ac:dyDescent="0.15">
      <c r="A284" s="29">
        <v>6602449</v>
      </c>
      <c r="B284" s="70" t="s">
        <v>5904</v>
      </c>
      <c r="C284" s="31">
        <f>IF($B$2&gt;0,$B$2,MULTIPLIER!$C$4)</f>
        <v>0</v>
      </c>
      <c r="D284" s="32">
        <v>24.77</v>
      </c>
      <c r="E284" s="43">
        <f t="shared" si="4"/>
        <v>0</v>
      </c>
    </row>
    <row r="285" spans="1:5" customFormat="1" ht="14.25" x14ac:dyDescent="0.15">
      <c r="A285" s="33">
        <v>6602450</v>
      </c>
      <c r="B285" s="71" t="s">
        <v>5905</v>
      </c>
      <c r="C285" s="35">
        <f>IF($B$2&gt;0,$B$2,MULTIPLIER!$C$4)</f>
        <v>0</v>
      </c>
      <c r="D285" s="36">
        <v>38.68</v>
      </c>
      <c r="E285" s="43">
        <f t="shared" si="4"/>
        <v>0</v>
      </c>
    </row>
    <row r="286" spans="1:5" customFormat="1" ht="14.25" x14ac:dyDescent="0.15">
      <c r="A286" s="29">
        <v>6602451</v>
      </c>
      <c r="B286" s="70" t="s">
        <v>5906</v>
      </c>
      <c r="C286" s="31">
        <f>IF($B$2&gt;0,$B$2,MULTIPLIER!$C$4)</f>
        <v>0</v>
      </c>
      <c r="D286" s="32">
        <v>33.47</v>
      </c>
      <c r="E286" s="43">
        <f t="shared" si="4"/>
        <v>0</v>
      </c>
    </row>
    <row r="287" spans="1:5" customFormat="1" ht="14.25" x14ac:dyDescent="0.15">
      <c r="A287" s="33">
        <v>6602452</v>
      </c>
      <c r="B287" s="71" t="s">
        <v>5907</v>
      </c>
      <c r="C287" s="35">
        <f>IF($B$2&gt;0,$B$2,MULTIPLIER!$C$4)</f>
        <v>0</v>
      </c>
      <c r="D287" s="36">
        <v>33.47</v>
      </c>
      <c r="E287" s="43">
        <f t="shared" si="4"/>
        <v>0</v>
      </c>
    </row>
    <row r="288" spans="1:5" customFormat="1" ht="14.25" x14ac:dyDescent="0.15">
      <c r="A288" s="29">
        <v>6602453</v>
      </c>
      <c r="B288" s="70" t="s">
        <v>5908</v>
      </c>
      <c r="C288" s="31">
        <f>IF($B$2&gt;0,$B$2,MULTIPLIER!$C$4)</f>
        <v>0</v>
      </c>
      <c r="D288" s="32">
        <v>33.47</v>
      </c>
      <c r="E288" s="43">
        <f t="shared" si="4"/>
        <v>0</v>
      </c>
    </row>
    <row r="289" spans="1:5" customFormat="1" ht="14.25" x14ac:dyDescent="0.15">
      <c r="A289" s="33">
        <v>6602454</v>
      </c>
      <c r="B289" s="71" t="s">
        <v>5909</v>
      </c>
      <c r="C289" s="35">
        <f>IF($B$2&gt;0,$B$2,MULTIPLIER!$C$4)</f>
        <v>0</v>
      </c>
      <c r="D289" s="36">
        <v>33.47</v>
      </c>
      <c r="E289" s="43">
        <f t="shared" si="4"/>
        <v>0</v>
      </c>
    </row>
    <row r="290" spans="1:5" customFormat="1" ht="14.25" x14ac:dyDescent="0.15">
      <c r="A290" s="29">
        <v>6602455</v>
      </c>
      <c r="B290" s="70" t="s">
        <v>5910</v>
      </c>
      <c r="C290" s="31">
        <f>IF($B$2&gt;0,$B$2,MULTIPLIER!$C$4)</f>
        <v>0</v>
      </c>
      <c r="D290" s="32">
        <v>33.47</v>
      </c>
      <c r="E290" s="43">
        <f t="shared" si="4"/>
        <v>0</v>
      </c>
    </row>
    <row r="291" spans="1:5" customFormat="1" ht="14.25" x14ac:dyDescent="0.15">
      <c r="A291" s="33">
        <v>6602456</v>
      </c>
      <c r="B291" s="71" t="s">
        <v>5911</v>
      </c>
      <c r="C291" s="35">
        <f>IF($B$2&gt;0,$B$2,MULTIPLIER!$C$4)</f>
        <v>0</v>
      </c>
      <c r="D291" s="36">
        <v>33.47</v>
      </c>
      <c r="E291" s="43">
        <f t="shared" si="4"/>
        <v>0</v>
      </c>
    </row>
    <row r="292" spans="1:5" customFormat="1" ht="14.25" x14ac:dyDescent="0.15">
      <c r="A292" s="29">
        <v>6602457</v>
      </c>
      <c r="B292" s="70" t="s">
        <v>5912</v>
      </c>
      <c r="C292" s="31">
        <f>IF($B$2&gt;0,$B$2,MULTIPLIER!$C$4)</f>
        <v>0</v>
      </c>
      <c r="D292" s="32">
        <v>33.47</v>
      </c>
      <c r="E292" s="43">
        <f t="shared" si="4"/>
        <v>0</v>
      </c>
    </row>
    <row r="293" spans="1:5" customFormat="1" ht="14.25" x14ac:dyDescent="0.15">
      <c r="A293" s="33">
        <v>6602458</v>
      </c>
      <c r="B293" s="71" t="s">
        <v>5913</v>
      </c>
      <c r="C293" s="35">
        <f>IF($B$2&gt;0,$B$2,MULTIPLIER!$C$4)</f>
        <v>0</v>
      </c>
      <c r="D293" s="36">
        <v>33.47</v>
      </c>
      <c r="E293" s="43">
        <f t="shared" si="4"/>
        <v>0</v>
      </c>
    </row>
    <row r="294" spans="1:5" customFormat="1" ht="14.25" x14ac:dyDescent="0.15">
      <c r="A294" s="29">
        <v>6602459</v>
      </c>
      <c r="B294" s="70" t="s">
        <v>5914</v>
      </c>
      <c r="C294" s="31">
        <f>IF($B$2&gt;0,$B$2,MULTIPLIER!$C$4)</f>
        <v>0</v>
      </c>
      <c r="D294" s="32">
        <v>33.47</v>
      </c>
      <c r="E294" s="43">
        <f t="shared" si="4"/>
        <v>0</v>
      </c>
    </row>
    <row r="295" spans="1:5" customFormat="1" ht="14.25" x14ac:dyDescent="0.15">
      <c r="A295" s="33">
        <v>6602460</v>
      </c>
      <c r="B295" s="71" t="s">
        <v>5915</v>
      </c>
      <c r="C295" s="35">
        <f>IF($B$2&gt;0,$B$2,MULTIPLIER!$C$4)</f>
        <v>0</v>
      </c>
      <c r="D295" s="36">
        <v>24.77</v>
      </c>
      <c r="E295" s="43">
        <f t="shared" si="4"/>
        <v>0</v>
      </c>
    </row>
    <row r="296" spans="1:5" customFormat="1" ht="14.25" x14ac:dyDescent="0.15">
      <c r="A296" s="29">
        <v>6602461</v>
      </c>
      <c r="B296" s="70" t="s">
        <v>5916</v>
      </c>
      <c r="C296" s="31">
        <f>IF($B$2&gt;0,$B$2,MULTIPLIER!$C$4)</f>
        <v>0</v>
      </c>
      <c r="D296" s="32">
        <v>24.77</v>
      </c>
      <c r="E296" s="43">
        <f t="shared" si="4"/>
        <v>0</v>
      </c>
    </row>
    <row r="297" spans="1:5" customFormat="1" ht="14.25" x14ac:dyDescent="0.15">
      <c r="A297" s="33">
        <v>6602462</v>
      </c>
      <c r="B297" s="71" t="s">
        <v>5917</v>
      </c>
      <c r="C297" s="35">
        <f>IF($B$2&gt;0,$B$2,MULTIPLIER!$C$4)</f>
        <v>0</v>
      </c>
      <c r="D297" s="36">
        <v>24.77</v>
      </c>
      <c r="E297" s="43">
        <f t="shared" si="4"/>
        <v>0</v>
      </c>
    </row>
    <row r="298" spans="1:5" customFormat="1" ht="14.25" x14ac:dyDescent="0.15">
      <c r="A298" s="29">
        <v>6602463</v>
      </c>
      <c r="B298" s="70" t="s">
        <v>5918</v>
      </c>
      <c r="C298" s="31">
        <f>IF($B$2&gt;0,$B$2,MULTIPLIER!$C$4)</f>
        <v>0</v>
      </c>
      <c r="D298" s="32">
        <v>24.77</v>
      </c>
      <c r="E298" s="43">
        <f t="shared" si="4"/>
        <v>0</v>
      </c>
    </row>
    <row r="299" spans="1:5" customFormat="1" ht="14.25" x14ac:dyDescent="0.15">
      <c r="A299" s="33">
        <v>6602464</v>
      </c>
      <c r="B299" s="71" t="s">
        <v>5919</v>
      </c>
      <c r="C299" s="35">
        <f>IF($B$2&gt;0,$B$2,MULTIPLIER!$C$4)</f>
        <v>0</v>
      </c>
      <c r="D299" s="36">
        <v>24.77</v>
      </c>
      <c r="E299" s="43">
        <f t="shared" si="4"/>
        <v>0</v>
      </c>
    </row>
    <row r="300" spans="1:5" customFormat="1" ht="14.25" x14ac:dyDescent="0.15">
      <c r="A300" s="29">
        <v>6602465</v>
      </c>
      <c r="B300" s="70" t="s">
        <v>5920</v>
      </c>
      <c r="C300" s="31">
        <f>IF($B$2&gt;0,$B$2,MULTIPLIER!$C$4)</f>
        <v>0</v>
      </c>
      <c r="D300" s="32">
        <v>24.77</v>
      </c>
      <c r="E300" s="43">
        <f t="shared" si="4"/>
        <v>0</v>
      </c>
    </row>
    <row r="301" spans="1:5" customFormat="1" ht="14.25" x14ac:dyDescent="0.15">
      <c r="A301" s="33">
        <v>6602466</v>
      </c>
      <c r="B301" s="71" t="s">
        <v>5921</v>
      </c>
      <c r="C301" s="35">
        <f>IF($B$2&gt;0,$B$2,MULTIPLIER!$C$4)</f>
        <v>0</v>
      </c>
      <c r="D301" s="36">
        <v>24.77</v>
      </c>
      <c r="E301" s="43">
        <f t="shared" si="4"/>
        <v>0</v>
      </c>
    </row>
    <row r="302" spans="1:5" customFormat="1" ht="14.25" x14ac:dyDescent="0.15">
      <c r="A302" s="29">
        <v>6602467</v>
      </c>
      <c r="B302" s="70" t="s">
        <v>5922</v>
      </c>
      <c r="C302" s="31">
        <f>IF($B$2&gt;0,$B$2,MULTIPLIER!$C$4)</f>
        <v>0</v>
      </c>
      <c r="D302" s="32">
        <v>24.77</v>
      </c>
      <c r="E302" s="43">
        <f t="shared" si="4"/>
        <v>0</v>
      </c>
    </row>
    <row r="303" spans="1:5" customFormat="1" ht="14.25" x14ac:dyDescent="0.15">
      <c r="A303" s="33">
        <v>6602468</v>
      </c>
      <c r="B303" s="71" t="s">
        <v>5923</v>
      </c>
      <c r="C303" s="35">
        <f>IF($B$2&gt;0,$B$2,MULTIPLIER!$C$4)</f>
        <v>0</v>
      </c>
      <c r="D303" s="36">
        <v>24.77</v>
      </c>
      <c r="E303" s="43">
        <f t="shared" si="4"/>
        <v>0</v>
      </c>
    </row>
    <row r="304" spans="1:5" customFormat="1" ht="14.25" x14ac:dyDescent="0.15">
      <c r="A304" s="29">
        <v>6602469</v>
      </c>
      <c r="B304" s="70" t="s">
        <v>5924</v>
      </c>
      <c r="C304" s="31">
        <f>IF($B$2&gt;0,$B$2,MULTIPLIER!$C$4)</f>
        <v>0</v>
      </c>
      <c r="D304" s="32">
        <v>33.47</v>
      </c>
      <c r="E304" s="43">
        <f t="shared" si="4"/>
        <v>0</v>
      </c>
    </row>
    <row r="305" spans="1:5" customFormat="1" ht="14.25" x14ac:dyDescent="0.15">
      <c r="A305" s="33">
        <v>6602470</v>
      </c>
      <c r="B305" s="71" t="s">
        <v>5925</v>
      </c>
      <c r="C305" s="35">
        <f>IF($B$2&gt;0,$B$2,MULTIPLIER!$C$4)</f>
        <v>0</v>
      </c>
      <c r="D305" s="36">
        <v>38.68</v>
      </c>
      <c r="E305" s="43">
        <f t="shared" si="4"/>
        <v>0</v>
      </c>
    </row>
    <row r="306" spans="1:5" customFormat="1" ht="14.25" x14ac:dyDescent="0.15">
      <c r="A306" s="29">
        <v>6602471</v>
      </c>
      <c r="B306" s="70" t="s">
        <v>5926</v>
      </c>
      <c r="C306" s="31">
        <f>IF($B$2&gt;0,$B$2,MULTIPLIER!$C$4)</f>
        <v>0</v>
      </c>
      <c r="D306" s="32">
        <v>21.24</v>
      </c>
      <c r="E306" s="43">
        <f t="shared" si="4"/>
        <v>0</v>
      </c>
    </row>
    <row r="307" spans="1:5" customFormat="1" ht="14.25" x14ac:dyDescent="0.15">
      <c r="A307" s="33">
        <v>6602472</v>
      </c>
      <c r="B307" s="71" t="s">
        <v>5927</v>
      </c>
      <c r="C307" s="35">
        <f>IF($B$2&gt;0,$B$2,MULTIPLIER!$C$4)</f>
        <v>0</v>
      </c>
      <c r="D307" s="36">
        <v>20.100000000000001</v>
      </c>
      <c r="E307" s="43">
        <f t="shared" si="4"/>
        <v>0</v>
      </c>
    </row>
    <row r="308" spans="1:5" customFormat="1" ht="14.25" x14ac:dyDescent="0.15">
      <c r="A308" s="29">
        <v>6602473</v>
      </c>
      <c r="B308" s="70" t="s">
        <v>5928</v>
      </c>
      <c r="C308" s="31">
        <f>IF($B$2&gt;0,$B$2,MULTIPLIER!$C$4)</f>
        <v>0</v>
      </c>
      <c r="D308" s="32">
        <v>20.100000000000001</v>
      </c>
      <c r="E308" s="43">
        <f t="shared" si="4"/>
        <v>0</v>
      </c>
    </row>
    <row r="309" spans="1:5" customFormat="1" ht="14.25" x14ac:dyDescent="0.15">
      <c r="A309" s="33">
        <v>6602474</v>
      </c>
      <c r="B309" s="71" t="s">
        <v>5929</v>
      </c>
      <c r="C309" s="35">
        <f>IF($B$2&gt;0,$B$2,MULTIPLIER!$C$4)</f>
        <v>0</v>
      </c>
      <c r="D309" s="36">
        <v>24.34</v>
      </c>
      <c r="E309" s="43">
        <f t="shared" si="4"/>
        <v>0</v>
      </c>
    </row>
    <row r="310" spans="1:5" customFormat="1" ht="14.25" x14ac:dyDescent="0.15">
      <c r="A310" s="29">
        <v>6602475</v>
      </c>
      <c r="B310" s="70" t="s">
        <v>5930</v>
      </c>
      <c r="C310" s="31">
        <f>IF($B$2&gt;0,$B$2,MULTIPLIER!$C$4)</f>
        <v>0</v>
      </c>
      <c r="D310" s="32">
        <v>45.75</v>
      </c>
      <c r="E310" s="43">
        <f t="shared" si="4"/>
        <v>0</v>
      </c>
    </row>
    <row r="311" spans="1:5" customFormat="1" ht="14.25" x14ac:dyDescent="0.15">
      <c r="A311" s="33">
        <v>6602477</v>
      </c>
      <c r="B311" s="71" t="s">
        <v>5931</v>
      </c>
      <c r="C311" s="35">
        <f>IF($B$2&gt;0,$B$2,MULTIPLIER!$C$4)</f>
        <v>0</v>
      </c>
      <c r="D311" s="36">
        <v>45.75</v>
      </c>
      <c r="E311" s="43">
        <f t="shared" si="4"/>
        <v>0</v>
      </c>
    </row>
    <row r="312" spans="1:5" customFormat="1" ht="14.25" x14ac:dyDescent="0.15">
      <c r="A312" s="29">
        <v>6602478</v>
      </c>
      <c r="B312" s="70" t="s">
        <v>5932</v>
      </c>
      <c r="C312" s="31">
        <f>IF($B$2&gt;0,$B$2,MULTIPLIER!$C$4)</f>
        <v>0</v>
      </c>
      <c r="D312" s="32">
        <v>45.75</v>
      </c>
      <c r="E312" s="43">
        <f t="shared" si="4"/>
        <v>0</v>
      </c>
    </row>
    <row r="313" spans="1:5" customFormat="1" ht="14.25" x14ac:dyDescent="0.15">
      <c r="A313" s="33">
        <v>6602479</v>
      </c>
      <c r="B313" s="71" t="s">
        <v>5933</v>
      </c>
      <c r="C313" s="35">
        <f>IF($B$2&gt;0,$B$2,MULTIPLIER!$C$4)</f>
        <v>0</v>
      </c>
      <c r="D313" s="36">
        <v>45.75</v>
      </c>
      <c r="E313" s="43">
        <f t="shared" si="4"/>
        <v>0</v>
      </c>
    </row>
    <row r="314" spans="1:5" customFormat="1" ht="14.25" x14ac:dyDescent="0.15">
      <c r="A314" s="29">
        <v>6602480</v>
      </c>
      <c r="B314" s="70" t="s">
        <v>5934</v>
      </c>
      <c r="C314" s="31">
        <f>IF($B$2&gt;0,$B$2,MULTIPLIER!$C$4)</f>
        <v>0</v>
      </c>
      <c r="D314" s="32">
        <v>45.75</v>
      </c>
      <c r="E314" s="43">
        <f t="shared" si="4"/>
        <v>0</v>
      </c>
    </row>
    <row r="315" spans="1:5" customFormat="1" ht="14.25" x14ac:dyDescent="0.15">
      <c r="A315" s="33">
        <v>6602481</v>
      </c>
      <c r="B315" s="71" t="s">
        <v>5935</v>
      </c>
      <c r="C315" s="35">
        <f>IF($B$2&gt;0,$B$2,MULTIPLIER!$C$4)</f>
        <v>0</v>
      </c>
      <c r="D315" s="36">
        <v>45.75</v>
      </c>
      <c r="E315" s="43">
        <f t="shared" si="4"/>
        <v>0</v>
      </c>
    </row>
    <row r="316" spans="1:5" customFormat="1" ht="14.25" x14ac:dyDescent="0.15">
      <c r="A316" s="29">
        <v>6602482</v>
      </c>
      <c r="B316" s="70" t="s">
        <v>5936</v>
      </c>
      <c r="C316" s="31">
        <f>IF($B$2&gt;0,$B$2,MULTIPLIER!$C$4)</f>
        <v>0</v>
      </c>
      <c r="D316" s="32">
        <v>45.75</v>
      </c>
      <c r="E316" s="43">
        <f t="shared" si="4"/>
        <v>0</v>
      </c>
    </row>
    <row r="317" spans="1:5" customFormat="1" ht="14.25" x14ac:dyDescent="0.15">
      <c r="A317" s="33">
        <v>6602483</v>
      </c>
      <c r="B317" s="71" t="s">
        <v>5937</v>
      </c>
      <c r="C317" s="35">
        <f>IF($B$2&gt;0,$B$2,MULTIPLIER!$C$4)</f>
        <v>0</v>
      </c>
      <c r="D317" s="36">
        <v>45.75</v>
      </c>
      <c r="E317" s="43">
        <f t="shared" si="4"/>
        <v>0</v>
      </c>
    </row>
    <row r="318" spans="1:5" customFormat="1" ht="14.25" x14ac:dyDescent="0.15">
      <c r="A318" s="29">
        <v>6602484</v>
      </c>
      <c r="B318" s="70" t="s">
        <v>5938</v>
      </c>
      <c r="C318" s="31">
        <f>IF($B$2&gt;0,$B$2,MULTIPLIER!$C$4)</f>
        <v>0</v>
      </c>
      <c r="D318" s="32">
        <v>45.75</v>
      </c>
      <c r="E318" s="43">
        <f t="shared" si="4"/>
        <v>0</v>
      </c>
    </row>
    <row r="319" spans="1:5" customFormat="1" ht="14.25" x14ac:dyDescent="0.15">
      <c r="A319" s="33">
        <v>6602485</v>
      </c>
      <c r="B319" s="71" t="s">
        <v>5939</v>
      </c>
      <c r="C319" s="35">
        <f>IF($B$2&gt;0,$B$2,MULTIPLIER!$C$4)</f>
        <v>0</v>
      </c>
      <c r="D319" s="36">
        <v>45.75</v>
      </c>
      <c r="E319" s="43">
        <f t="shared" si="4"/>
        <v>0</v>
      </c>
    </row>
    <row r="320" spans="1:5" customFormat="1" ht="14.25" x14ac:dyDescent="0.15">
      <c r="A320" s="29">
        <v>6602486</v>
      </c>
      <c r="B320" s="70" t="s">
        <v>5940</v>
      </c>
      <c r="C320" s="31">
        <f>IF($B$2&gt;0,$B$2,MULTIPLIER!$C$4)</f>
        <v>0</v>
      </c>
      <c r="D320" s="32">
        <v>45.75</v>
      </c>
      <c r="E320" s="43">
        <f t="shared" si="4"/>
        <v>0</v>
      </c>
    </row>
    <row r="321" spans="1:5" customFormat="1" ht="14.25" x14ac:dyDescent="0.15">
      <c r="A321" s="33">
        <v>6602487</v>
      </c>
      <c r="B321" s="71" t="s">
        <v>5941</v>
      </c>
      <c r="C321" s="35">
        <f>IF($B$2&gt;0,$B$2,MULTIPLIER!$C$4)</f>
        <v>0</v>
      </c>
      <c r="D321" s="36">
        <v>45.75</v>
      </c>
      <c r="E321" s="43">
        <f t="shared" si="4"/>
        <v>0</v>
      </c>
    </row>
    <row r="322" spans="1:5" customFormat="1" ht="14.25" x14ac:dyDescent="0.15">
      <c r="A322" s="29">
        <v>6602488</v>
      </c>
      <c r="B322" s="70" t="s">
        <v>5942</v>
      </c>
      <c r="C322" s="31">
        <f>IF($B$2&gt;0,$B$2,MULTIPLIER!$C$4)</f>
        <v>0</v>
      </c>
      <c r="D322" s="32">
        <v>45.75</v>
      </c>
      <c r="E322" s="43">
        <f t="shared" si="4"/>
        <v>0</v>
      </c>
    </row>
    <row r="323" spans="1:5" customFormat="1" ht="14.25" x14ac:dyDescent="0.15">
      <c r="A323" s="33">
        <v>6602489</v>
      </c>
      <c r="B323" s="71" t="s">
        <v>5943</v>
      </c>
      <c r="C323" s="35">
        <f>IF($B$2&gt;0,$B$2,MULTIPLIER!$C$4)</f>
        <v>0</v>
      </c>
      <c r="D323" s="36">
        <v>45.75</v>
      </c>
      <c r="E323" s="43">
        <f t="shared" si="4"/>
        <v>0</v>
      </c>
    </row>
    <row r="324" spans="1:5" customFormat="1" ht="14.25" x14ac:dyDescent="0.15">
      <c r="A324" s="29">
        <v>6602490</v>
      </c>
      <c r="B324" s="70" t="s">
        <v>5944</v>
      </c>
      <c r="C324" s="31">
        <f>IF($B$2&gt;0,$B$2,MULTIPLIER!$C$4)</f>
        <v>0</v>
      </c>
      <c r="D324" s="32">
        <v>45.75</v>
      </c>
      <c r="E324" s="43">
        <f t="shared" si="4"/>
        <v>0</v>
      </c>
    </row>
    <row r="325" spans="1:5" customFormat="1" ht="14.25" x14ac:dyDescent="0.15">
      <c r="A325" s="33">
        <v>6602491</v>
      </c>
      <c r="B325" s="71" t="s">
        <v>5945</v>
      </c>
      <c r="C325" s="35">
        <f>IF($B$2&gt;0,$B$2,MULTIPLIER!$C$4)</f>
        <v>0</v>
      </c>
      <c r="D325" s="36">
        <v>45.75</v>
      </c>
      <c r="E325" s="43">
        <f t="shared" si="4"/>
        <v>0</v>
      </c>
    </row>
    <row r="326" spans="1:5" customFormat="1" ht="14.25" x14ac:dyDescent="0.15">
      <c r="A326" s="29">
        <v>6602492</v>
      </c>
      <c r="B326" s="70" t="s">
        <v>5946</v>
      </c>
      <c r="C326" s="31">
        <f>IF($B$2&gt;0,$B$2,MULTIPLIER!$C$4)</f>
        <v>0</v>
      </c>
      <c r="D326" s="32">
        <v>31.46</v>
      </c>
      <c r="E326" s="43">
        <f t="shared" ref="E326:E373" si="5">C326*D326</f>
        <v>0</v>
      </c>
    </row>
    <row r="327" spans="1:5" customFormat="1" ht="14.25" x14ac:dyDescent="0.15">
      <c r="A327" s="33">
        <v>6602493</v>
      </c>
      <c r="B327" s="71" t="s">
        <v>5947</v>
      </c>
      <c r="C327" s="35">
        <f>IF($B$2&gt;0,$B$2,MULTIPLIER!$C$4)</f>
        <v>0</v>
      </c>
      <c r="D327" s="36">
        <v>31.46</v>
      </c>
      <c r="E327" s="43">
        <f t="shared" si="5"/>
        <v>0</v>
      </c>
    </row>
    <row r="328" spans="1:5" customFormat="1" ht="14.25" x14ac:dyDescent="0.15">
      <c r="A328" s="29">
        <v>6602494</v>
      </c>
      <c r="B328" s="70" t="s">
        <v>5948</v>
      </c>
      <c r="C328" s="31">
        <f>IF($B$2&gt;0,$B$2,MULTIPLIER!$C$4)</f>
        <v>0</v>
      </c>
      <c r="D328" s="32">
        <v>31.46</v>
      </c>
      <c r="E328" s="43">
        <f t="shared" si="5"/>
        <v>0</v>
      </c>
    </row>
    <row r="329" spans="1:5" customFormat="1" ht="14.25" x14ac:dyDescent="0.15">
      <c r="A329" s="33">
        <v>6602495</v>
      </c>
      <c r="B329" s="71" t="s">
        <v>5949</v>
      </c>
      <c r="C329" s="35">
        <f>IF($B$2&gt;0,$B$2,MULTIPLIER!$C$4)</f>
        <v>0</v>
      </c>
      <c r="D329" s="36">
        <v>33.26</v>
      </c>
      <c r="E329" s="43">
        <f t="shared" si="5"/>
        <v>0</v>
      </c>
    </row>
    <row r="330" spans="1:5" customFormat="1" ht="14.25" x14ac:dyDescent="0.15">
      <c r="A330" s="29">
        <v>6602496</v>
      </c>
      <c r="B330" s="70" t="s">
        <v>5950</v>
      </c>
      <c r="C330" s="31">
        <f>IF($B$2&gt;0,$B$2,MULTIPLIER!$C$4)</f>
        <v>0</v>
      </c>
      <c r="D330" s="32">
        <v>33.26</v>
      </c>
      <c r="E330" s="43">
        <f t="shared" si="5"/>
        <v>0</v>
      </c>
    </row>
    <row r="331" spans="1:5" customFormat="1" ht="14.25" x14ac:dyDescent="0.15">
      <c r="A331" s="33">
        <v>6602501</v>
      </c>
      <c r="B331" s="71" t="s">
        <v>5951</v>
      </c>
      <c r="C331" s="35">
        <f>IF($B$2&gt;0,$B$2,MULTIPLIER!$C$4)</f>
        <v>0</v>
      </c>
      <c r="D331" s="36">
        <v>82.46</v>
      </c>
      <c r="E331" s="43">
        <f t="shared" si="5"/>
        <v>0</v>
      </c>
    </row>
    <row r="332" spans="1:5" customFormat="1" ht="14.25" x14ac:dyDescent="0.15">
      <c r="A332" s="29">
        <v>6602502</v>
      </c>
      <c r="B332" s="70" t="s">
        <v>5952</v>
      </c>
      <c r="C332" s="31">
        <f>IF($B$2&gt;0,$B$2,MULTIPLIER!$C$4)</f>
        <v>0</v>
      </c>
      <c r="D332" s="32">
        <v>82.46</v>
      </c>
      <c r="E332" s="43">
        <f t="shared" si="5"/>
        <v>0</v>
      </c>
    </row>
    <row r="333" spans="1:5" customFormat="1" ht="14.25" x14ac:dyDescent="0.15">
      <c r="A333" s="33">
        <v>6602506</v>
      </c>
      <c r="B333" s="71" t="s">
        <v>5953</v>
      </c>
      <c r="C333" s="35">
        <f>IF($B$2&gt;0,$B$2,MULTIPLIER!$C$4)</f>
        <v>0</v>
      </c>
      <c r="D333" s="36">
        <v>82.46</v>
      </c>
      <c r="E333" s="43">
        <f t="shared" si="5"/>
        <v>0</v>
      </c>
    </row>
    <row r="334" spans="1:5" customFormat="1" ht="14.25" x14ac:dyDescent="0.15">
      <c r="A334" s="29">
        <v>6602507</v>
      </c>
      <c r="B334" s="70" t="s">
        <v>5954</v>
      </c>
      <c r="C334" s="31">
        <f>IF($B$2&gt;0,$B$2,MULTIPLIER!$C$4)</f>
        <v>0</v>
      </c>
      <c r="D334" s="32">
        <v>82.46</v>
      </c>
      <c r="E334" s="43">
        <f t="shared" si="5"/>
        <v>0</v>
      </c>
    </row>
    <row r="335" spans="1:5" customFormat="1" ht="14.25" x14ac:dyDescent="0.15">
      <c r="A335" s="33">
        <v>6602508</v>
      </c>
      <c r="B335" s="71" t="s">
        <v>5955</v>
      </c>
      <c r="C335" s="35">
        <f>IF($B$2&gt;0,$B$2,MULTIPLIER!$C$4)</f>
        <v>0</v>
      </c>
      <c r="D335" s="36">
        <v>82.46</v>
      </c>
      <c r="E335" s="43">
        <f t="shared" si="5"/>
        <v>0</v>
      </c>
    </row>
    <row r="336" spans="1:5" customFormat="1" ht="14.25" x14ac:dyDescent="0.15">
      <c r="A336" s="29">
        <v>6602509</v>
      </c>
      <c r="B336" s="70" t="s">
        <v>5956</v>
      </c>
      <c r="C336" s="31">
        <f>IF($B$2&gt;0,$B$2,MULTIPLIER!$C$4)</f>
        <v>0</v>
      </c>
      <c r="D336" s="32">
        <v>82.46</v>
      </c>
      <c r="E336" s="43">
        <f t="shared" si="5"/>
        <v>0</v>
      </c>
    </row>
    <row r="337" spans="1:5" customFormat="1" ht="14.25" x14ac:dyDescent="0.15">
      <c r="A337" s="33">
        <v>6602512</v>
      </c>
      <c r="B337" s="71" t="s">
        <v>5957</v>
      </c>
      <c r="C337" s="35">
        <f>IF($B$2&gt;0,$B$2,MULTIPLIER!$C$4)</f>
        <v>0</v>
      </c>
      <c r="D337" s="36">
        <v>110.14</v>
      </c>
      <c r="E337" s="43">
        <f t="shared" si="5"/>
        <v>0</v>
      </c>
    </row>
    <row r="338" spans="1:5" customFormat="1" ht="14.25" x14ac:dyDescent="0.15">
      <c r="A338" s="29">
        <v>6602513</v>
      </c>
      <c r="B338" s="70" t="s">
        <v>5958</v>
      </c>
      <c r="C338" s="31">
        <f>IF($B$2&gt;0,$B$2,MULTIPLIER!$C$4)</f>
        <v>0</v>
      </c>
      <c r="D338" s="32">
        <v>112.27</v>
      </c>
      <c r="E338" s="43">
        <f t="shared" si="5"/>
        <v>0</v>
      </c>
    </row>
    <row r="339" spans="1:5" customFormat="1" ht="14.25" x14ac:dyDescent="0.15">
      <c r="A339" s="33">
        <v>6602514</v>
      </c>
      <c r="B339" s="71" t="s">
        <v>5959</v>
      </c>
      <c r="C339" s="35">
        <f>IF($B$2&gt;0,$B$2,MULTIPLIER!$C$4)</f>
        <v>0</v>
      </c>
      <c r="D339" s="36">
        <v>110.14</v>
      </c>
      <c r="E339" s="43">
        <f t="shared" si="5"/>
        <v>0</v>
      </c>
    </row>
    <row r="340" spans="1:5" customFormat="1" ht="14.25" x14ac:dyDescent="0.15">
      <c r="A340" s="29">
        <v>6602515</v>
      </c>
      <c r="B340" s="70" t="s">
        <v>5960</v>
      </c>
      <c r="C340" s="31">
        <f>IF($B$2&gt;0,$B$2,MULTIPLIER!$C$4)</f>
        <v>0</v>
      </c>
      <c r="D340" s="32">
        <v>110.14</v>
      </c>
      <c r="E340" s="43">
        <f t="shared" si="5"/>
        <v>0</v>
      </c>
    </row>
    <row r="341" spans="1:5" customFormat="1" ht="14.25" x14ac:dyDescent="0.15">
      <c r="A341" s="33">
        <v>6602516</v>
      </c>
      <c r="B341" s="71" t="s">
        <v>5961</v>
      </c>
      <c r="C341" s="35">
        <f>IF($B$2&gt;0,$B$2,MULTIPLIER!$C$4)</f>
        <v>0</v>
      </c>
      <c r="D341" s="36">
        <v>125.97</v>
      </c>
      <c r="E341" s="43">
        <f t="shared" si="5"/>
        <v>0</v>
      </c>
    </row>
    <row r="342" spans="1:5" customFormat="1" ht="14.25" x14ac:dyDescent="0.15">
      <c r="A342" s="29">
        <v>6602517</v>
      </c>
      <c r="B342" s="70" t="s">
        <v>5962</v>
      </c>
      <c r="C342" s="31">
        <f>IF($B$2&gt;0,$B$2,MULTIPLIER!$C$4)</f>
        <v>0</v>
      </c>
      <c r="D342" s="32">
        <v>284.08999999999997</v>
      </c>
      <c r="E342" s="43">
        <f t="shared" si="5"/>
        <v>0</v>
      </c>
    </row>
    <row r="343" spans="1:5" customFormat="1" ht="14.25" x14ac:dyDescent="0.15">
      <c r="A343" s="33">
        <v>6602518</v>
      </c>
      <c r="B343" s="71" t="s">
        <v>5963</v>
      </c>
      <c r="C343" s="35">
        <f>IF($B$2&gt;0,$B$2,MULTIPLIER!$C$4)</f>
        <v>0</v>
      </c>
      <c r="D343" s="36">
        <v>284.08999999999997</v>
      </c>
      <c r="E343" s="43">
        <f t="shared" si="5"/>
        <v>0</v>
      </c>
    </row>
    <row r="344" spans="1:5" customFormat="1" ht="14.25" x14ac:dyDescent="0.15">
      <c r="A344" s="29">
        <v>6602519</v>
      </c>
      <c r="B344" s="70" t="s">
        <v>5964</v>
      </c>
      <c r="C344" s="31">
        <f>IF($B$2&gt;0,$B$2,MULTIPLIER!$C$4)</f>
        <v>0</v>
      </c>
      <c r="D344" s="32">
        <v>223.3</v>
      </c>
      <c r="E344" s="43">
        <f t="shared" si="5"/>
        <v>0</v>
      </c>
    </row>
    <row r="345" spans="1:5" customFormat="1" ht="14.25" x14ac:dyDescent="0.15">
      <c r="A345" s="33">
        <v>6602520</v>
      </c>
      <c r="B345" s="71" t="s">
        <v>5965</v>
      </c>
      <c r="C345" s="35">
        <f>IF($B$2&gt;0,$B$2,MULTIPLIER!$C$4)</f>
        <v>0</v>
      </c>
      <c r="D345" s="36">
        <v>223.04</v>
      </c>
      <c r="E345" s="43">
        <f t="shared" si="5"/>
        <v>0</v>
      </c>
    </row>
    <row r="346" spans="1:5" customFormat="1" ht="14.25" x14ac:dyDescent="0.15">
      <c r="A346" s="29">
        <v>6602521</v>
      </c>
      <c r="B346" s="70" t="s">
        <v>5966</v>
      </c>
      <c r="C346" s="31">
        <f>IF($B$2&gt;0,$B$2,MULTIPLIER!$C$4)</f>
        <v>0</v>
      </c>
      <c r="D346" s="32">
        <v>250.1</v>
      </c>
      <c r="E346" s="43">
        <f t="shared" si="5"/>
        <v>0</v>
      </c>
    </row>
    <row r="347" spans="1:5" customFormat="1" ht="14.25" x14ac:dyDescent="0.15">
      <c r="A347" s="33">
        <v>6602522</v>
      </c>
      <c r="B347" s="71" t="s">
        <v>5967</v>
      </c>
      <c r="C347" s="35">
        <f>IF($B$2&gt;0,$B$2,MULTIPLIER!$C$4)</f>
        <v>0</v>
      </c>
      <c r="D347" s="36">
        <v>223.04</v>
      </c>
      <c r="E347" s="43">
        <f t="shared" si="5"/>
        <v>0</v>
      </c>
    </row>
    <row r="348" spans="1:5" customFormat="1" ht="14.25" x14ac:dyDescent="0.15">
      <c r="A348" s="29">
        <v>660220</v>
      </c>
      <c r="B348" s="70" t="s">
        <v>5968</v>
      </c>
      <c r="C348" s="31">
        <f>IF($B$2&gt;0,$B$2,MULTIPLIER!$C$4)</f>
        <v>0</v>
      </c>
      <c r="D348" s="32">
        <v>5.88</v>
      </c>
      <c r="E348" s="43">
        <f t="shared" si="5"/>
        <v>0</v>
      </c>
    </row>
    <row r="349" spans="1:5" customFormat="1" ht="14.25" x14ac:dyDescent="0.15">
      <c r="A349" s="33">
        <v>660221</v>
      </c>
      <c r="B349" s="71" t="s">
        <v>5969</v>
      </c>
      <c r="C349" s="35">
        <f>IF($B$2&gt;0,$B$2,MULTIPLIER!$C$4)</f>
        <v>0</v>
      </c>
      <c r="D349" s="36">
        <v>5.56</v>
      </c>
      <c r="E349" s="43">
        <f t="shared" si="5"/>
        <v>0</v>
      </c>
    </row>
    <row r="350" spans="1:5" customFormat="1" ht="14.25" x14ac:dyDescent="0.15">
      <c r="A350" s="29">
        <v>660222</v>
      </c>
      <c r="B350" s="70" t="s">
        <v>5970</v>
      </c>
      <c r="C350" s="31">
        <f>IF($B$2&gt;0,$B$2,MULTIPLIER!$C$4)</f>
        <v>0</v>
      </c>
      <c r="D350" s="32">
        <v>5.56</v>
      </c>
      <c r="E350" s="43">
        <f t="shared" si="5"/>
        <v>0</v>
      </c>
    </row>
    <row r="351" spans="1:5" customFormat="1" ht="14.25" x14ac:dyDescent="0.15">
      <c r="A351" s="33">
        <v>660223</v>
      </c>
      <c r="B351" s="71" t="s">
        <v>5971</v>
      </c>
      <c r="C351" s="35">
        <f>IF($B$2&gt;0,$B$2,MULTIPLIER!$C$4)</f>
        <v>0</v>
      </c>
      <c r="D351" s="36">
        <v>3.59</v>
      </c>
      <c r="E351" s="43">
        <f t="shared" si="5"/>
        <v>0</v>
      </c>
    </row>
    <row r="352" spans="1:5" customFormat="1" ht="14.25" x14ac:dyDescent="0.15">
      <c r="A352" s="29">
        <v>660224</v>
      </c>
      <c r="B352" s="70" t="s">
        <v>5972</v>
      </c>
      <c r="C352" s="31">
        <f>IF($B$2&gt;0,$B$2,MULTIPLIER!$C$4)</f>
        <v>0</v>
      </c>
      <c r="D352" s="32">
        <v>6.08</v>
      </c>
      <c r="E352" s="43">
        <f t="shared" si="5"/>
        <v>0</v>
      </c>
    </row>
    <row r="353" spans="1:5" customFormat="1" ht="14.25" x14ac:dyDescent="0.15">
      <c r="A353" s="33">
        <v>660225</v>
      </c>
      <c r="B353" s="71" t="s">
        <v>5973</v>
      </c>
      <c r="C353" s="35">
        <f>IF($B$2&gt;0,$B$2,MULTIPLIER!$C$4)</f>
        <v>0</v>
      </c>
      <c r="D353" s="36">
        <v>8.9700000000000006</v>
      </c>
      <c r="E353" s="43">
        <f t="shared" si="5"/>
        <v>0</v>
      </c>
    </row>
    <row r="354" spans="1:5" customFormat="1" ht="14.25" x14ac:dyDescent="0.15">
      <c r="A354" s="29">
        <v>660226</v>
      </c>
      <c r="B354" s="70" t="s">
        <v>5974</v>
      </c>
      <c r="C354" s="31">
        <f>IF($B$2&gt;0,$B$2,MULTIPLIER!$C$4)</f>
        <v>0</v>
      </c>
      <c r="D354" s="32">
        <v>14.57</v>
      </c>
      <c r="E354" s="43">
        <f t="shared" si="5"/>
        <v>0</v>
      </c>
    </row>
    <row r="355" spans="1:5" customFormat="1" ht="14.25" x14ac:dyDescent="0.15">
      <c r="A355" s="33">
        <v>660227</v>
      </c>
      <c r="B355" s="71" t="s">
        <v>5975</v>
      </c>
      <c r="C355" s="35">
        <f>IF($B$2&gt;0,$B$2,MULTIPLIER!$C$4)</f>
        <v>0</v>
      </c>
      <c r="D355" s="36">
        <v>18.13</v>
      </c>
      <c r="E355" s="43">
        <f t="shared" si="5"/>
        <v>0</v>
      </c>
    </row>
    <row r="356" spans="1:5" customFormat="1" ht="14.25" x14ac:dyDescent="0.15">
      <c r="A356" s="29">
        <v>660228</v>
      </c>
      <c r="B356" s="70" t="s">
        <v>5976</v>
      </c>
      <c r="C356" s="31">
        <f>IF($B$2&gt;0,$B$2,MULTIPLIER!$C$4)</f>
        <v>0</v>
      </c>
      <c r="D356" s="32">
        <v>30.82</v>
      </c>
      <c r="E356" s="43">
        <f t="shared" si="5"/>
        <v>0</v>
      </c>
    </row>
    <row r="357" spans="1:5" customFormat="1" ht="14.25" x14ac:dyDescent="0.15">
      <c r="A357" s="33">
        <v>660229</v>
      </c>
      <c r="B357" s="71" t="s">
        <v>5977</v>
      </c>
      <c r="C357" s="35">
        <f>IF($B$2&gt;0,$B$2,MULTIPLIER!$C$4)</f>
        <v>0</v>
      </c>
      <c r="D357" s="36">
        <v>63.4</v>
      </c>
      <c r="E357" s="43">
        <f t="shared" si="5"/>
        <v>0</v>
      </c>
    </row>
    <row r="358" spans="1:5" customFormat="1" ht="14.25" x14ac:dyDescent="0.15">
      <c r="A358" s="29">
        <v>660230</v>
      </c>
      <c r="B358" s="70" t="s">
        <v>5978</v>
      </c>
      <c r="C358" s="31">
        <f>IF($B$2&gt;0,$B$2,MULTIPLIER!$C$4)</f>
        <v>0</v>
      </c>
      <c r="D358" s="32">
        <v>95.18</v>
      </c>
      <c r="E358" s="43">
        <f t="shared" si="5"/>
        <v>0</v>
      </c>
    </row>
    <row r="359" spans="1:5" customFormat="1" ht="14.25" x14ac:dyDescent="0.15">
      <c r="A359" s="33">
        <v>660231</v>
      </c>
      <c r="B359" s="71" t="s">
        <v>5979</v>
      </c>
      <c r="C359" s="35">
        <f>IF($B$2&gt;0,$B$2,MULTIPLIER!$C$4)</f>
        <v>0</v>
      </c>
      <c r="D359" s="36">
        <v>223.49</v>
      </c>
      <c r="E359" s="43">
        <f t="shared" si="5"/>
        <v>0</v>
      </c>
    </row>
    <row r="360" spans="1:5" customFormat="1" ht="14.25" x14ac:dyDescent="0.15">
      <c r="A360" s="29">
        <v>660232</v>
      </c>
      <c r="B360" s="70" t="s">
        <v>5980</v>
      </c>
      <c r="C360" s="31">
        <f>IF($B$2&gt;0,$B$2,MULTIPLIER!$C$4)</f>
        <v>0</v>
      </c>
      <c r="D360" s="32">
        <v>638.52</v>
      </c>
      <c r="E360" s="43">
        <f t="shared" si="5"/>
        <v>0</v>
      </c>
    </row>
    <row r="361" spans="1:5" customFormat="1" ht="14.25" x14ac:dyDescent="0.15">
      <c r="A361" s="33">
        <v>660510</v>
      </c>
      <c r="B361" s="71" t="s">
        <v>5254</v>
      </c>
      <c r="C361" s="35">
        <f>IF($B$2&gt;0,$B$2,MULTIPLIER!$C$4)</f>
        <v>0</v>
      </c>
      <c r="D361" s="36">
        <v>18.310526315789499</v>
      </c>
      <c r="E361" s="43">
        <f t="shared" si="5"/>
        <v>0</v>
      </c>
    </row>
    <row r="362" spans="1:5" customFormat="1" ht="14.25" x14ac:dyDescent="0.15">
      <c r="A362" s="29">
        <v>660511</v>
      </c>
      <c r="B362" s="70" t="s">
        <v>5981</v>
      </c>
      <c r="C362" s="31">
        <f>IF($B$2&gt;0,$B$2,MULTIPLIER!$C$4)</f>
        <v>0</v>
      </c>
      <c r="D362" s="32">
        <v>17.435526315789499</v>
      </c>
      <c r="E362" s="43">
        <f t="shared" si="5"/>
        <v>0</v>
      </c>
    </row>
    <row r="363" spans="1:5" customFormat="1" ht="14.25" x14ac:dyDescent="0.15">
      <c r="A363" s="33">
        <v>660512</v>
      </c>
      <c r="B363" s="71" t="s">
        <v>5982</v>
      </c>
      <c r="C363" s="35">
        <f>IF($B$2&gt;0,$B$2,MULTIPLIER!$C$4)</f>
        <v>0</v>
      </c>
      <c r="D363" s="36">
        <v>15.75</v>
      </c>
      <c r="E363" s="43">
        <f t="shared" si="5"/>
        <v>0</v>
      </c>
    </row>
    <row r="364" spans="1:5" customFormat="1" ht="14.25" x14ac:dyDescent="0.15">
      <c r="A364" s="29">
        <v>660513</v>
      </c>
      <c r="B364" s="70" t="s">
        <v>5983</v>
      </c>
      <c r="C364" s="31">
        <f>IF($B$2&gt;0,$B$2,MULTIPLIER!$C$4)</f>
        <v>0</v>
      </c>
      <c r="D364" s="32">
        <v>15.657894736842101</v>
      </c>
      <c r="E364" s="43">
        <f t="shared" si="5"/>
        <v>0</v>
      </c>
    </row>
    <row r="365" spans="1:5" customFormat="1" ht="14.25" x14ac:dyDescent="0.15">
      <c r="A365" s="33">
        <v>660514</v>
      </c>
      <c r="B365" s="71" t="s">
        <v>5984</v>
      </c>
      <c r="C365" s="35">
        <f>IF($B$2&gt;0,$B$2,MULTIPLIER!$C$4)</f>
        <v>0</v>
      </c>
      <c r="D365" s="36">
        <v>19.9526315789474</v>
      </c>
      <c r="E365" s="43">
        <f t="shared" si="5"/>
        <v>0</v>
      </c>
    </row>
    <row r="366" spans="1:5" customFormat="1" ht="14.25" x14ac:dyDescent="0.15">
      <c r="A366" s="29">
        <v>660515</v>
      </c>
      <c r="B366" s="70" t="s">
        <v>5985</v>
      </c>
      <c r="C366" s="31">
        <f>IF($B$2&gt;0,$B$2,MULTIPLIER!$C$4)</f>
        <v>0</v>
      </c>
      <c r="D366" s="32">
        <v>23.442105263157899</v>
      </c>
      <c r="E366" s="43">
        <f t="shared" si="5"/>
        <v>0</v>
      </c>
    </row>
    <row r="367" spans="1:5" customFormat="1" ht="14.25" x14ac:dyDescent="0.15">
      <c r="A367" s="33">
        <v>660516</v>
      </c>
      <c r="B367" s="71" t="s">
        <v>5986</v>
      </c>
      <c r="C367" s="35">
        <f>IF($B$2&gt;0,$B$2,MULTIPLIER!$C$4)</f>
        <v>0</v>
      </c>
      <c r="D367" s="36">
        <v>31.226315789473698</v>
      </c>
      <c r="E367" s="43">
        <f t="shared" si="5"/>
        <v>0</v>
      </c>
    </row>
    <row r="368" spans="1:5" customFormat="1" ht="14.25" x14ac:dyDescent="0.15">
      <c r="A368" s="29">
        <v>660517</v>
      </c>
      <c r="B368" s="70" t="s">
        <v>5987</v>
      </c>
      <c r="C368" s="31">
        <f>IF($B$2&gt;0,$B$2,MULTIPLIER!$C$4)</f>
        <v>0</v>
      </c>
      <c r="D368" s="32">
        <v>41.6947368421053</v>
      </c>
      <c r="E368" s="43">
        <f t="shared" si="5"/>
        <v>0</v>
      </c>
    </row>
    <row r="369" spans="1:6" customFormat="1" ht="14.25" x14ac:dyDescent="0.15">
      <c r="A369" s="33">
        <v>660518</v>
      </c>
      <c r="B369" s="71" t="s">
        <v>5988</v>
      </c>
      <c r="C369" s="35">
        <f>IF($B$2&gt;0,$B$2,MULTIPLIER!$C$4)</f>
        <v>0</v>
      </c>
      <c r="D369" s="36">
        <v>72.8614035087719</v>
      </c>
      <c r="E369" s="43">
        <f t="shared" si="5"/>
        <v>0</v>
      </c>
    </row>
    <row r="370" spans="1:6" customFormat="1" ht="14.25" x14ac:dyDescent="0.15">
      <c r="A370" s="29">
        <v>660519</v>
      </c>
      <c r="B370" s="70" t="s">
        <v>5989</v>
      </c>
      <c r="C370" s="31">
        <f>IF($B$2&gt;0,$B$2,MULTIPLIER!$C$4)</f>
        <v>0</v>
      </c>
      <c r="D370" s="32">
        <v>103.176315789474</v>
      </c>
      <c r="E370" s="43">
        <f t="shared" si="5"/>
        <v>0</v>
      </c>
    </row>
    <row r="371" spans="1:6" customFormat="1" ht="14.25" x14ac:dyDescent="0.15">
      <c r="A371" s="33">
        <v>660520</v>
      </c>
      <c r="B371" s="71" t="s">
        <v>5990</v>
      </c>
      <c r="C371" s="35">
        <f>IF($B$2&gt;0,$B$2,MULTIPLIER!$C$4)</f>
        <v>0</v>
      </c>
      <c r="D371" s="36">
        <v>202.508771929825</v>
      </c>
      <c r="E371" s="43">
        <f t="shared" si="5"/>
        <v>0</v>
      </c>
    </row>
    <row r="372" spans="1:6" customFormat="1" ht="14.25" x14ac:dyDescent="0.15">
      <c r="A372" s="29">
        <v>660521</v>
      </c>
      <c r="B372" s="70" t="s">
        <v>5991</v>
      </c>
      <c r="C372" s="31">
        <f>IF($B$2&gt;0,$B$2,MULTIPLIER!$C$4)</f>
        <v>0</v>
      </c>
      <c r="D372" s="32">
        <v>369.38017543859701</v>
      </c>
      <c r="E372" s="43">
        <f t="shared" si="5"/>
        <v>0</v>
      </c>
    </row>
    <row r="373" spans="1:6" customFormat="1" ht="14.25" x14ac:dyDescent="0.15">
      <c r="A373" s="33">
        <v>660522</v>
      </c>
      <c r="B373" s="71" t="s">
        <v>5992</v>
      </c>
      <c r="C373" s="35">
        <f>IF($B$2&gt;0,$B$2,MULTIPLIER!$C$4)</f>
        <v>0</v>
      </c>
      <c r="D373" s="36">
        <v>484.47368421052602</v>
      </c>
      <c r="E373" s="43">
        <f t="shared" si="5"/>
        <v>0</v>
      </c>
    </row>
    <row r="374" spans="1:6" customFormat="1" ht="32.1" customHeight="1" x14ac:dyDescent="0.15">
      <c r="A374" s="243" t="s">
        <v>11</v>
      </c>
      <c r="B374" s="244"/>
      <c r="C374" s="243"/>
      <c r="D374" s="243"/>
      <c r="E374" s="243"/>
      <c r="F374" s="93" t="str">
        <f>HYPERLINK("#'Fittings'!A1","Top of Page")</f>
        <v>Top of Page</v>
      </c>
    </row>
    <row r="375" spans="1:6" customFormat="1" ht="14.25" x14ac:dyDescent="0.15">
      <c r="A375" s="29">
        <v>664183</v>
      </c>
      <c r="B375" s="70" t="s">
        <v>5629</v>
      </c>
      <c r="C375" s="31">
        <f>IF($C$2&gt;0,$C$2,MULTIPLIER!$C$6)</f>
        <v>0</v>
      </c>
      <c r="D375" s="32">
        <v>51.84</v>
      </c>
      <c r="E375" s="43">
        <f t="shared" ref="E375:E417" si="6">C375*D375</f>
        <v>0</v>
      </c>
    </row>
    <row r="376" spans="1:6" customFormat="1" ht="14.25" x14ac:dyDescent="0.15">
      <c r="A376" s="33">
        <v>664184</v>
      </c>
      <c r="B376" s="71" t="s">
        <v>5630</v>
      </c>
      <c r="C376" s="35">
        <f>IF($C$2&gt;0,$C$2,MULTIPLIER!$C$6)</f>
        <v>0</v>
      </c>
      <c r="D376" s="36">
        <v>57.618000000000002</v>
      </c>
      <c r="E376" s="43">
        <f t="shared" si="6"/>
        <v>0</v>
      </c>
    </row>
    <row r="377" spans="1:6" customFormat="1" ht="14.25" x14ac:dyDescent="0.15">
      <c r="A377" s="29">
        <v>664185</v>
      </c>
      <c r="B377" s="70" t="s">
        <v>5631</v>
      </c>
      <c r="C377" s="31">
        <f>IF($C$2&gt;0,$C$2,MULTIPLIER!$C$6)</f>
        <v>0</v>
      </c>
      <c r="D377" s="32">
        <v>63.763199999999998</v>
      </c>
      <c r="E377" s="43">
        <f t="shared" si="6"/>
        <v>0</v>
      </c>
    </row>
    <row r="378" spans="1:6" customFormat="1" ht="14.25" x14ac:dyDescent="0.15">
      <c r="A378" s="33">
        <v>664186</v>
      </c>
      <c r="B378" s="71" t="s">
        <v>5632</v>
      </c>
      <c r="C378" s="35">
        <f>IF($C$2&gt;0,$C$2,MULTIPLIER!$C$6)</f>
        <v>0</v>
      </c>
      <c r="D378" s="36">
        <v>102.1896</v>
      </c>
      <c r="E378" s="43">
        <f t="shared" si="6"/>
        <v>0</v>
      </c>
    </row>
    <row r="379" spans="1:6" customFormat="1" ht="14.25" x14ac:dyDescent="0.15">
      <c r="A379" s="29">
        <v>664187</v>
      </c>
      <c r="B379" s="70" t="s">
        <v>5633</v>
      </c>
      <c r="C379" s="31">
        <f>IF($C$2&gt;0,$C$2,MULTIPLIER!$C$6)</f>
        <v>0</v>
      </c>
      <c r="D379" s="32">
        <v>133.21799999999999</v>
      </c>
      <c r="E379" s="43">
        <f t="shared" si="6"/>
        <v>0</v>
      </c>
    </row>
    <row r="380" spans="1:6" customFormat="1" ht="14.25" x14ac:dyDescent="0.15">
      <c r="A380" s="33">
        <v>664188</v>
      </c>
      <c r="B380" s="71" t="s">
        <v>5634</v>
      </c>
      <c r="C380" s="35">
        <f>IF($C$2&gt;0,$C$2,MULTIPLIER!$C$6)</f>
        <v>0</v>
      </c>
      <c r="D380" s="36">
        <v>201.24719999999999</v>
      </c>
      <c r="E380" s="43">
        <f t="shared" si="6"/>
        <v>0</v>
      </c>
    </row>
    <row r="381" spans="1:6" customFormat="1" ht="14.25" x14ac:dyDescent="0.15">
      <c r="A381" s="29">
        <v>664103</v>
      </c>
      <c r="B381" s="70" t="s">
        <v>5654</v>
      </c>
      <c r="C381" s="31">
        <f>IF($C$2&gt;0,$C$2,MULTIPLIER!$C$6)</f>
        <v>0</v>
      </c>
      <c r="D381" s="32">
        <v>36.028799999999997</v>
      </c>
      <c r="E381" s="43">
        <f t="shared" si="6"/>
        <v>0</v>
      </c>
    </row>
    <row r="382" spans="1:6" customFormat="1" ht="14.25" x14ac:dyDescent="0.15">
      <c r="A382" s="33">
        <v>664104</v>
      </c>
      <c r="B382" s="71" t="s">
        <v>5655</v>
      </c>
      <c r="C382" s="35">
        <f>IF($C$2&gt;0,$C$2,MULTIPLIER!$C$6)</f>
        <v>0</v>
      </c>
      <c r="D382" s="36">
        <v>40.7376</v>
      </c>
      <c r="E382" s="43">
        <f t="shared" si="6"/>
        <v>0</v>
      </c>
    </row>
    <row r="383" spans="1:6" customFormat="1" ht="14.25" x14ac:dyDescent="0.15">
      <c r="A383" s="29">
        <v>664105</v>
      </c>
      <c r="B383" s="70" t="s">
        <v>5656</v>
      </c>
      <c r="C383" s="31">
        <f>IF($C$2&gt;0,$C$2,MULTIPLIER!$C$6)</f>
        <v>0</v>
      </c>
      <c r="D383" s="32">
        <v>52.034399999999998</v>
      </c>
      <c r="E383" s="43">
        <f t="shared" si="6"/>
        <v>0</v>
      </c>
    </row>
    <row r="384" spans="1:6" customFormat="1" ht="14.25" x14ac:dyDescent="0.15">
      <c r="A384" s="33">
        <v>664106</v>
      </c>
      <c r="B384" s="71" t="s">
        <v>5657</v>
      </c>
      <c r="C384" s="35">
        <f>IF($C$2&gt;0,$C$2,MULTIPLIER!$C$6)</f>
        <v>0</v>
      </c>
      <c r="D384" s="36">
        <v>75.9024</v>
      </c>
      <c r="E384" s="43">
        <f t="shared" si="6"/>
        <v>0</v>
      </c>
    </row>
    <row r="385" spans="1:5" customFormat="1" ht="14.25" x14ac:dyDescent="0.15">
      <c r="A385" s="29">
        <v>664107</v>
      </c>
      <c r="B385" s="70" t="s">
        <v>5658</v>
      </c>
      <c r="C385" s="31">
        <f>IF($C$2&gt;0,$C$2,MULTIPLIER!$C$6)</f>
        <v>0</v>
      </c>
      <c r="D385" s="32">
        <v>89.467200000000005</v>
      </c>
      <c r="E385" s="43">
        <f t="shared" si="6"/>
        <v>0</v>
      </c>
    </row>
    <row r="386" spans="1:5" customFormat="1" ht="14.25" x14ac:dyDescent="0.15">
      <c r="A386" s="33">
        <v>664108</v>
      </c>
      <c r="B386" s="71" t="s">
        <v>5659</v>
      </c>
      <c r="C386" s="35">
        <f>IF($C$2&gt;0,$C$2,MULTIPLIER!$C$6)</f>
        <v>0</v>
      </c>
      <c r="D386" s="36">
        <v>128.7252</v>
      </c>
      <c r="E386" s="43">
        <f t="shared" si="6"/>
        <v>0</v>
      </c>
    </row>
    <row r="387" spans="1:5" customFormat="1" ht="14.25" x14ac:dyDescent="0.15">
      <c r="A387" s="29">
        <v>664123</v>
      </c>
      <c r="B387" s="70" t="s">
        <v>5698</v>
      </c>
      <c r="C387" s="31">
        <f>IF($C$2&gt;0,$C$2,MULTIPLIER!$C$6)</f>
        <v>0</v>
      </c>
      <c r="D387" s="32">
        <v>48.351599999999998</v>
      </c>
      <c r="E387" s="43">
        <f t="shared" si="6"/>
        <v>0</v>
      </c>
    </row>
    <row r="388" spans="1:5" customFormat="1" ht="14.25" x14ac:dyDescent="0.15">
      <c r="A388" s="33">
        <v>664124</v>
      </c>
      <c r="B388" s="71" t="s">
        <v>5699</v>
      </c>
      <c r="C388" s="35">
        <f>IF($C$2&gt;0,$C$2,MULTIPLIER!$C$6)</f>
        <v>0</v>
      </c>
      <c r="D388" s="36">
        <v>68.720399999999998</v>
      </c>
      <c r="E388" s="43">
        <f t="shared" si="6"/>
        <v>0</v>
      </c>
    </row>
    <row r="389" spans="1:5" customFormat="1" ht="14.25" x14ac:dyDescent="0.15">
      <c r="A389" s="29">
        <v>664125</v>
      </c>
      <c r="B389" s="70" t="s">
        <v>5700</v>
      </c>
      <c r="C389" s="31">
        <f>IF($C$2&gt;0,$C$2,MULTIPLIER!$C$6)</f>
        <v>0</v>
      </c>
      <c r="D389" s="32">
        <v>80.567999999999998</v>
      </c>
      <c r="E389" s="43">
        <f t="shared" si="6"/>
        <v>0</v>
      </c>
    </row>
    <row r="390" spans="1:5" customFormat="1" ht="14.25" x14ac:dyDescent="0.15">
      <c r="A390" s="33">
        <v>664126</v>
      </c>
      <c r="B390" s="71" t="s">
        <v>5701</v>
      </c>
      <c r="C390" s="35">
        <f>IF($C$2&gt;0,$C$2,MULTIPLIER!$C$6)</f>
        <v>0</v>
      </c>
      <c r="D390" s="36">
        <v>110.86199999999999</v>
      </c>
      <c r="E390" s="43">
        <f t="shared" si="6"/>
        <v>0</v>
      </c>
    </row>
    <row r="391" spans="1:5" customFormat="1" ht="14.25" x14ac:dyDescent="0.15">
      <c r="A391" s="29">
        <v>664127</v>
      </c>
      <c r="B391" s="70" t="s">
        <v>5702</v>
      </c>
      <c r="C391" s="31">
        <f>IF($C$2&gt;0,$C$2,MULTIPLIER!$C$6)</f>
        <v>0</v>
      </c>
      <c r="D391" s="32">
        <v>137.0196</v>
      </c>
      <c r="E391" s="43">
        <f t="shared" si="6"/>
        <v>0</v>
      </c>
    </row>
    <row r="392" spans="1:5" customFormat="1" ht="14.25" x14ac:dyDescent="0.15">
      <c r="A392" s="33">
        <v>664128</v>
      </c>
      <c r="B392" s="71" t="s">
        <v>5703</v>
      </c>
      <c r="C392" s="35">
        <f>IF($C$2&gt;0,$C$2,MULTIPLIER!$C$6)</f>
        <v>0</v>
      </c>
      <c r="D392" s="36">
        <v>213.2568</v>
      </c>
      <c r="E392" s="43">
        <f t="shared" si="6"/>
        <v>0</v>
      </c>
    </row>
    <row r="393" spans="1:5" customFormat="1" ht="14.25" x14ac:dyDescent="0.15">
      <c r="A393" s="29">
        <v>664453</v>
      </c>
      <c r="B393" s="70" t="s">
        <v>5711</v>
      </c>
      <c r="C393" s="31">
        <f>IF($C$2&gt;0,$C$2,MULTIPLIER!$C$6)</f>
        <v>0</v>
      </c>
      <c r="D393" s="32">
        <v>28.706399999999999</v>
      </c>
      <c r="E393" s="43">
        <f t="shared" si="6"/>
        <v>0</v>
      </c>
    </row>
    <row r="394" spans="1:5" customFormat="1" ht="14.25" x14ac:dyDescent="0.15">
      <c r="A394" s="33">
        <v>664454</v>
      </c>
      <c r="B394" s="71" t="s">
        <v>5712</v>
      </c>
      <c r="C394" s="35">
        <f>IF($C$2&gt;0,$C$2,MULTIPLIER!$C$6)</f>
        <v>0</v>
      </c>
      <c r="D394" s="36">
        <v>36.234000000000002</v>
      </c>
      <c r="E394" s="43">
        <f t="shared" si="6"/>
        <v>0</v>
      </c>
    </row>
    <row r="395" spans="1:5" customFormat="1" ht="14.25" x14ac:dyDescent="0.15">
      <c r="A395" s="29">
        <v>664455</v>
      </c>
      <c r="B395" s="70" t="s">
        <v>5713</v>
      </c>
      <c r="C395" s="31">
        <f>IF($C$2&gt;0,$C$2,MULTIPLIER!$C$6)</f>
        <v>0</v>
      </c>
      <c r="D395" s="32">
        <v>47.52</v>
      </c>
      <c r="E395" s="43">
        <f t="shared" si="6"/>
        <v>0</v>
      </c>
    </row>
    <row r="396" spans="1:5" customFormat="1" ht="14.25" x14ac:dyDescent="0.15">
      <c r="A396" s="33">
        <v>664456</v>
      </c>
      <c r="B396" s="71" t="s">
        <v>5714</v>
      </c>
      <c r="C396" s="35">
        <f>IF($C$2&gt;0,$C$2,MULTIPLIER!$C$6)</f>
        <v>0</v>
      </c>
      <c r="D396" s="36">
        <v>52.660800000000002</v>
      </c>
      <c r="E396" s="43">
        <f t="shared" si="6"/>
        <v>0</v>
      </c>
    </row>
    <row r="397" spans="1:5" customFormat="1" ht="14.25" x14ac:dyDescent="0.15">
      <c r="A397" s="29">
        <v>664457</v>
      </c>
      <c r="B397" s="70" t="s">
        <v>5715</v>
      </c>
      <c r="C397" s="31">
        <f>IF($C$2&gt;0,$C$2,MULTIPLIER!$C$6)</f>
        <v>0</v>
      </c>
      <c r="D397" s="32">
        <v>76.928399999999996</v>
      </c>
      <c r="E397" s="43">
        <f t="shared" si="6"/>
        <v>0</v>
      </c>
    </row>
    <row r="398" spans="1:5" customFormat="1" ht="14.25" x14ac:dyDescent="0.15">
      <c r="A398" s="33">
        <v>664458</v>
      </c>
      <c r="B398" s="71" t="s">
        <v>5716</v>
      </c>
      <c r="C398" s="35">
        <f>IF($C$2&gt;0,$C$2,MULTIPLIER!$C$6)</f>
        <v>0</v>
      </c>
      <c r="D398" s="36">
        <v>106.84439999999999</v>
      </c>
      <c r="E398" s="43">
        <f t="shared" si="6"/>
        <v>0</v>
      </c>
    </row>
    <row r="399" spans="1:5" customFormat="1" ht="14.25" x14ac:dyDescent="0.15">
      <c r="A399" s="29">
        <v>664323</v>
      </c>
      <c r="B399" s="70" t="s">
        <v>5724</v>
      </c>
      <c r="C399" s="31">
        <f>IF($C$2&gt;0,$C$2,MULTIPLIER!$C$6)</f>
        <v>0</v>
      </c>
      <c r="D399" s="32">
        <v>31.503599999999999</v>
      </c>
      <c r="E399" s="43">
        <f t="shared" si="6"/>
        <v>0</v>
      </c>
    </row>
    <row r="400" spans="1:5" customFormat="1" ht="14.25" x14ac:dyDescent="0.15">
      <c r="A400" s="33">
        <v>664324</v>
      </c>
      <c r="B400" s="71" t="s">
        <v>5725</v>
      </c>
      <c r="C400" s="35">
        <f>IF($C$2&gt;0,$C$2,MULTIPLIER!$C$6)</f>
        <v>0</v>
      </c>
      <c r="D400" s="36">
        <v>36.234000000000002</v>
      </c>
      <c r="E400" s="43">
        <f t="shared" si="6"/>
        <v>0</v>
      </c>
    </row>
    <row r="401" spans="1:5" customFormat="1" ht="14.25" x14ac:dyDescent="0.15">
      <c r="A401" s="29">
        <v>664325</v>
      </c>
      <c r="B401" s="70" t="s">
        <v>5726</v>
      </c>
      <c r="C401" s="31">
        <f>IF($C$2&gt;0,$C$2,MULTIPLIER!$C$6)</f>
        <v>0</v>
      </c>
      <c r="D401" s="32">
        <v>41.439599999999999</v>
      </c>
      <c r="E401" s="43">
        <f t="shared" si="6"/>
        <v>0</v>
      </c>
    </row>
    <row r="402" spans="1:5" customFormat="1" ht="14.25" x14ac:dyDescent="0.15">
      <c r="A402" s="33">
        <v>664326</v>
      </c>
      <c r="B402" s="71" t="s">
        <v>5727</v>
      </c>
      <c r="C402" s="35">
        <f>IF($C$2&gt;0,$C$2,MULTIPLIER!$C$6)</f>
        <v>0</v>
      </c>
      <c r="D402" s="36">
        <v>49.269599999999997</v>
      </c>
      <c r="E402" s="43">
        <f t="shared" si="6"/>
        <v>0</v>
      </c>
    </row>
    <row r="403" spans="1:5" customFormat="1" ht="14.25" x14ac:dyDescent="0.15">
      <c r="A403" s="29">
        <v>664327</v>
      </c>
      <c r="B403" s="70" t="s">
        <v>5728</v>
      </c>
      <c r="C403" s="31">
        <f>IF($C$2&gt;0,$C$2,MULTIPLIER!$C$6)</f>
        <v>0</v>
      </c>
      <c r="D403" s="32">
        <v>73.763999999999996</v>
      </c>
      <c r="E403" s="43">
        <f t="shared" si="6"/>
        <v>0</v>
      </c>
    </row>
    <row r="404" spans="1:5" customFormat="1" ht="14.25" x14ac:dyDescent="0.15">
      <c r="A404" s="33">
        <v>664328</v>
      </c>
      <c r="B404" s="71" t="s">
        <v>5729</v>
      </c>
      <c r="C404" s="35">
        <f>IF($C$2&gt;0,$C$2,MULTIPLIER!$C$6)</f>
        <v>0</v>
      </c>
      <c r="D404" s="36">
        <v>106.218</v>
      </c>
      <c r="E404" s="43">
        <f t="shared" si="6"/>
        <v>0</v>
      </c>
    </row>
    <row r="405" spans="1:5" customFormat="1" ht="14.25" x14ac:dyDescent="0.15">
      <c r="A405" s="29">
        <v>6642415</v>
      </c>
      <c r="B405" s="70" t="s">
        <v>5993</v>
      </c>
      <c r="C405" s="31">
        <f>IF($C$2&gt;0,$C$2,MULTIPLIER!$C$6)</f>
        <v>0</v>
      </c>
      <c r="D405" s="32">
        <v>84.715199999999996</v>
      </c>
      <c r="E405" s="43">
        <f t="shared" si="6"/>
        <v>0</v>
      </c>
    </row>
    <row r="406" spans="1:5" customFormat="1" ht="14.25" x14ac:dyDescent="0.15">
      <c r="A406" s="33">
        <v>664223</v>
      </c>
      <c r="B406" s="71" t="s">
        <v>5971</v>
      </c>
      <c r="C406" s="35">
        <f>IF($C$2&gt;0,$C$2,MULTIPLIER!$C$6)</f>
        <v>0</v>
      </c>
      <c r="D406" s="36">
        <v>53.146799999999999</v>
      </c>
      <c r="E406" s="43">
        <f t="shared" si="6"/>
        <v>0</v>
      </c>
    </row>
    <row r="407" spans="1:5" customFormat="1" ht="14.25" x14ac:dyDescent="0.15">
      <c r="A407" s="29">
        <v>664224</v>
      </c>
      <c r="B407" s="70" t="s">
        <v>5972</v>
      </c>
      <c r="C407" s="31">
        <f>IF($C$2&gt;0,$C$2,MULTIPLIER!$C$6)</f>
        <v>0</v>
      </c>
      <c r="D407" s="32">
        <v>57.412799999999997</v>
      </c>
      <c r="E407" s="43">
        <f t="shared" si="6"/>
        <v>0</v>
      </c>
    </row>
    <row r="408" spans="1:5" customFormat="1" ht="14.25" x14ac:dyDescent="0.15">
      <c r="A408" s="33">
        <v>664225</v>
      </c>
      <c r="B408" s="71" t="s">
        <v>5973</v>
      </c>
      <c r="C408" s="35">
        <f>IF($C$2&gt;0,$C$2,MULTIPLIER!$C$6)</f>
        <v>0</v>
      </c>
      <c r="D408" s="36">
        <v>68.979600000000005</v>
      </c>
      <c r="E408" s="43">
        <f t="shared" si="6"/>
        <v>0</v>
      </c>
    </row>
    <row r="409" spans="1:5" customFormat="1" ht="14.25" x14ac:dyDescent="0.15">
      <c r="A409" s="29">
        <v>664226</v>
      </c>
      <c r="B409" s="70" t="s">
        <v>5974</v>
      </c>
      <c r="C409" s="31">
        <f>IF($C$2&gt;0,$C$2,MULTIPLIER!$C$6)</f>
        <v>0</v>
      </c>
      <c r="D409" s="32">
        <v>98.863200000000006</v>
      </c>
      <c r="E409" s="43">
        <f t="shared" si="6"/>
        <v>0</v>
      </c>
    </row>
    <row r="410" spans="1:5" customFormat="1" ht="14.25" x14ac:dyDescent="0.15">
      <c r="A410" s="33">
        <v>664227</v>
      </c>
      <c r="B410" s="71" t="s">
        <v>5975</v>
      </c>
      <c r="C410" s="35">
        <f>IF($C$2&gt;0,$C$2,MULTIPLIER!$C$6)</f>
        <v>0</v>
      </c>
      <c r="D410" s="36">
        <v>115.3116</v>
      </c>
      <c r="E410" s="43">
        <f t="shared" si="6"/>
        <v>0</v>
      </c>
    </row>
    <row r="411" spans="1:5" customFormat="1" ht="14.25" x14ac:dyDescent="0.15">
      <c r="A411" s="29">
        <v>664228</v>
      </c>
      <c r="B411" s="70" t="s">
        <v>5976</v>
      </c>
      <c r="C411" s="31">
        <f>IF($C$2&gt;0,$C$2,MULTIPLIER!$C$6)</f>
        <v>0</v>
      </c>
      <c r="D411" s="32">
        <v>170.16480000000001</v>
      </c>
      <c r="E411" s="43">
        <f t="shared" si="6"/>
        <v>0</v>
      </c>
    </row>
    <row r="412" spans="1:5" customFormat="1" ht="14.25" x14ac:dyDescent="0.15">
      <c r="A412" s="33">
        <v>664513</v>
      </c>
      <c r="B412" s="71" t="s">
        <v>5983</v>
      </c>
      <c r="C412" s="35">
        <f>IF($C$2&gt;0,$C$2,MULTIPLIER!$C$6)</f>
        <v>0</v>
      </c>
      <c r="D412" s="36">
        <v>52.326000000000001</v>
      </c>
      <c r="E412" s="43">
        <f t="shared" si="6"/>
        <v>0</v>
      </c>
    </row>
    <row r="413" spans="1:5" customFormat="1" ht="14.25" x14ac:dyDescent="0.15">
      <c r="A413" s="29">
        <v>664514</v>
      </c>
      <c r="B413" s="70" t="s">
        <v>5984</v>
      </c>
      <c r="C413" s="31">
        <f>IF($C$2&gt;0,$C$2,MULTIPLIER!$C$6)</f>
        <v>0</v>
      </c>
      <c r="D413" s="32">
        <v>57.942</v>
      </c>
      <c r="E413" s="43">
        <f t="shared" si="6"/>
        <v>0</v>
      </c>
    </row>
    <row r="414" spans="1:5" customFormat="1" ht="14.25" x14ac:dyDescent="0.15">
      <c r="A414" s="33">
        <v>664515</v>
      </c>
      <c r="B414" s="71" t="s">
        <v>5985</v>
      </c>
      <c r="C414" s="35">
        <f>IF($C$2&gt;0,$C$2,MULTIPLIER!$C$6)</f>
        <v>0</v>
      </c>
      <c r="D414" s="36">
        <v>75.653999999999996</v>
      </c>
      <c r="E414" s="43">
        <f t="shared" si="6"/>
        <v>0</v>
      </c>
    </row>
    <row r="415" spans="1:5" customFormat="1" ht="14.25" x14ac:dyDescent="0.15">
      <c r="A415" s="29">
        <v>664516</v>
      </c>
      <c r="B415" s="70" t="s">
        <v>5986</v>
      </c>
      <c r="C415" s="31">
        <f>IF($C$2&gt;0,$C$2,MULTIPLIER!$C$6)</f>
        <v>0</v>
      </c>
      <c r="D415" s="32">
        <v>123.41160000000001</v>
      </c>
      <c r="E415" s="43">
        <f t="shared" si="6"/>
        <v>0</v>
      </c>
    </row>
    <row r="416" spans="1:5" customFormat="1" ht="14.25" x14ac:dyDescent="0.15">
      <c r="A416" s="33">
        <v>664517</v>
      </c>
      <c r="B416" s="71" t="s">
        <v>5987</v>
      </c>
      <c r="C416" s="35">
        <f>IF($C$2&gt;0,$C$2,MULTIPLIER!$C$6)</f>
        <v>0</v>
      </c>
      <c r="D416" s="36">
        <v>129.21119999999999</v>
      </c>
      <c r="E416" s="43">
        <f t="shared" si="6"/>
        <v>0</v>
      </c>
    </row>
    <row r="417" spans="1:6" customFormat="1" ht="14.25" x14ac:dyDescent="0.15">
      <c r="A417" s="29">
        <v>664518</v>
      </c>
      <c r="B417" s="70" t="s">
        <v>5988</v>
      </c>
      <c r="C417" s="31">
        <f>IF($C$2&gt;0,$C$2,MULTIPLIER!$C$6)</f>
        <v>0</v>
      </c>
      <c r="D417" s="32">
        <v>160.03440000000001</v>
      </c>
      <c r="E417" s="43">
        <f t="shared" si="6"/>
        <v>0</v>
      </c>
    </row>
    <row r="418" spans="1:6" customFormat="1" ht="32.1" customHeight="1" x14ac:dyDescent="0.15">
      <c r="A418" s="243" t="s">
        <v>12</v>
      </c>
      <c r="B418" s="244"/>
      <c r="C418" s="243"/>
      <c r="D418" s="243"/>
      <c r="E418" s="243"/>
      <c r="F418" s="93" t="str">
        <f>HYPERLINK("#'Fittings'!A1","Top of Page")</f>
        <v>Top of Page</v>
      </c>
    </row>
    <row r="419" spans="1:6" customFormat="1" ht="14.25" x14ac:dyDescent="0.15">
      <c r="A419" s="29">
        <v>770180</v>
      </c>
      <c r="B419" s="70" t="s">
        <v>5626</v>
      </c>
      <c r="C419" s="31">
        <f>IF($D$2&gt;0,$D$2,MULTIPLIER!$C$5)</f>
        <v>0</v>
      </c>
      <c r="D419" s="32">
        <v>7.6</v>
      </c>
      <c r="E419" s="43">
        <f t="shared" ref="E419:E482" si="7">C419*D419</f>
        <v>0</v>
      </c>
    </row>
    <row r="420" spans="1:6" customFormat="1" ht="14.25" x14ac:dyDescent="0.15">
      <c r="A420" s="33">
        <v>770181</v>
      </c>
      <c r="B420" s="71" t="s">
        <v>5627</v>
      </c>
      <c r="C420" s="35">
        <f>IF($D$2&gt;0,$D$2,MULTIPLIER!$C$5)</f>
        <v>0</v>
      </c>
      <c r="D420" s="36">
        <v>6.77</v>
      </c>
      <c r="E420" s="43">
        <f t="shared" si="7"/>
        <v>0</v>
      </c>
    </row>
    <row r="421" spans="1:6" customFormat="1" ht="14.25" x14ac:dyDescent="0.15">
      <c r="A421" s="29">
        <v>770182</v>
      </c>
      <c r="B421" s="70" t="s">
        <v>5628</v>
      </c>
      <c r="C421" s="31">
        <f>IF($D$2&gt;0,$D$2,MULTIPLIER!$C$5)</f>
        <v>0</v>
      </c>
      <c r="D421" s="32">
        <v>6.74</v>
      </c>
      <c r="E421" s="43">
        <f t="shared" si="7"/>
        <v>0</v>
      </c>
    </row>
    <row r="422" spans="1:6" customFormat="1" ht="14.25" x14ac:dyDescent="0.15">
      <c r="A422" s="33">
        <v>770183</v>
      </c>
      <c r="B422" s="71" t="s">
        <v>5629</v>
      </c>
      <c r="C422" s="35">
        <f>IF($D$2&gt;0,$D$2,MULTIPLIER!$C$5)</f>
        <v>0</v>
      </c>
      <c r="D422" s="36">
        <v>5.19</v>
      </c>
      <c r="E422" s="43">
        <f t="shared" si="7"/>
        <v>0</v>
      </c>
    </row>
    <row r="423" spans="1:6" customFormat="1" ht="14.25" x14ac:dyDescent="0.15">
      <c r="A423" s="29">
        <v>770184</v>
      </c>
      <c r="B423" s="70" t="s">
        <v>5630</v>
      </c>
      <c r="C423" s="31">
        <f>IF($D$2&gt;0,$D$2,MULTIPLIER!$C$5)</f>
        <v>0</v>
      </c>
      <c r="D423" s="32">
        <v>7.24</v>
      </c>
      <c r="E423" s="43">
        <f t="shared" si="7"/>
        <v>0</v>
      </c>
    </row>
    <row r="424" spans="1:6" customFormat="1" ht="14.25" x14ac:dyDescent="0.15">
      <c r="A424" s="33">
        <v>770185</v>
      </c>
      <c r="B424" s="71" t="s">
        <v>5631</v>
      </c>
      <c r="C424" s="35">
        <f>IF($D$2&gt;0,$D$2,MULTIPLIER!$C$5)</f>
        <v>0</v>
      </c>
      <c r="D424" s="36">
        <v>8.31</v>
      </c>
      <c r="E424" s="43">
        <f t="shared" si="7"/>
        <v>0</v>
      </c>
    </row>
    <row r="425" spans="1:6" customFormat="1" ht="14.25" x14ac:dyDescent="0.15">
      <c r="A425" s="29">
        <v>770186</v>
      </c>
      <c r="B425" s="70" t="s">
        <v>5632</v>
      </c>
      <c r="C425" s="31">
        <f>IF($D$2&gt;0,$D$2,MULTIPLIER!$C$5)</f>
        <v>0</v>
      </c>
      <c r="D425" s="32">
        <v>15.18</v>
      </c>
      <c r="E425" s="43">
        <f t="shared" si="7"/>
        <v>0</v>
      </c>
    </row>
    <row r="426" spans="1:6" customFormat="1" ht="14.25" x14ac:dyDescent="0.15">
      <c r="A426" s="33">
        <v>770187</v>
      </c>
      <c r="B426" s="71" t="s">
        <v>5633</v>
      </c>
      <c r="C426" s="35">
        <f>IF($D$2&gt;0,$D$2,MULTIPLIER!$C$5)</f>
        <v>0</v>
      </c>
      <c r="D426" s="36">
        <v>18.100000000000001</v>
      </c>
      <c r="E426" s="43">
        <f t="shared" si="7"/>
        <v>0</v>
      </c>
    </row>
    <row r="427" spans="1:6" customFormat="1" ht="14.25" x14ac:dyDescent="0.15">
      <c r="A427" s="29">
        <v>770188</v>
      </c>
      <c r="B427" s="70" t="s">
        <v>5634</v>
      </c>
      <c r="C427" s="31">
        <f>IF($D$2&gt;0,$D$2,MULTIPLIER!$C$5)</f>
        <v>0</v>
      </c>
      <c r="D427" s="32">
        <v>27</v>
      </c>
      <c r="E427" s="43">
        <f t="shared" si="7"/>
        <v>0</v>
      </c>
    </row>
    <row r="428" spans="1:6" customFormat="1" ht="14.25" x14ac:dyDescent="0.15">
      <c r="A428" s="33">
        <v>770189</v>
      </c>
      <c r="B428" s="71" t="s">
        <v>5635</v>
      </c>
      <c r="C428" s="35">
        <f>IF($D$2&gt;0,$D$2,MULTIPLIER!$C$5)</f>
        <v>0</v>
      </c>
      <c r="D428" s="36">
        <v>91.46</v>
      </c>
      <c r="E428" s="43">
        <f t="shared" si="7"/>
        <v>0</v>
      </c>
    </row>
    <row r="429" spans="1:6" customFormat="1" ht="14.25" x14ac:dyDescent="0.15">
      <c r="A429" s="29">
        <v>770190</v>
      </c>
      <c r="B429" s="70" t="s">
        <v>5636</v>
      </c>
      <c r="C429" s="31">
        <f>IF($D$2&gt;0,$D$2,MULTIPLIER!$C$5)</f>
        <v>0</v>
      </c>
      <c r="D429" s="32">
        <v>132.97</v>
      </c>
      <c r="E429" s="43">
        <f t="shared" si="7"/>
        <v>0</v>
      </c>
    </row>
    <row r="430" spans="1:6" customFormat="1" ht="14.25" x14ac:dyDescent="0.15">
      <c r="A430" s="33">
        <v>770191</v>
      </c>
      <c r="B430" s="71" t="s">
        <v>5637</v>
      </c>
      <c r="C430" s="35">
        <f>IF($D$2&gt;0,$D$2,MULTIPLIER!$C$5)</f>
        <v>0</v>
      </c>
      <c r="D430" s="36">
        <v>222.86</v>
      </c>
      <c r="E430" s="43">
        <f t="shared" si="7"/>
        <v>0</v>
      </c>
    </row>
    <row r="431" spans="1:6" customFormat="1" ht="14.25" x14ac:dyDescent="0.15">
      <c r="A431" s="29">
        <v>770192</v>
      </c>
      <c r="B431" s="70" t="s">
        <v>5638</v>
      </c>
      <c r="C431" s="31">
        <f>IF($D$2&gt;0,$D$2,MULTIPLIER!$C$5)</f>
        <v>0</v>
      </c>
      <c r="D431" s="32">
        <v>780.81</v>
      </c>
      <c r="E431" s="43">
        <f t="shared" si="7"/>
        <v>0</v>
      </c>
    </row>
    <row r="432" spans="1:6" customFormat="1" ht="14.25" x14ac:dyDescent="0.15">
      <c r="A432" s="33">
        <v>770200</v>
      </c>
      <c r="B432" s="71" t="s">
        <v>5639</v>
      </c>
      <c r="C432" s="35">
        <f>IF($D$2&gt;0,$D$2,MULTIPLIER!$C$5)</f>
        <v>0</v>
      </c>
      <c r="D432" s="36">
        <v>9.9</v>
      </c>
      <c r="E432" s="43">
        <f t="shared" si="7"/>
        <v>0</v>
      </c>
    </row>
    <row r="433" spans="1:5" customFormat="1" ht="14.25" x14ac:dyDescent="0.15">
      <c r="A433" s="29">
        <v>770201</v>
      </c>
      <c r="B433" s="70" t="s">
        <v>5640</v>
      </c>
      <c r="C433" s="31">
        <f>IF($D$2&gt;0,$D$2,MULTIPLIER!$C$5)</f>
        <v>0</v>
      </c>
      <c r="D433" s="32">
        <v>8.49</v>
      </c>
      <c r="E433" s="43">
        <f t="shared" si="7"/>
        <v>0</v>
      </c>
    </row>
    <row r="434" spans="1:5" customFormat="1" ht="14.25" x14ac:dyDescent="0.15">
      <c r="A434" s="33">
        <v>770202</v>
      </c>
      <c r="B434" s="71" t="s">
        <v>5641</v>
      </c>
      <c r="C434" s="35">
        <f>IF($D$2&gt;0,$D$2,MULTIPLIER!$C$5)</f>
        <v>0</v>
      </c>
      <c r="D434" s="36">
        <v>9.6999999999999993</v>
      </c>
      <c r="E434" s="43">
        <f t="shared" si="7"/>
        <v>0</v>
      </c>
    </row>
    <row r="435" spans="1:5" customFormat="1" ht="14.25" x14ac:dyDescent="0.15">
      <c r="A435" s="29">
        <v>770203</v>
      </c>
      <c r="B435" s="70" t="s">
        <v>5642</v>
      </c>
      <c r="C435" s="31">
        <f>IF($D$2&gt;0,$D$2,MULTIPLIER!$C$5)</f>
        <v>0</v>
      </c>
      <c r="D435" s="32">
        <v>7.49</v>
      </c>
      <c r="E435" s="43">
        <f t="shared" si="7"/>
        <v>0</v>
      </c>
    </row>
    <row r="436" spans="1:5" customFormat="1" ht="14.25" x14ac:dyDescent="0.15">
      <c r="A436" s="33">
        <v>770204</v>
      </c>
      <c r="B436" s="71" t="s">
        <v>5643</v>
      </c>
      <c r="C436" s="35">
        <f>IF($D$2&gt;0,$D$2,MULTIPLIER!$C$5)</f>
        <v>0</v>
      </c>
      <c r="D436" s="36">
        <v>12.12</v>
      </c>
      <c r="E436" s="43">
        <f t="shared" si="7"/>
        <v>0</v>
      </c>
    </row>
    <row r="437" spans="1:5" customFormat="1" ht="14.25" x14ac:dyDescent="0.15">
      <c r="A437" s="29">
        <v>770205</v>
      </c>
      <c r="B437" s="70" t="s">
        <v>5644</v>
      </c>
      <c r="C437" s="31">
        <f>IF($D$2&gt;0,$D$2,MULTIPLIER!$C$5)</f>
        <v>0</v>
      </c>
      <c r="D437" s="32">
        <v>14.97</v>
      </c>
      <c r="E437" s="43">
        <f t="shared" si="7"/>
        <v>0</v>
      </c>
    </row>
    <row r="438" spans="1:5" customFormat="1" ht="14.25" x14ac:dyDescent="0.15">
      <c r="A438" s="33">
        <v>770206</v>
      </c>
      <c r="B438" s="71" t="s">
        <v>5645</v>
      </c>
      <c r="C438" s="35">
        <f>IF($D$2&gt;0,$D$2,MULTIPLIER!$C$5)</f>
        <v>0</v>
      </c>
      <c r="D438" s="36">
        <v>22.44</v>
      </c>
      <c r="E438" s="43">
        <f t="shared" si="7"/>
        <v>0</v>
      </c>
    </row>
    <row r="439" spans="1:5" customFormat="1" ht="14.25" x14ac:dyDescent="0.15">
      <c r="A439" s="29">
        <v>770207</v>
      </c>
      <c r="B439" s="70" t="s">
        <v>5646</v>
      </c>
      <c r="C439" s="31">
        <f>IF($D$2&gt;0,$D$2,MULTIPLIER!$C$5)</f>
        <v>0</v>
      </c>
      <c r="D439" s="32">
        <v>27.18</v>
      </c>
      <c r="E439" s="43">
        <f t="shared" si="7"/>
        <v>0</v>
      </c>
    </row>
    <row r="440" spans="1:5" customFormat="1" ht="14.25" x14ac:dyDescent="0.15">
      <c r="A440" s="33">
        <v>770208</v>
      </c>
      <c r="B440" s="71" t="s">
        <v>5647</v>
      </c>
      <c r="C440" s="35">
        <f>IF($D$2&gt;0,$D$2,MULTIPLIER!$C$5)</f>
        <v>0</v>
      </c>
      <c r="D440" s="36">
        <v>46.7</v>
      </c>
      <c r="E440" s="43">
        <f t="shared" si="7"/>
        <v>0</v>
      </c>
    </row>
    <row r="441" spans="1:5" customFormat="1" ht="14.25" x14ac:dyDescent="0.15">
      <c r="A441" s="29">
        <v>770209</v>
      </c>
      <c r="B441" s="70" t="s">
        <v>5648</v>
      </c>
      <c r="C441" s="31">
        <f>IF($D$2&gt;0,$D$2,MULTIPLIER!$C$5)</f>
        <v>0</v>
      </c>
      <c r="D441" s="32">
        <v>109.8</v>
      </c>
      <c r="E441" s="43">
        <f t="shared" si="7"/>
        <v>0</v>
      </c>
    </row>
    <row r="442" spans="1:5" customFormat="1" ht="14.25" x14ac:dyDescent="0.15">
      <c r="A442" s="33">
        <v>770210</v>
      </c>
      <c r="B442" s="71" t="s">
        <v>5649</v>
      </c>
      <c r="C442" s="35">
        <f>IF($D$2&gt;0,$D$2,MULTIPLIER!$C$5)</f>
        <v>0</v>
      </c>
      <c r="D442" s="36">
        <v>164.27</v>
      </c>
      <c r="E442" s="43">
        <f t="shared" si="7"/>
        <v>0</v>
      </c>
    </row>
    <row r="443" spans="1:5" customFormat="1" ht="14.25" x14ac:dyDescent="0.15">
      <c r="A443" s="29">
        <v>770211</v>
      </c>
      <c r="B443" s="70" t="s">
        <v>5650</v>
      </c>
      <c r="C443" s="31">
        <f>IF($D$2&gt;0,$D$2,MULTIPLIER!$C$5)</f>
        <v>0</v>
      </c>
      <c r="D443" s="32">
        <v>267.11</v>
      </c>
      <c r="E443" s="43">
        <f t="shared" si="7"/>
        <v>0</v>
      </c>
    </row>
    <row r="444" spans="1:5" customFormat="1" ht="14.25" x14ac:dyDescent="0.15">
      <c r="A444" s="33">
        <v>770100</v>
      </c>
      <c r="B444" s="71" t="s">
        <v>5651</v>
      </c>
      <c r="C444" s="35">
        <f>IF($D$2&gt;0,$D$2,MULTIPLIER!$C$5)</f>
        <v>0</v>
      </c>
      <c r="D444" s="36">
        <v>5.3</v>
      </c>
      <c r="E444" s="43">
        <f t="shared" si="7"/>
        <v>0</v>
      </c>
    </row>
    <row r="445" spans="1:5" customFormat="1" ht="14.25" x14ac:dyDescent="0.15">
      <c r="A445" s="29">
        <v>770101</v>
      </c>
      <c r="B445" s="70" t="s">
        <v>5652</v>
      </c>
      <c r="C445" s="31">
        <f>IF($D$2&gt;0,$D$2,MULTIPLIER!$C$5)</f>
        <v>0</v>
      </c>
      <c r="D445" s="32">
        <v>5.04</v>
      </c>
      <c r="E445" s="43">
        <f t="shared" si="7"/>
        <v>0</v>
      </c>
    </row>
    <row r="446" spans="1:5" customFormat="1" ht="14.25" x14ac:dyDescent="0.15">
      <c r="A446" s="33">
        <v>770102</v>
      </c>
      <c r="B446" s="71" t="s">
        <v>5653</v>
      </c>
      <c r="C446" s="35">
        <f>IF($D$2&gt;0,$D$2,MULTIPLIER!$C$5)</f>
        <v>0</v>
      </c>
      <c r="D446" s="36">
        <v>5.04</v>
      </c>
      <c r="E446" s="43">
        <f t="shared" si="7"/>
        <v>0</v>
      </c>
    </row>
    <row r="447" spans="1:5" customFormat="1" ht="14.25" x14ac:dyDescent="0.15">
      <c r="A447" s="29">
        <v>770103</v>
      </c>
      <c r="B447" s="70" t="s">
        <v>5654</v>
      </c>
      <c r="C447" s="31">
        <f>IF($D$2&gt;0,$D$2,MULTIPLIER!$C$5)</f>
        <v>0</v>
      </c>
      <c r="D447" s="32">
        <v>3.33</v>
      </c>
      <c r="E447" s="43">
        <f t="shared" si="7"/>
        <v>0</v>
      </c>
    </row>
    <row r="448" spans="1:5" customFormat="1" ht="14.25" x14ac:dyDescent="0.15">
      <c r="A448" s="33">
        <v>770104</v>
      </c>
      <c r="B448" s="71" t="s">
        <v>5655</v>
      </c>
      <c r="C448" s="35">
        <f>IF($D$2&gt;0,$D$2,MULTIPLIER!$C$5)</f>
        <v>0</v>
      </c>
      <c r="D448" s="36">
        <v>4.0199999999999996</v>
      </c>
      <c r="E448" s="43">
        <f t="shared" si="7"/>
        <v>0</v>
      </c>
    </row>
    <row r="449" spans="1:5" customFormat="1" ht="14.25" x14ac:dyDescent="0.15">
      <c r="A449" s="29">
        <v>770105</v>
      </c>
      <c r="B449" s="70" t="s">
        <v>5656</v>
      </c>
      <c r="C449" s="31">
        <f>IF($D$2&gt;0,$D$2,MULTIPLIER!$C$5)</f>
        <v>0</v>
      </c>
      <c r="D449" s="32">
        <v>7.51</v>
      </c>
      <c r="E449" s="43">
        <f t="shared" si="7"/>
        <v>0</v>
      </c>
    </row>
    <row r="450" spans="1:5" customFormat="1" ht="14.25" x14ac:dyDescent="0.15">
      <c r="A450" s="33">
        <v>770106</v>
      </c>
      <c r="B450" s="71" t="s">
        <v>5657</v>
      </c>
      <c r="C450" s="35">
        <f>IF($D$2&gt;0,$D$2,MULTIPLIER!$C$5)</f>
        <v>0</v>
      </c>
      <c r="D450" s="36">
        <v>11.57</v>
      </c>
      <c r="E450" s="43">
        <f t="shared" si="7"/>
        <v>0</v>
      </c>
    </row>
    <row r="451" spans="1:5" customFormat="1" ht="14.25" x14ac:dyDescent="0.15">
      <c r="A451" s="29">
        <v>770107</v>
      </c>
      <c r="B451" s="70" t="s">
        <v>5658</v>
      </c>
      <c r="C451" s="31">
        <f>IF($D$2&gt;0,$D$2,MULTIPLIER!$C$5)</f>
        <v>0</v>
      </c>
      <c r="D451" s="32">
        <v>15.23</v>
      </c>
      <c r="E451" s="43">
        <f t="shared" si="7"/>
        <v>0</v>
      </c>
    </row>
    <row r="452" spans="1:5" customFormat="1" ht="14.25" x14ac:dyDescent="0.15">
      <c r="A452" s="33">
        <v>770108</v>
      </c>
      <c r="B452" s="71" t="s">
        <v>5659</v>
      </c>
      <c r="C452" s="35">
        <f>IF($D$2&gt;0,$D$2,MULTIPLIER!$C$5)</f>
        <v>0</v>
      </c>
      <c r="D452" s="36">
        <v>25.41</v>
      </c>
      <c r="E452" s="43">
        <f t="shared" si="7"/>
        <v>0</v>
      </c>
    </row>
    <row r="453" spans="1:5" customFormat="1" ht="14.25" x14ac:dyDescent="0.15">
      <c r="A453" s="29">
        <v>770109</v>
      </c>
      <c r="B453" s="70" t="s">
        <v>5660</v>
      </c>
      <c r="C453" s="31">
        <f>IF($D$2&gt;0,$D$2,MULTIPLIER!$C$5)</f>
        <v>0</v>
      </c>
      <c r="D453" s="32">
        <v>63.33</v>
      </c>
      <c r="E453" s="43">
        <f t="shared" si="7"/>
        <v>0</v>
      </c>
    </row>
    <row r="454" spans="1:5" customFormat="1" ht="14.25" x14ac:dyDescent="0.15">
      <c r="A454" s="33">
        <v>770110</v>
      </c>
      <c r="B454" s="71" t="s">
        <v>5661</v>
      </c>
      <c r="C454" s="35">
        <f>IF($D$2&gt;0,$D$2,MULTIPLIER!$C$5)</f>
        <v>0</v>
      </c>
      <c r="D454" s="36">
        <v>106.44</v>
      </c>
      <c r="E454" s="43">
        <f t="shared" si="7"/>
        <v>0</v>
      </c>
    </row>
    <row r="455" spans="1:5" customFormat="1" ht="14.25" x14ac:dyDescent="0.15">
      <c r="A455" s="29">
        <v>770111</v>
      </c>
      <c r="B455" s="70" t="s">
        <v>5662</v>
      </c>
      <c r="C455" s="31">
        <f>IF($D$2&gt;0,$D$2,MULTIPLIER!$C$5)</f>
        <v>0</v>
      </c>
      <c r="D455" s="32">
        <v>184.24</v>
      </c>
      <c r="E455" s="43">
        <f t="shared" si="7"/>
        <v>0</v>
      </c>
    </row>
    <row r="456" spans="1:5" customFormat="1" ht="14.25" x14ac:dyDescent="0.15">
      <c r="A456" s="33">
        <v>770112</v>
      </c>
      <c r="B456" s="71" t="s">
        <v>5663</v>
      </c>
      <c r="C456" s="35">
        <f>IF($D$2&gt;0,$D$2,MULTIPLIER!$C$5)</f>
        <v>0</v>
      </c>
      <c r="D456" s="36">
        <v>780.81</v>
      </c>
      <c r="E456" s="43">
        <f t="shared" si="7"/>
        <v>0</v>
      </c>
    </row>
    <row r="457" spans="1:5" customFormat="1" ht="14.25" x14ac:dyDescent="0.15">
      <c r="A457" s="29">
        <v>770141</v>
      </c>
      <c r="B457" s="70" t="s">
        <v>5665</v>
      </c>
      <c r="C457" s="31">
        <f>IF($D$2&gt;0,$D$2,MULTIPLIER!$C$5)</f>
        <v>0</v>
      </c>
      <c r="D457" s="32">
        <v>7.57</v>
      </c>
      <c r="E457" s="43">
        <f t="shared" si="7"/>
        <v>0</v>
      </c>
    </row>
    <row r="458" spans="1:5" customFormat="1" ht="14.25" x14ac:dyDescent="0.15">
      <c r="A458" s="33">
        <v>770142</v>
      </c>
      <c r="B458" s="71" t="s">
        <v>5666</v>
      </c>
      <c r="C458" s="35">
        <f>IF($D$2&gt;0,$D$2,MULTIPLIER!$C$5)</f>
        <v>0</v>
      </c>
      <c r="D458" s="36">
        <v>6.22</v>
      </c>
      <c r="E458" s="43">
        <f t="shared" si="7"/>
        <v>0</v>
      </c>
    </row>
    <row r="459" spans="1:5" customFormat="1" ht="14.25" x14ac:dyDescent="0.15">
      <c r="A459" s="29">
        <v>770143</v>
      </c>
      <c r="B459" s="70" t="s">
        <v>5667</v>
      </c>
      <c r="C459" s="31">
        <f>IF($D$2&gt;0,$D$2,MULTIPLIER!$C$5)</f>
        <v>0</v>
      </c>
      <c r="D459" s="32">
        <v>6.22</v>
      </c>
      <c r="E459" s="43">
        <f t="shared" si="7"/>
        <v>0</v>
      </c>
    </row>
    <row r="460" spans="1:5" customFormat="1" ht="14.25" x14ac:dyDescent="0.15">
      <c r="A460" s="33">
        <v>770144</v>
      </c>
      <c r="B460" s="71" t="s">
        <v>5668</v>
      </c>
      <c r="C460" s="35">
        <f>IF($D$2&gt;0,$D$2,MULTIPLIER!$C$5)</f>
        <v>0</v>
      </c>
      <c r="D460" s="36">
        <v>5.84</v>
      </c>
      <c r="E460" s="43">
        <f t="shared" si="7"/>
        <v>0</v>
      </c>
    </row>
    <row r="461" spans="1:5" customFormat="1" ht="14.25" x14ac:dyDescent="0.15">
      <c r="A461" s="29">
        <v>770145</v>
      </c>
      <c r="B461" s="70" t="s">
        <v>5669</v>
      </c>
      <c r="C461" s="31">
        <f>IF($D$2&gt;0,$D$2,MULTIPLIER!$C$5)</f>
        <v>0</v>
      </c>
      <c r="D461" s="32">
        <v>8.98</v>
      </c>
      <c r="E461" s="43">
        <f t="shared" si="7"/>
        <v>0</v>
      </c>
    </row>
    <row r="462" spans="1:5" customFormat="1" ht="14.25" x14ac:dyDescent="0.15">
      <c r="A462" s="33">
        <v>770146</v>
      </c>
      <c r="B462" s="71" t="s">
        <v>5670</v>
      </c>
      <c r="C462" s="35">
        <f>IF($D$2&gt;0,$D$2,MULTIPLIER!$C$5)</f>
        <v>0</v>
      </c>
      <c r="D462" s="36">
        <v>8.98</v>
      </c>
      <c r="E462" s="43">
        <f t="shared" si="7"/>
        <v>0</v>
      </c>
    </row>
    <row r="463" spans="1:5" customFormat="1" ht="14.25" x14ac:dyDescent="0.15">
      <c r="A463" s="29">
        <v>770147</v>
      </c>
      <c r="B463" s="70" t="s">
        <v>5671</v>
      </c>
      <c r="C463" s="31">
        <f>IF($D$2&gt;0,$D$2,MULTIPLIER!$C$5)</f>
        <v>0</v>
      </c>
      <c r="D463" s="32">
        <v>6.78</v>
      </c>
      <c r="E463" s="43">
        <f t="shared" si="7"/>
        <v>0</v>
      </c>
    </row>
    <row r="464" spans="1:5" customFormat="1" ht="14.25" x14ac:dyDescent="0.15">
      <c r="A464" s="33">
        <v>770148</v>
      </c>
      <c r="B464" s="71" t="s">
        <v>5672</v>
      </c>
      <c r="C464" s="35">
        <f>IF($D$2&gt;0,$D$2,MULTIPLIER!$C$5)</f>
        <v>0</v>
      </c>
      <c r="D464" s="36">
        <v>9.19</v>
      </c>
      <c r="E464" s="43">
        <f t="shared" si="7"/>
        <v>0</v>
      </c>
    </row>
    <row r="465" spans="1:5" customFormat="1" ht="14.25" x14ac:dyDescent="0.15">
      <c r="A465" s="29">
        <v>770149</v>
      </c>
      <c r="B465" s="70" t="s">
        <v>5673</v>
      </c>
      <c r="C465" s="31">
        <f>IF($D$2&gt;0,$D$2,MULTIPLIER!$C$5)</f>
        <v>0</v>
      </c>
      <c r="D465" s="32">
        <v>8.67</v>
      </c>
      <c r="E465" s="43">
        <f t="shared" si="7"/>
        <v>0</v>
      </c>
    </row>
    <row r="466" spans="1:5" customFormat="1" ht="14.25" x14ac:dyDescent="0.15">
      <c r="A466" s="33">
        <v>770150</v>
      </c>
      <c r="B466" s="71" t="s">
        <v>5674</v>
      </c>
      <c r="C466" s="35">
        <f>IF($D$2&gt;0,$D$2,MULTIPLIER!$C$5)</f>
        <v>0</v>
      </c>
      <c r="D466" s="36">
        <v>17.78</v>
      </c>
      <c r="E466" s="43">
        <f t="shared" si="7"/>
        <v>0</v>
      </c>
    </row>
    <row r="467" spans="1:5" customFormat="1" ht="14.25" x14ac:dyDescent="0.15">
      <c r="A467" s="29">
        <v>770151</v>
      </c>
      <c r="B467" s="70" t="s">
        <v>5675</v>
      </c>
      <c r="C467" s="31">
        <f>IF($D$2&gt;0,$D$2,MULTIPLIER!$C$5)</f>
        <v>0</v>
      </c>
      <c r="D467" s="32">
        <v>17.440000000000001</v>
      </c>
      <c r="E467" s="43">
        <f t="shared" si="7"/>
        <v>0</v>
      </c>
    </row>
    <row r="468" spans="1:5" customFormat="1" ht="14.25" x14ac:dyDescent="0.15">
      <c r="A468" s="33">
        <v>770152</v>
      </c>
      <c r="B468" s="71" t="s">
        <v>5676</v>
      </c>
      <c r="C468" s="35">
        <f>IF($D$2&gt;0,$D$2,MULTIPLIER!$C$5)</f>
        <v>0</v>
      </c>
      <c r="D468" s="36">
        <v>14.52</v>
      </c>
      <c r="E468" s="43">
        <f t="shared" si="7"/>
        <v>0</v>
      </c>
    </row>
    <row r="469" spans="1:5" customFormat="1" ht="14.25" x14ac:dyDescent="0.15">
      <c r="A469" s="29">
        <v>770153</v>
      </c>
      <c r="B469" s="70" t="s">
        <v>5677</v>
      </c>
      <c r="C469" s="31">
        <f>IF($D$2&gt;0,$D$2,MULTIPLIER!$C$5)</f>
        <v>0</v>
      </c>
      <c r="D469" s="32">
        <v>22.8</v>
      </c>
      <c r="E469" s="43">
        <f t="shared" si="7"/>
        <v>0</v>
      </c>
    </row>
    <row r="470" spans="1:5" customFormat="1" ht="14.25" x14ac:dyDescent="0.15">
      <c r="A470" s="33">
        <v>770154</v>
      </c>
      <c r="B470" s="71" t="s">
        <v>5678</v>
      </c>
      <c r="C470" s="35">
        <f>IF($D$2&gt;0,$D$2,MULTIPLIER!$C$5)</f>
        <v>0</v>
      </c>
      <c r="D470" s="36">
        <v>22.33</v>
      </c>
      <c r="E470" s="43">
        <f t="shared" si="7"/>
        <v>0</v>
      </c>
    </row>
    <row r="471" spans="1:5" customFormat="1" ht="14.25" x14ac:dyDescent="0.15">
      <c r="A471" s="29">
        <v>770155</v>
      </c>
      <c r="B471" s="70" t="s">
        <v>5679</v>
      </c>
      <c r="C471" s="31">
        <f>IF($D$2&gt;0,$D$2,MULTIPLIER!$C$5)</f>
        <v>0</v>
      </c>
      <c r="D471" s="32">
        <v>22.33</v>
      </c>
      <c r="E471" s="43">
        <f t="shared" si="7"/>
        <v>0</v>
      </c>
    </row>
    <row r="472" spans="1:5" customFormat="1" ht="14.25" x14ac:dyDescent="0.15">
      <c r="A472" s="33">
        <v>770156</v>
      </c>
      <c r="B472" s="71" t="s">
        <v>5680</v>
      </c>
      <c r="C472" s="35">
        <f>IF($D$2&gt;0,$D$2,MULTIPLIER!$C$5)</f>
        <v>0</v>
      </c>
      <c r="D472" s="36">
        <v>22.33</v>
      </c>
      <c r="E472" s="43">
        <f t="shared" si="7"/>
        <v>0</v>
      </c>
    </row>
    <row r="473" spans="1:5" customFormat="1" ht="14.25" x14ac:dyDescent="0.15">
      <c r="A473" s="29">
        <v>770157</v>
      </c>
      <c r="B473" s="70" t="s">
        <v>5681</v>
      </c>
      <c r="C473" s="31">
        <f>IF($D$2&gt;0,$D$2,MULTIPLIER!$C$5)</f>
        <v>0</v>
      </c>
      <c r="D473" s="32">
        <v>31.64</v>
      </c>
      <c r="E473" s="43">
        <f t="shared" si="7"/>
        <v>0</v>
      </c>
    </row>
    <row r="474" spans="1:5" customFormat="1" ht="14.25" x14ac:dyDescent="0.15">
      <c r="A474" s="33">
        <v>770158</v>
      </c>
      <c r="B474" s="71" t="s">
        <v>5682</v>
      </c>
      <c r="C474" s="35">
        <f>IF($D$2&gt;0,$D$2,MULTIPLIER!$C$5)</f>
        <v>0</v>
      </c>
      <c r="D474" s="36">
        <v>31.64</v>
      </c>
      <c r="E474" s="43">
        <f t="shared" si="7"/>
        <v>0</v>
      </c>
    </row>
    <row r="475" spans="1:5" customFormat="1" ht="14.25" x14ac:dyDescent="0.15">
      <c r="A475" s="29">
        <v>770159</v>
      </c>
      <c r="B475" s="70" t="s">
        <v>5683</v>
      </c>
      <c r="C475" s="31">
        <f>IF($D$2&gt;0,$D$2,MULTIPLIER!$C$5)</f>
        <v>0</v>
      </c>
      <c r="D475" s="32">
        <v>31.02</v>
      </c>
      <c r="E475" s="43">
        <f t="shared" si="7"/>
        <v>0</v>
      </c>
    </row>
    <row r="476" spans="1:5" customFormat="1" ht="14.25" x14ac:dyDescent="0.15">
      <c r="A476" s="33">
        <v>770160</v>
      </c>
      <c r="B476" s="71" t="s">
        <v>5684</v>
      </c>
      <c r="C476" s="35">
        <f>IF($D$2&gt;0,$D$2,MULTIPLIER!$C$5)</f>
        <v>0</v>
      </c>
      <c r="D476" s="36">
        <v>31.02</v>
      </c>
      <c r="E476" s="43">
        <f t="shared" si="7"/>
        <v>0</v>
      </c>
    </row>
    <row r="477" spans="1:5" customFormat="1" ht="14.25" x14ac:dyDescent="0.15">
      <c r="A477" s="29">
        <v>770161</v>
      </c>
      <c r="B477" s="70" t="s">
        <v>5685</v>
      </c>
      <c r="C477" s="31">
        <f>IF($D$2&gt;0,$D$2,MULTIPLIER!$C$5)</f>
        <v>0</v>
      </c>
      <c r="D477" s="32">
        <v>27.09</v>
      </c>
      <c r="E477" s="43">
        <f t="shared" si="7"/>
        <v>0</v>
      </c>
    </row>
    <row r="478" spans="1:5" customFormat="1" ht="14.25" x14ac:dyDescent="0.15">
      <c r="A478" s="33">
        <v>770164</v>
      </c>
      <c r="B478" s="71" t="s">
        <v>5688</v>
      </c>
      <c r="C478" s="35">
        <f>IF($D$2&gt;0,$D$2,MULTIPLIER!$C$5)</f>
        <v>0</v>
      </c>
      <c r="D478" s="36">
        <v>99.19</v>
      </c>
      <c r="E478" s="43">
        <f t="shared" si="7"/>
        <v>0</v>
      </c>
    </row>
    <row r="479" spans="1:5" customFormat="1" ht="14.25" x14ac:dyDescent="0.15">
      <c r="A479" s="29">
        <v>770165</v>
      </c>
      <c r="B479" s="70" t="s">
        <v>5689</v>
      </c>
      <c r="C479" s="31">
        <f>IF($D$2&gt;0,$D$2,MULTIPLIER!$C$5)</f>
        <v>0</v>
      </c>
      <c r="D479" s="32">
        <v>99.19</v>
      </c>
      <c r="E479" s="43">
        <f t="shared" si="7"/>
        <v>0</v>
      </c>
    </row>
    <row r="480" spans="1:5" customFormat="1" ht="14.25" x14ac:dyDescent="0.15">
      <c r="A480" s="33">
        <v>770166</v>
      </c>
      <c r="B480" s="71" t="s">
        <v>5690</v>
      </c>
      <c r="C480" s="35">
        <f>IF($D$2&gt;0,$D$2,MULTIPLIER!$C$5)</f>
        <v>0</v>
      </c>
      <c r="D480" s="36">
        <v>139.47</v>
      </c>
      <c r="E480" s="43">
        <f t="shared" si="7"/>
        <v>0</v>
      </c>
    </row>
    <row r="481" spans="1:5" customFormat="1" ht="14.25" x14ac:dyDescent="0.15">
      <c r="A481" s="29">
        <v>770167</v>
      </c>
      <c r="B481" s="70" t="s">
        <v>5691</v>
      </c>
      <c r="C481" s="31">
        <f>IF($D$2&gt;0,$D$2,MULTIPLIER!$C$5)</f>
        <v>0</v>
      </c>
      <c r="D481" s="32">
        <v>139.47</v>
      </c>
      <c r="E481" s="43">
        <f t="shared" si="7"/>
        <v>0</v>
      </c>
    </row>
    <row r="482" spans="1:5" customFormat="1" ht="14.25" x14ac:dyDescent="0.15">
      <c r="A482" s="33">
        <v>770168</v>
      </c>
      <c r="B482" s="71" t="s">
        <v>5692</v>
      </c>
      <c r="C482" s="35">
        <f>IF($D$2&gt;0,$D$2,MULTIPLIER!$C$5)</f>
        <v>0</v>
      </c>
      <c r="D482" s="36">
        <v>270.98</v>
      </c>
      <c r="E482" s="43">
        <f t="shared" si="7"/>
        <v>0</v>
      </c>
    </row>
    <row r="483" spans="1:5" customFormat="1" ht="14.25" x14ac:dyDescent="0.15">
      <c r="A483" s="29">
        <v>770169</v>
      </c>
      <c r="B483" s="70" t="s">
        <v>5994</v>
      </c>
      <c r="C483" s="31">
        <f>IF($D$2&gt;0,$D$2,MULTIPLIER!$C$5)</f>
        <v>0</v>
      </c>
      <c r="D483" s="32">
        <v>270.98</v>
      </c>
      <c r="E483" s="43">
        <f t="shared" ref="E483:E546" si="8">C483*D483</f>
        <v>0</v>
      </c>
    </row>
    <row r="484" spans="1:5" customFormat="1" ht="14.25" x14ac:dyDescent="0.15">
      <c r="A484" s="33">
        <v>770170</v>
      </c>
      <c r="B484" s="71" t="s">
        <v>5694</v>
      </c>
      <c r="C484" s="35">
        <f>IF($D$2&gt;0,$D$2,MULTIPLIER!$C$5)</f>
        <v>0</v>
      </c>
      <c r="D484" s="36">
        <v>270.98</v>
      </c>
      <c r="E484" s="43">
        <f t="shared" si="8"/>
        <v>0</v>
      </c>
    </row>
    <row r="485" spans="1:5" customFormat="1" ht="14.25" x14ac:dyDescent="0.15">
      <c r="A485" s="29">
        <v>770120</v>
      </c>
      <c r="B485" s="70" t="s">
        <v>5695</v>
      </c>
      <c r="C485" s="31">
        <f>IF($D$2&gt;0,$D$2,MULTIPLIER!$C$5)</f>
        <v>0</v>
      </c>
      <c r="D485" s="32">
        <v>7.16</v>
      </c>
      <c r="E485" s="43">
        <f t="shared" si="8"/>
        <v>0</v>
      </c>
    </row>
    <row r="486" spans="1:5" customFormat="1" ht="14.25" x14ac:dyDescent="0.15">
      <c r="A486" s="33">
        <v>770121</v>
      </c>
      <c r="B486" s="71" t="s">
        <v>5696</v>
      </c>
      <c r="C486" s="35">
        <f>IF($D$2&gt;0,$D$2,MULTIPLIER!$C$5)</f>
        <v>0</v>
      </c>
      <c r="D486" s="36">
        <v>6.91</v>
      </c>
      <c r="E486" s="43">
        <f t="shared" si="8"/>
        <v>0</v>
      </c>
    </row>
    <row r="487" spans="1:5" customFormat="1" ht="14.25" x14ac:dyDescent="0.15">
      <c r="A487" s="29">
        <v>770122</v>
      </c>
      <c r="B487" s="70" t="s">
        <v>5697</v>
      </c>
      <c r="C487" s="31">
        <f>IF($D$2&gt;0,$D$2,MULTIPLIER!$C$5)</f>
        <v>0</v>
      </c>
      <c r="D487" s="32">
        <v>6.91</v>
      </c>
      <c r="E487" s="43">
        <f t="shared" si="8"/>
        <v>0</v>
      </c>
    </row>
    <row r="488" spans="1:5" customFormat="1" ht="14.25" x14ac:dyDescent="0.15">
      <c r="A488" s="33">
        <v>770123</v>
      </c>
      <c r="B488" s="71" t="s">
        <v>5698</v>
      </c>
      <c r="C488" s="35">
        <f>IF($D$2&gt;0,$D$2,MULTIPLIER!$C$5)</f>
        <v>0</v>
      </c>
      <c r="D488" s="36">
        <v>7.14</v>
      </c>
      <c r="E488" s="43">
        <f t="shared" si="8"/>
        <v>0</v>
      </c>
    </row>
    <row r="489" spans="1:5" customFormat="1" ht="14.25" x14ac:dyDescent="0.15">
      <c r="A489" s="29">
        <v>770124</v>
      </c>
      <c r="B489" s="70" t="s">
        <v>5699</v>
      </c>
      <c r="C489" s="31">
        <f>IF($D$2&gt;0,$D$2,MULTIPLIER!$C$5)</f>
        <v>0</v>
      </c>
      <c r="D489" s="32">
        <v>8.5</v>
      </c>
      <c r="E489" s="43">
        <f t="shared" si="8"/>
        <v>0</v>
      </c>
    </row>
    <row r="490" spans="1:5" customFormat="1" ht="14.25" x14ac:dyDescent="0.15">
      <c r="A490" s="33">
        <v>770125</v>
      </c>
      <c r="B490" s="71" t="s">
        <v>5700</v>
      </c>
      <c r="C490" s="35">
        <f>IF($D$2&gt;0,$D$2,MULTIPLIER!$C$5)</f>
        <v>0</v>
      </c>
      <c r="D490" s="36">
        <v>9.43</v>
      </c>
      <c r="E490" s="43">
        <f t="shared" si="8"/>
        <v>0</v>
      </c>
    </row>
    <row r="491" spans="1:5" customFormat="1" ht="14.25" x14ac:dyDescent="0.15">
      <c r="A491" s="29">
        <v>770126</v>
      </c>
      <c r="B491" s="70" t="s">
        <v>5701</v>
      </c>
      <c r="C491" s="31">
        <f>IF($D$2&gt;0,$D$2,MULTIPLIER!$C$5)</f>
        <v>0</v>
      </c>
      <c r="D491" s="32">
        <v>15.86</v>
      </c>
      <c r="E491" s="43">
        <f t="shared" si="8"/>
        <v>0</v>
      </c>
    </row>
    <row r="492" spans="1:5" customFormat="1" ht="14.25" x14ac:dyDescent="0.15">
      <c r="A492" s="33">
        <v>770127</v>
      </c>
      <c r="B492" s="71" t="s">
        <v>5702</v>
      </c>
      <c r="C492" s="35">
        <f>IF($D$2&gt;0,$D$2,MULTIPLIER!$C$5)</f>
        <v>0</v>
      </c>
      <c r="D492" s="36">
        <v>19.52</v>
      </c>
      <c r="E492" s="43">
        <f t="shared" si="8"/>
        <v>0</v>
      </c>
    </row>
    <row r="493" spans="1:5" customFormat="1" ht="14.25" x14ac:dyDescent="0.15">
      <c r="A493" s="29">
        <v>770128</v>
      </c>
      <c r="B493" s="70" t="s">
        <v>5703</v>
      </c>
      <c r="C493" s="31">
        <f>IF($D$2&gt;0,$D$2,MULTIPLIER!$C$5)</f>
        <v>0</v>
      </c>
      <c r="D493" s="32">
        <v>33.840000000000003</v>
      </c>
      <c r="E493" s="43">
        <f t="shared" si="8"/>
        <v>0</v>
      </c>
    </row>
    <row r="494" spans="1:5" customFormat="1" ht="14.25" x14ac:dyDescent="0.15">
      <c r="A494" s="33">
        <v>770129</v>
      </c>
      <c r="B494" s="71" t="s">
        <v>5704</v>
      </c>
      <c r="C494" s="35">
        <f>IF($D$2&gt;0,$D$2,MULTIPLIER!$C$5)</f>
        <v>0</v>
      </c>
      <c r="D494" s="36">
        <v>91.78</v>
      </c>
      <c r="E494" s="43">
        <f t="shared" si="8"/>
        <v>0</v>
      </c>
    </row>
    <row r="495" spans="1:5" customFormat="1" ht="14.25" x14ac:dyDescent="0.15">
      <c r="A495" s="29">
        <v>770130</v>
      </c>
      <c r="B495" s="70" t="s">
        <v>5705</v>
      </c>
      <c r="C495" s="31">
        <f>IF($D$2&gt;0,$D$2,MULTIPLIER!$C$5)</f>
        <v>0</v>
      </c>
      <c r="D495" s="32">
        <v>138.54</v>
      </c>
      <c r="E495" s="43">
        <f t="shared" si="8"/>
        <v>0</v>
      </c>
    </row>
    <row r="496" spans="1:5" customFormat="1" ht="14.25" x14ac:dyDescent="0.15">
      <c r="A496" s="33">
        <v>770131</v>
      </c>
      <c r="B496" s="71" t="s">
        <v>5706</v>
      </c>
      <c r="C496" s="35">
        <f>IF($D$2&gt;0,$D$2,MULTIPLIER!$C$5)</f>
        <v>0</v>
      </c>
      <c r="D496" s="36">
        <v>228.69</v>
      </c>
      <c r="E496" s="43">
        <f t="shared" si="8"/>
        <v>0</v>
      </c>
    </row>
    <row r="497" spans="1:5" customFormat="1" ht="14.25" x14ac:dyDescent="0.15">
      <c r="A497" s="29">
        <v>770132</v>
      </c>
      <c r="B497" s="70" t="s">
        <v>5707</v>
      </c>
      <c r="C497" s="31">
        <f>IF($D$2&gt;0,$D$2,MULTIPLIER!$C$5)</f>
        <v>0</v>
      </c>
      <c r="D497" s="32">
        <v>619.1</v>
      </c>
      <c r="E497" s="43">
        <f t="shared" si="8"/>
        <v>0</v>
      </c>
    </row>
    <row r="498" spans="1:5" customFormat="1" ht="14.25" x14ac:dyDescent="0.15">
      <c r="A498" s="33">
        <v>770450</v>
      </c>
      <c r="B498" s="71" t="s">
        <v>5708</v>
      </c>
      <c r="C498" s="35">
        <f>IF($D$2&gt;0,$D$2,MULTIPLIER!$C$5)</f>
        <v>0</v>
      </c>
      <c r="D498" s="36">
        <v>4.67</v>
      </c>
      <c r="E498" s="43">
        <f t="shared" si="8"/>
        <v>0</v>
      </c>
    </row>
    <row r="499" spans="1:5" customFormat="1" ht="14.25" x14ac:dyDescent="0.15">
      <c r="A499" s="29">
        <v>770451</v>
      </c>
      <c r="B499" s="70" t="s">
        <v>5709</v>
      </c>
      <c r="C499" s="31">
        <f>IF($D$2&gt;0,$D$2,MULTIPLIER!$C$5)</f>
        <v>0</v>
      </c>
      <c r="D499" s="32">
        <v>4.67</v>
      </c>
      <c r="E499" s="43">
        <f t="shared" si="8"/>
        <v>0</v>
      </c>
    </row>
    <row r="500" spans="1:5" customFormat="1" ht="14.25" x14ac:dyDescent="0.15">
      <c r="A500" s="33">
        <v>770452</v>
      </c>
      <c r="B500" s="71" t="s">
        <v>5710</v>
      </c>
      <c r="C500" s="35">
        <f>IF($D$2&gt;0,$D$2,MULTIPLIER!$C$5)</f>
        <v>0</v>
      </c>
      <c r="D500" s="36">
        <v>4.54</v>
      </c>
      <c r="E500" s="43">
        <f t="shared" si="8"/>
        <v>0</v>
      </c>
    </row>
    <row r="501" spans="1:5" customFormat="1" ht="14.25" x14ac:dyDescent="0.15">
      <c r="A501" s="29">
        <v>770453</v>
      </c>
      <c r="B501" s="70" t="s">
        <v>5711</v>
      </c>
      <c r="C501" s="31">
        <f>IF($D$2&gt;0,$D$2,MULTIPLIER!$C$5)</f>
        <v>0</v>
      </c>
      <c r="D501" s="32">
        <v>3.47</v>
      </c>
      <c r="E501" s="43">
        <f t="shared" si="8"/>
        <v>0</v>
      </c>
    </row>
    <row r="502" spans="1:5" customFormat="1" ht="14.25" x14ac:dyDescent="0.15">
      <c r="A502" s="33">
        <v>770454</v>
      </c>
      <c r="B502" s="71" t="s">
        <v>5712</v>
      </c>
      <c r="C502" s="35">
        <f>IF($D$2&gt;0,$D$2,MULTIPLIER!$C$5)</f>
        <v>0</v>
      </c>
      <c r="D502" s="36">
        <v>5.01</v>
      </c>
      <c r="E502" s="43">
        <f t="shared" si="8"/>
        <v>0</v>
      </c>
    </row>
    <row r="503" spans="1:5" customFormat="1" ht="14.25" x14ac:dyDescent="0.15">
      <c r="A503" s="29">
        <v>770455</v>
      </c>
      <c r="B503" s="70" t="s">
        <v>5713</v>
      </c>
      <c r="C503" s="31">
        <f>IF($D$2&gt;0,$D$2,MULTIPLIER!$C$5)</f>
        <v>0</v>
      </c>
      <c r="D503" s="32">
        <v>5.51</v>
      </c>
      <c r="E503" s="43">
        <f t="shared" si="8"/>
        <v>0</v>
      </c>
    </row>
    <row r="504" spans="1:5" customFormat="1" ht="14.25" x14ac:dyDescent="0.15">
      <c r="A504" s="33">
        <v>770456</v>
      </c>
      <c r="B504" s="71" t="s">
        <v>5714</v>
      </c>
      <c r="C504" s="35">
        <f>IF($D$2&gt;0,$D$2,MULTIPLIER!$C$5)</f>
        <v>0</v>
      </c>
      <c r="D504" s="36">
        <v>8.02</v>
      </c>
      <c r="E504" s="43">
        <f t="shared" si="8"/>
        <v>0</v>
      </c>
    </row>
    <row r="505" spans="1:5" customFormat="1" ht="14.25" x14ac:dyDescent="0.15">
      <c r="A505" s="29">
        <v>770457</v>
      </c>
      <c r="B505" s="70" t="s">
        <v>5715</v>
      </c>
      <c r="C505" s="31">
        <f>IF($D$2&gt;0,$D$2,MULTIPLIER!$C$5)</f>
        <v>0</v>
      </c>
      <c r="D505" s="32">
        <v>10.23</v>
      </c>
      <c r="E505" s="43">
        <f t="shared" si="8"/>
        <v>0</v>
      </c>
    </row>
    <row r="506" spans="1:5" customFormat="1" ht="14.25" x14ac:dyDescent="0.15">
      <c r="A506" s="33">
        <v>770458</v>
      </c>
      <c r="B506" s="71" t="s">
        <v>5716</v>
      </c>
      <c r="C506" s="35">
        <f>IF($D$2&gt;0,$D$2,MULTIPLIER!$C$5)</f>
        <v>0</v>
      </c>
      <c r="D506" s="36">
        <v>14.84</v>
      </c>
      <c r="E506" s="43">
        <f t="shared" si="8"/>
        <v>0</v>
      </c>
    </row>
    <row r="507" spans="1:5" customFormat="1" ht="14.25" x14ac:dyDescent="0.15">
      <c r="A507" s="29">
        <v>770459</v>
      </c>
      <c r="B507" s="70" t="s">
        <v>5717</v>
      </c>
      <c r="C507" s="31">
        <f>IF($D$2&gt;0,$D$2,MULTIPLIER!$C$5)</f>
        <v>0</v>
      </c>
      <c r="D507" s="32">
        <v>41.14</v>
      </c>
      <c r="E507" s="43">
        <f t="shared" si="8"/>
        <v>0</v>
      </c>
    </row>
    <row r="508" spans="1:5" customFormat="1" ht="14.25" x14ac:dyDescent="0.15">
      <c r="A508" s="33">
        <v>770460</v>
      </c>
      <c r="B508" s="71" t="s">
        <v>5718</v>
      </c>
      <c r="C508" s="35">
        <f>IF($D$2&gt;0,$D$2,MULTIPLIER!$C$5)</f>
        <v>0</v>
      </c>
      <c r="D508" s="36">
        <v>49.84</v>
      </c>
      <c r="E508" s="43">
        <f t="shared" si="8"/>
        <v>0</v>
      </c>
    </row>
    <row r="509" spans="1:5" customFormat="1" ht="14.25" x14ac:dyDescent="0.15">
      <c r="A509" s="29">
        <v>770461</v>
      </c>
      <c r="B509" s="70" t="s">
        <v>5719</v>
      </c>
      <c r="C509" s="31">
        <f>IF($D$2&gt;0,$D$2,MULTIPLIER!$C$5)</f>
        <v>0</v>
      </c>
      <c r="D509" s="32">
        <v>98.98</v>
      </c>
      <c r="E509" s="43">
        <f t="shared" si="8"/>
        <v>0</v>
      </c>
    </row>
    <row r="510" spans="1:5" customFormat="1" ht="14.25" x14ac:dyDescent="0.15">
      <c r="A510" s="33">
        <v>770462</v>
      </c>
      <c r="B510" s="71" t="s">
        <v>5720</v>
      </c>
      <c r="C510" s="35">
        <f>IF($D$2&gt;0,$D$2,MULTIPLIER!$C$5)</f>
        <v>0</v>
      </c>
      <c r="D510" s="36">
        <v>360.24</v>
      </c>
      <c r="E510" s="43">
        <f t="shared" si="8"/>
        <v>0</v>
      </c>
    </row>
    <row r="511" spans="1:5" customFormat="1" ht="14.25" x14ac:dyDescent="0.15">
      <c r="A511" s="29">
        <v>770320</v>
      </c>
      <c r="B511" s="70" t="s">
        <v>5721</v>
      </c>
      <c r="C511" s="31">
        <f>IF($D$2&gt;0,$D$2,MULTIPLIER!$C$5)</f>
        <v>0</v>
      </c>
      <c r="D511" s="32">
        <v>6.29</v>
      </c>
      <c r="E511" s="43">
        <f t="shared" si="8"/>
        <v>0</v>
      </c>
    </row>
    <row r="512" spans="1:5" customFormat="1" ht="14.25" x14ac:dyDescent="0.15">
      <c r="A512" s="33">
        <v>770321</v>
      </c>
      <c r="B512" s="71" t="s">
        <v>5722</v>
      </c>
      <c r="C512" s="35">
        <f>IF($D$2&gt;0,$D$2,MULTIPLIER!$C$5)</f>
        <v>0</v>
      </c>
      <c r="D512" s="36">
        <v>5.86</v>
      </c>
      <c r="E512" s="43">
        <f t="shared" si="8"/>
        <v>0</v>
      </c>
    </row>
    <row r="513" spans="1:5" customFormat="1" ht="14.25" x14ac:dyDescent="0.15">
      <c r="A513" s="29">
        <v>770322</v>
      </c>
      <c r="B513" s="70" t="s">
        <v>5723</v>
      </c>
      <c r="C513" s="31">
        <f>IF($D$2&gt;0,$D$2,MULTIPLIER!$C$5)</f>
        <v>0</v>
      </c>
      <c r="D513" s="32">
        <v>5.86</v>
      </c>
      <c r="E513" s="43">
        <f t="shared" si="8"/>
        <v>0</v>
      </c>
    </row>
    <row r="514" spans="1:5" customFormat="1" ht="14.25" x14ac:dyDescent="0.15">
      <c r="A514" s="33">
        <v>770323</v>
      </c>
      <c r="B514" s="71" t="s">
        <v>5724</v>
      </c>
      <c r="C514" s="35">
        <f>IF($D$2&gt;0,$D$2,MULTIPLIER!$C$5)</f>
        <v>0</v>
      </c>
      <c r="D514" s="36">
        <v>4.7</v>
      </c>
      <c r="E514" s="43">
        <f t="shared" si="8"/>
        <v>0</v>
      </c>
    </row>
    <row r="515" spans="1:5" customFormat="1" ht="14.25" x14ac:dyDescent="0.15">
      <c r="A515" s="29">
        <v>770324</v>
      </c>
      <c r="B515" s="70" t="s">
        <v>5725</v>
      </c>
      <c r="C515" s="31">
        <f>IF($D$2&gt;0,$D$2,MULTIPLIER!$C$5)</f>
        <v>0</v>
      </c>
      <c r="D515" s="32">
        <v>5.43</v>
      </c>
      <c r="E515" s="43">
        <f t="shared" si="8"/>
        <v>0</v>
      </c>
    </row>
    <row r="516" spans="1:5" customFormat="1" ht="14.25" x14ac:dyDescent="0.15">
      <c r="A516" s="33">
        <v>770325</v>
      </c>
      <c r="B516" s="71" t="s">
        <v>5726</v>
      </c>
      <c r="C516" s="35">
        <f>IF($D$2&gt;0,$D$2,MULTIPLIER!$C$5)</f>
        <v>0</v>
      </c>
      <c r="D516" s="36">
        <v>8.93</v>
      </c>
      <c r="E516" s="43">
        <f t="shared" si="8"/>
        <v>0</v>
      </c>
    </row>
    <row r="517" spans="1:5" customFormat="1" ht="14.25" x14ac:dyDescent="0.15">
      <c r="A517" s="29">
        <v>770326</v>
      </c>
      <c r="B517" s="70" t="s">
        <v>5727</v>
      </c>
      <c r="C517" s="31">
        <f>IF($D$2&gt;0,$D$2,MULTIPLIER!$C$5)</f>
        <v>0</v>
      </c>
      <c r="D517" s="32">
        <v>12.32</v>
      </c>
      <c r="E517" s="43">
        <f t="shared" si="8"/>
        <v>0</v>
      </c>
    </row>
    <row r="518" spans="1:5" customFormat="1" ht="14.25" x14ac:dyDescent="0.15">
      <c r="A518" s="33">
        <v>770327</v>
      </c>
      <c r="B518" s="71" t="s">
        <v>5728</v>
      </c>
      <c r="C518" s="35">
        <f>IF($D$2&gt;0,$D$2,MULTIPLIER!$C$5)</f>
        <v>0</v>
      </c>
      <c r="D518" s="36">
        <v>14.03</v>
      </c>
      <c r="E518" s="43">
        <f t="shared" si="8"/>
        <v>0</v>
      </c>
    </row>
    <row r="519" spans="1:5" customFormat="1" ht="14.25" x14ac:dyDescent="0.15">
      <c r="A519" s="29">
        <v>770328</v>
      </c>
      <c r="B519" s="70" t="s">
        <v>5729</v>
      </c>
      <c r="C519" s="31">
        <f>IF($D$2&gt;0,$D$2,MULTIPLIER!$C$5)</f>
        <v>0</v>
      </c>
      <c r="D519" s="32">
        <v>20.46</v>
      </c>
      <c r="E519" s="43">
        <f t="shared" si="8"/>
        <v>0</v>
      </c>
    </row>
    <row r="520" spans="1:5" customFormat="1" ht="14.25" x14ac:dyDescent="0.15">
      <c r="A520" s="33">
        <v>770329</v>
      </c>
      <c r="B520" s="71" t="s">
        <v>5730</v>
      </c>
      <c r="C520" s="35">
        <f>IF($D$2&gt;0,$D$2,MULTIPLIER!$C$5)</f>
        <v>0</v>
      </c>
      <c r="D520" s="36">
        <v>62.52</v>
      </c>
      <c r="E520" s="43">
        <f t="shared" si="8"/>
        <v>0</v>
      </c>
    </row>
    <row r="521" spans="1:5" customFormat="1" ht="14.25" x14ac:dyDescent="0.15">
      <c r="A521" s="29">
        <v>770330</v>
      </c>
      <c r="B521" s="70" t="s">
        <v>5731</v>
      </c>
      <c r="C521" s="31">
        <f>IF($D$2&gt;0,$D$2,MULTIPLIER!$C$5)</f>
        <v>0</v>
      </c>
      <c r="D521" s="32">
        <v>83.56</v>
      </c>
      <c r="E521" s="43">
        <f t="shared" si="8"/>
        <v>0</v>
      </c>
    </row>
    <row r="522" spans="1:5" customFormat="1" ht="14.25" x14ac:dyDescent="0.15">
      <c r="A522" s="33">
        <v>770331</v>
      </c>
      <c r="B522" s="71" t="s">
        <v>5732</v>
      </c>
      <c r="C522" s="35">
        <f>IF($D$2&gt;0,$D$2,MULTIPLIER!$C$5)</f>
        <v>0</v>
      </c>
      <c r="D522" s="36">
        <v>177.48</v>
      </c>
      <c r="E522" s="43">
        <f t="shared" si="8"/>
        <v>0</v>
      </c>
    </row>
    <row r="523" spans="1:5" customFormat="1" ht="14.25" x14ac:dyDescent="0.15">
      <c r="A523" s="29">
        <v>770332</v>
      </c>
      <c r="B523" s="70" t="s">
        <v>5733</v>
      </c>
      <c r="C523" s="31">
        <f>IF($D$2&gt;0,$D$2,MULTIPLIER!$C$5)</f>
        <v>0</v>
      </c>
      <c r="D523" s="32">
        <v>462.71</v>
      </c>
      <c r="E523" s="43">
        <f t="shared" si="8"/>
        <v>0</v>
      </c>
    </row>
    <row r="524" spans="1:5" customFormat="1" ht="14.25" x14ac:dyDescent="0.15">
      <c r="A524" s="33">
        <v>770530</v>
      </c>
      <c r="B524" s="71" t="s">
        <v>5734</v>
      </c>
      <c r="C524" s="35">
        <f>IF($D$2&gt;0,$D$2,MULTIPLIER!$C$5)</f>
        <v>0</v>
      </c>
      <c r="D524" s="36">
        <v>16.77</v>
      </c>
      <c r="E524" s="43">
        <f t="shared" si="8"/>
        <v>0</v>
      </c>
    </row>
    <row r="525" spans="1:5" customFormat="1" ht="14.25" x14ac:dyDescent="0.15">
      <c r="A525" s="29">
        <v>770531</v>
      </c>
      <c r="B525" s="70" t="s">
        <v>5735</v>
      </c>
      <c r="C525" s="31">
        <f>IF($D$2&gt;0,$D$2,MULTIPLIER!$C$5)</f>
        <v>0</v>
      </c>
      <c r="D525" s="32">
        <v>16.77</v>
      </c>
      <c r="E525" s="43">
        <f t="shared" si="8"/>
        <v>0</v>
      </c>
    </row>
    <row r="526" spans="1:5" customFormat="1" ht="14.25" x14ac:dyDescent="0.15">
      <c r="A526" s="33">
        <v>770532</v>
      </c>
      <c r="B526" s="71" t="s">
        <v>5736</v>
      </c>
      <c r="C526" s="35">
        <f>IF($D$2&gt;0,$D$2,MULTIPLIER!$C$5)</f>
        <v>0</v>
      </c>
      <c r="D526" s="36">
        <v>16.77</v>
      </c>
      <c r="E526" s="43">
        <f t="shared" si="8"/>
        <v>0</v>
      </c>
    </row>
    <row r="527" spans="1:5" customFormat="1" ht="14.25" x14ac:dyDescent="0.15">
      <c r="A527" s="29">
        <v>770533</v>
      </c>
      <c r="B527" s="70" t="s">
        <v>5737</v>
      </c>
      <c r="C527" s="31">
        <f>IF($D$2&gt;0,$D$2,MULTIPLIER!$C$5)</f>
        <v>0</v>
      </c>
      <c r="D527" s="32">
        <v>16.8</v>
      </c>
      <c r="E527" s="43">
        <f t="shared" si="8"/>
        <v>0</v>
      </c>
    </row>
    <row r="528" spans="1:5" customFormat="1" ht="14.25" x14ac:dyDescent="0.15">
      <c r="A528" s="33">
        <v>770534</v>
      </c>
      <c r="B528" s="71" t="s">
        <v>5738</v>
      </c>
      <c r="C528" s="35">
        <f>IF($D$2&gt;0,$D$2,MULTIPLIER!$C$5)</f>
        <v>0</v>
      </c>
      <c r="D528" s="36">
        <v>20.49</v>
      </c>
      <c r="E528" s="43">
        <f t="shared" si="8"/>
        <v>0</v>
      </c>
    </row>
    <row r="529" spans="1:5" customFormat="1" ht="14.25" x14ac:dyDescent="0.15">
      <c r="A529" s="29">
        <v>770535</v>
      </c>
      <c r="B529" s="70" t="s">
        <v>5739</v>
      </c>
      <c r="C529" s="31">
        <f>IF($D$2&gt;0,$D$2,MULTIPLIER!$C$5)</f>
        <v>0</v>
      </c>
      <c r="D529" s="32">
        <v>28.29</v>
      </c>
      <c r="E529" s="43">
        <f t="shared" si="8"/>
        <v>0</v>
      </c>
    </row>
    <row r="530" spans="1:5" customFormat="1" ht="14.25" x14ac:dyDescent="0.15">
      <c r="A530" s="33">
        <v>770536</v>
      </c>
      <c r="B530" s="71" t="s">
        <v>5740</v>
      </c>
      <c r="C530" s="35">
        <f>IF($D$2&gt;0,$D$2,MULTIPLIER!$C$5)</f>
        <v>0</v>
      </c>
      <c r="D530" s="36">
        <v>40.93</v>
      </c>
      <c r="E530" s="43">
        <f t="shared" si="8"/>
        <v>0</v>
      </c>
    </row>
    <row r="531" spans="1:5" customFormat="1" ht="14.25" x14ac:dyDescent="0.15">
      <c r="A531" s="29">
        <v>770537</v>
      </c>
      <c r="B531" s="70" t="s">
        <v>5741</v>
      </c>
      <c r="C531" s="31">
        <f>IF($D$2&gt;0,$D$2,MULTIPLIER!$C$5)</f>
        <v>0</v>
      </c>
      <c r="D531" s="32">
        <v>49.68</v>
      </c>
      <c r="E531" s="43">
        <f t="shared" si="8"/>
        <v>0</v>
      </c>
    </row>
    <row r="532" spans="1:5" customFormat="1" ht="14.25" x14ac:dyDescent="0.15">
      <c r="A532" s="33">
        <v>770538</v>
      </c>
      <c r="B532" s="71" t="s">
        <v>5742</v>
      </c>
      <c r="C532" s="35">
        <f>IF($D$2&gt;0,$D$2,MULTIPLIER!$C$5)</f>
        <v>0</v>
      </c>
      <c r="D532" s="36">
        <v>94.74</v>
      </c>
      <c r="E532" s="43">
        <f t="shared" si="8"/>
        <v>0</v>
      </c>
    </row>
    <row r="533" spans="1:5" customFormat="1" ht="14.25" x14ac:dyDescent="0.15">
      <c r="A533" s="29">
        <v>770539</v>
      </c>
      <c r="B533" s="70" t="s">
        <v>5743</v>
      </c>
      <c r="C533" s="31">
        <f>IF($D$2&gt;0,$D$2,MULTIPLIER!$C$5)</f>
        <v>0</v>
      </c>
      <c r="D533" s="32">
        <v>180.86</v>
      </c>
      <c r="E533" s="43">
        <f t="shared" si="8"/>
        <v>0</v>
      </c>
    </row>
    <row r="534" spans="1:5" customFormat="1" ht="14.25" x14ac:dyDescent="0.15">
      <c r="A534" s="33">
        <v>7705390</v>
      </c>
      <c r="B534" s="71" t="s">
        <v>5744</v>
      </c>
      <c r="C534" s="35">
        <f>IF($D$2&gt;0,$D$2,MULTIPLIER!$C$5)</f>
        <v>0</v>
      </c>
      <c r="D534" s="36">
        <v>243.58</v>
      </c>
      <c r="E534" s="43">
        <f t="shared" si="8"/>
        <v>0</v>
      </c>
    </row>
    <row r="535" spans="1:5" customFormat="1" ht="14.25" x14ac:dyDescent="0.15">
      <c r="A535" s="29">
        <v>7705391</v>
      </c>
      <c r="B535" s="70" t="s">
        <v>5745</v>
      </c>
      <c r="C535" s="31">
        <f>IF($D$2&gt;0,$D$2,MULTIPLIER!$C$5)</f>
        <v>0</v>
      </c>
      <c r="D535" s="32">
        <v>492.1</v>
      </c>
      <c r="E535" s="43">
        <f t="shared" si="8"/>
        <v>0</v>
      </c>
    </row>
    <row r="536" spans="1:5" customFormat="1" ht="14.25" x14ac:dyDescent="0.15">
      <c r="A536" s="33">
        <v>770705</v>
      </c>
      <c r="B536" s="71" t="s">
        <v>5755</v>
      </c>
      <c r="C536" s="35">
        <f>IF($D$2&gt;0,$D$2,MULTIPLIER!$C$5)</f>
        <v>0</v>
      </c>
      <c r="D536" s="36">
        <v>15.675000000000001</v>
      </c>
      <c r="E536" s="43">
        <f t="shared" si="8"/>
        <v>0</v>
      </c>
    </row>
    <row r="537" spans="1:5" customFormat="1" ht="14.25" x14ac:dyDescent="0.15">
      <c r="A537" s="29">
        <v>770706</v>
      </c>
      <c r="B537" s="70" t="s">
        <v>5756</v>
      </c>
      <c r="C537" s="31">
        <f>IF($D$2&gt;0,$D$2,MULTIPLIER!$C$5)</f>
        <v>0</v>
      </c>
      <c r="D537" s="32">
        <v>23.067</v>
      </c>
      <c r="E537" s="43">
        <f t="shared" si="8"/>
        <v>0</v>
      </c>
    </row>
    <row r="538" spans="1:5" customFormat="1" ht="14.25" x14ac:dyDescent="0.15">
      <c r="A538" s="33">
        <v>770707</v>
      </c>
      <c r="B538" s="71" t="s">
        <v>5757</v>
      </c>
      <c r="C538" s="35">
        <f>IF($D$2&gt;0,$D$2,MULTIPLIER!$C$5)</f>
        <v>0</v>
      </c>
      <c r="D538" s="36">
        <v>35.601500000000001</v>
      </c>
      <c r="E538" s="43">
        <f t="shared" si="8"/>
        <v>0</v>
      </c>
    </row>
    <row r="539" spans="1:5" customFormat="1" ht="14.25" x14ac:dyDescent="0.15">
      <c r="A539" s="29">
        <v>770602</v>
      </c>
      <c r="B539" s="70" t="s">
        <v>5995</v>
      </c>
      <c r="C539" s="31">
        <f>IF($D$2&gt;0,$D$2,MULTIPLIER!$C$5)</f>
        <v>0</v>
      </c>
      <c r="D539" s="32">
        <v>21.23</v>
      </c>
      <c r="E539" s="43">
        <f t="shared" si="8"/>
        <v>0</v>
      </c>
    </row>
    <row r="540" spans="1:5" customFormat="1" ht="14.25" x14ac:dyDescent="0.15">
      <c r="A540" s="33">
        <v>770603</v>
      </c>
      <c r="B540" s="71" t="s">
        <v>5747</v>
      </c>
      <c r="C540" s="35">
        <f>IF($D$2&gt;0,$D$2,MULTIPLIER!$C$5)</f>
        <v>0</v>
      </c>
      <c r="D540" s="36">
        <v>21.23</v>
      </c>
      <c r="E540" s="43">
        <f t="shared" si="8"/>
        <v>0</v>
      </c>
    </row>
    <row r="541" spans="1:5" customFormat="1" ht="14.25" x14ac:dyDescent="0.15">
      <c r="A541" s="29">
        <v>770604</v>
      </c>
      <c r="B541" s="70" t="s">
        <v>5748</v>
      </c>
      <c r="C541" s="31">
        <f>IF($D$2&gt;0,$D$2,MULTIPLIER!$C$5)</f>
        <v>0</v>
      </c>
      <c r="D541" s="32">
        <v>21.23</v>
      </c>
      <c r="E541" s="43">
        <f t="shared" si="8"/>
        <v>0</v>
      </c>
    </row>
    <row r="542" spans="1:5" customFormat="1" ht="14.25" x14ac:dyDescent="0.15">
      <c r="A542" s="33">
        <v>770605</v>
      </c>
      <c r="B542" s="71" t="s">
        <v>5749</v>
      </c>
      <c r="C542" s="35">
        <f>IF($D$2&gt;0,$D$2,MULTIPLIER!$C$5)</f>
        <v>0</v>
      </c>
      <c r="D542" s="36">
        <v>21.23</v>
      </c>
      <c r="E542" s="43">
        <f t="shared" si="8"/>
        <v>0</v>
      </c>
    </row>
    <row r="543" spans="1:5" customFormat="1" ht="14.25" x14ac:dyDescent="0.15">
      <c r="A543" s="29">
        <v>770606</v>
      </c>
      <c r="B543" s="70" t="s">
        <v>5750</v>
      </c>
      <c r="C543" s="31">
        <f>IF($D$2&gt;0,$D$2,MULTIPLIER!$C$5)</f>
        <v>0</v>
      </c>
      <c r="D543" s="32">
        <v>23.7</v>
      </c>
      <c r="E543" s="43">
        <f t="shared" si="8"/>
        <v>0</v>
      </c>
    </row>
    <row r="544" spans="1:5" customFormat="1" ht="14.25" x14ac:dyDescent="0.15">
      <c r="A544" s="33">
        <v>770607</v>
      </c>
      <c r="B544" s="71" t="s">
        <v>5751</v>
      </c>
      <c r="C544" s="35">
        <f>IF($D$2&gt;0,$D$2,MULTIPLIER!$C$5)</f>
        <v>0</v>
      </c>
      <c r="D544" s="36">
        <v>26.07</v>
      </c>
      <c r="E544" s="43">
        <f t="shared" si="8"/>
        <v>0</v>
      </c>
    </row>
    <row r="545" spans="1:5" customFormat="1" ht="14.25" x14ac:dyDescent="0.15">
      <c r="A545" s="29">
        <v>770608</v>
      </c>
      <c r="B545" s="70" t="s">
        <v>5752</v>
      </c>
      <c r="C545" s="31">
        <f>IF($D$2&gt;0,$D$2,MULTIPLIER!$C$5)</f>
        <v>0</v>
      </c>
      <c r="D545" s="32">
        <v>27.68</v>
      </c>
      <c r="E545" s="43">
        <f t="shared" si="8"/>
        <v>0</v>
      </c>
    </row>
    <row r="546" spans="1:5" customFormat="1" ht="14.25" x14ac:dyDescent="0.15">
      <c r="A546" s="33">
        <v>770609</v>
      </c>
      <c r="B546" s="71" t="s">
        <v>5753</v>
      </c>
      <c r="C546" s="35">
        <f>IF($D$2&gt;0,$D$2,MULTIPLIER!$C$5)</f>
        <v>0</v>
      </c>
      <c r="D546" s="36">
        <v>37.04</v>
      </c>
      <c r="E546" s="43">
        <f t="shared" si="8"/>
        <v>0</v>
      </c>
    </row>
    <row r="547" spans="1:5" customFormat="1" ht="14.25" x14ac:dyDescent="0.15">
      <c r="A547" s="29">
        <v>770610</v>
      </c>
      <c r="B547" s="70" t="s">
        <v>5754</v>
      </c>
      <c r="C547" s="31">
        <f>IF($D$2&gt;0,$D$2,MULTIPLIER!$C$5)</f>
        <v>0</v>
      </c>
      <c r="D547" s="32">
        <v>48.79</v>
      </c>
      <c r="E547" s="43">
        <f t="shared" ref="E547:E610" si="9">C547*D547</f>
        <v>0</v>
      </c>
    </row>
    <row r="548" spans="1:5" customFormat="1" ht="14.25" x14ac:dyDescent="0.15">
      <c r="A548" s="33">
        <v>770390</v>
      </c>
      <c r="B548" s="71" t="s">
        <v>5761</v>
      </c>
      <c r="C548" s="35">
        <f>IF($D$2&gt;0,$D$2,MULTIPLIER!$C$5)</f>
        <v>0</v>
      </c>
      <c r="D548" s="36">
        <v>7.09</v>
      </c>
      <c r="E548" s="43">
        <f t="shared" si="9"/>
        <v>0</v>
      </c>
    </row>
    <row r="549" spans="1:5" customFormat="1" ht="14.25" x14ac:dyDescent="0.15">
      <c r="A549" s="29">
        <v>770391</v>
      </c>
      <c r="B549" s="70" t="s">
        <v>5762</v>
      </c>
      <c r="C549" s="31">
        <f>IF($D$2&gt;0,$D$2,MULTIPLIER!$C$5)</f>
        <v>0</v>
      </c>
      <c r="D549" s="32">
        <v>7.09</v>
      </c>
      <c r="E549" s="43">
        <f t="shared" si="9"/>
        <v>0</v>
      </c>
    </row>
    <row r="550" spans="1:5" customFormat="1" ht="14.25" x14ac:dyDescent="0.15">
      <c r="A550" s="33">
        <v>770392</v>
      </c>
      <c r="B550" s="71" t="s">
        <v>5763</v>
      </c>
      <c r="C550" s="35">
        <f>IF($D$2&gt;0,$D$2,MULTIPLIER!$C$5)</f>
        <v>0</v>
      </c>
      <c r="D550" s="36">
        <v>7.09</v>
      </c>
      <c r="E550" s="43">
        <f t="shared" si="9"/>
        <v>0</v>
      </c>
    </row>
    <row r="551" spans="1:5" customFormat="1" ht="14.25" x14ac:dyDescent="0.15">
      <c r="A551" s="29">
        <v>770393</v>
      </c>
      <c r="B551" s="70" t="s">
        <v>5764</v>
      </c>
      <c r="C551" s="31">
        <f>IF($D$2&gt;0,$D$2,MULTIPLIER!$C$5)</f>
        <v>0</v>
      </c>
      <c r="D551" s="32">
        <v>7.09</v>
      </c>
      <c r="E551" s="43">
        <f t="shared" si="9"/>
        <v>0</v>
      </c>
    </row>
    <row r="552" spans="1:5" customFormat="1" ht="14.25" x14ac:dyDescent="0.15">
      <c r="A552" s="33">
        <v>770394</v>
      </c>
      <c r="B552" s="71" t="s">
        <v>5765</v>
      </c>
      <c r="C552" s="35">
        <f>IF($D$2&gt;0,$D$2,MULTIPLIER!$C$5)</f>
        <v>0</v>
      </c>
      <c r="D552" s="36">
        <v>7.09</v>
      </c>
      <c r="E552" s="43">
        <f t="shared" si="9"/>
        <v>0</v>
      </c>
    </row>
    <row r="553" spans="1:5" customFormat="1" ht="14.25" x14ac:dyDescent="0.15">
      <c r="A553" s="29">
        <v>770395</v>
      </c>
      <c r="B553" s="70" t="s">
        <v>5766</v>
      </c>
      <c r="C553" s="31">
        <f>IF($D$2&gt;0,$D$2,MULTIPLIER!$C$5)</f>
        <v>0</v>
      </c>
      <c r="D553" s="32">
        <v>7.09</v>
      </c>
      <c r="E553" s="43">
        <f t="shared" si="9"/>
        <v>0</v>
      </c>
    </row>
    <row r="554" spans="1:5" customFormat="1" ht="14.25" x14ac:dyDescent="0.15">
      <c r="A554" s="33">
        <v>770396</v>
      </c>
      <c r="B554" s="71" t="s">
        <v>5767</v>
      </c>
      <c r="C554" s="35">
        <f>IF($D$2&gt;0,$D$2,MULTIPLIER!$C$5)</f>
        <v>0</v>
      </c>
      <c r="D554" s="36">
        <v>7.09</v>
      </c>
      <c r="E554" s="43">
        <f t="shared" si="9"/>
        <v>0</v>
      </c>
    </row>
    <row r="555" spans="1:5" customFormat="1" ht="14.25" x14ac:dyDescent="0.15">
      <c r="A555" s="29">
        <v>770397</v>
      </c>
      <c r="B555" s="70" t="s">
        <v>5768</v>
      </c>
      <c r="C555" s="31">
        <f>IF($D$2&gt;0,$D$2,MULTIPLIER!$C$5)</f>
        <v>0</v>
      </c>
      <c r="D555" s="32">
        <v>7.3</v>
      </c>
      <c r="E555" s="43">
        <f t="shared" si="9"/>
        <v>0</v>
      </c>
    </row>
    <row r="556" spans="1:5" customFormat="1" ht="14.25" x14ac:dyDescent="0.15">
      <c r="A556" s="33">
        <v>770398</v>
      </c>
      <c r="B556" s="71" t="s">
        <v>5769</v>
      </c>
      <c r="C556" s="35">
        <f>IF($D$2&gt;0,$D$2,MULTIPLIER!$C$5)</f>
        <v>0</v>
      </c>
      <c r="D556" s="36">
        <v>8.1300000000000008</v>
      </c>
      <c r="E556" s="43">
        <f t="shared" si="9"/>
        <v>0</v>
      </c>
    </row>
    <row r="557" spans="1:5" customFormat="1" ht="14.25" x14ac:dyDescent="0.15">
      <c r="A557" s="29">
        <v>770399</v>
      </c>
      <c r="B557" s="70" t="s">
        <v>5770</v>
      </c>
      <c r="C557" s="31">
        <f>IF($D$2&gt;0,$D$2,MULTIPLIER!$C$5)</f>
        <v>0</v>
      </c>
      <c r="D557" s="32">
        <v>6.57</v>
      </c>
      <c r="E557" s="43">
        <f t="shared" si="9"/>
        <v>0</v>
      </c>
    </row>
    <row r="558" spans="1:5" customFormat="1" ht="14.25" x14ac:dyDescent="0.15">
      <c r="A558" s="33">
        <v>770400</v>
      </c>
      <c r="B558" s="71" t="s">
        <v>5771</v>
      </c>
      <c r="C558" s="35">
        <f>IF($D$2&gt;0,$D$2,MULTIPLIER!$C$5)</f>
        <v>0</v>
      </c>
      <c r="D558" s="36">
        <v>8.67</v>
      </c>
      <c r="E558" s="43">
        <f t="shared" si="9"/>
        <v>0</v>
      </c>
    </row>
    <row r="559" spans="1:5" customFormat="1" ht="14.25" x14ac:dyDescent="0.15">
      <c r="A559" s="29">
        <v>770401</v>
      </c>
      <c r="B559" s="70" t="s">
        <v>5772</v>
      </c>
      <c r="C559" s="31">
        <f>IF($D$2&gt;0,$D$2,MULTIPLIER!$C$5)</f>
        <v>0</v>
      </c>
      <c r="D559" s="32">
        <v>13.58</v>
      </c>
      <c r="E559" s="43">
        <f t="shared" si="9"/>
        <v>0</v>
      </c>
    </row>
    <row r="560" spans="1:5" customFormat="1" ht="14.25" x14ac:dyDescent="0.15">
      <c r="A560" s="33">
        <v>770402</v>
      </c>
      <c r="B560" s="71" t="s">
        <v>5773</v>
      </c>
      <c r="C560" s="35">
        <f>IF($D$2&gt;0,$D$2,MULTIPLIER!$C$5)</f>
        <v>0</v>
      </c>
      <c r="D560" s="36">
        <v>7.86</v>
      </c>
      <c r="E560" s="43">
        <f t="shared" si="9"/>
        <v>0</v>
      </c>
    </row>
    <row r="561" spans="1:5" customFormat="1" ht="14.25" x14ac:dyDescent="0.15">
      <c r="A561" s="29">
        <v>770403</v>
      </c>
      <c r="B561" s="70" t="s">
        <v>5774</v>
      </c>
      <c r="C561" s="31">
        <f>IF($D$2&gt;0,$D$2,MULTIPLIER!$C$5)</f>
        <v>0</v>
      </c>
      <c r="D561" s="32">
        <v>7.43</v>
      </c>
      <c r="E561" s="43">
        <f t="shared" si="9"/>
        <v>0</v>
      </c>
    </row>
    <row r="562" spans="1:5" customFormat="1" ht="14.25" x14ac:dyDescent="0.15">
      <c r="A562" s="33">
        <v>770406</v>
      </c>
      <c r="B562" s="71" t="s">
        <v>5775</v>
      </c>
      <c r="C562" s="35">
        <f>IF($D$2&gt;0,$D$2,MULTIPLIER!$C$5)</f>
        <v>0</v>
      </c>
      <c r="D562" s="36">
        <v>10.99</v>
      </c>
      <c r="E562" s="43">
        <f t="shared" si="9"/>
        <v>0</v>
      </c>
    </row>
    <row r="563" spans="1:5" customFormat="1" ht="14.25" x14ac:dyDescent="0.15">
      <c r="A563" s="29">
        <v>770407</v>
      </c>
      <c r="B563" s="70" t="s">
        <v>5776</v>
      </c>
      <c r="C563" s="31">
        <f>IF($D$2&gt;0,$D$2,MULTIPLIER!$C$5)</f>
        <v>0</v>
      </c>
      <c r="D563" s="32">
        <v>10.01</v>
      </c>
      <c r="E563" s="43">
        <f t="shared" si="9"/>
        <v>0</v>
      </c>
    </row>
    <row r="564" spans="1:5" customFormat="1" ht="14.25" x14ac:dyDescent="0.15">
      <c r="A564" s="33">
        <v>770408</v>
      </c>
      <c r="B564" s="71" t="s">
        <v>5777</v>
      </c>
      <c r="C564" s="35">
        <f>IF($D$2&gt;0,$D$2,MULTIPLIER!$C$5)</f>
        <v>0</v>
      </c>
      <c r="D564" s="36">
        <v>10.01</v>
      </c>
      <c r="E564" s="43">
        <f t="shared" si="9"/>
        <v>0</v>
      </c>
    </row>
    <row r="565" spans="1:5" customFormat="1" ht="14.25" x14ac:dyDescent="0.15">
      <c r="A565" s="29">
        <v>770409</v>
      </c>
      <c r="B565" s="70" t="s">
        <v>5778</v>
      </c>
      <c r="C565" s="31">
        <f>IF($D$2&gt;0,$D$2,MULTIPLIER!$C$5)</f>
        <v>0</v>
      </c>
      <c r="D565" s="32">
        <v>15.89</v>
      </c>
      <c r="E565" s="43">
        <f t="shared" si="9"/>
        <v>0</v>
      </c>
    </row>
    <row r="566" spans="1:5" customFormat="1" ht="14.25" x14ac:dyDescent="0.15">
      <c r="A566" s="33">
        <v>770410</v>
      </c>
      <c r="B566" s="71" t="s">
        <v>5779</v>
      </c>
      <c r="C566" s="35">
        <f>IF($D$2&gt;0,$D$2,MULTIPLIER!$C$5)</f>
        <v>0</v>
      </c>
      <c r="D566" s="36">
        <v>15.89</v>
      </c>
      <c r="E566" s="43">
        <f t="shared" si="9"/>
        <v>0</v>
      </c>
    </row>
    <row r="567" spans="1:5" customFormat="1" ht="14.25" x14ac:dyDescent="0.15">
      <c r="A567" s="29">
        <v>770411</v>
      </c>
      <c r="B567" s="70" t="s">
        <v>5780</v>
      </c>
      <c r="C567" s="31">
        <f>IF($D$2&gt;0,$D$2,MULTIPLIER!$C$5)</f>
        <v>0</v>
      </c>
      <c r="D567" s="32">
        <v>14.53</v>
      </c>
      <c r="E567" s="43">
        <f t="shared" si="9"/>
        <v>0</v>
      </c>
    </row>
    <row r="568" spans="1:5" customFormat="1" ht="14.25" x14ac:dyDescent="0.15">
      <c r="A568" s="33">
        <v>770412</v>
      </c>
      <c r="B568" s="71" t="s">
        <v>5781</v>
      </c>
      <c r="C568" s="35">
        <f>IF($D$2&gt;0,$D$2,MULTIPLIER!$C$5)</f>
        <v>0</v>
      </c>
      <c r="D568" s="36">
        <v>14.53</v>
      </c>
      <c r="E568" s="43">
        <f t="shared" si="9"/>
        <v>0</v>
      </c>
    </row>
    <row r="569" spans="1:5" customFormat="1" ht="14.25" x14ac:dyDescent="0.15">
      <c r="A569" s="29">
        <v>770413</v>
      </c>
      <c r="B569" s="70" t="s">
        <v>5782</v>
      </c>
      <c r="C569" s="31">
        <f>IF($D$2&gt;0,$D$2,MULTIPLIER!$C$5)</f>
        <v>0</v>
      </c>
      <c r="D569" s="32">
        <v>14.53</v>
      </c>
      <c r="E569" s="43">
        <f t="shared" si="9"/>
        <v>0</v>
      </c>
    </row>
    <row r="570" spans="1:5" customFormat="1" ht="14.25" x14ac:dyDescent="0.15">
      <c r="A570" s="33">
        <v>770414</v>
      </c>
      <c r="B570" s="71" t="s">
        <v>5783</v>
      </c>
      <c r="C570" s="35">
        <f>IF($D$2&gt;0,$D$2,MULTIPLIER!$C$5)</f>
        <v>0</v>
      </c>
      <c r="D570" s="36">
        <v>14.53</v>
      </c>
      <c r="E570" s="43">
        <f t="shared" si="9"/>
        <v>0</v>
      </c>
    </row>
    <row r="571" spans="1:5" customFormat="1" ht="14.25" x14ac:dyDescent="0.15">
      <c r="A571" s="29">
        <v>770417</v>
      </c>
      <c r="B571" s="70" t="s">
        <v>5784</v>
      </c>
      <c r="C571" s="31">
        <f>IF($D$2&gt;0,$D$2,MULTIPLIER!$C$5)</f>
        <v>0</v>
      </c>
      <c r="D571" s="32">
        <v>18.14</v>
      </c>
      <c r="E571" s="43">
        <f t="shared" si="9"/>
        <v>0</v>
      </c>
    </row>
    <row r="572" spans="1:5" customFormat="1" ht="14.25" x14ac:dyDescent="0.15">
      <c r="A572" s="33">
        <v>770418</v>
      </c>
      <c r="B572" s="71" t="s">
        <v>5785</v>
      </c>
      <c r="C572" s="35">
        <f>IF($D$2&gt;0,$D$2,MULTIPLIER!$C$5)</f>
        <v>0</v>
      </c>
      <c r="D572" s="36">
        <v>16.89</v>
      </c>
      <c r="E572" s="43">
        <f t="shared" si="9"/>
        <v>0</v>
      </c>
    </row>
    <row r="573" spans="1:5" customFormat="1" ht="14.25" x14ac:dyDescent="0.15">
      <c r="A573" s="29">
        <v>770419</v>
      </c>
      <c r="B573" s="70" t="s">
        <v>5786</v>
      </c>
      <c r="C573" s="31">
        <f>IF($D$2&gt;0,$D$2,MULTIPLIER!$C$5)</f>
        <v>0</v>
      </c>
      <c r="D573" s="32">
        <v>15.97</v>
      </c>
      <c r="E573" s="43">
        <f t="shared" si="9"/>
        <v>0</v>
      </c>
    </row>
    <row r="574" spans="1:5" customFormat="1" ht="14.25" x14ac:dyDescent="0.15">
      <c r="A574" s="33">
        <v>770420</v>
      </c>
      <c r="B574" s="71" t="s">
        <v>5787</v>
      </c>
      <c r="C574" s="35">
        <f>IF($D$2&gt;0,$D$2,MULTIPLIER!$C$5)</f>
        <v>0</v>
      </c>
      <c r="D574" s="36">
        <v>15.97</v>
      </c>
      <c r="E574" s="43">
        <f t="shared" si="9"/>
        <v>0</v>
      </c>
    </row>
    <row r="575" spans="1:5" customFormat="1" ht="14.25" x14ac:dyDescent="0.15">
      <c r="A575" s="29">
        <v>770421</v>
      </c>
      <c r="B575" s="70" t="s">
        <v>5788</v>
      </c>
      <c r="C575" s="31">
        <f>IF($D$2&gt;0,$D$2,MULTIPLIER!$C$5)</f>
        <v>0</v>
      </c>
      <c r="D575" s="32">
        <v>15.97</v>
      </c>
      <c r="E575" s="43">
        <f t="shared" si="9"/>
        <v>0</v>
      </c>
    </row>
    <row r="576" spans="1:5" customFormat="1" ht="14.25" x14ac:dyDescent="0.15">
      <c r="A576" s="33">
        <v>770425</v>
      </c>
      <c r="B576" s="71" t="s">
        <v>5789</v>
      </c>
      <c r="C576" s="35">
        <f>IF($D$2&gt;0,$D$2,MULTIPLIER!$C$5)</f>
        <v>0</v>
      </c>
      <c r="D576" s="36">
        <v>26.26</v>
      </c>
      <c r="E576" s="43">
        <f t="shared" si="9"/>
        <v>0</v>
      </c>
    </row>
    <row r="577" spans="1:5" customFormat="1" ht="14.25" x14ac:dyDescent="0.15">
      <c r="A577" s="29">
        <v>770426</v>
      </c>
      <c r="B577" s="70" t="s">
        <v>5790</v>
      </c>
      <c r="C577" s="31">
        <f>IF($D$2&gt;0,$D$2,MULTIPLIER!$C$5)</f>
        <v>0</v>
      </c>
      <c r="D577" s="32">
        <v>26.26</v>
      </c>
      <c r="E577" s="43">
        <f t="shared" si="9"/>
        <v>0</v>
      </c>
    </row>
    <row r="578" spans="1:5" customFormat="1" ht="14.25" x14ac:dyDescent="0.15">
      <c r="A578" s="33">
        <v>770427</v>
      </c>
      <c r="B578" s="71" t="s">
        <v>5791</v>
      </c>
      <c r="C578" s="35">
        <f>IF($D$2&gt;0,$D$2,MULTIPLIER!$C$5)</f>
        <v>0</v>
      </c>
      <c r="D578" s="36">
        <v>26.26</v>
      </c>
      <c r="E578" s="43">
        <f t="shared" si="9"/>
        <v>0</v>
      </c>
    </row>
    <row r="579" spans="1:5" customFormat="1" ht="14.25" x14ac:dyDescent="0.15">
      <c r="A579" s="29">
        <v>770428</v>
      </c>
      <c r="B579" s="70" t="s">
        <v>5792</v>
      </c>
      <c r="C579" s="31">
        <f>IF($D$2&gt;0,$D$2,MULTIPLIER!$C$5)</f>
        <v>0</v>
      </c>
      <c r="D579" s="32">
        <v>26.26</v>
      </c>
      <c r="E579" s="43">
        <f t="shared" si="9"/>
        <v>0</v>
      </c>
    </row>
    <row r="580" spans="1:5" customFormat="1" ht="14.25" x14ac:dyDescent="0.15">
      <c r="A580" s="33">
        <v>770429</v>
      </c>
      <c r="B580" s="71" t="s">
        <v>5793</v>
      </c>
      <c r="C580" s="35">
        <f>IF($D$2&gt;0,$D$2,MULTIPLIER!$C$5)</f>
        <v>0</v>
      </c>
      <c r="D580" s="36">
        <v>25.77</v>
      </c>
      <c r="E580" s="43">
        <f t="shared" si="9"/>
        <v>0</v>
      </c>
    </row>
    <row r="581" spans="1:5" customFormat="1" ht="14.25" x14ac:dyDescent="0.15">
      <c r="A581" s="29">
        <v>770430</v>
      </c>
      <c r="B581" s="70" t="s">
        <v>5794</v>
      </c>
      <c r="C581" s="31">
        <f>IF($D$2&gt;0,$D$2,MULTIPLIER!$C$5)</f>
        <v>0</v>
      </c>
      <c r="D581" s="32">
        <v>25.77</v>
      </c>
      <c r="E581" s="43">
        <f t="shared" si="9"/>
        <v>0</v>
      </c>
    </row>
    <row r="582" spans="1:5" customFormat="1" ht="14.25" x14ac:dyDescent="0.15">
      <c r="A582" s="33">
        <v>770431</v>
      </c>
      <c r="B582" s="71" t="s">
        <v>5795</v>
      </c>
      <c r="C582" s="35">
        <f>IF($D$2&gt;0,$D$2,MULTIPLIER!$C$5)</f>
        <v>0</v>
      </c>
      <c r="D582" s="36">
        <v>42.79</v>
      </c>
      <c r="E582" s="43">
        <f t="shared" si="9"/>
        <v>0</v>
      </c>
    </row>
    <row r="583" spans="1:5" customFormat="1" ht="14.25" x14ac:dyDescent="0.15">
      <c r="A583" s="29">
        <v>770432</v>
      </c>
      <c r="B583" s="70" t="s">
        <v>5796</v>
      </c>
      <c r="C583" s="31">
        <f>IF($D$2&gt;0,$D$2,MULTIPLIER!$C$5)</f>
        <v>0</v>
      </c>
      <c r="D583" s="32">
        <v>42.79</v>
      </c>
      <c r="E583" s="43">
        <f t="shared" si="9"/>
        <v>0</v>
      </c>
    </row>
    <row r="584" spans="1:5" customFormat="1" ht="14.25" x14ac:dyDescent="0.15">
      <c r="A584" s="33">
        <v>770433</v>
      </c>
      <c r="B584" s="71" t="s">
        <v>5797</v>
      </c>
      <c r="C584" s="35">
        <f>IF($D$2&gt;0,$D$2,MULTIPLIER!$C$5)</f>
        <v>0</v>
      </c>
      <c r="D584" s="36">
        <v>42.79</v>
      </c>
      <c r="E584" s="43">
        <f t="shared" si="9"/>
        <v>0</v>
      </c>
    </row>
    <row r="585" spans="1:5" customFormat="1" ht="14.25" x14ac:dyDescent="0.15">
      <c r="A585" s="29">
        <v>770434</v>
      </c>
      <c r="B585" s="70" t="s">
        <v>5798</v>
      </c>
      <c r="C585" s="31">
        <f>IF($D$2&gt;0,$D$2,MULTIPLIER!$C$5)</f>
        <v>0</v>
      </c>
      <c r="D585" s="32">
        <v>42.79</v>
      </c>
      <c r="E585" s="43">
        <f t="shared" si="9"/>
        <v>0</v>
      </c>
    </row>
    <row r="586" spans="1:5" customFormat="1" ht="14.25" x14ac:dyDescent="0.15">
      <c r="A586" s="33">
        <v>770435</v>
      </c>
      <c r="B586" s="71" t="s">
        <v>5799</v>
      </c>
      <c r="C586" s="35">
        <f>IF($D$2&gt;0,$D$2,MULTIPLIER!$C$5)</f>
        <v>0</v>
      </c>
      <c r="D586" s="36">
        <v>42.79</v>
      </c>
      <c r="E586" s="43">
        <f t="shared" si="9"/>
        <v>0</v>
      </c>
    </row>
    <row r="587" spans="1:5" customFormat="1" ht="14.25" x14ac:dyDescent="0.15">
      <c r="A587" s="29">
        <v>770436</v>
      </c>
      <c r="B587" s="70" t="s">
        <v>5800</v>
      </c>
      <c r="C587" s="31">
        <f>IF($D$2&gt;0,$D$2,MULTIPLIER!$C$5)</f>
        <v>0</v>
      </c>
      <c r="D587" s="32">
        <v>76.42</v>
      </c>
      <c r="E587" s="43">
        <f t="shared" si="9"/>
        <v>0</v>
      </c>
    </row>
    <row r="588" spans="1:5" customFormat="1" ht="14.25" x14ac:dyDescent="0.15">
      <c r="A588" s="33">
        <v>770437</v>
      </c>
      <c r="B588" s="71" t="s">
        <v>5801</v>
      </c>
      <c r="C588" s="35">
        <f>IF($D$2&gt;0,$D$2,MULTIPLIER!$C$5)</f>
        <v>0</v>
      </c>
      <c r="D588" s="36">
        <v>76.42</v>
      </c>
      <c r="E588" s="43">
        <f t="shared" si="9"/>
        <v>0</v>
      </c>
    </row>
    <row r="589" spans="1:5" customFormat="1" ht="14.25" x14ac:dyDescent="0.15">
      <c r="A589" s="29">
        <v>770438</v>
      </c>
      <c r="B589" s="70" t="s">
        <v>5802</v>
      </c>
      <c r="C589" s="31">
        <f>IF($D$2&gt;0,$D$2,MULTIPLIER!$C$5)</f>
        <v>0</v>
      </c>
      <c r="D589" s="32">
        <v>76.42</v>
      </c>
      <c r="E589" s="43">
        <f t="shared" si="9"/>
        <v>0</v>
      </c>
    </row>
    <row r="590" spans="1:5" customFormat="1" ht="14.25" x14ac:dyDescent="0.15">
      <c r="A590" s="33">
        <v>770439</v>
      </c>
      <c r="B590" s="71" t="s">
        <v>5803</v>
      </c>
      <c r="C590" s="35">
        <f>IF($D$2&gt;0,$D$2,MULTIPLIER!$C$5)</f>
        <v>0</v>
      </c>
      <c r="D590" s="36">
        <v>76.42</v>
      </c>
      <c r="E590" s="43">
        <f t="shared" si="9"/>
        <v>0</v>
      </c>
    </row>
    <row r="591" spans="1:5" customFormat="1" ht="14.25" x14ac:dyDescent="0.15">
      <c r="A591" s="29">
        <v>770440</v>
      </c>
      <c r="B591" s="70" t="s">
        <v>5804</v>
      </c>
      <c r="C591" s="31">
        <f>IF($D$2&gt;0,$D$2,MULTIPLIER!$C$5)</f>
        <v>0</v>
      </c>
      <c r="D591" s="32">
        <v>76.42</v>
      </c>
      <c r="E591" s="43">
        <f t="shared" si="9"/>
        <v>0</v>
      </c>
    </row>
    <row r="592" spans="1:5" customFormat="1" ht="14.25" x14ac:dyDescent="0.15">
      <c r="A592" s="33">
        <v>770441</v>
      </c>
      <c r="B592" s="71" t="s">
        <v>5805</v>
      </c>
      <c r="C592" s="35">
        <f>IF($D$2&gt;0,$D$2,MULTIPLIER!$C$5)</f>
        <v>0</v>
      </c>
      <c r="D592" s="36">
        <v>76.42</v>
      </c>
      <c r="E592" s="43">
        <f t="shared" si="9"/>
        <v>0</v>
      </c>
    </row>
    <row r="593" spans="1:5" customFormat="1" ht="14.25" x14ac:dyDescent="0.15">
      <c r="A593" s="29">
        <v>770442</v>
      </c>
      <c r="B593" s="70" t="s">
        <v>5806</v>
      </c>
      <c r="C593" s="31">
        <f>IF($D$2&gt;0,$D$2,MULTIPLIER!$C$5)</f>
        <v>0</v>
      </c>
      <c r="D593" s="32">
        <v>159.16</v>
      </c>
      <c r="E593" s="43">
        <f t="shared" si="9"/>
        <v>0</v>
      </c>
    </row>
    <row r="594" spans="1:5" customFormat="1" ht="14.25" x14ac:dyDescent="0.15">
      <c r="A594" s="33">
        <v>770443</v>
      </c>
      <c r="B594" s="71" t="s">
        <v>5807</v>
      </c>
      <c r="C594" s="35">
        <f>IF($D$2&gt;0,$D$2,MULTIPLIER!$C$5)</f>
        <v>0</v>
      </c>
      <c r="D594" s="36">
        <v>159.16</v>
      </c>
      <c r="E594" s="43">
        <f t="shared" si="9"/>
        <v>0</v>
      </c>
    </row>
    <row r="595" spans="1:5" customFormat="1" ht="14.25" x14ac:dyDescent="0.15">
      <c r="A595" s="29">
        <v>770470</v>
      </c>
      <c r="B595" s="70" t="s">
        <v>5808</v>
      </c>
      <c r="C595" s="31">
        <f>IF($D$2&gt;0,$D$2,MULTIPLIER!$C$5)</f>
        <v>0</v>
      </c>
      <c r="D595" s="32">
        <v>3.59</v>
      </c>
      <c r="E595" s="43">
        <f t="shared" si="9"/>
        <v>0</v>
      </c>
    </row>
    <row r="596" spans="1:5" customFormat="1" ht="14.25" x14ac:dyDescent="0.15">
      <c r="A596" s="33">
        <v>770471</v>
      </c>
      <c r="B596" s="71" t="s">
        <v>5809</v>
      </c>
      <c r="C596" s="35">
        <f>IF($D$2&gt;0,$D$2,MULTIPLIER!$C$5)</f>
        <v>0</v>
      </c>
      <c r="D596" s="36">
        <v>3.86</v>
      </c>
      <c r="E596" s="43">
        <f t="shared" si="9"/>
        <v>0</v>
      </c>
    </row>
    <row r="597" spans="1:5" customFormat="1" ht="14.25" x14ac:dyDescent="0.15">
      <c r="A597" s="29">
        <v>770472</v>
      </c>
      <c r="B597" s="70" t="s">
        <v>5810</v>
      </c>
      <c r="C597" s="31">
        <f>IF($D$2&gt;0,$D$2,MULTIPLIER!$C$5)</f>
        <v>0</v>
      </c>
      <c r="D597" s="32">
        <v>3.86</v>
      </c>
      <c r="E597" s="43">
        <f t="shared" si="9"/>
        <v>0</v>
      </c>
    </row>
    <row r="598" spans="1:5" customFormat="1" ht="14.25" x14ac:dyDescent="0.15">
      <c r="A598" s="33">
        <v>770473</v>
      </c>
      <c r="B598" s="71" t="s">
        <v>5811</v>
      </c>
      <c r="C598" s="35">
        <f>IF($D$2&gt;0,$D$2,MULTIPLIER!$C$5)</f>
        <v>0</v>
      </c>
      <c r="D598" s="36">
        <v>3.8</v>
      </c>
      <c r="E598" s="43">
        <f t="shared" si="9"/>
        <v>0</v>
      </c>
    </row>
    <row r="599" spans="1:5" customFormat="1" ht="14.25" x14ac:dyDescent="0.15">
      <c r="A599" s="29">
        <v>770474</v>
      </c>
      <c r="B599" s="70" t="s">
        <v>5812</v>
      </c>
      <c r="C599" s="31">
        <f>IF($D$2&gt;0,$D$2,MULTIPLIER!$C$5)</f>
        <v>0</v>
      </c>
      <c r="D599" s="32">
        <v>4.84</v>
      </c>
      <c r="E599" s="43">
        <f t="shared" si="9"/>
        <v>0</v>
      </c>
    </row>
    <row r="600" spans="1:5" customFormat="1" ht="14.25" x14ac:dyDescent="0.15">
      <c r="A600" s="33">
        <v>770475</v>
      </c>
      <c r="B600" s="71" t="s">
        <v>5813</v>
      </c>
      <c r="C600" s="35">
        <f>IF($D$2&gt;0,$D$2,MULTIPLIER!$C$5)</f>
        <v>0</v>
      </c>
      <c r="D600" s="36">
        <v>5.84</v>
      </c>
      <c r="E600" s="43">
        <f t="shared" si="9"/>
        <v>0</v>
      </c>
    </row>
    <row r="601" spans="1:5" customFormat="1" ht="14.25" x14ac:dyDescent="0.15">
      <c r="A601" s="29">
        <v>770476</v>
      </c>
      <c r="B601" s="70" t="s">
        <v>5814</v>
      </c>
      <c r="C601" s="31">
        <f>IF($D$2&gt;0,$D$2,MULTIPLIER!$C$5)</f>
        <v>0</v>
      </c>
      <c r="D601" s="32">
        <v>8.16</v>
      </c>
      <c r="E601" s="43">
        <f t="shared" si="9"/>
        <v>0</v>
      </c>
    </row>
    <row r="602" spans="1:5" customFormat="1" ht="14.25" x14ac:dyDescent="0.15">
      <c r="A602" s="33">
        <v>770477</v>
      </c>
      <c r="B602" s="71" t="s">
        <v>5815</v>
      </c>
      <c r="C602" s="35">
        <f>IF($D$2&gt;0,$D$2,MULTIPLIER!$C$5)</f>
        <v>0</v>
      </c>
      <c r="D602" s="36">
        <v>11.03</v>
      </c>
      <c r="E602" s="43">
        <f t="shared" si="9"/>
        <v>0</v>
      </c>
    </row>
    <row r="603" spans="1:5" customFormat="1" ht="14.25" x14ac:dyDescent="0.15">
      <c r="A603" s="29">
        <v>770478</v>
      </c>
      <c r="B603" s="70" t="s">
        <v>5816</v>
      </c>
      <c r="C603" s="31">
        <f>IF($D$2&gt;0,$D$2,MULTIPLIER!$C$5)</f>
        <v>0</v>
      </c>
      <c r="D603" s="32">
        <v>13.99</v>
      </c>
      <c r="E603" s="43">
        <f t="shared" si="9"/>
        <v>0</v>
      </c>
    </row>
    <row r="604" spans="1:5" customFormat="1" ht="14.25" x14ac:dyDescent="0.15">
      <c r="A604" s="33">
        <v>770479</v>
      </c>
      <c r="B604" s="71" t="s">
        <v>5817</v>
      </c>
      <c r="C604" s="35">
        <f>IF($D$2&gt;0,$D$2,MULTIPLIER!$C$5)</f>
        <v>0</v>
      </c>
      <c r="D604" s="36">
        <v>27.3</v>
      </c>
      <c r="E604" s="43">
        <f t="shared" si="9"/>
        <v>0</v>
      </c>
    </row>
    <row r="605" spans="1:5" customFormat="1" ht="14.25" x14ac:dyDescent="0.15">
      <c r="A605" s="29">
        <v>770480</v>
      </c>
      <c r="B605" s="70" t="s">
        <v>5818</v>
      </c>
      <c r="C605" s="31">
        <f>IF($D$2&gt;0,$D$2,MULTIPLIER!$C$5)</f>
        <v>0</v>
      </c>
      <c r="D605" s="32">
        <v>38.729999999999997</v>
      </c>
      <c r="E605" s="43">
        <f t="shared" si="9"/>
        <v>0</v>
      </c>
    </row>
    <row r="606" spans="1:5" customFormat="1" ht="14.25" x14ac:dyDescent="0.15">
      <c r="A606" s="33">
        <v>770481</v>
      </c>
      <c r="B606" s="71" t="s">
        <v>5819</v>
      </c>
      <c r="C606" s="35">
        <f>IF($D$2&gt;0,$D$2,MULTIPLIER!$C$5)</f>
        <v>0</v>
      </c>
      <c r="D606" s="36">
        <v>80.37</v>
      </c>
      <c r="E606" s="43">
        <f t="shared" si="9"/>
        <v>0</v>
      </c>
    </row>
    <row r="607" spans="1:5" customFormat="1" ht="14.25" x14ac:dyDescent="0.15">
      <c r="A607" s="29">
        <v>770482</v>
      </c>
      <c r="B607" s="70" t="s">
        <v>5820</v>
      </c>
      <c r="C607" s="31">
        <f>IF($D$2&gt;0,$D$2,MULTIPLIER!$C$5)</f>
        <v>0</v>
      </c>
      <c r="D607" s="32">
        <v>159.41</v>
      </c>
      <c r="E607" s="43">
        <f t="shared" si="9"/>
        <v>0</v>
      </c>
    </row>
    <row r="608" spans="1:5" customFormat="1" ht="14.25" x14ac:dyDescent="0.15">
      <c r="A608" s="33">
        <v>770540</v>
      </c>
      <c r="B608" s="71" t="s">
        <v>5821</v>
      </c>
      <c r="C608" s="35">
        <f>IF($D$2&gt;0,$D$2,MULTIPLIER!$C$5)</f>
        <v>0</v>
      </c>
      <c r="D608" s="36">
        <v>5.51</v>
      </c>
      <c r="E608" s="43">
        <f t="shared" si="9"/>
        <v>0</v>
      </c>
    </row>
    <row r="609" spans="1:5" customFormat="1" ht="14.25" x14ac:dyDescent="0.15">
      <c r="A609" s="29">
        <v>770541</v>
      </c>
      <c r="B609" s="70" t="s">
        <v>5822</v>
      </c>
      <c r="C609" s="31">
        <f>IF($D$2&gt;0,$D$2,MULTIPLIER!$C$5)</f>
        <v>0</v>
      </c>
      <c r="D609" s="32">
        <v>5.56</v>
      </c>
      <c r="E609" s="43">
        <f t="shared" si="9"/>
        <v>0</v>
      </c>
    </row>
    <row r="610" spans="1:5" customFormat="1" ht="14.25" x14ac:dyDescent="0.15">
      <c r="A610" s="33">
        <v>770542</v>
      </c>
      <c r="B610" s="71" t="s">
        <v>5823</v>
      </c>
      <c r="C610" s="35">
        <f>IF($D$2&gt;0,$D$2,MULTIPLIER!$C$5)</f>
        <v>0</v>
      </c>
      <c r="D610" s="36">
        <v>5.51</v>
      </c>
      <c r="E610" s="43">
        <f t="shared" si="9"/>
        <v>0</v>
      </c>
    </row>
    <row r="611" spans="1:5" customFormat="1" ht="14.25" x14ac:dyDescent="0.15">
      <c r="A611" s="29">
        <v>770543</v>
      </c>
      <c r="B611" s="70" t="s">
        <v>5824</v>
      </c>
      <c r="C611" s="31">
        <f>IF($D$2&gt;0,$D$2,MULTIPLIER!$C$5)</f>
        <v>0</v>
      </c>
      <c r="D611" s="32">
        <v>6.19</v>
      </c>
      <c r="E611" s="43">
        <f t="shared" ref="E611:E674" si="10">C611*D611</f>
        <v>0</v>
      </c>
    </row>
    <row r="612" spans="1:5" customFormat="1" ht="14.25" x14ac:dyDescent="0.15">
      <c r="A612" s="33">
        <v>770544</v>
      </c>
      <c r="B612" s="71" t="s">
        <v>5825</v>
      </c>
      <c r="C612" s="35">
        <f>IF($D$2&gt;0,$D$2,MULTIPLIER!$C$5)</f>
        <v>0</v>
      </c>
      <c r="D612" s="36">
        <v>5.01</v>
      </c>
      <c r="E612" s="43">
        <f t="shared" si="10"/>
        <v>0</v>
      </c>
    </row>
    <row r="613" spans="1:5" customFormat="1" ht="14.25" x14ac:dyDescent="0.15">
      <c r="A613" s="29">
        <v>770545</v>
      </c>
      <c r="B613" s="70" t="s">
        <v>5826</v>
      </c>
      <c r="C613" s="31">
        <f>IF($D$2&gt;0,$D$2,MULTIPLIER!$C$5)</f>
        <v>0</v>
      </c>
      <c r="D613" s="32">
        <v>4.7</v>
      </c>
      <c r="E613" s="43">
        <f t="shared" si="10"/>
        <v>0</v>
      </c>
    </row>
    <row r="614" spans="1:5" customFormat="1" ht="14.25" x14ac:dyDescent="0.15">
      <c r="A614" s="33">
        <v>770546</v>
      </c>
      <c r="B614" s="71" t="s">
        <v>5827</v>
      </c>
      <c r="C614" s="35">
        <f>IF($D$2&gt;0,$D$2,MULTIPLIER!$C$5)</f>
        <v>0</v>
      </c>
      <c r="D614" s="36">
        <v>6.33</v>
      </c>
      <c r="E614" s="43">
        <f t="shared" si="10"/>
        <v>0</v>
      </c>
    </row>
    <row r="615" spans="1:5" customFormat="1" ht="14.25" x14ac:dyDescent="0.15">
      <c r="A615" s="29">
        <v>770547</v>
      </c>
      <c r="B615" s="70" t="s">
        <v>5828</v>
      </c>
      <c r="C615" s="31">
        <f>IF($D$2&gt;0,$D$2,MULTIPLIER!$C$5)</f>
        <v>0</v>
      </c>
      <c r="D615" s="32">
        <v>6.21</v>
      </c>
      <c r="E615" s="43">
        <f t="shared" si="10"/>
        <v>0</v>
      </c>
    </row>
    <row r="616" spans="1:5" customFormat="1" ht="14.25" x14ac:dyDescent="0.15">
      <c r="A616" s="33">
        <v>770548</v>
      </c>
      <c r="B616" s="71" t="s">
        <v>5829</v>
      </c>
      <c r="C616" s="35">
        <f>IF($D$2&gt;0,$D$2,MULTIPLIER!$C$5)</f>
        <v>0</v>
      </c>
      <c r="D616" s="36">
        <v>6.21</v>
      </c>
      <c r="E616" s="43">
        <f t="shared" si="10"/>
        <v>0</v>
      </c>
    </row>
    <row r="617" spans="1:5" customFormat="1" ht="14.25" x14ac:dyDescent="0.15">
      <c r="A617" s="29">
        <v>770549</v>
      </c>
      <c r="B617" s="70" t="s">
        <v>5830</v>
      </c>
      <c r="C617" s="31">
        <f>IF($D$2&gt;0,$D$2,MULTIPLIER!$C$5)</f>
        <v>0</v>
      </c>
      <c r="D617" s="32">
        <v>5.48</v>
      </c>
      <c r="E617" s="43">
        <f t="shared" si="10"/>
        <v>0</v>
      </c>
    </row>
    <row r="618" spans="1:5" customFormat="1" ht="14.25" x14ac:dyDescent="0.15">
      <c r="A618" s="33">
        <v>770550</v>
      </c>
      <c r="B618" s="71" t="s">
        <v>5831</v>
      </c>
      <c r="C618" s="35">
        <f>IF($D$2&gt;0,$D$2,MULTIPLIER!$C$5)</f>
        <v>0</v>
      </c>
      <c r="D618" s="36">
        <v>11.03</v>
      </c>
      <c r="E618" s="43">
        <f t="shared" si="10"/>
        <v>0</v>
      </c>
    </row>
    <row r="619" spans="1:5" customFormat="1" ht="14.25" x14ac:dyDescent="0.15">
      <c r="A619" s="29">
        <v>770551</v>
      </c>
      <c r="B619" s="70" t="s">
        <v>5832</v>
      </c>
      <c r="C619" s="31">
        <f>IF($D$2&gt;0,$D$2,MULTIPLIER!$C$5)</f>
        <v>0</v>
      </c>
      <c r="D619" s="32">
        <v>11.26</v>
      </c>
      <c r="E619" s="43">
        <f t="shared" si="10"/>
        <v>0</v>
      </c>
    </row>
    <row r="620" spans="1:5" customFormat="1" ht="14.25" x14ac:dyDescent="0.15">
      <c r="A620" s="33">
        <v>770552</v>
      </c>
      <c r="B620" s="71" t="s">
        <v>5833</v>
      </c>
      <c r="C620" s="35">
        <f>IF($D$2&gt;0,$D$2,MULTIPLIER!$C$5)</f>
        <v>0</v>
      </c>
      <c r="D620" s="36">
        <v>9.16</v>
      </c>
      <c r="E620" s="43">
        <f t="shared" si="10"/>
        <v>0</v>
      </c>
    </row>
    <row r="621" spans="1:5" customFormat="1" ht="14.25" x14ac:dyDescent="0.15">
      <c r="A621" s="29">
        <v>770553</v>
      </c>
      <c r="B621" s="70" t="s">
        <v>5834</v>
      </c>
      <c r="C621" s="31">
        <f>IF($D$2&gt;0,$D$2,MULTIPLIER!$C$5)</f>
        <v>0</v>
      </c>
      <c r="D621" s="32">
        <v>8.49</v>
      </c>
      <c r="E621" s="43">
        <f t="shared" si="10"/>
        <v>0</v>
      </c>
    </row>
    <row r="622" spans="1:5" customFormat="1" ht="14.25" x14ac:dyDescent="0.15">
      <c r="A622" s="33">
        <v>770554</v>
      </c>
      <c r="B622" s="71" t="s">
        <v>5835</v>
      </c>
      <c r="C622" s="35">
        <f>IF($D$2&gt;0,$D$2,MULTIPLIER!$C$5)</f>
        <v>0</v>
      </c>
      <c r="D622" s="36">
        <v>14.43</v>
      </c>
      <c r="E622" s="43">
        <f t="shared" si="10"/>
        <v>0</v>
      </c>
    </row>
    <row r="623" spans="1:5" customFormat="1" ht="14.25" x14ac:dyDescent="0.15">
      <c r="A623" s="29">
        <v>770555</v>
      </c>
      <c r="B623" s="70" t="s">
        <v>5836</v>
      </c>
      <c r="C623" s="31">
        <f>IF($D$2&gt;0,$D$2,MULTIPLIER!$C$5)</f>
        <v>0</v>
      </c>
      <c r="D623" s="32">
        <v>11.64</v>
      </c>
      <c r="E623" s="43">
        <f t="shared" si="10"/>
        <v>0</v>
      </c>
    </row>
    <row r="624" spans="1:5" customFormat="1" ht="14.25" x14ac:dyDescent="0.15">
      <c r="A624" s="33">
        <v>770556</v>
      </c>
      <c r="B624" s="71" t="s">
        <v>5837</v>
      </c>
      <c r="C624" s="35">
        <f>IF($D$2&gt;0,$D$2,MULTIPLIER!$C$5)</f>
        <v>0</v>
      </c>
      <c r="D624" s="36">
        <v>11.64</v>
      </c>
      <c r="E624" s="43">
        <f t="shared" si="10"/>
        <v>0</v>
      </c>
    </row>
    <row r="625" spans="1:5" customFormat="1" ht="14.25" x14ac:dyDescent="0.15">
      <c r="A625" s="29">
        <v>770557</v>
      </c>
      <c r="B625" s="70" t="s">
        <v>5838</v>
      </c>
      <c r="C625" s="31">
        <f>IF($D$2&gt;0,$D$2,MULTIPLIER!$C$5)</f>
        <v>0</v>
      </c>
      <c r="D625" s="32">
        <v>16.670000000000002</v>
      </c>
      <c r="E625" s="43">
        <f t="shared" si="10"/>
        <v>0</v>
      </c>
    </row>
    <row r="626" spans="1:5" customFormat="1" ht="14.25" x14ac:dyDescent="0.15">
      <c r="A626" s="33">
        <v>770558</v>
      </c>
      <c r="B626" s="71" t="s">
        <v>5839</v>
      </c>
      <c r="C626" s="35">
        <f>IF($D$2&gt;0,$D$2,MULTIPLIER!$C$5)</f>
        <v>0</v>
      </c>
      <c r="D626" s="36">
        <v>15.01</v>
      </c>
      <c r="E626" s="43">
        <f t="shared" si="10"/>
        <v>0</v>
      </c>
    </row>
    <row r="627" spans="1:5" customFormat="1" ht="14.25" x14ac:dyDescent="0.15">
      <c r="A627" s="29">
        <v>770559</v>
      </c>
      <c r="B627" s="70" t="s">
        <v>5840</v>
      </c>
      <c r="C627" s="31">
        <f>IF($D$2&gt;0,$D$2,MULTIPLIER!$C$5)</f>
        <v>0</v>
      </c>
      <c r="D627" s="32">
        <v>15.01</v>
      </c>
      <c r="E627" s="43">
        <f t="shared" si="10"/>
        <v>0</v>
      </c>
    </row>
    <row r="628" spans="1:5" customFormat="1" ht="14.25" x14ac:dyDescent="0.15">
      <c r="A628" s="33">
        <v>770560</v>
      </c>
      <c r="B628" s="71" t="s">
        <v>5841</v>
      </c>
      <c r="C628" s="35">
        <f>IF($D$2&gt;0,$D$2,MULTIPLIER!$C$5)</f>
        <v>0</v>
      </c>
      <c r="D628" s="36">
        <v>14.18</v>
      </c>
      <c r="E628" s="43">
        <f t="shared" si="10"/>
        <v>0</v>
      </c>
    </row>
    <row r="629" spans="1:5" customFormat="1" ht="14.25" x14ac:dyDescent="0.15">
      <c r="A629" s="29">
        <v>770561</v>
      </c>
      <c r="B629" s="70" t="s">
        <v>5842</v>
      </c>
      <c r="C629" s="31">
        <f>IF($D$2&gt;0,$D$2,MULTIPLIER!$C$5)</f>
        <v>0</v>
      </c>
      <c r="D629" s="32">
        <v>24.48</v>
      </c>
      <c r="E629" s="43">
        <f t="shared" si="10"/>
        <v>0</v>
      </c>
    </row>
    <row r="630" spans="1:5" customFormat="1" ht="14.25" x14ac:dyDescent="0.15">
      <c r="A630" s="33">
        <v>770562</v>
      </c>
      <c r="B630" s="71" t="s">
        <v>5843</v>
      </c>
      <c r="C630" s="35">
        <f>IF($D$2&gt;0,$D$2,MULTIPLIER!$C$5)</f>
        <v>0</v>
      </c>
      <c r="D630" s="36">
        <v>24.48</v>
      </c>
      <c r="E630" s="43">
        <f t="shared" si="10"/>
        <v>0</v>
      </c>
    </row>
    <row r="631" spans="1:5" customFormat="1" ht="14.25" x14ac:dyDescent="0.15">
      <c r="A631" s="29">
        <v>770563</v>
      </c>
      <c r="B631" s="70" t="s">
        <v>5844</v>
      </c>
      <c r="C631" s="31">
        <f>IF($D$2&gt;0,$D$2,MULTIPLIER!$C$5)</f>
        <v>0</v>
      </c>
      <c r="D631" s="32">
        <v>20.46</v>
      </c>
      <c r="E631" s="43">
        <f t="shared" si="10"/>
        <v>0</v>
      </c>
    </row>
    <row r="632" spans="1:5" customFormat="1" ht="14.25" x14ac:dyDescent="0.15">
      <c r="A632" s="33">
        <v>770564</v>
      </c>
      <c r="B632" s="71" t="s">
        <v>5845</v>
      </c>
      <c r="C632" s="35">
        <f>IF($D$2&gt;0,$D$2,MULTIPLIER!$C$5)</f>
        <v>0</v>
      </c>
      <c r="D632" s="36">
        <v>21.63</v>
      </c>
      <c r="E632" s="43">
        <f t="shared" si="10"/>
        <v>0</v>
      </c>
    </row>
    <row r="633" spans="1:5" customFormat="1" ht="14.25" x14ac:dyDescent="0.15">
      <c r="A633" s="29">
        <v>770565</v>
      </c>
      <c r="B633" s="70" t="s">
        <v>5846</v>
      </c>
      <c r="C633" s="31">
        <f>IF($D$2&gt;0,$D$2,MULTIPLIER!$C$5)</f>
        <v>0</v>
      </c>
      <c r="D633" s="32">
        <v>20.46</v>
      </c>
      <c r="E633" s="43">
        <f t="shared" si="10"/>
        <v>0</v>
      </c>
    </row>
    <row r="634" spans="1:5" customFormat="1" ht="14.25" x14ac:dyDescent="0.15">
      <c r="A634" s="33">
        <v>770566</v>
      </c>
      <c r="B634" s="71" t="s">
        <v>5847</v>
      </c>
      <c r="C634" s="35">
        <f>IF($D$2&gt;0,$D$2,MULTIPLIER!$C$5)</f>
        <v>0</v>
      </c>
      <c r="D634" s="36">
        <v>20.46</v>
      </c>
      <c r="E634" s="43">
        <f t="shared" si="10"/>
        <v>0</v>
      </c>
    </row>
    <row r="635" spans="1:5" customFormat="1" ht="14.25" x14ac:dyDescent="0.15">
      <c r="A635" s="29">
        <v>770567</v>
      </c>
      <c r="B635" s="70" t="s">
        <v>5848</v>
      </c>
      <c r="C635" s="31">
        <f>IF($D$2&gt;0,$D$2,MULTIPLIER!$C$5)</f>
        <v>0</v>
      </c>
      <c r="D635" s="32">
        <v>63.31</v>
      </c>
      <c r="E635" s="43">
        <f t="shared" si="10"/>
        <v>0</v>
      </c>
    </row>
    <row r="636" spans="1:5" customFormat="1" ht="14.25" x14ac:dyDescent="0.15">
      <c r="A636" s="33">
        <v>770568</v>
      </c>
      <c r="B636" s="71" t="s">
        <v>5849</v>
      </c>
      <c r="C636" s="35">
        <f>IF($D$2&gt;0,$D$2,MULTIPLIER!$C$5)</f>
        <v>0</v>
      </c>
      <c r="D636" s="36">
        <v>63.22</v>
      </c>
      <c r="E636" s="43">
        <f t="shared" si="10"/>
        <v>0</v>
      </c>
    </row>
    <row r="637" spans="1:5" customFormat="1" ht="14.25" x14ac:dyDescent="0.15">
      <c r="A637" s="29">
        <v>770569</v>
      </c>
      <c r="B637" s="70" t="s">
        <v>5850</v>
      </c>
      <c r="C637" s="31">
        <f>IF($D$2&gt;0,$D$2,MULTIPLIER!$C$5)</f>
        <v>0</v>
      </c>
      <c r="D637" s="32">
        <v>63.22</v>
      </c>
      <c r="E637" s="43">
        <f t="shared" si="10"/>
        <v>0</v>
      </c>
    </row>
    <row r="638" spans="1:5" customFormat="1" ht="14.25" x14ac:dyDescent="0.15">
      <c r="A638" s="33">
        <v>770570</v>
      </c>
      <c r="B638" s="71" t="s">
        <v>5851</v>
      </c>
      <c r="C638" s="35">
        <f>IF($D$2&gt;0,$D$2,MULTIPLIER!$C$5)</f>
        <v>0</v>
      </c>
      <c r="D638" s="36">
        <v>64.53</v>
      </c>
      <c r="E638" s="43">
        <f t="shared" si="10"/>
        <v>0</v>
      </c>
    </row>
    <row r="639" spans="1:5" customFormat="1" ht="14.25" x14ac:dyDescent="0.15">
      <c r="A639" s="29">
        <v>770571</v>
      </c>
      <c r="B639" s="70" t="s">
        <v>5852</v>
      </c>
      <c r="C639" s="31">
        <f>IF($D$2&gt;0,$D$2,MULTIPLIER!$C$5)</f>
        <v>0</v>
      </c>
      <c r="D639" s="32">
        <v>63.31</v>
      </c>
      <c r="E639" s="43">
        <f t="shared" si="10"/>
        <v>0</v>
      </c>
    </row>
    <row r="640" spans="1:5" customFormat="1" ht="14.25" x14ac:dyDescent="0.15">
      <c r="A640" s="33">
        <v>770572</v>
      </c>
      <c r="B640" s="71" t="s">
        <v>5853</v>
      </c>
      <c r="C640" s="35">
        <f>IF($D$2&gt;0,$D$2,MULTIPLIER!$C$5)</f>
        <v>0</v>
      </c>
      <c r="D640" s="36">
        <v>85.71</v>
      </c>
      <c r="E640" s="43">
        <f t="shared" si="10"/>
        <v>0</v>
      </c>
    </row>
    <row r="641" spans="1:5" customFormat="1" ht="14.25" x14ac:dyDescent="0.15">
      <c r="A641" s="29">
        <v>770573</v>
      </c>
      <c r="B641" s="70" t="s">
        <v>5854</v>
      </c>
      <c r="C641" s="31">
        <f>IF($D$2&gt;0,$D$2,MULTIPLIER!$C$5)</f>
        <v>0</v>
      </c>
      <c r="D641" s="32">
        <v>85.71</v>
      </c>
      <c r="E641" s="43">
        <f t="shared" si="10"/>
        <v>0</v>
      </c>
    </row>
    <row r="642" spans="1:5" customFormat="1" ht="14.25" x14ac:dyDescent="0.15">
      <c r="A642" s="33">
        <v>770574</v>
      </c>
      <c r="B642" s="71" t="s">
        <v>5855</v>
      </c>
      <c r="C642" s="35">
        <f>IF($D$2&gt;0,$D$2,MULTIPLIER!$C$5)</f>
        <v>0</v>
      </c>
      <c r="D642" s="36">
        <v>84.1</v>
      </c>
      <c r="E642" s="43">
        <f t="shared" si="10"/>
        <v>0</v>
      </c>
    </row>
    <row r="643" spans="1:5" customFormat="1" ht="14.25" x14ac:dyDescent="0.15">
      <c r="A643" s="29">
        <v>770575</v>
      </c>
      <c r="B643" s="70" t="s">
        <v>5856</v>
      </c>
      <c r="C643" s="31">
        <f>IF($D$2&gt;0,$D$2,MULTIPLIER!$C$5)</f>
        <v>0</v>
      </c>
      <c r="D643" s="32">
        <v>74.489999999999995</v>
      </c>
      <c r="E643" s="43">
        <f t="shared" si="10"/>
        <v>0</v>
      </c>
    </row>
    <row r="644" spans="1:5" customFormat="1" ht="14.25" x14ac:dyDescent="0.15">
      <c r="A644" s="33">
        <v>770576</v>
      </c>
      <c r="B644" s="71" t="s">
        <v>5857</v>
      </c>
      <c r="C644" s="35">
        <f>IF($D$2&gt;0,$D$2,MULTIPLIER!$C$5)</f>
        <v>0</v>
      </c>
      <c r="D644" s="36">
        <v>84.1</v>
      </c>
      <c r="E644" s="43">
        <f t="shared" si="10"/>
        <v>0</v>
      </c>
    </row>
    <row r="645" spans="1:5" customFormat="1" ht="14.25" x14ac:dyDescent="0.15">
      <c r="A645" s="29">
        <v>770577</v>
      </c>
      <c r="B645" s="70" t="s">
        <v>5858</v>
      </c>
      <c r="C645" s="31">
        <f>IF($D$2&gt;0,$D$2,MULTIPLIER!$C$5)</f>
        <v>0</v>
      </c>
      <c r="D645" s="32">
        <v>200.11</v>
      </c>
      <c r="E645" s="43">
        <f t="shared" si="10"/>
        <v>0</v>
      </c>
    </row>
    <row r="646" spans="1:5" customFormat="1" ht="14.25" x14ac:dyDescent="0.15">
      <c r="A646" s="33">
        <v>770578</v>
      </c>
      <c r="B646" s="71" t="s">
        <v>5859</v>
      </c>
      <c r="C646" s="35">
        <f>IF($D$2&gt;0,$D$2,MULTIPLIER!$C$5)</f>
        <v>0</v>
      </c>
      <c r="D646" s="36">
        <v>200.11</v>
      </c>
      <c r="E646" s="43">
        <f t="shared" si="10"/>
        <v>0</v>
      </c>
    </row>
    <row r="647" spans="1:5" customFormat="1" ht="14.25" x14ac:dyDescent="0.15">
      <c r="A647" s="29">
        <v>770579</v>
      </c>
      <c r="B647" s="70" t="s">
        <v>5860</v>
      </c>
      <c r="C647" s="31">
        <f>IF($D$2&gt;0,$D$2,MULTIPLIER!$C$5)</f>
        <v>0</v>
      </c>
      <c r="D647" s="32">
        <v>200.11</v>
      </c>
      <c r="E647" s="43">
        <f t="shared" si="10"/>
        <v>0</v>
      </c>
    </row>
    <row r="648" spans="1:5" customFormat="1" ht="14.25" x14ac:dyDescent="0.15">
      <c r="A648" s="33">
        <v>770580</v>
      </c>
      <c r="B648" s="71" t="s">
        <v>5861</v>
      </c>
      <c r="C648" s="35">
        <f>IF($D$2&gt;0,$D$2,MULTIPLIER!$C$5)</f>
        <v>0</v>
      </c>
      <c r="D648" s="36">
        <v>182.01</v>
      </c>
      <c r="E648" s="43">
        <f t="shared" si="10"/>
        <v>0</v>
      </c>
    </row>
    <row r="649" spans="1:5" customFormat="1" ht="14.25" x14ac:dyDescent="0.15">
      <c r="A649" s="29">
        <v>770581</v>
      </c>
      <c r="B649" s="70" t="s">
        <v>5862</v>
      </c>
      <c r="C649" s="31">
        <f>IF($D$2&gt;0,$D$2,MULTIPLIER!$C$5)</f>
        <v>0</v>
      </c>
      <c r="D649" s="32">
        <v>182.01</v>
      </c>
      <c r="E649" s="43">
        <f t="shared" si="10"/>
        <v>0</v>
      </c>
    </row>
    <row r="650" spans="1:5" customFormat="1" ht="14.25" x14ac:dyDescent="0.15">
      <c r="A650" s="33">
        <v>770582</v>
      </c>
      <c r="B650" s="71" t="s">
        <v>5863</v>
      </c>
      <c r="C650" s="35">
        <f>IF($D$2&gt;0,$D$2,MULTIPLIER!$C$5)</f>
        <v>0</v>
      </c>
      <c r="D650" s="36">
        <v>182.01</v>
      </c>
      <c r="E650" s="43">
        <f t="shared" si="10"/>
        <v>0</v>
      </c>
    </row>
    <row r="651" spans="1:5" customFormat="1" ht="14.25" x14ac:dyDescent="0.15">
      <c r="A651" s="29">
        <v>770585</v>
      </c>
      <c r="B651" s="70" t="s">
        <v>5864</v>
      </c>
      <c r="C651" s="31">
        <f>IF($D$2&gt;0,$D$2,MULTIPLIER!$C$5)</f>
        <v>0</v>
      </c>
      <c r="D651" s="32">
        <v>346.75299999999999</v>
      </c>
      <c r="E651" s="43">
        <f t="shared" si="10"/>
        <v>0</v>
      </c>
    </row>
    <row r="652" spans="1:5" customFormat="1" ht="14.25" x14ac:dyDescent="0.15">
      <c r="A652" s="33">
        <v>7702405</v>
      </c>
      <c r="B652" s="71" t="s">
        <v>5996</v>
      </c>
      <c r="C652" s="35">
        <f>IF($D$2&gt;0,$D$2,MULTIPLIER!$C$5)</f>
        <v>0</v>
      </c>
      <c r="D652" s="36">
        <v>15.05</v>
      </c>
      <c r="E652" s="43">
        <f t="shared" si="10"/>
        <v>0</v>
      </c>
    </row>
    <row r="653" spans="1:5" customFormat="1" ht="14.25" x14ac:dyDescent="0.15">
      <c r="A653" s="29">
        <v>7702406</v>
      </c>
      <c r="B653" s="70" t="s">
        <v>5997</v>
      </c>
      <c r="C653" s="31">
        <f>IF($D$2&gt;0,$D$2,MULTIPLIER!$C$5)</f>
        <v>0</v>
      </c>
      <c r="D653" s="32">
        <v>9.18</v>
      </c>
      <c r="E653" s="43">
        <f t="shared" si="10"/>
        <v>0</v>
      </c>
    </row>
    <row r="654" spans="1:5" customFormat="1" ht="14.25" x14ac:dyDescent="0.15">
      <c r="A654" s="33">
        <v>7702407</v>
      </c>
      <c r="B654" s="71" t="s">
        <v>5998</v>
      </c>
      <c r="C654" s="35">
        <f>IF($D$2&gt;0,$D$2,MULTIPLIER!$C$5)</f>
        <v>0</v>
      </c>
      <c r="D654" s="36">
        <v>15.24</v>
      </c>
      <c r="E654" s="43">
        <f t="shared" si="10"/>
        <v>0</v>
      </c>
    </row>
    <row r="655" spans="1:5" customFormat="1" ht="14.25" x14ac:dyDescent="0.15">
      <c r="A655" s="29">
        <v>7702408</v>
      </c>
      <c r="B655" s="70" t="s">
        <v>5999</v>
      </c>
      <c r="C655" s="31">
        <f>IF($D$2&gt;0,$D$2,MULTIPLIER!$C$5)</f>
        <v>0</v>
      </c>
      <c r="D655" s="32">
        <v>23.12</v>
      </c>
      <c r="E655" s="43">
        <f t="shared" si="10"/>
        <v>0</v>
      </c>
    </row>
    <row r="656" spans="1:5" customFormat="1" ht="14.25" x14ac:dyDescent="0.15">
      <c r="A656" s="33">
        <v>7702409</v>
      </c>
      <c r="B656" s="71" t="s">
        <v>6000</v>
      </c>
      <c r="C656" s="35">
        <f>IF($D$2&gt;0,$D$2,MULTIPLIER!$C$5)</f>
        <v>0</v>
      </c>
      <c r="D656" s="36">
        <v>10.71</v>
      </c>
      <c r="E656" s="43">
        <f t="shared" si="10"/>
        <v>0</v>
      </c>
    </row>
    <row r="657" spans="1:5" customFormat="1" ht="14.25" x14ac:dyDescent="0.15">
      <c r="A657" s="29">
        <v>7702410</v>
      </c>
      <c r="B657" s="70" t="s">
        <v>6001</v>
      </c>
      <c r="C657" s="31">
        <f>IF($D$2&gt;0,$D$2,MULTIPLIER!$C$5)</f>
        <v>0</v>
      </c>
      <c r="D657" s="32">
        <v>10.71</v>
      </c>
      <c r="E657" s="43">
        <f t="shared" si="10"/>
        <v>0</v>
      </c>
    </row>
    <row r="658" spans="1:5" customFormat="1" ht="14.25" x14ac:dyDescent="0.15">
      <c r="A658" s="33">
        <v>7702411</v>
      </c>
      <c r="B658" s="71" t="s">
        <v>6002</v>
      </c>
      <c r="C658" s="35">
        <f>IF($D$2&gt;0,$D$2,MULTIPLIER!$C$5)</f>
        <v>0</v>
      </c>
      <c r="D658" s="36">
        <v>16.190000000000001</v>
      </c>
      <c r="E658" s="43">
        <f t="shared" si="10"/>
        <v>0</v>
      </c>
    </row>
    <row r="659" spans="1:5" customFormat="1" ht="14.25" x14ac:dyDescent="0.15">
      <c r="A659" s="29">
        <v>7702413</v>
      </c>
      <c r="B659" s="70" t="s">
        <v>6003</v>
      </c>
      <c r="C659" s="31">
        <f>IF($D$2&gt;0,$D$2,MULTIPLIER!$C$5)</f>
        <v>0</v>
      </c>
      <c r="D659" s="32">
        <v>9.74</v>
      </c>
      <c r="E659" s="43">
        <f t="shared" si="10"/>
        <v>0</v>
      </c>
    </row>
    <row r="660" spans="1:5" customFormat="1" ht="14.25" x14ac:dyDescent="0.15">
      <c r="A660" s="33">
        <v>7702414</v>
      </c>
      <c r="B660" s="71" t="s">
        <v>6004</v>
      </c>
      <c r="C660" s="35">
        <f>IF($D$2&gt;0,$D$2,MULTIPLIER!$C$5)</f>
        <v>0</v>
      </c>
      <c r="D660" s="36">
        <v>14.78</v>
      </c>
      <c r="E660" s="43">
        <f t="shared" si="10"/>
        <v>0</v>
      </c>
    </row>
    <row r="661" spans="1:5" customFormat="1" ht="14.25" x14ac:dyDescent="0.15">
      <c r="A661" s="29">
        <v>7702415</v>
      </c>
      <c r="B661" s="70" t="s">
        <v>6005</v>
      </c>
      <c r="C661" s="31">
        <f>IF($D$2&gt;0,$D$2,MULTIPLIER!$C$5)</f>
        <v>0</v>
      </c>
      <c r="D661" s="32">
        <v>9.3800000000000008</v>
      </c>
      <c r="E661" s="43">
        <f t="shared" si="10"/>
        <v>0</v>
      </c>
    </row>
    <row r="662" spans="1:5" customFormat="1" ht="14.25" x14ac:dyDescent="0.15">
      <c r="A662" s="33">
        <v>7702416</v>
      </c>
      <c r="B662" s="71" t="s">
        <v>6006</v>
      </c>
      <c r="C662" s="35">
        <f>IF($D$2&gt;0,$D$2,MULTIPLIER!$C$5)</f>
        <v>0</v>
      </c>
      <c r="D662" s="36">
        <v>16.190000000000001</v>
      </c>
      <c r="E662" s="43">
        <f t="shared" si="10"/>
        <v>0</v>
      </c>
    </row>
    <row r="663" spans="1:5" customFormat="1" ht="14.25" x14ac:dyDescent="0.15">
      <c r="A663" s="29">
        <v>7702417</v>
      </c>
      <c r="B663" s="70" t="s">
        <v>6007</v>
      </c>
      <c r="C663" s="31">
        <f>IF($D$2&gt;0,$D$2,MULTIPLIER!$C$5)</f>
        <v>0</v>
      </c>
      <c r="D663" s="32">
        <v>26.93</v>
      </c>
      <c r="E663" s="43">
        <f t="shared" si="10"/>
        <v>0</v>
      </c>
    </row>
    <row r="664" spans="1:5" customFormat="1" ht="14.25" x14ac:dyDescent="0.15">
      <c r="A664" s="33">
        <v>7702418</v>
      </c>
      <c r="B664" s="71" t="s">
        <v>6008</v>
      </c>
      <c r="C664" s="35">
        <f>IF($D$2&gt;0,$D$2,MULTIPLIER!$C$5)</f>
        <v>0</v>
      </c>
      <c r="D664" s="36">
        <v>15.86</v>
      </c>
      <c r="E664" s="43">
        <f t="shared" si="10"/>
        <v>0</v>
      </c>
    </row>
    <row r="665" spans="1:5" customFormat="1" ht="14.25" x14ac:dyDescent="0.15">
      <c r="A665" s="29">
        <v>7702419</v>
      </c>
      <c r="B665" s="70" t="s">
        <v>6009</v>
      </c>
      <c r="C665" s="31">
        <f>IF($D$2&gt;0,$D$2,MULTIPLIER!$C$5)</f>
        <v>0</v>
      </c>
      <c r="D665" s="32">
        <v>16.190000000000001</v>
      </c>
      <c r="E665" s="43">
        <f t="shared" si="10"/>
        <v>0</v>
      </c>
    </row>
    <row r="666" spans="1:5" customFormat="1" ht="14.25" x14ac:dyDescent="0.15">
      <c r="A666" s="33">
        <v>7702420</v>
      </c>
      <c r="B666" s="71" t="s">
        <v>6010</v>
      </c>
      <c r="C666" s="35">
        <f>IF($D$2&gt;0,$D$2,MULTIPLIER!$C$5)</f>
        <v>0</v>
      </c>
      <c r="D666" s="36">
        <v>15.86</v>
      </c>
      <c r="E666" s="43">
        <f t="shared" si="10"/>
        <v>0</v>
      </c>
    </row>
    <row r="667" spans="1:5" customFormat="1" ht="14.25" x14ac:dyDescent="0.15">
      <c r="A667" s="29">
        <v>7702421</v>
      </c>
      <c r="B667" s="70" t="s">
        <v>6011</v>
      </c>
      <c r="C667" s="31">
        <f>IF($D$2&gt;0,$D$2,MULTIPLIER!$C$5)</f>
        <v>0</v>
      </c>
      <c r="D667" s="32">
        <v>16.010000000000002</v>
      </c>
      <c r="E667" s="43">
        <f t="shared" si="10"/>
        <v>0</v>
      </c>
    </row>
    <row r="668" spans="1:5" customFormat="1" ht="14.25" x14ac:dyDescent="0.15">
      <c r="A668" s="33">
        <v>7702422</v>
      </c>
      <c r="B668" s="71" t="s">
        <v>6012</v>
      </c>
      <c r="C668" s="35">
        <f>IF($D$2&gt;0,$D$2,MULTIPLIER!$C$5)</f>
        <v>0</v>
      </c>
      <c r="D668" s="36">
        <v>15.86</v>
      </c>
      <c r="E668" s="43">
        <f t="shared" si="10"/>
        <v>0</v>
      </c>
    </row>
    <row r="669" spans="1:5" customFormat="1" ht="14.25" x14ac:dyDescent="0.15">
      <c r="A669" s="29">
        <v>7702423</v>
      </c>
      <c r="B669" s="70" t="s">
        <v>6013</v>
      </c>
      <c r="C669" s="31">
        <f>IF($D$2&gt;0,$D$2,MULTIPLIER!$C$5)</f>
        <v>0</v>
      </c>
      <c r="D669" s="32">
        <v>15.86</v>
      </c>
      <c r="E669" s="43">
        <f t="shared" si="10"/>
        <v>0</v>
      </c>
    </row>
    <row r="670" spans="1:5" customFormat="1" ht="14.25" x14ac:dyDescent="0.15">
      <c r="A670" s="33">
        <v>7702424</v>
      </c>
      <c r="B670" s="71" t="s">
        <v>6014</v>
      </c>
      <c r="C670" s="35">
        <f>IF($D$2&gt;0,$D$2,MULTIPLIER!$C$5)</f>
        <v>0</v>
      </c>
      <c r="D670" s="36">
        <v>25.58</v>
      </c>
      <c r="E670" s="43">
        <f t="shared" si="10"/>
        <v>0</v>
      </c>
    </row>
    <row r="671" spans="1:5" customFormat="1" ht="14.25" x14ac:dyDescent="0.15">
      <c r="A671" s="29">
        <v>7702425</v>
      </c>
      <c r="B671" s="70" t="s">
        <v>6015</v>
      </c>
      <c r="C671" s="31">
        <f>IF($D$2&gt;0,$D$2,MULTIPLIER!$C$5)</f>
        <v>0</v>
      </c>
      <c r="D671" s="32">
        <v>24.54</v>
      </c>
      <c r="E671" s="43">
        <f t="shared" si="10"/>
        <v>0</v>
      </c>
    </row>
    <row r="672" spans="1:5" customFormat="1" ht="14.25" x14ac:dyDescent="0.15">
      <c r="A672" s="33">
        <v>7702426</v>
      </c>
      <c r="B672" s="71" t="s">
        <v>6016</v>
      </c>
      <c r="C672" s="35">
        <f>IF($D$2&gt;0,$D$2,MULTIPLIER!$C$5)</f>
        <v>0</v>
      </c>
      <c r="D672" s="36">
        <v>15.86</v>
      </c>
      <c r="E672" s="43">
        <f t="shared" si="10"/>
        <v>0</v>
      </c>
    </row>
    <row r="673" spans="1:5" customFormat="1" ht="14.25" x14ac:dyDescent="0.15">
      <c r="A673" s="29">
        <v>7702427</v>
      </c>
      <c r="B673" s="70" t="s">
        <v>6017</v>
      </c>
      <c r="C673" s="31">
        <f>IF($D$2&gt;0,$D$2,MULTIPLIER!$C$5)</f>
        <v>0</v>
      </c>
      <c r="D673" s="32">
        <v>13.16</v>
      </c>
      <c r="E673" s="43">
        <f t="shared" si="10"/>
        <v>0</v>
      </c>
    </row>
    <row r="674" spans="1:5" customFormat="1" ht="14.25" x14ac:dyDescent="0.15">
      <c r="A674" s="33">
        <v>7702428</v>
      </c>
      <c r="B674" s="71" t="s">
        <v>6018</v>
      </c>
      <c r="C674" s="35">
        <f>IF($D$2&gt;0,$D$2,MULTIPLIER!$C$5)</f>
        <v>0</v>
      </c>
      <c r="D674" s="36">
        <v>26.66</v>
      </c>
      <c r="E674" s="43">
        <f t="shared" si="10"/>
        <v>0</v>
      </c>
    </row>
    <row r="675" spans="1:5" customFormat="1" ht="14.25" x14ac:dyDescent="0.15">
      <c r="A675" s="29">
        <v>7702429</v>
      </c>
      <c r="B675" s="70" t="s">
        <v>6019</v>
      </c>
      <c r="C675" s="31">
        <f>IF($D$2&gt;0,$D$2,MULTIPLIER!$C$5)</f>
        <v>0</v>
      </c>
      <c r="D675" s="32">
        <v>48.29</v>
      </c>
      <c r="E675" s="43">
        <f t="shared" ref="E675:E738" si="11">C675*D675</f>
        <v>0</v>
      </c>
    </row>
    <row r="676" spans="1:5" customFormat="1" ht="14.25" x14ac:dyDescent="0.15">
      <c r="A676" s="33">
        <v>7702431</v>
      </c>
      <c r="B676" s="71" t="s">
        <v>6020</v>
      </c>
      <c r="C676" s="35">
        <f>IF($D$2&gt;0,$D$2,MULTIPLIER!$C$5)</f>
        <v>0</v>
      </c>
      <c r="D676" s="36">
        <v>26.93</v>
      </c>
      <c r="E676" s="43">
        <f t="shared" si="11"/>
        <v>0</v>
      </c>
    </row>
    <row r="677" spans="1:5" customFormat="1" ht="14.25" x14ac:dyDescent="0.15">
      <c r="A677" s="29">
        <v>7702432</v>
      </c>
      <c r="B677" s="70" t="s">
        <v>6021</v>
      </c>
      <c r="C677" s="31">
        <f>IF($D$2&gt;0,$D$2,MULTIPLIER!$C$5)</f>
        <v>0</v>
      </c>
      <c r="D677" s="32">
        <v>26.66</v>
      </c>
      <c r="E677" s="43">
        <f t="shared" si="11"/>
        <v>0</v>
      </c>
    </row>
    <row r="678" spans="1:5" customFormat="1" ht="14.25" x14ac:dyDescent="0.15">
      <c r="A678" s="33">
        <v>7702433</v>
      </c>
      <c r="B678" s="71" t="s">
        <v>6022</v>
      </c>
      <c r="C678" s="35">
        <f>IF($D$2&gt;0,$D$2,MULTIPLIER!$C$5)</f>
        <v>0</v>
      </c>
      <c r="D678" s="36">
        <v>26.55</v>
      </c>
      <c r="E678" s="43">
        <f t="shared" si="11"/>
        <v>0</v>
      </c>
    </row>
    <row r="679" spans="1:5" customFormat="1" ht="14.25" x14ac:dyDescent="0.15">
      <c r="A679" s="29">
        <v>7702434</v>
      </c>
      <c r="B679" s="70" t="s">
        <v>6023</v>
      </c>
      <c r="C679" s="31">
        <f>IF($D$2&gt;0,$D$2,MULTIPLIER!$C$5)</f>
        <v>0</v>
      </c>
      <c r="D679" s="32">
        <v>26.93</v>
      </c>
      <c r="E679" s="43">
        <f t="shared" si="11"/>
        <v>0</v>
      </c>
    </row>
    <row r="680" spans="1:5" customFormat="1" ht="14.25" x14ac:dyDescent="0.15">
      <c r="A680" s="33">
        <v>7702435</v>
      </c>
      <c r="B680" s="71" t="s">
        <v>6024</v>
      </c>
      <c r="C680" s="35">
        <f>IF($D$2&gt;0,$D$2,MULTIPLIER!$C$5)</f>
        <v>0</v>
      </c>
      <c r="D680" s="36">
        <v>26.26</v>
      </c>
      <c r="E680" s="43">
        <f t="shared" si="11"/>
        <v>0</v>
      </c>
    </row>
    <row r="681" spans="1:5" customFormat="1" ht="14.25" x14ac:dyDescent="0.15">
      <c r="A681" s="29">
        <v>7702436</v>
      </c>
      <c r="B681" s="70" t="s">
        <v>6025</v>
      </c>
      <c r="C681" s="31">
        <f>IF($D$2&gt;0,$D$2,MULTIPLIER!$C$5)</f>
        <v>0</v>
      </c>
      <c r="D681" s="32">
        <v>26.26</v>
      </c>
      <c r="E681" s="43">
        <f t="shared" si="11"/>
        <v>0</v>
      </c>
    </row>
    <row r="682" spans="1:5" customFormat="1" ht="14.25" x14ac:dyDescent="0.15">
      <c r="A682" s="33">
        <v>7702437</v>
      </c>
      <c r="B682" s="71" t="s">
        <v>6026</v>
      </c>
      <c r="C682" s="35">
        <f>IF($D$2&gt;0,$D$2,MULTIPLIER!$C$5)</f>
        <v>0</v>
      </c>
      <c r="D682" s="36">
        <v>26.66</v>
      </c>
      <c r="E682" s="43">
        <f t="shared" si="11"/>
        <v>0</v>
      </c>
    </row>
    <row r="683" spans="1:5" customFormat="1" ht="14.25" x14ac:dyDescent="0.15">
      <c r="A683" s="29">
        <v>7702438</v>
      </c>
      <c r="B683" s="70" t="s">
        <v>6027</v>
      </c>
      <c r="C683" s="31">
        <f>IF($D$2&gt;0,$D$2,MULTIPLIER!$C$5)</f>
        <v>0</v>
      </c>
      <c r="D683" s="32">
        <v>26.66</v>
      </c>
      <c r="E683" s="43">
        <f t="shared" si="11"/>
        <v>0</v>
      </c>
    </row>
    <row r="684" spans="1:5" customFormat="1" ht="14.25" x14ac:dyDescent="0.15">
      <c r="A684" s="33">
        <v>7702439</v>
      </c>
      <c r="B684" s="71" t="s">
        <v>6028</v>
      </c>
      <c r="C684" s="35">
        <f>IF($D$2&gt;0,$D$2,MULTIPLIER!$C$5)</f>
        <v>0</v>
      </c>
      <c r="D684" s="36">
        <v>24.7</v>
      </c>
      <c r="E684" s="43">
        <f t="shared" si="11"/>
        <v>0</v>
      </c>
    </row>
    <row r="685" spans="1:5" customFormat="1" ht="14.25" x14ac:dyDescent="0.15">
      <c r="A685" s="29">
        <v>7702440</v>
      </c>
      <c r="B685" s="70" t="s">
        <v>6029</v>
      </c>
      <c r="C685" s="31">
        <f>IF($D$2&gt;0,$D$2,MULTIPLIER!$C$5)</f>
        <v>0</v>
      </c>
      <c r="D685" s="32">
        <v>24.77</v>
      </c>
      <c r="E685" s="43">
        <f t="shared" si="11"/>
        <v>0</v>
      </c>
    </row>
    <row r="686" spans="1:5" customFormat="1" ht="14.25" x14ac:dyDescent="0.15">
      <c r="A686" s="33">
        <v>7702441</v>
      </c>
      <c r="B686" s="71" t="s">
        <v>6030</v>
      </c>
      <c r="C686" s="35">
        <f>IF($D$2&gt;0,$D$2,MULTIPLIER!$C$5)</f>
        <v>0</v>
      </c>
      <c r="D686" s="36">
        <v>26.12</v>
      </c>
      <c r="E686" s="43">
        <f t="shared" si="11"/>
        <v>0</v>
      </c>
    </row>
    <row r="687" spans="1:5" customFormat="1" ht="14.25" x14ac:dyDescent="0.15">
      <c r="A687" s="29">
        <v>7702442</v>
      </c>
      <c r="B687" s="70" t="s">
        <v>6031</v>
      </c>
      <c r="C687" s="31">
        <f>IF($D$2&gt;0,$D$2,MULTIPLIER!$C$5)</f>
        <v>0</v>
      </c>
      <c r="D687" s="32">
        <v>26.93</v>
      </c>
      <c r="E687" s="43">
        <f t="shared" si="11"/>
        <v>0</v>
      </c>
    </row>
    <row r="688" spans="1:5" customFormat="1" ht="14.25" x14ac:dyDescent="0.15">
      <c r="A688" s="33">
        <v>7702443</v>
      </c>
      <c r="B688" s="71" t="s">
        <v>6032</v>
      </c>
      <c r="C688" s="35">
        <f>IF($D$2&gt;0,$D$2,MULTIPLIER!$C$5)</f>
        <v>0</v>
      </c>
      <c r="D688" s="36">
        <v>48.3</v>
      </c>
      <c r="E688" s="43">
        <f t="shared" si="11"/>
        <v>0</v>
      </c>
    </row>
    <row r="689" spans="1:5" customFormat="1" ht="14.25" x14ac:dyDescent="0.15">
      <c r="A689" s="29">
        <v>7702444</v>
      </c>
      <c r="B689" s="70" t="s">
        <v>6033</v>
      </c>
      <c r="C689" s="31">
        <f>IF($D$2&gt;0,$D$2,MULTIPLIER!$C$5)</f>
        <v>0</v>
      </c>
      <c r="D689" s="32">
        <v>25</v>
      </c>
      <c r="E689" s="43">
        <f t="shared" si="11"/>
        <v>0</v>
      </c>
    </row>
    <row r="690" spans="1:5" customFormat="1" ht="14.25" x14ac:dyDescent="0.15">
      <c r="A690" s="33">
        <v>7702446</v>
      </c>
      <c r="B690" s="71" t="s">
        <v>6034</v>
      </c>
      <c r="C690" s="35">
        <f>IF($D$2&gt;0,$D$2,MULTIPLIER!$C$5)</f>
        <v>0</v>
      </c>
      <c r="D690" s="36">
        <v>24.77</v>
      </c>
      <c r="E690" s="43">
        <f t="shared" si="11"/>
        <v>0</v>
      </c>
    </row>
    <row r="691" spans="1:5" customFormat="1" ht="14.25" x14ac:dyDescent="0.15">
      <c r="A691" s="29">
        <v>7702447</v>
      </c>
      <c r="B691" s="70" t="s">
        <v>6035</v>
      </c>
      <c r="C691" s="31">
        <f>IF($D$2&gt;0,$D$2,MULTIPLIER!$C$5)</f>
        <v>0</v>
      </c>
      <c r="D691" s="32">
        <v>20.36</v>
      </c>
      <c r="E691" s="43">
        <f t="shared" si="11"/>
        <v>0</v>
      </c>
    </row>
    <row r="692" spans="1:5" customFormat="1" ht="14.25" x14ac:dyDescent="0.15">
      <c r="A692" s="33">
        <v>7702448</v>
      </c>
      <c r="B692" s="71" t="s">
        <v>6036</v>
      </c>
      <c r="C692" s="35">
        <f>IF($D$2&gt;0,$D$2,MULTIPLIER!$C$5)</f>
        <v>0</v>
      </c>
      <c r="D692" s="36">
        <v>20.36</v>
      </c>
      <c r="E692" s="43">
        <f t="shared" si="11"/>
        <v>0</v>
      </c>
    </row>
    <row r="693" spans="1:5" customFormat="1" ht="28.5" x14ac:dyDescent="0.15">
      <c r="A693" s="29">
        <v>7702449</v>
      </c>
      <c r="B693" s="70" t="s">
        <v>6037</v>
      </c>
      <c r="C693" s="31">
        <f>IF($D$2&gt;0,$D$2,MULTIPLIER!$C$5)</f>
        <v>0</v>
      </c>
      <c r="D693" s="32">
        <v>34.56</v>
      </c>
      <c r="E693" s="43">
        <f t="shared" si="11"/>
        <v>0</v>
      </c>
    </row>
    <row r="694" spans="1:5" customFormat="1" ht="14.25" x14ac:dyDescent="0.15">
      <c r="A694" s="33">
        <v>7702450</v>
      </c>
      <c r="B694" s="71" t="s">
        <v>6038</v>
      </c>
      <c r="C694" s="35">
        <f>IF($D$2&gt;0,$D$2,MULTIPLIER!$C$5)</f>
        <v>0</v>
      </c>
      <c r="D694" s="36">
        <v>64.819999999999993</v>
      </c>
      <c r="E694" s="43">
        <f t="shared" si="11"/>
        <v>0</v>
      </c>
    </row>
    <row r="695" spans="1:5" customFormat="1" ht="14.25" x14ac:dyDescent="0.15">
      <c r="A695" s="29">
        <v>7702451</v>
      </c>
      <c r="B695" s="70" t="s">
        <v>6039</v>
      </c>
      <c r="C695" s="31">
        <f>IF($D$2&gt;0,$D$2,MULTIPLIER!$C$5)</f>
        <v>0</v>
      </c>
      <c r="D695" s="32">
        <v>57.37</v>
      </c>
      <c r="E695" s="43">
        <f t="shared" si="11"/>
        <v>0</v>
      </c>
    </row>
    <row r="696" spans="1:5" customFormat="1" ht="14.25" x14ac:dyDescent="0.15">
      <c r="A696" s="33">
        <v>7702452</v>
      </c>
      <c r="B696" s="71" t="s">
        <v>6040</v>
      </c>
      <c r="C696" s="35">
        <f>IF($D$2&gt;0,$D$2,MULTIPLIER!$C$5)</f>
        <v>0</v>
      </c>
      <c r="D696" s="36">
        <v>57.37</v>
      </c>
      <c r="E696" s="43">
        <f t="shared" si="11"/>
        <v>0</v>
      </c>
    </row>
    <row r="697" spans="1:5" customFormat="1" ht="14.25" x14ac:dyDescent="0.15">
      <c r="A697" s="29">
        <v>7702453</v>
      </c>
      <c r="B697" s="70" t="s">
        <v>6041</v>
      </c>
      <c r="C697" s="31">
        <f>IF($D$2&gt;0,$D$2,MULTIPLIER!$C$5)</f>
        <v>0</v>
      </c>
      <c r="D697" s="32">
        <v>34.22</v>
      </c>
      <c r="E697" s="43">
        <f t="shared" si="11"/>
        <v>0</v>
      </c>
    </row>
    <row r="698" spans="1:5" customFormat="1" ht="14.25" x14ac:dyDescent="0.15">
      <c r="A698" s="33">
        <v>7702454</v>
      </c>
      <c r="B698" s="71" t="s">
        <v>6042</v>
      </c>
      <c r="C698" s="35">
        <f>IF($D$2&gt;0,$D$2,MULTIPLIER!$C$5)</f>
        <v>0</v>
      </c>
      <c r="D698" s="36">
        <v>36.17</v>
      </c>
      <c r="E698" s="43">
        <f t="shared" si="11"/>
        <v>0</v>
      </c>
    </row>
    <row r="699" spans="1:5" customFormat="1" ht="14.25" x14ac:dyDescent="0.15">
      <c r="A699" s="29">
        <v>7702455</v>
      </c>
      <c r="B699" s="70" t="s">
        <v>6043</v>
      </c>
      <c r="C699" s="31">
        <f>IF($D$2&gt;0,$D$2,MULTIPLIER!$C$5)</f>
        <v>0</v>
      </c>
      <c r="D699" s="32">
        <v>53.3</v>
      </c>
      <c r="E699" s="43">
        <f t="shared" si="11"/>
        <v>0</v>
      </c>
    </row>
    <row r="700" spans="1:5" customFormat="1" ht="14.25" x14ac:dyDescent="0.15">
      <c r="A700" s="33">
        <v>7702456</v>
      </c>
      <c r="B700" s="71" t="s">
        <v>6044</v>
      </c>
      <c r="C700" s="35">
        <f>IF($D$2&gt;0,$D$2,MULTIPLIER!$C$5)</f>
        <v>0</v>
      </c>
      <c r="D700" s="36">
        <v>45.2</v>
      </c>
      <c r="E700" s="43">
        <f t="shared" si="11"/>
        <v>0</v>
      </c>
    </row>
    <row r="701" spans="1:5" customFormat="1" ht="14.25" x14ac:dyDescent="0.15">
      <c r="A701" s="29">
        <v>7702457</v>
      </c>
      <c r="B701" s="70" t="s">
        <v>6045</v>
      </c>
      <c r="C701" s="31">
        <f>IF($D$2&gt;0,$D$2,MULTIPLIER!$C$5)</f>
        <v>0</v>
      </c>
      <c r="D701" s="32">
        <v>53.69</v>
      </c>
      <c r="E701" s="43">
        <f t="shared" si="11"/>
        <v>0</v>
      </c>
    </row>
    <row r="702" spans="1:5" customFormat="1" ht="14.25" x14ac:dyDescent="0.15">
      <c r="A702" s="33">
        <v>7702458</v>
      </c>
      <c r="B702" s="71" t="s">
        <v>6046</v>
      </c>
      <c r="C702" s="35">
        <f>IF($D$2&gt;0,$D$2,MULTIPLIER!$C$5)</f>
        <v>0</v>
      </c>
      <c r="D702" s="36">
        <v>54.47</v>
      </c>
      <c r="E702" s="43">
        <f t="shared" si="11"/>
        <v>0</v>
      </c>
    </row>
    <row r="703" spans="1:5" customFormat="1" ht="14.25" x14ac:dyDescent="0.15">
      <c r="A703" s="29">
        <v>7702459</v>
      </c>
      <c r="B703" s="70" t="s">
        <v>6047</v>
      </c>
      <c r="C703" s="31">
        <f>IF($D$2&gt;0,$D$2,MULTIPLIER!$C$5)</f>
        <v>0</v>
      </c>
      <c r="D703" s="32">
        <v>55.28</v>
      </c>
      <c r="E703" s="43">
        <f t="shared" si="11"/>
        <v>0</v>
      </c>
    </row>
    <row r="704" spans="1:5" customFormat="1" ht="14.25" x14ac:dyDescent="0.15">
      <c r="A704" s="33">
        <v>7702460</v>
      </c>
      <c r="B704" s="71" t="s">
        <v>6048</v>
      </c>
      <c r="C704" s="35">
        <f>IF($D$2&gt;0,$D$2,MULTIPLIER!$C$5)</f>
        <v>0</v>
      </c>
      <c r="D704" s="36">
        <v>41.43</v>
      </c>
      <c r="E704" s="43">
        <f t="shared" si="11"/>
        <v>0</v>
      </c>
    </row>
    <row r="705" spans="1:5" customFormat="1" ht="14.25" x14ac:dyDescent="0.15">
      <c r="A705" s="29">
        <v>7702461</v>
      </c>
      <c r="B705" s="70" t="s">
        <v>6049</v>
      </c>
      <c r="C705" s="31">
        <f>IF($D$2&gt;0,$D$2,MULTIPLIER!$C$5)</f>
        <v>0</v>
      </c>
      <c r="D705" s="32">
        <v>41.44</v>
      </c>
      <c r="E705" s="43">
        <f t="shared" si="11"/>
        <v>0</v>
      </c>
    </row>
    <row r="706" spans="1:5" customFormat="1" ht="14.25" x14ac:dyDescent="0.15">
      <c r="A706" s="33">
        <v>7702462</v>
      </c>
      <c r="B706" s="71" t="s">
        <v>6050</v>
      </c>
      <c r="C706" s="35">
        <f>IF($D$2&gt;0,$D$2,MULTIPLIER!$C$5)</f>
        <v>0</v>
      </c>
      <c r="D706" s="36">
        <v>48.29</v>
      </c>
      <c r="E706" s="43">
        <f t="shared" si="11"/>
        <v>0</v>
      </c>
    </row>
    <row r="707" spans="1:5" customFormat="1" ht="14.25" x14ac:dyDescent="0.15">
      <c r="A707" s="29">
        <v>7702463</v>
      </c>
      <c r="B707" s="70" t="s">
        <v>6051</v>
      </c>
      <c r="C707" s="31">
        <f>IF($D$2&gt;0,$D$2,MULTIPLIER!$C$5)</f>
        <v>0</v>
      </c>
      <c r="D707" s="32">
        <v>48.3</v>
      </c>
      <c r="E707" s="43">
        <f t="shared" si="11"/>
        <v>0</v>
      </c>
    </row>
    <row r="708" spans="1:5" customFormat="1" ht="14.25" x14ac:dyDescent="0.15">
      <c r="A708" s="33">
        <v>7702464</v>
      </c>
      <c r="B708" s="71" t="s">
        <v>6052</v>
      </c>
      <c r="C708" s="35">
        <f>IF($D$2&gt;0,$D$2,MULTIPLIER!$C$5)</f>
        <v>0</v>
      </c>
      <c r="D708" s="36">
        <v>48.3</v>
      </c>
      <c r="E708" s="43">
        <f t="shared" si="11"/>
        <v>0</v>
      </c>
    </row>
    <row r="709" spans="1:5" customFormat="1" ht="14.25" x14ac:dyDescent="0.15">
      <c r="A709" s="29">
        <v>7702465</v>
      </c>
      <c r="B709" s="70" t="s">
        <v>6053</v>
      </c>
      <c r="C709" s="31">
        <f>IF($D$2&gt;0,$D$2,MULTIPLIER!$C$5)</f>
        <v>0</v>
      </c>
      <c r="D709" s="32">
        <v>31.2</v>
      </c>
      <c r="E709" s="43">
        <f t="shared" si="11"/>
        <v>0</v>
      </c>
    </row>
    <row r="710" spans="1:5" customFormat="1" ht="14.25" x14ac:dyDescent="0.15">
      <c r="A710" s="33">
        <v>7702466</v>
      </c>
      <c r="B710" s="71" t="s">
        <v>6054</v>
      </c>
      <c r="C710" s="35">
        <f>IF($D$2&gt;0,$D$2,MULTIPLIER!$C$5)</f>
        <v>0</v>
      </c>
      <c r="D710" s="36">
        <v>31.2</v>
      </c>
      <c r="E710" s="43">
        <f t="shared" si="11"/>
        <v>0</v>
      </c>
    </row>
    <row r="711" spans="1:5" customFormat="1" ht="14.25" x14ac:dyDescent="0.15">
      <c r="A711" s="29">
        <v>7702467</v>
      </c>
      <c r="B711" s="70" t="s">
        <v>6055</v>
      </c>
      <c r="C711" s="31">
        <f>IF($D$2&gt;0,$D$2,MULTIPLIER!$C$5)</f>
        <v>0</v>
      </c>
      <c r="D711" s="32">
        <v>30.6</v>
      </c>
      <c r="E711" s="43">
        <f t="shared" si="11"/>
        <v>0</v>
      </c>
    </row>
    <row r="712" spans="1:5" customFormat="1" ht="28.5" x14ac:dyDescent="0.15">
      <c r="A712" s="33">
        <v>7702468</v>
      </c>
      <c r="B712" s="71" t="s">
        <v>6056</v>
      </c>
      <c r="C712" s="35">
        <f>IF($D$2&gt;0,$D$2,MULTIPLIER!$C$5)</f>
        <v>0</v>
      </c>
      <c r="D712" s="36">
        <v>34.56</v>
      </c>
      <c r="E712" s="43">
        <f t="shared" si="11"/>
        <v>0</v>
      </c>
    </row>
    <row r="713" spans="1:5" customFormat="1" ht="28.5" x14ac:dyDescent="0.15">
      <c r="A713" s="29">
        <v>7702469</v>
      </c>
      <c r="B713" s="70" t="s">
        <v>6057</v>
      </c>
      <c r="C713" s="31">
        <f>IF($D$2&gt;0,$D$2,MULTIPLIER!$C$5)</f>
        <v>0</v>
      </c>
      <c r="D713" s="32">
        <v>43.58</v>
      </c>
      <c r="E713" s="43">
        <f t="shared" si="11"/>
        <v>0</v>
      </c>
    </row>
    <row r="714" spans="1:5" customFormat="1" ht="14.25" x14ac:dyDescent="0.15">
      <c r="A714" s="33">
        <v>7702470</v>
      </c>
      <c r="B714" s="71" t="s">
        <v>6058</v>
      </c>
      <c r="C714" s="35">
        <f>IF($D$2&gt;0,$D$2,MULTIPLIER!$C$5)</f>
        <v>0</v>
      </c>
      <c r="D714" s="36">
        <v>64.819999999999993</v>
      </c>
      <c r="E714" s="43">
        <f t="shared" si="11"/>
        <v>0</v>
      </c>
    </row>
    <row r="715" spans="1:5" customFormat="1" ht="14.25" x14ac:dyDescent="0.15">
      <c r="A715" s="29">
        <v>7702471</v>
      </c>
      <c r="B715" s="70" t="s">
        <v>6059</v>
      </c>
      <c r="C715" s="31">
        <f>IF($D$2&gt;0,$D$2,MULTIPLIER!$C$5)</f>
        <v>0</v>
      </c>
      <c r="D715" s="32">
        <v>26.63</v>
      </c>
      <c r="E715" s="43">
        <f t="shared" si="11"/>
        <v>0</v>
      </c>
    </row>
    <row r="716" spans="1:5" customFormat="1" ht="14.25" x14ac:dyDescent="0.15">
      <c r="A716" s="33">
        <v>7702472</v>
      </c>
      <c r="B716" s="71" t="s">
        <v>6060</v>
      </c>
      <c r="C716" s="35">
        <f>IF($D$2&gt;0,$D$2,MULTIPLIER!$C$5)</f>
        <v>0</v>
      </c>
      <c r="D716" s="36">
        <v>25.2</v>
      </c>
      <c r="E716" s="43">
        <f t="shared" si="11"/>
        <v>0</v>
      </c>
    </row>
    <row r="717" spans="1:5" customFormat="1" ht="14.25" x14ac:dyDescent="0.15">
      <c r="A717" s="29">
        <v>7702473</v>
      </c>
      <c r="B717" s="70" t="s">
        <v>6061</v>
      </c>
      <c r="C717" s="31">
        <f>IF($D$2&gt;0,$D$2,MULTIPLIER!$C$5)</f>
        <v>0</v>
      </c>
      <c r="D717" s="32">
        <v>25.2</v>
      </c>
      <c r="E717" s="43">
        <f t="shared" si="11"/>
        <v>0</v>
      </c>
    </row>
    <row r="718" spans="1:5" customFormat="1" ht="28.5" x14ac:dyDescent="0.15">
      <c r="A718" s="33">
        <v>7702474</v>
      </c>
      <c r="B718" s="71" t="s">
        <v>6062</v>
      </c>
      <c r="C718" s="35">
        <f>IF($D$2&gt;0,$D$2,MULTIPLIER!$C$5)</f>
        <v>0</v>
      </c>
      <c r="D718" s="36">
        <v>30.34</v>
      </c>
      <c r="E718" s="43">
        <f t="shared" si="11"/>
        <v>0</v>
      </c>
    </row>
    <row r="719" spans="1:5" customFormat="1" ht="14.25" x14ac:dyDescent="0.15">
      <c r="A719" s="29">
        <v>7702475</v>
      </c>
      <c r="B719" s="70" t="s">
        <v>6063</v>
      </c>
      <c r="C719" s="31">
        <f>IF($D$2&gt;0,$D$2,MULTIPLIER!$C$5)</f>
        <v>0</v>
      </c>
      <c r="D719" s="32">
        <v>56.3</v>
      </c>
      <c r="E719" s="43">
        <f t="shared" si="11"/>
        <v>0</v>
      </c>
    </row>
    <row r="720" spans="1:5" customFormat="1" ht="14.25" x14ac:dyDescent="0.15">
      <c r="A720" s="33">
        <v>7702477</v>
      </c>
      <c r="B720" s="71" t="s">
        <v>6064</v>
      </c>
      <c r="C720" s="35">
        <f>IF($D$2&gt;0,$D$2,MULTIPLIER!$C$5)</f>
        <v>0</v>
      </c>
      <c r="D720" s="36">
        <v>64.819999999999993</v>
      </c>
      <c r="E720" s="43">
        <f t="shared" si="11"/>
        <v>0</v>
      </c>
    </row>
    <row r="721" spans="1:5" customFormat="1" ht="14.25" x14ac:dyDescent="0.15">
      <c r="A721" s="29">
        <v>7702478</v>
      </c>
      <c r="B721" s="70" t="s">
        <v>6065</v>
      </c>
      <c r="C721" s="31">
        <f>IF($D$2&gt;0,$D$2,MULTIPLIER!$C$5)</f>
        <v>0</v>
      </c>
      <c r="D721" s="32">
        <v>66.25</v>
      </c>
      <c r="E721" s="43">
        <f t="shared" si="11"/>
        <v>0</v>
      </c>
    </row>
    <row r="722" spans="1:5" customFormat="1" ht="14.25" x14ac:dyDescent="0.15">
      <c r="A722" s="33">
        <v>7702479</v>
      </c>
      <c r="B722" s="71" t="s">
        <v>6066</v>
      </c>
      <c r="C722" s="35">
        <f>IF($D$2&gt;0,$D$2,MULTIPLIER!$C$5)</f>
        <v>0</v>
      </c>
      <c r="D722" s="36">
        <v>66.680000000000007</v>
      </c>
      <c r="E722" s="43">
        <f t="shared" si="11"/>
        <v>0</v>
      </c>
    </row>
    <row r="723" spans="1:5" customFormat="1" ht="14.25" x14ac:dyDescent="0.15">
      <c r="A723" s="29">
        <v>7702480</v>
      </c>
      <c r="B723" s="70" t="s">
        <v>6067</v>
      </c>
      <c r="C723" s="31">
        <f>IF($D$2&gt;0,$D$2,MULTIPLIER!$C$5)</f>
        <v>0</v>
      </c>
      <c r="D723" s="32">
        <v>68.430000000000007</v>
      </c>
      <c r="E723" s="43">
        <f t="shared" si="11"/>
        <v>0</v>
      </c>
    </row>
    <row r="724" spans="1:5" customFormat="1" ht="14.25" x14ac:dyDescent="0.15">
      <c r="A724" s="33">
        <v>7702481</v>
      </c>
      <c r="B724" s="71" t="s">
        <v>6068</v>
      </c>
      <c r="C724" s="35">
        <f>IF($D$2&gt;0,$D$2,MULTIPLIER!$C$5)</f>
        <v>0</v>
      </c>
      <c r="D724" s="36">
        <v>66.34</v>
      </c>
      <c r="E724" s="43">
        <f t="shared" si="11"/>
        <v>0</v>
      </c>
    </row>
    <row r="725" spans="1:5" customFormat="1" ht="14.25" x14ac:dyDescent="0.15">
      <c r="A725" s="29">
        <v>7702482</v>
      </c>
      <c r="B725" s="70" t="s">
        <v>6069</v>
      </c>
      <c r="C725" s="31">
        <f>IF($D$2&gt;0,$D$2,MULTIPLIER!$C$5)</f>
        <v>0</v>
      </c>
      <c r="D725" s="32">
        <v>65.89</v>
      </c>
      <c r="E725" s="43">
        <f t="shared" si="11"/>
        <v>0</v>
      </c>
    </row>
    <row r="726" spans="1:5" customFormat="1" ht="14.25" x14ac:dyDescent="0.15">
      <c r="A726" s="33">
        <v>7702483</v>
      </c>
      <c r="B726" s="71" t="s">
        <v>6070</v>
      </c>
      <c r="C726" s="35">
        <f>IF($D$2&gt;0,$D$2,MULTIPLIER!$C$5)</f>
        <v>0</v>
      </c>
      <c r="D726" s="36">
        <v>64.819999999999993</v>
      </c>
      <c r="E726" s="43">
        <f t="shared" si="11"/>
        <v>0</v>
      </c>
    </row>
    <row r="727" spans="1:5" customFormat="1" ht="14.25" x14ac:dyDescent="0.15">
      <c r="A727" s="29">
        <v>7702484</v>
      </c>
      <c r="B727" s="70" t="s">
        <v>6071</v>
      </c>
      <c r="C727" s="31">
        <f>IF($D$2&gt;0,$D$2,MULTIPLIER!$C$5)</f>
        <v>0</v>
      </c>
      <c r="D727" s="32">
        <v>64.819999999999993</v>
      </c>
      <c r="E727" s="43">
        <f t="shared" si="11"/>
        <v>0</v>
      </c>
    </row>
    <row r="728" spans="1:5" customFormat="1" ht="14.25" x14ac:dyDescent="0.15">
      <c r="A728" s="33">
        <v>7702485</v>
      </c>
      <c r="B728" s="71" t="s">
        <v>6072</v>
      </c>
      <c r="C728" s="35">
        <f>IF($D$2&gt;0,$D$2,MULTIPLIER!$C$5)</f>
        <v>0</v>
      </c>
      <c r="D728" s="36">
        <v>64.599999999999994</v>
      </c>
      <c r="E728" s="43">
        <f t="shared" si="11"/>
        <v>0</v>
      </c>
    </row>
    <row r="729" spans="1:5" customFormat="1" ht="14.25" x14ac:dyDescent="0.15">
      <c r="A729" s="29">
        <v>7702486</v>
      </c>
      <c r="B729" s="70" t="s">
        <v>6073</v>
      </c>
      <c r="C729" s="31">
        <f>IF($D$2&gt;0,$D$2,MULTIPLIER!$C$5)</f>
        <v>0</v>
      </c>
      <c r="D729" s="32">
        <v>64.930000000000007</v>
      </c>
      <c r="E729" s="43">
        <f t="shared" si="11"/>
        <v>0</v>
      </c>
    </row>
    <row r="730" spans="1:5" customFormat="1" ht="14.25" x14ac:dyDescent="0.15">
      <c r="A730" s="33">
        <v>7702487</v>
      </c>
      <c r="B730" s="71" t="s">
        <v>6074</v>
      </c>
      <c r="C730" s="35">
        <f>IF($D$2&gt;0,$D$2,MULTIPLIER!$C$5)</f>
        <v>0</v>
      </c>
      <c r="D730" s="36">
        <v>65.349999999999994</v>
      </c>
      <c r="E730" s="43">
        <f t="shared" si="11"/>
        <v>0</v>
      </c>
    </row>
    <row r="731" spans="1:5" customFormat="1" ht="14.25" x14ac:dyDescent="0.15">
      <c r="A731" s="29">
        <v>7702488</v>
      </c>
      <c r="B731" s="70" t="s">
        <v>6075</v>
      </c>
      <c r="C731" s="31">
        <f>IF($D$2&gt;0,$D$2,MULTIPLIER!$C$5)</f>
        <v>0</v>
      </c>
      <c r="D731" s="32">
        <v>64.13</v>
      </c>
      <c r="E731" s="43">
        <f t="shared" si="11"/>
        <v>0</v>
      </c>
    </row>
    <row r="732" spans="1:5" customFormat="1" ht="14.25" x14ac:dyDescent="0.15">
      <c r="A732" s="33">
        <v>7702489</v>
      </c>
      <c r="B732" s="71" t="s">
        <v>6076</v>
      </c>
      <c r="C732" s="35">
        <f>IF($D$2&gt;0,$D$2,MULTIPLIER!$C$5)</f>
        <v>0</v>
      </c>
      <c r="D732" s="36">
        <v>44.1</v>
      </c>
      <c r="E732" s="43">
        <f t="shared" si="11"/>
        <v>0</v>
      </c>
    </row>
    <row r="733" spans="1:5" customFormat="1" ht="14.25" x14ac:dyDescent="0.15">
      <c r="A733" s="29">
        <v>7702490</v>
      </c>
      <c r="B733" s="70" t="s">
        <v>6077</v>
      </c>
      <c r="C733" s="31">
        <f>IF($D$2&gt;0,$D$2,MULTIPLIER!$C$5)</f>
        <v>0</v>
      </c>
      <c r="D733" s="32">
        <v>61.63</v>
      </c>
      <c r="E733" s="43">
        <f t="shared" si="11"/>
        <v>0</v>
      </c>
    </row>
    <row r="734" spans="1:5" customFormat="1" ht="14.25" x14ac:dyDescent="0.15">
      <c r="A734" s="33">
        <v>7702491</v>
      </c>
      <c r="B734" s="71" t="s">
        <v>6078</v>
      </c>
      <c r="C734" s="35">
        <f>IF($D$2&gt;0,$D$2,MULTIPLIER!$C$5)</f>
        <v>0</v>
      </c>
      <c r="D734" s="36">
        <v>61.63</v>
      </c>
      <c r="E734" s="43">
        <f t="shared" si="11"/>
        <v>0</v>
      </c>
    </row>
    <row r="735" spans="1:5" customFormat="1" ht="14.25" x14ac:dyDescent="0.15">
      <c r="A735" s="29">
        <v>7702492</v>
      </c>
      <c r="B735" s="70" t="s">
        <v>6079</v>
      </c>
      <c r="C735" s="31">
        <f>IF($D$2&gt;0,$D$2,MULTIPLIER!$C$5)</f>
        <v>0</v>
      </c>
      <c r="D735" s="32">
        <v>40.770000000000003</v>
      </c>
      <c r="E735" s="43">
        <f t="shared" si="11"/>
        <v>0</v>
      </c>
    </row>
    <row r="736" spans="1:5" customFormat="1" ht="14.25" x14ac:dyDescent="0.15">
      <c r="A736" s="33">
        <v>7702493</v>
      </c>
      <c r="B736" s="71" t="s">
        <v>6080</v>
      </c>
      <c r="C736" s="35">
        <f>IF($D$2&gt;0,$D$2,MULTIPLIER!$C$5)</f>
        <v>0</v>
      </c>
      <c r="D736" s="36">
        <v>36.76</v>
      </c>
      <c r="E736" s="43">
        <f t="shared" si="11"/>
        <v>0</v>
      </c>
    </row>
    <row r="737" spans="1:5" customFormat="1" ht="14.25" x14ac:dyDescent="0.15">
      <c r="A737" s="29">
        <v>7702494</v>
      </c>
      <c r="B737" s="70" t="s">
        <v>6081</v>
      </c>
      <c r="C737" s="31">
        <f>IF($D$2&gt;0,$D$2,MULTIPLIER!$C$5)</f>
        <v>0</v>
      </c>
      <c r="D737" s="32">
        <v>36.76</v>
      </c>
      <c r="E737" s="43">
        <f t="shared" si="11"/>
        <v>0</v>
      </c>
    </row>
    <row r="738" spans="1:5" customFormat="1" ht="14.25" x14ac:dyDescent="0.15">
      <c r="A738" s="33">
        <v>7702495</v>
      </c>
      <c r="B738" s="71" t="s">
        <v>6082</v>
      </c>
      <c r="C738" s="35">
        <f>IF($D$2&gt;0,$D$2,MULTIPLIER!$C$5)</f>
        <v>0</v>
      </c>
      <c r="D738" s="36">
        <v>42.76</v>
      </c>
      <c r="E738" s="43">
        <f t="shared" si="11"/>
        <v>0</v>
      </c>
    </row>
    <row r="739" spans="1:5" customFormat="1" ht="14.25" x14ac:dyDescent="0.15">
      <c r="A739" s="29">
        <v>7702496</v>
      </c>
      <c r="B739" s="70" t="s">
        <v>6083</v>
      </c>
      <c r="C739" s="31">
        <f>IF($D$2&gt;0,$D$2,MULTIPLIER!$C$5)</f>
        <v>0</v>
      </c>
      <c r="D739" s="32">
        <v>42.76</v>
      </c>
      <c r="E739" s="43">
        <f t="shared" ref="E739:E786" si="12">C739*D739</f>
        <v>0</v>
      </c>
    </row>
    <row r="740" spans="1:5" customFormat="1" ht="14.25" x14ac:dyDescent="0.15">
      <c r="A740" s="33">
        <v>7702497</v>
      </c>
      <c r="B740" s="71" t="s">
        <v>6084</v>
      </c>
      <c r="C740" s="35">
        <f>IF($D$2&gt;0,$D$2,MULTIPLIER!$C$5)</f>
        <v>0</v>
      </c>
      <c r="D740" s="36">
        <v>128.97999999999999</v>
      </c>
      <c r="E740" s="43">
        <f t="shared" si="12"/>
        <v>0</v>
      </c>
    </row>
    <row r="741" spans="1:5" customFormat="1" ht="14.25" x14ac:dyDescent="0.15">
      <c r="A741" s="29">
        <v>7702500</v>
      </c>
      <c r="B741" s="70" t="s">
        <v>6085</v>
      </c>
      <c r="C741" s="31">
        <f>IF($D$2&gt;0,$D$2,MULTIPLIER!$C$5)</f>
        <v>0</v>
      </c>
      <c r="D741" s="32">
        <v>128.57</v>
      </c>
      <c r="E741" s="43">
        <f t="shared" si="12"/>
        <v>0</v>
      </c>
    </row>
    <row r="742" spans="1:5" customFormat="1" ht="14.25" x14ac:dyDescent="0.15">
      <c r="A742" s="33">
        <v>7702501</v>
      </c>
      <c r="B742" s="71" t="s">
        <v>6086</v>
      </c>
      <c r="C742" s="35">
        <f>IF($D$2&gt;0,$D$2,MULTIPLIER!$C$5)</f>
        <v>0</v>
      </c>
      <c r="D742" s="36">
        <v>117.3</v>
      </c>
      <c r="E742" s="43">
        <f t="shared" si="12"/>
        <v>0</v>
      </c>
    </row>
    <row r="743" spans="1:5" customFormat="1" ht="14.25" x14ac:dyDescent="0.15">
      <c r="A743" s="29">
        <v>7702502</v>
      </c>
      <c r="B743" s="70" t="s">
        <v>6087</v>
      </c>
      <c r="C743" s="31">
        <f>IF($D$2&gt;0,$D$2,MULTIPLIER!$C$5)</f>
        <v>0</v>
      </c>
      <c r="D743" s="32">
        <v>128.97999999999999</v>
      </c>
      <c r="E743" s="43">
        <f t="shared" si="12"/>
        <v>0</v>
      </c>
    </row>
    <row r="744" spans="1:5" customFormat="1" ht="14.25" x14ac:dyDescent="0.15">
      <c r="A744" s="33">
        <v>7702504</v>
      </c>
      <c r="B744" s="71" t="s">
        <v>6088</v>
      </c>
      <c r="C744" s="35">
        <f>IF($D$2&gt;0,$D$2,MULTIPLIER!$C$5)</f>
        <v>0</v>
      </c>
      <c r="D744" s="36">
        <v>128.97999999999999</v>
      </c>
      <c r="E744" s="43">
        <f t="shared" si="12"/>
        <v>0</v>
      </c>
    </row>
    <row r="745" spans="1:5" customFormat="1" ht="14.25" x14ac:dyDescent="0.15">
      <c r="A745" s="29">
        <v>7702506</v>
      </c>
      <c r="B745" s="70" t="s">
        <v>6089</v>
      </c>
      <c r="C745" s="31">
        <f>IF($D$2&gt;0,$D$2,MULTIPLIER!$C$5)</f>
        <v>0</v>
      </c>
      <c r="D745" s="32">
        <v>117.3</v>
      </c>
      <c r="E745" s="43">
        <f t="shared" si="12"/>
        <v>0</v>
      </c>
    </row>
    <row r="746" spans="1:5" customFormat="1" ht="28.5" x14ac:dyDescent="0.15">
      <c r="A746" s="33">
        <v>7702507</v>
      </c>
      <c r="B746" s="71" t="s">
        <v>6090</v>
      </c>
      <c r="C746" s="35">
        <f>IF($D$2&gt;0,$D$2,MULTIPLIER!$C$5)</f>
        <v>0</v>
      </c>
      <c r="D746" s="36">
        <v>117.3</v>
      </c>
      <c r="E746" s="43">
        <f t="shared" si="12"/>
        <v>0</v>
      </c>
    </row>
    <row r="747" spans="1:5" customFormat="1" ht="28.5" x14ac:dyDescent="0.15">
      <c r="A747" s="29">
        <v>7702508</v>
      </c>
      <c r="B747" s="70" t="s">
        <v>6091</v>
      </c>
      <c r="C747" s="31">
        <f>IF($D$2&gt;0,$D$2,MULTIPLIER!$C$5)</f>
        <v>0</v>
      </c>
      <c r="D747" s="32">
        <v>117.3</v>
      </c>
      <c r="E747" s="43">
        <f t="shared" si="12"/>
        <v>0</v>
      </c>
    </row>
    <row r="748" spans="1:5" customFormat="1" ht="14.25" x14ac:dyDescent="0.15">
      <c r="A748" s="33">
        <v>7702509</v>
      </c>
      <c r="B748" s="71" t="s">
        <v>6092</v>
      </c>
      <c r="C748" s="35">
        <f>IF($D$2&gt;0,$D$2,MULTIPLIER!$C$5)</f>
        <v>0</v>
      </c>
      <c r="D748" s="36">
        <v>117.3</v>
      </c>
      <c r="E748" s="43">
        <f t="shared" si="12"/>
        <v>0</v>
      </c>
    </row>
    <row r="749" spans="1:5" customFormat="1" ht="14.25" x14ac:dyDescent="0.15">
      <c r="A749" s="29">
        <v>7702511</v>
      </c>
      <c r="B749" s="70" t="s">
        <v>6093</v>
      </c>
      <c r="C749" s="31">
        <f>IF($D$2&gt;0,$D$2,MULTIPLIER!$C$5)</f>
        <v>0</v>
      </c>
      <c r="D749" s="32">
        <v>167.76</v>
      </c>
      <c r="E749" s="43">
        <f t="shared" si="12"/>
        <v>0</v>
      </c>
    </row>
    <row r="750" spans="1:5" customFormat="1" ht="14.25" x14ac:dyDescent="0.15">
      <c r="A750" s="33">
        <v>7702512</v>
      </c>
      <c r="B750" s="71" t="s">
        <v>6094</v>
      </c>
      <c r="C750" s="35">
        <f>IF($D$2&gt;0,$D$2,MULTIPLIER!$C$5)</f>
        <v>0</v>
      </c>
      <c r="D750" s="36">
        <v>159.18</v>
      </c>
      <c r="E750" s="43">
        <f t="shared" si="12"/>
        <v>0</v>
      </c>
    </row>
    <row r="751" spans="1:5" customFormat="1" ht="14.25" x14ac:dyDescent="0.15">
      <c r="A751" s="29">
        <v>7702513</v>
      </c>
      <c r="B751" s="70" t="s">
        <v>6095</v>
      </c>
      <c r="C751" s="31">
        <f>IF($D$2&gt;0,$D$2,MULTIPLIER!$C$5)</f>
        <v>0</v>
      </c>
      <c r="D751" s="32">
        <v>162.24</v>
      </c>
      <c r="E751" s="43">
        <f t="shared" si="12"/>
        <v>0</v>
      </c>
    </row>
    <row r="752" spans="1:5" customFormat="1" ht="14.25" x14ac:dyDescent="0.15">
      <c r="A752" s="33">
        <v>7702514</v>
      </c>
      <c r="B752" s="71" t="s">
        <v>6096</v>
      </c>
      <c r="C752" s="35">
        <f>IF($D$2&gt;0,$D$2,MULTIPLIER!$C$5)</f>
        <v>0</v>
      </c>
      <c r="D752" s="36">
        <v>115.18</v>
      </c>
      <c r="E752" s="43">
        <f t="shared" si="12"/>
        <v>0</v>
      </c>
    </row>
    <row r="753" spans="1:5" customFormat="1" ht="14.25" x14ac:dyDescent="0.15">
      <c r="A753" s="29">
        <v>7702515</v>
      </c>
      <c r="B753" s="70" t="s">
        <v>6097</v>
      </c>
      <c r="C753" s="31">
        <f>IF($D$2&gt;0,$D$2,MULTIPLIER!$C$5)</f>
        <v>0</v>
      </c>
      <c r="D753" s="32">
        <v>159.18</v>
      </c>
      <c r="E753" s="43">
        <f t="shared" si="12"/>
        <v>0</v>
      </c>
    </row>
    <row r="754" spans="1:5" customFormat="1" ht="14.25" x14ac:dyDescent="0.15">
      <c r="A754" s="33">
        <v>7702516</v>
      </c>
      <c r="B754" s="71" t="s">
        <v>6098</v>
      </c>
      <c r="C754" s="35">
        <f>IF($D$2&gt;0,$D$2,MULTIPLIER!$C$5)</f>
        <v>0</v>
      </c>
      <c r="D754" s="36">
        <v>178.69</v>
      </c>
      <c r="E754" s="43">
        <f t="shared" si="12"/>
        <v>0</v>
      </c>
    </row>
    <row r="755" spans="1:5" customFormat="1" ht="14.25" x14ac:dyDescent="0.15">
      <c r="A755" s="29">
        <v>7702517</v>
      </c>
      <c r="B755" s="70" t="s">
        <v>6099</v>
      </c>
      <c r="C755" s="31">
        <f>IF($D$2&gt;0,$D$2,MULTIPLIER!$C$5)</f>
        <v>0</v>
      </c>
      <c r="D755" s="32">
        <v>340.41</v>
      </c>
      <c r="E755" s="43">
        <f t="shared" si="12"/>
        <v>0</v>
      </c>
    </row>
    <row r="756" spans="1:5" customFormat="1" ht="14.25" x14ac:dyDescent="0.15">
      <c r="A756" s="33">
        <v>7702518</v>
      </c>
      <c r="B756" s="71" t="s">
        <v>6100</v>
      </c>
      <c r="C756" s="35">
        <f>IF($D$2&gt;0,$D$2,MULTIPLIER!$C$5)</f>
        <v>0</v>
      </c>
      <c r="D756" s="36">
        <v>340.41</v>
      </c>
      <c r="E756" s="43">
        <f t="shared" si="12"/>
        <v>0</v>
      </c>
    </row>
    <row r="757" spans="1:5" customFormat="1" ht="14.25" x14ac:dyDescent="0.15">
      <c r="A757" s="29">
        <v>7702519</v>
      </c>
      <c r="B757" s="70" t="s">
        <v>6101</v>
      </c>
      <c r="C757" s="31">
        <f>IF($D$2&gt;0,$D$2,MULTIPLIER!$C$5)</f>
        <v>0</v>
      </c>
      <c r="D757" s="32">
        <v>318.48</v>
      </c>
      <c r="E757" s="43">
        <f t="shared" si="12"/>
        <v>0</v>
      </c>
    </row>
    <row r="758" spans="1:5" customFormat="1" ht="14.25" x14ac:dyDescent="0.15">
      <c r="A758" s="33">
        <v>7702520</v>
      </c>
      <c r="B758" s="71" t="s">
        <v>6102</v>
      </c>
      <c r="C758" s="35">
        <f>IF($D$2&gt;0,$D$2,MULTIPLIER!$C$5)</f>
        <v>0</v>
      </c>
      <c r="D758" s="36">
        <v>307.3</v>
      </c>
      <c r="E758" s="43">
        <f t="shared" si="12"/>
        <v>0</v>
      </c>
    </row>
    <row r="759" spans="1:5" customFormat="1" ht="14.25" x14ac:dyDescent="0.15">
      <c r="A759" s="29">
        <v>7702521</v>
      </c>
      <c r="B759" s="70" t="s">
        <v>6103</v>
      </c>
      <c r="C759" s="31">
        <f>IF($D$2&gt;0,$D$2,MULTIPLIER!$C$5)</f>
        <v>0</v>
      </c>
      <c r="D759" s="32">
        <v>378.69</v>
      </c>
      <c r="E759" s="43">
        <f t="shared" si="12"/>
        <v>0</v>
      </c>
    </row>
    <row r="760" spans="1:5" customFormat="1" ht="14.25" x14ac:dyDescent="0.15">
      <c r="A760" s="33">
        <v>7702522</v>
      </c>
      <c r="B760" s="71" t="s">
        <v>6104</v>
      </c>
      <c r="C760" s="35">
        <f>IF($D$2&gt;0,$D$2,MULTIPLIER!$C$5)</f>
        <v>0</v>
      </c>
      <c r="D760" s="36">
        <v>318.48</v>
      </c>
      <c r="E760" s="43">
        <f t="shared" si="12"/>
        <v>0</v>
      </c>
    </row>
    <row r="761" spans="1:5" customFormat="1" ht="14.25" x14ac:dyDescent="0.15">
      <c r="A761" s="29">
        <v>770220</v>
      </c>
      <c r="B761" s="70" t="s">
        <v>5968</v>
      </c>
      <c r="C761" s="31">
        <f>IF($D$2&gt;0,$D$2,MULTIPLIER!$C$5)</f>
        <v>0</v>
      </c>
      <c r="D761" s="32">
        <v>7.57</v>
      </c>
      <c r="E761" s="43">
        <f t="shared" si="12"/>
        <v>0</v>
      </c>
    </row>
    <row r="762" spans="1:5" customFormat="1" ht="14.25" x14ac:dyDescent="0.15">
      <c r="A762" s="33">
        <v>770221</v>
      </c>
      <c r="B762" s="71" t="s">
        <v>5969</v>
      </c>
      <c r="C762" s="35">
        <f>IF($D$2&gt;0,$D$2,MULTIPLIER!$C$5)</f>
        <v>0</v>
      </c>
      <c r="D762" s="36">
        <v>6.57</v>
      </c>
      <c r="E762" s="43">
        <f t="shared" si="12"/>
        <v>0</v>
      </c>
    </row>
    <row r="763" spans="1:5" customFormat="1" ht="14.25" x14ac:dyDescent="0.15">
      <c r="A763" s="29">
        <v>770222</v>
      </c>
      <c r="B763" s="70" t="s">
        <v>5970</v>
      </c>
      <c r="C763" s="31">
        <f>IF($D$2&gt;0,$D$2,MULTIPLIER!$C$5)</f>
        <v>0</v>
      </c>
      <c r="D763" s="32">
        <v>6.57</v>
      </c>
      <c r="E763" s="43">
        <f t="shared" si="12"/>
        <v>0</v>
      </c>
    </row>
    <row r="764" spans="1:5" customFormat="1" ht="14.25" x14ac:dyDescent="0.15">
      <c r="A764" s="33">
        <v>770223</v>
      </c>
      <c r="B764" s="71" t="s">
        <v>5971</v>
      </c>
      <c r="C764" s="35">
        <f>IF($D$2&gt;0,$D$2,MULTIPLIER!$C$5)</f>
        <v>0</v>
      </c>
      <c r="D764" s="36">
        <v>6.15</v>
      </c>
      <c r="E764" s="43">
        <f t="shared" si="12"/>
        <v>0</v>
      </c>
    </row>
    <row r="765" spans="1:5" customFormat="1" ht="14.25" x14ac:dyDescent="0.15">
      <c r="A765" s="29">
        <v>770224</v>
      </c>
      <c r="B765" s="70" t="s">
        <v>5972</v>
      </c>
      <c r="C765" s="31">
        <f>IF($D$2&gt;0,$D$2,MULTIPLIER!$C$5)</f>
        <v>0</v>
      </c>
      <c r="D765" s="32">
        <v>6.79</v>
      </c>
      <c r="E765" s="43">
        <f t="shared" si="12"/>
        <v>0</v>
      </c>
    </row>
    <row r="766" spans="1:5" customFormat="1" ht="14.25" x14ac:dyDescent="0.15">
      <c r="A766" s="33">
        <v>770225</v>
      </c>
      <c r="B766" s="71" t="s">
        <v>5973</v>
      </c>
      <c r="C766" s="35">
        <f>IF($D$2&gt;0,$D$2,MULTIPLIER!$C$5)</f>
        <v>0</v>
      </c>
      <c r="D766" s="36">
        <v>11.11</v>
      </c>
      <c r="E766" s="43">
        <f t="shared" si="12"/>
        <v>0</v>
      </c>
    </row>
    <row r="767" spans="1:5" customFormat="1" ht="14.25" x14ac:dyDescent="0.15">
      <c r="A767" s="29">
        <v>770226</v>
      </c>
      <c r="B767" s="70" t="s">
        <v>5974</v>
      </c>
      <c r="C767" s="31">
        <f>IF($D$2&gt;0,$D$2,MULTIPLIER!$C$5)</f>
        <v>0</v>
      </c>
      <c r="D767" s="32">
        <v>17.559999999999999</v>
      </c>
      <c r="E767" s="43">
        <f t="shared" si="12"/>
        <v>0</v>
      </c>
    </row>
    <row r="768" spans="1:5" customFormat="1" ht="14.25" x14ac:dyDescent="0.15">
      <c r="A768" s="33">
        <v>770227</v>
      </c>
      <c r="B768" s="71" t="s">
        <v>5975</v>
      </c>
      <c r="C768" s="35">
        <f>IF($D$2&gt;0,$D$2,MULTIPLIER!$C$5)</f>
        <v>0</v>
      </c>
      <c r="D768" s="36">
        <v>21.92</v>
      </c>
      <c r="E768" s="43">
        <f t="shared" si="12"/>
        <v>0</v>
      </c>
    </row>
    <row r="769" spans="1:5" customFormat="1" ht="14.25" x14ac:dyDescent="0.15">
      <c r="A769" s="29">
        <v>770228</v>
      </c>
      <c r="B769" s="70" t="s">
        <v>5976</v>
      </c>
      <c r="C769" s="31">
        <f>IF($D$2&gt;0,$D$2,MULTIPLIER!$C$5)</f>
        <v>0</v>
      </c>
      <c r="D769" s="32">
        <v>36.58</v>
      </c>
      <c r="E769" s="43">
        <f t="shared" si="12"/>
        <v>0</v>
      </c>
    </row>
    <row r="770" spans="1:5" customFormat="1" ht="14.25" x14ac:dyDescent="0.15">
      <c r="A770" s="33">
        <v>770229</v>
      </c>
      <c r="B770" s="71" t="s">
        <v>5977</v>
      </c>
      <c r="C770" s="35">
        <f>IF($D$2&gt;0,$D$2,MULTIPLIER!$C$5)</f>
        <v>0</v>
      </c>
      <c r="D770" s="36">
        <v>98.26</v>
      </c>
      <c r="E770" s="43">
        <f t="shared" si="12"/>
        <v>0</v>
      </c>
    </row>
    <row r="771" spans="1:5" customFormat="1" ht="14.25" x14ac:dyDescent="0.15">
      <c r="A771" s="29">
        <v>770230</v>
      </c>
      <c r="B771" s="70" t="s">
        <v>5978</v>
      </c>
      <c r="C771" s="31">
        <f>IF($D$2&gt;0,$D$2,MULTIPLIER!$C$5)</f>
        <v>0</v>
      </c>
      <c r="D771" s="32">
        <v>115.21</v>
      </c>
      <c r="E771" s="43">
        <f t="shared" si="12"/>
        <v>0</v>
      </c>
    </row>
    <row r="772" spans="1:5" customFormat="1" ht="14.25" x14ac:dyDescent="0.15">
      <c r="A772" s="33">
        <v>770231</v>
      </c>
      <c r="B772" s="71" t="s">
        <v>5979</v>
      </c>
      <c r="C772" s="35">
        <f>IF($D$2&gt;0,$D$2,MULTIPLIER!$C$5)</f>
        <v>0</v>
      </c>
      <c r="D772" s="36">
        <v>272.43</v>
      </c>
      <c r="E772" s="43">
        <f t="shared" si="12"/>
        <v>0</v>
      </c>
    </row>
    <row r="773" spans="1:5" customFormat="1" ht="14.25" x14ac:dyDescent="0.15">
      <c r="A773" s="29">
        <v>770232</v>
      </c>
      <c r="B773" s="70" t="s">
        <v>5980</v>
      </c>
      <c r="C773" s="31">
        <f>IF($D$2&gt;0,$D$2,MULTIPLIER!$C$5)</f>
        <v>0</v>
      </c>
      <c r="D773" s="32">
        <v>780.88</v>
      </c>
      <c r="E773" s="43">
        <f t="shared" si="12"/>
        <v>0</v>
      </c>
    </row>
    <row r="774" spans="1:5" customFormat="1" ht="14.25" x14ac:dyDescent="0.15">
      <c r="A774" s="33">
        <v>770510</v>
      </c>
      <c r="B774" s="71" t="s">
        <v>5254</v>
      </c>
      <c r="C774" s="35">
        <f>IF($D$2&gt;0,$D$2,MULTIPLIER!$C$5)</f>
        <v>0</v>
      </c>
      <c r="D774" s="36">
        <v>21.62</v>
      </c>
      <c r="E774" s="43">
        <f t="shared" si="12"/>
        <v>0</v>
      </c>
    </row>
    <row r="775" spans="1:5" customFormat="1" ht="14.25" x14ac:dyDescent="0.15">
      <c r="A775" s="29">
        <v>770511</v>
      </c>
      <c r="B775" s="70" t="s">
        <v>5981</v>
      </c>
      <c r="C775" s="31">
        <f>IF($D$2&gt;0,$D$2,MULTIPLIER!$C$5)</f>
        <v>0</v>
      </c>
      <c r="D775" s="32">
        <v>20.89</v>
      </c>
      <c r="E775" s="43">
        <f t="shared" si="12"/>
        <v>0</v>
      </c>
    </row>
    <row r="776" spans="1:5" customFormat="1" ht="14.25" x14ac:dyDescent="0.15">
      <c r="A776" s="33">
        <v>770512</v>
      </c>
      <c r="B776" s="71" t="s">
        <v>5982</v>
      </c>
      <c r="C776" s="35">
        <f>IF($D$2&gt;0,$D$2,MULTIPLIER!$C$5)</f>
        <v>0</v>
      </c>
      <c r="D776" s="36">
        <v>17.850000000000001</v>
      </c>
      <c r="E776" s="43">
        <f t="shared" si="12"/>
        <v>0</v>
      </c>
    </row>
    <row r="777" spans="1:5" customFormat="1" ht="14.25" x14ac:dyDescent="0.15">
      <c r="A777" s="29">
        <v>770513</v>
      </c>
      <c r="B777" s="70" t="s">
        <v>5983</v>
      </c>
      <c r="C777" s="31">
        <f>IF($D$2&gt;0,$D$2,MULTIPLIER!$C$5)</f>
        <v>0</v>
      </c>
      <c r="D777" s="32">
        <v>17.850000000000001</v>
      </c>
      <c r="E777" s="43">
        <f t="shared" si="12"/>
        <v>0</v>
      </c>
    </row>
    <row r="778" spans="1:5" customFormat="1" ht="14.25" x14ac:dyDescent="0.15">
      <c r="A778" s="33">
        <v>770514</v>
      </c>
      <c r="B778" s="71" t="s">
        <v>5984</v>
      </c>
      <c r="C778" s="35">
        <f>IF($D$2&gt;0,$D$2,MULTIPLIER!$C$5)</f>
        <v>0</v>
      </c>
      <c r="D778" s="36">
        <v>22.75</v>
      </c>
      <c r="E778" s="43">
        <f t="shared" si="12"/>
        <v>0</v>
      </c>
    </row>
    <row r="779" spans="1:5" customFormat="1" ht="14.25" x14ac:dyDescent="0.15">
      <c r="A779" s="29">
        <v>770515</v>
      </c>
      <c r="B779" s="70" t="s">
        <v>5985</v>
      </c>
      <c r="C779" s="31">
        <f>IF($D$2&gt;0,$D$2,MULTIPLIER!$C$5)</f>
        <v>0</v>
      </c>
      <c r="D779" s="32">
        <v>26.72</v>
      </c>
      <c r="E779" s="43">
        <f t="shared" si="12"/>
        <v>0</v>
      </c>
    </row>
    <row r="780" spans="1:5" customFormat="1" ht="14.25" x14ac:dyDescent="0.15">
      <c r="A780" s="33">
        <v>770516</v>
      </c>
      <c r="B780" s="71" t="s">
        <v>5986</v>
      </c>
      <c r="C780" s="35">
        <f>IF($D$2&gt;0,$D$2,MULTIPLIER!$C$5)</f>
        <v>0</v>
      </c>
      <c r="D780" s="36">
        <v>35.6</v>
      </c>
      <c r="E780" s="43">
        <f t="shared" si="12"/>
        <v>0</v>
      </c>
    </row>
    <row r="781" spans="1:5" customFormat="1" ht="14.25" x14ac:dyDescent="0.15">
      <c r="A781" s="29">
        <v>770517</v>
      </c>
      <c r="B781" s="70" t="s">
        <v>5987</v>
      </c>
      <c r="C781" s="31">
        <f>IF($D$2&gt;0,$D$2,MULTIPLIER!$C$5)</f>
        <v>0</v>
      </c>
      <c r="D781" s="32">
        <v>47.53</v>
      </c>
      <c r="E781" s="43">
        <f t="shared" si="12"/>
        <v>0</v>
      </c>
    </row>
    <row r="782" spans="1:5" customFormat="1" ht="14.25" x14ac:dyDescent="0.15">
      <c r="A782" s="33">
        <v>770518</v>
      </c>
      <c r="B782" s="71" t="s">
        <v>5988</v>
      </c>
      <c r="C782" s="35">
        <f>IF($D$2&gt;0,$D$2,MULTIPLIER!$C$5)</f>
        <v>0</v>
      </c>
      <c r="D782" s="36">
        <v>71.2</v>
      </c>
      <c r="E782" s="43">
        <f t="shared" si="12"/>
        <v>0</v>
      </c>
    </row>
    <row r="783" spans="1:5" customFormat="1" ht="14.25" x14ac:dyDescent="0.15">
      <c r="A783" s="29">
        <v>770519</v>
      </c>
      <c r="B783" s="70" t="s">
        <v>5989</v>
      </c>
      <c r="C783" s="31">
        <f>IF($D$2&gt;0,$D$2,MULTIPLIER!$C$5)</f>
        <v>0</v>
      </c>
      <c r="D783" s="32">
        <v>134.07</v>
      </c>
      <c r="E783" s="43">
        <f t="shared" si="12"/>
        <v>0</v>
      </c>
    </row>
    <row r="784" spans="1:5" customFormat="1" ht="14.25" x14ac:dyDescent="0.15">
      <c r="A784" s="33">
        <v>770520</v>
      </c>
      <c r="B784" s="71" t="s">
        <v>5990</v>
      </c>
      <c r="C784" s="35">
        <f>IF($D$2&gt;0,$D$2,MULTIPLIER!$C$5)</f>
        <v>0</v>
      </c>
      <c r="D784" s="36">
        <v>197.88</v>
      </c>
      <c r="E784" s="43">
        <f t="shared" si="12"/>
        <v>0</v>
      </c>
    </row>
    <row r="785" spans="1:6" customFormat="1" ht="14.25" x14ac:dyDescent="0.15">
      <c r="A785" s="29">
        <v>770521</v>
      </c>
      <c r="B785" s="70" t="s">
        <v>5991</v>
      </c>
      <c r="C785" s="31">
        <f>IF($D$2&gt;0,$D$2,MULTIPLIER!$C$5)</f>
        <v>0</v>
      </c>
      <c r="D785" s="32">
        <v>413.79</v>
      </c>
      <c r="E785" s="43">
        <f t="shared" si="12"/>
        <v>0</v>
      </c>
    </row>
    <row r="786" spans="1:6" customFormat="1" ht="14.25" x14ac:dyDescent="0.15">
      <c r="A786" s="33">
        <v>770522</v>
      </c>
      <c r="B786" s="71" t="s">
        <v>5992</v>
      </c>
      <c r="C786" s="35">
        <f>IF($D$2&gt;0,$D$2,MULTIPLIER!$C$5)</f>
        <v>0</v>
      </c>
      <c r="D786" s="36">
        <v>598.69000000000005</v>
      </c>
      <c r="E786" s="43">
        <f t="shared" si="12"/>
        <v>0</v>
      </c>
    </row>
    <row r="787" spans="1:6" customFormat="1" ht="32.1" customHeight="1" x14ac:dyDescent="0.15">
      <c r="A787" s="243" t="s">
        <v>13</v>
      </c>
      <c r="B787" s="244"/>
      <c r="C787" s="243"/>
      <c r="D787" s="243"/>
      <c r="E787" s="243"/>
      <c r="F787" s="93" t="str">
        <f>HYPERLINK("#'Fittings'!A1","Top of Page")</f>
        <v>Top of Page</v>
      </c>
    </row>
    <row r="788" spans="1:6" customFormat="1" ht="14.25" x14ac:dyDescent="0.15">
      <c r="A788" s="29" t="s">
        <v>854</v>
      </c>
      <c r="B788" s="70" t="s">
        <v>6105</v>
      </c>
      <c r="C788" s="31">
        <f>IF($E$2&gt;0,$E$2,MULTIPLIER!$C$7)</f>
        <v>0</v>
      </c>
      <c r="D788" s="32">
        <v>4.62</v>
      </c>
      <c r="E788" s="43">
        <f t="shared" ref="E788:E851" si="13">C788*D788</f>
        <v>0</v>
      </c>
    </row>
    <row r="789" spans="1:6" customFormat="1" ht="14.25" x14ac:dyDescent="0.15">
      <c r="A789" s="33" t="s">
        <v>856</v>
      </c>
      <c r="B789" s="71" t="s">
        <v>6106</v>
      </c>
      <c r="C789" s="35">
        <f>IF($E$2&gt;0,$E$2,MULTIPLIER!$C$7)</f>
        <v>0</v>
      </c>
      <c r="D789" s="36">
        <v>4.62</v>
      </c>
      <c r="E789" s="43">
        <f t="shared" si="13"/>
        <v>0</v>
      </c>
    </row>
    <row r="790" spans="1:6" customFormat="1" ht="14.25" x14ac:dyDescent="0.15">
      <c r="A790" s="29" t="s">
        <v>858</v>
      </c>
      <c r="B790" s="70" t="s">
        <v>6107</v>
      </c>
      <c r="C790" s="31">
        <f>IF($E$2&gt;0,$E$2,MULTIPLIER!$C$7)</f>
        <v>0</v>
      </c>
      <c r="D790" s="32">
        <v>4.62</v>
      </c>
      <c r="E790" s="43">
        <f t="shared" si="13"/>
        <v>0</v>
      </c>
    </row>
    <row r="791" spans="1:6" customFormat="1" ht="14.25" x14ac:dyDescent="0.15">
      <c r="A791" s="33" t="s">
        <v>860</v>
      </c>
      <c r="B791" s="71" t="s">
        <v>6108</v>
      </c>
      <c r="C791" s="35">
        <f>IF($E$2&gt;0,$E$2,MULTIPLIER!$C$7)</f>
        <v>0</v>
      </c>
      <c r="D791" s="36">
        <v>7.01</v>
      </c>
      <c r="E791" s="43">
        <f t="shared" si="13"/>
        <v>0</v>
      </c>
    </row>
    <row r="792" spans="1:6" customFormat="1" ht="14.25" x14ac:dyDescent="0.15">
      <c r="A792" s="29" t="s">
        <v>862</v>
      </c>
      <c r="B792" s="70" t="s">
        <v>6109</v>
      </c>
      <c r="C792" s="31">
        <f>IF($E$2&gt;0,$E$2,MULTIPLIER!$C$7)</f>
        <v>0</v>
      </c>
      <c r="D792" s="32">
        <v>9.49</v>
      </c>
      <c r="E792" s="43">
        <f t="shared" si="13"/>
        <v>0</v>
      </c>
    </row>
    <row r="793" spans="1:6" customFormat="1" ht="14.25" x14ac:dyDescent="0.15">
      <c r="A793" s="33" t="s">
        <v>864</v>
      </c>
      <c r="B793" s="71" t="s">
        <v>6110</v>
      </c>
      <c r="C793" s="35">
        <f>IF($E$2&gt;0,$E$2,MULTIPLIER!$C$7)</f>
        <v>0</v>
      </c>
      <c r="D793" s="36">
        <v>14.57</v>
      </c>
      <c r="E793" s="43">
        <f t="shared" si="13"/>
        <v>0</v>
      </c>
    </row>
    <row r="794" spans="1:6" customFormat="1" ht="14.25" x14ac:dyDescent="0.15">
      <c r="A794" s="29" t="s">
        <v>866</v>
      </c>
      <c r="B794" s="70" t="s">
        <v>6111</v>
      </c>
      <c r="C794" s="31">
        <f>IF($E$2&gt;0,$E$2,MULTIPLIER!$C$7)</f>
        <v>0</v>
      </c>
      <c r="D794" s="32">
        <v>23.21</v>
      </c>
      <c r="E794" s="43">
        <f t="shared" si="13"/>
        <v>0</v>
      </c>
    </row>
    <row r="795" spans="1:6" customFormat="1" ht="14.25" x14ac:dyDescent="0.15">
      <c r="A795" s="33" t="s">
        <v>868</v>
      </c>
      <c r="B795" s="71" t="s">
        <v>6112</v>
      </c>
      <c r="C795" s="35">
        <f>IF($E$2&gt;0,$E$2,MULTIPLIER!$C$7)</f>
        <v>0</v>
      </c>
      <c r="D795" s="36">
        <v>28.99</v>
      </c>
      <c r="E795" s="43">
        <f t="shared" si="13"/>
        <v>0</v>
      </c>
    </row>
    <row r="796" spans="1:6" customFormat="1" ht="14.25" x14ac:dyDescent="0.15">
      <c r="A796" s="29" t="s">
        <v>870</v>
      </c>
      <c r="B796" s="70" t="s">
        <v>6113</v>
      </c>
      <c r="C796" s="31">
        <f>IF($E$2&gt;0,$E$2,MULTIPLIER!$C$7)</f>
        <v>0</v>
      </c>
      <c r="D796" s="32">
        <v>47.14</v>
      </c>
      <c r="E796" s="43">
        <f t="shared" si="13"/>
        <v>0</v>
      </c>
    </row>
    <row r="797" spans="1:6" customFormat="1" ht="14.25" x14ac:dyDescent="0.15">
      <c r="A797" s="33" t="s">
        <v>872</v>
      </c>
      <c r="B797" s="71" t="s">
        <v>6114</v>
      </c>
      <c r="C797" s="35">
        <f>IF($E$2&gt;0,$E$2,MULTIPLIER!$C$7)</f>
        <v>0</v>
      </c>
      <c r="D797" s="36">
        <v>92.54</v>
      </c>
      <c r="E797" s="43">
        <f t="shared" si="13"/>
        <v>0</v>
      </c>
    </row>
    <row r="798" spans="1:6" customFormat="1" ht="14.25" x14ac:dyDescent="0.15">
      <c r="A798" s="29" t="s">
        <v>874</v>
      </c>
      <c r="B798" s="70" t="s">
        <v>6115</v>
      </c>
      <c r="C798" s="31">
        <f>IF($E$2&gt;0,$E$2,MULTIPLIER!$C$7)</f>
        <v>0</v>
      </c>
      <c r="D798" s="32">
        <v>141.91999999999999</v>
      </c>
      <c r="E798" s="43">
        <f t="shared" si="13"/>
        <v>0</v>
      </c>
    </row>
    <row r="799" spans="1:6" customFormat="1" ht="14.25" x14ac:dyDescent="0.15">
      <c r="A799" s="33" t="s">
        <v>876</v>
      </c>
      <c r="B799" s="71" t="s">
        <v>6116</v>
      </c>
      <c r="C799" s="35">
        <f>IF($E$2&gt;0,$E$2,MULTIPLIER!$C$7)</f>
        <v>0</v>
      </c>
      <c r="D799" s="36">
        <v>342.3</v>
      </c>
      <c r="E799" s="43">
        <f t="shared" si="13"/>
        <v>0</v>
      </c>
    </row>
    <row r="800" spans="1:6" customFormat="1" ht="14.25" x14ac:dyDescent="0.15">
      <c r="A800" s="29" t="s">
        <v>878</v>
      </c>
      <c r="B800" s="70" t="s">
        <v>6117</v>
      </c>
      <c r="C800" s="31">
        <f>IF($E$2&gt;0,$E$2,MULTIPLIER!$C$7)</f>
        <v>0</v>
      </c>
      <c r="D800" s="32">
        <v>7.01</v>
      </c>
      <c r="E800" s="43">
        <f t="shared" si="13"/>
        <v>0</v>
      </c>
    </row>
    <row r="801" spans="1:5" customFormat="1" ht="14.25" x14ac:dyDescent="0.15">
      <c r="A801" s="33" t="s">
        <v>880</v>
      </c>
      <c r="B801" s="71" t="s">
        <v>6118</v>
      </c>
      <c r="C801" s="35">
        <f>IF($E$2&gt;0,$E$2,MULTIPLIER!$C$7)</f>
        <v>0</v>
      </c>
      <c r="D801" s="36">
        <v>7.01</v>
      </c>
      <c r="E801" s="43">
        <f t="shared" si="13"/>
        <v>0</v>
      </c>
    </row>
    <row r="802" spans="1:5" customFormat="1" ht="14.25" x14ac:dyDescent="0.15">
      <c r="A802" s="29" t="s">
        <v>882</v>
      </c>
      <c r="B802" s="70" t="s">
        <v>6119</v>
      </c>
      <c r="C802" s="31">
        <f>IF($E$2&gt;0,$E$2,MULTIPLIER!$C$7)</f>
        <v>0</v>
      </c>
      <c r="D802" s="32">
        <v>7.01</v>
      </c>
      <c r="E802" s="43">
        <f t="shared" si="13"/>
        <v>0</v>
      </c>
    </row>
    <row r="803" spans="1:5" customFormat="1" ht="14.25" x14ac:dyDescent="0.15">
      <c r="A803" s="33" t="s">
        <v>884</v>
      </c>
      <c r="B803" s="71" t="s">
        <v>6120</v>
      </c>
      <c r="C803" s="35">
        <f>IF($E$2&gt;0,$E$2,MULTIPLIER!$C$7)</f>
        <v>0</v>
      </c>
      <c r="D803" s="36">
        <v>8.7100000000000009</v>
      </c>
      <c r="E803" s="43">
        <f t="shared" si="13"/>
        <v>0</v>
      </c>
    </row>
    <row r="804" spans="1:5" customFormat="1" ht="14.25" x14ac:dyDescent="0.15">
      <c r="A804" s="29" t="s">
        <v>886</v>
      </c>
      <c r="B804" s="70" t="s">
        <v>6121</v>
      </c>
      <c r="C804" s="31">
        <f>IF($E$2&gt;0,$E$2,MULTIPLIER!$C$7)</f>
        <v>0</v>
      </c>
      <c r="D804" s="32">
        <v>12.34</v>
      </c>
      <c r="E804" s="43">
        <f t="shared" si="13"/>
        <v>0</v>
      </c>
    </row>
    <row r="805" spans="1:5" customFormat="1" ht="14.25" x14ac:dyDescent="0.15">
      <c r="A805" s="33" t="s">
        <v>888</v>
      </c>
      <c r="B805" s="71" t="s">
        <v>6122</v>
      </c>
      <c r="C805" s="35">
        <f>IF($E$2&gt;0,$E$2,MULTIPLIER!$C$7)</f>
        <v>0</v>
      </c>
      <c r="D805" s="36">
        <v>20.399999999999999</v>
      </c>
      <c r="E805" s="43">
        <f t="shared" si="13"/>
        <v>0</v>
      </c>
    </row>
    <row r="806" spans="1:5" customFormat="1" ht="14.25" x14ac:dyDescent="0.15">
      <c r="A806" s="29" t="s">
        <v>890</v>
      </c>
      <c r="B806" s="70" t="s">
        <v>6123</v>
      </c>
      <c r="C806" s="31">
        <f>IF($E$2&gt;0,$E$2,MULTIPLIER!$C$7)</f>
        <v>0</v>
      </c>
      <c r="D806" s="32">
        <v>31.22</v>
      </c>
      <c r="E806" s="43">
        <f t="shared" si="13"/>
        <v>0</v>
      </c>
    </row>
    <row r="807" spans="1:5" customFormat="1" ht="14.25" x14ac:dyDescent="0.15">
      <c r="A807" s="33" t="s">
        <v>892</v>
      </c>
      <c r="B807" s="71" t="s">
        <v>6124</v>
      </c>
      <c r="C807" s="35">
        <f>IF($E$2&gt;0,$E$2,MULTIPLIER!$C$7)</f>
        <v>0</v>
      </c>
      <c r="D807" s="36">
        <v>40.619999999999997</v>
      </c>
      <c r="E807" s="43">
        <f t="shared" si="13"/>
        <v>0</v>
      </c>
    </row>
    <row r="808" spans="1:5" customFormat="1" ht="14.25" x14ac:dyDescent="0.15">
      <c r="A808" s="29" t="s">
        <v>894</v>
      </c>
      <c r="B808" s="70" t="s">
        <v>6125</v>
      </c>
      <c r="C808" s="31">
        <f>IF($E$2&gt;0,$E$2,MULTIPLIER!$C$7)</f>
        <v>0</v>
      </c>
      <c r="D808" s="32">
        <v>68.88</v>
      </c>
      <c r="E808" s="43">
        <f t="shared" si="13"/>
        <v>0</v>
      </c>
    </row>
    <row r="809" spans="1:5" customFormat="1" ht="14.25" x14ac:dyDescent="0.15">
      <c r="A809" s="33" t="s">
        <v>896</v>
      </c>
      <c r="B809" s="71" t="s">
        <v>6126</v>
      </c>
      <c r="C809" s="35">
        <f>IF($E$2&gt;0,$E$2,MULTIPLIER!$C$7)</f>
        <v>0</v>
      </c>
      <c r="D809" s="36">
        <v>108.89</v>
      </c>
      <c r="E809" s="43">
        <f t="shared" si="13"/>
        <v>0</v>
      </c>
    </row>
    <row r="810" spans="1:5" customFormat="1" ht="14.25" x14ac:dyDescent="0.15">
      <c r="A810" s="29" t="s">
        <v>898</v>
      </c>
      <c r="B810" s="70" t="s">
        <v>6127</v>
      </c>
      <c r="C810" s="31">
        <f>IF($E$2&gt;0,$E$2,MULTIPLIER!$C$7)</f>
        <v>0</v>
      </c>
      <c r="D810" s="32">
        <v>163.37</v>
      </c>
      <c r="E810" s="43">
        <f t="shared" si="13"/>
        <v>0</v>
      </c>
    </row>
    <row r="811" spans="1:5" customFormat="1" ht="14.25" x14ac:dyDescent="0.15">
      <c r="A811" s="33" t="s">
        <v>900</v>
      </c>
      <c r="B811" s="71" t="s">
        <v>6128</v>
      </c>
      <c r="C811" s="35">
        <f>IF($E$2&gt;0,$E$2,MULTIPLIER!$C$7)</f>
        <v>0</v>
      </c>
      <c r="D811" s="36">
        <v>490.16</v>
      </c>
      <c r="E811" s="43">
        <f t="shared" si="13"/>
        <v>0</v>
      </c>
    </row>
    <row r="812" spans="1:5" customFormat="1" ht="14.25" x14ac:dyDescent="0.15">
      <c r="A812" s="29" t="s">
        <v>902</v>
      </c>
      <c r="B812" s="70" t="s">
        <v>6129</v>
      </c>
      <c r="C812" s="31">
        <f>IF($E$2&gt;0,$E$2,MULTIPLIER!$C$7)</f>
        <v>0</v>
      </c>
      <c r="D812" s="32">
        <v>7.18</v>
      </c>
      <c r="E812" s="43">
        <f t="shared" si="13"/>
        <v>0</v>
      </c>
    </row>
    <row r="813" spans="1:5" customFormat="1" ht="14.25" x14ac:dyDescent="0.15">
      <c r="A813" s="33" t="s">
        <v>904</v>
      </c>
      <c r="B813" s="71" t="s">
        <v>6130</v>
      </c>
      <c r="C813" s="35">
        <f>IF($E$2&gt;0,$E$2,MULTIPLIER!$C$7)</f>
        <v>0</v>
      </c>
      <c r="D813" s="36">
        <v>7.18</v>
      </c>
      <c r="E813" s="43">
        <f t="shared" si="13"/>
        <v>0</v>
      </c>
    </row>
    <row r="814" spans="1:5" customFormat="1" ht="14.25" x14ac:dyDescent="0.15">
      <c r="A814" s="29" t="s">
        <v>906</v>
      </c>
      <c r="B814" s="70" t="s">
        <v>6131</v>
      </c>
      <c r="C814" s="31">
        <f>IF($E$2&gt;0,$E$2,MULTIPLIER!$C$7)</f>
        <v>0</v>
      </c>
      <c r="D814" s="32">
        <v>7.59</v>
      </c>
      <c r="E814" s="43">
        <f t="shared" si="13"/>
        <v>0</v>
      </c>
    </row>
    <row r="815" spans="1:5" customFormat="1" ht="14.25" x14ac:dyDescent="0.15">
      <c r="A815" s="33" t="s">
        <v>908</v>
      </c>
      <c r="B815" s="71" t="s">
        <v>6132</v>
      </c>
      <c r="C815" s="35">
        <f>IF($E$2&gt;0,$E$2,MULTIPLIER!$C$7)</f>
        <v>0</v>
      </c>
      <c r="D815" s="36">
        <v>7.59</v>
      </c>
      <c r="E815" s="43">
        <f t="shared" si="13"/>
        <v>0</v>
      </c>
    </row>
    <row r="816" spans="1:5" customFormat="1" ht="14.25" x14ac:dyDescent="0.15">
      <c r="A816" s="29" t="s">
        <v>910</v>
      </c>
      <c r="B816" s="70" t="s">
        <v>6133</v>
      </c>
      <c r="C816" s="31">
        <f>IF($E$2&gt;0,$E$2,MULTIPLIER!$C$7)</f>
        <v>0</v>
      </c>
      <c r="D816" s="32">
        <v>10.37</v>
      </c>
      <c r="E816" s="43">
        <f t="shared" si="13"/>
        <v>0</v>
      </c>
    </row>
    <row r="817" spans="1:5" customFormat="1" ht="14.25" x14ac:dyDescent="0.15">
      <c r="A817" s="33" t="s">
        <v>912</v>
      </c>
      <c r="B817" s="71" t="s">
        <v>6134</v>
      </c>
      <c r="C817" s="35">
        <f>IF($E$2&gt;0,$E$2,MULTIPLIER!$C$7)</f>
        <v>0</v>
      </c>
      <c r="D817" s="36">
        <v>10.37</v>
      </c>
      <c r="E817" s="43">
        <f t="shared" si="13"/>
        <v>0</v>
      </c>
    </row>
    <row r="818" spans="1:5" customFormat="1" ht="14.25" x14ac:dyDescent="0.15">
      <c r="A818" s="29" t="s">
        <v>914</v>
      </c>
      <c r="B818" s="70" t="s">
        <v>6135</v>
      </c>
      <c r="C818" s="31">
        <f>IF($E$2&gt;0,$E$2,MULTIPLIER!$C$7)</f>
        <v>0</v>
      </c>
      <c r="D818" s="32">
        <v>10.37</v>
      </c>
      <c r="E818" s="43">
        <f t="shared" si="13"/>
        <v>0</v>
      </c>
    </row>
    <row r="819" spans="1:5" customFormat="1" ht="14.25" x14ac:dyDescent="0.15">
      <c r="A819" s="33" t="s">
        <v>916</v>
      </c>
      <c r="B819" s="71" t="s">
        <v>6136</v>
      </c>
      <c r="C819" s="35">
        <f>IF($E$2&gt;0,$E$2,MULTIPLIER!$C$7)</f>
        <v>0</v>
      </c>
      <c r="D819" s="36">
        <v>18.149999999999999</v>
      </c>
      <c r="E819" s="43">
        <f t="shared" si="13"/>
        <v>0</v>
      </c>
    </row>
    <row r="820" spans="1:5" customFormat="1" ht="14.25" x14ac:dyDescent="0.15">
      <c r="A820" s="29" t="s">
        <v>918</v>
      </c>
      <c r="B820" s="70" t="s">
        <v>6137</v>
      </c>
      <c r="C820" s="31">
        <f>IF($E$2&gt;0,$E$2,MULTIPLIER!$C$7)</f>
        <v>0</v>
      </c>
      <c r="D820" s="32">
        <v>18.149999999999999</v>
      </c>
      <c r="E820" s="43">
        <f t="shared" si="13"/>
        <v>0</v>
      </c>
    </row>
    <row r="821" spans="1:5" customFormat="1" ht="14.25" x14ac:dyDescent="0.15">
      <c r="A821" s="33" t="s">
        <v>920</v>
      </c>
      <c r="B821" s="71" t="s">
        <v>6138</v>
      </c>
      <c r="C821" s="35">
        <f>IF($E$2&gt;0,$E$2,MULTIPLIER!$C$7)</f>
        <v>0</v>
      </c>
      <c r="D821" s="36">
        <v>28.39</v>
      </c>
      <c r="E821" s="43">
        <f t="shared" si="13"/>
        <v>0</v>
      </c>
    </row>
    <row r="822" spans="1:5" customFormat="1" ht="14.25" x14ac:dyDescent="0.15">
      <c r="A822" s="29" t="s">
        <v>922</v>
      </c>
      <c r="B822" s="70" t="s">
        <v>6139</v>
      </c>
      <c r="C822" s="31">
        <f>IF($E$2&gt;0,$E$2,MULTIPLIER!$C$7)</f>
        <v>0</v>
      </c>
      <c r="D822" s="32">
        <v>28.39</v>
      </c>
      <c r="E822" s="43">
        <f t="shared" si="13"/>
        <v>0</v>
      </c>
    </row>
    <row r="823" spans="1:5" customFormat="1" ht="14.25" x14ac:dyDescent="0.15">
      <c r="A823" s="33" t="s">
        <v>924</v>
      </c>
      <c r="B823" s="71" t="s">
        <v>6140</v>
      </c>
      <c r="C823" s="35">
        <f>IF($E$2&gt;0,$E$2,MULTIPLIER!$C$7)</f>
        <v>0</v>
      </c>
      <c r="D823" s="36">
        <v>28.39</v>
      </c>
      <c r="E823" s="43">
        <f t="shared" si="13"/>
        <v>0</v>
      </c>
    </row>
    <row r="824" spans="1:5" customFormat="1" ht="14.25" x14ac:dyDescent="0.15">
      <c r="A824" s="29" t="s">
        <v>926</v>
      </c>
      <c r="B824" s="70" t="s">
        <v>6141</v>
      </c>
      <c r="C824" s="31">
        <f>IF($E$2&gt;0,$E$2,MULTIPLIER!$C$7)</f>
        <v>0</v>
      </c>
      <c r="D824" s="32">
        <v>35.869999999999997</v>
      </c>
      <c r="E824" s="43">
        <f t="shared" si="13"/>
        <v>0</v>
      </c>
    </row>
    <row r="825" spans="1:5" customFormat="1" ht="14.25" x14ac:dyDescent="0.15">
      <c r="A825" s="33" t="s">
        <v>928</v>
      </c>
      <c r="B825" s="71" t="s">
        <v>6142</v>
      </c>
      <c r="C825" s="35">
        <f>IF($E$2&gt;0,$E$2,MULTIPLIER!$C$7)</f>
        <v>0</v>
      </c>
      <c r="D825" s="36">
        <v>35.869999999999997</v>
      </c>
      <c r="E825" s="43">
        <f t="shared" si="13"/>
        <v>0</v>
      </c>
    </row>
    <row r="826" spans="1:5" customFormat="1" ht="14.25" x14ac:dyDescent="0.15">
      <c r="A826" s="29" t="s">
        <v>930</v>
      </c>
      <c r="B826" s="70" t="s">
        <v>6143</v>
      </c>
      <c r="C826" s="31">
        <f>IF($E$2&gt;0,$E$2,MULTIPLIER!$C$7)</f>
        <v>0</v>
      </c>
      <c r="D826" s="32">
        <v>35.869999999999997</v>
      </c>
      <c r="E826" s="43">
        <f t="shared" si="13"/>
        <v>0</v>
      </c>
    </row>
    <row r="827" spans="1:5" customFormat="1" ht="14.25" x14ac:dyDescent="0.15">
      <c r="A827" s="33" t="s">
        <v>932</v>
      </c>
      <c r="B827" s="71" t="s">
        <v>6144</v>
      </c>
      <c r="C827" s="35">
        <f>IF($E$2&gt;0,$E$2,MULTIPLIER!$C$7)</f>
        <v>0</v>
      </c>
      <c r="D827" s="36">
        <v>66.12</v>
      </c>
      <c r="E827" s="43">
        <f t="shared" si="13"/>
        <v>0</v>
      </c>
    </row>
    <row r="828" spans="1:5" customFormat="1" ht="14.25" x14ac:dyDescent="0.15">
      <c r="A828" s="29" t="s">
        <v>934</v>
      </c>
      <c r="B828" s="70" t="s">
        <v>6145</v>
      </c>
      <c r="C828" s="31">
        <f>IF($E$2&gt;0,$E$2,MULTIPLIER!$C$7)</f>
        <v>0</v>
      </c>
      <c r="D828" s="32">
        <v>66.12</v>
      </c>
      <c r="E828" s="43">
        <f t="shared" si="13"/>
        <v>0</v>
      </c>
    </row>
    <row r="829" spans="1:5" customFormat="1" ht="14.25" x14ac:dyDescent="0.15">
      <c r="A829" s="33" t="s">
        <v>936</v>
      </c>
      <c r="B829" s="71" t="s">
        <v>6146</v>
      </c>
      <c r="C829" s="35">
        <f>IF($E$2&gt;0,$E$2,MULTIPLIER!$C$7)</f>
        <v>0</v>
      </c>
      <c r="D829" s="36">
        <v>66.12</v>
      </c>
      <c r="E829" s="43">
        <f t="shared" si="13"/>
        <v>0</v>
      </c>
    </row>
    <row r="830" spans="1:5" customFormat="1" ht="14.25" x14ac:dyDescent="0.15">
      <c r="A830" s="29" t="s">
        <v>938</v>
      </c>
      <c r="B830" s="70" t="s">
        <v>6147</v>
      </c>
      <c r="C830" s="31">
        <f>IF($E$2&gt;0,$E$2,MULTIPLIER!$C$7)</f>
        <v>0</v>
      </c>
      <c r="D830" s="32">
        <v>112.04</v>
      </c>
      <c r="E830" s="43">
        <f t="shared" si="13"/>
        <v>0</v>
      </c>
    </row>
    <row r="831" spans="1:5" customFormat="1" ht="14.25" x14ac:dyDescent="0.15">
      <c r="A831" s="33" t="s">
        <v>940</v>
      </c>
      <c r="B831" s="71" t="s">
        <v>6148</v>
      </c>
      <c r="C831" s="35">
        <f>IF($E$2&gt;0,$E$2,MULTIPLIER!$C$7)</f>
        <v>0</v>
      </c>
      <c r="D831" s="36">
        <v>5.07</v>
      </c>
      <c r="E831" s="43">
        <f t="shared" si="13"/>
        <v>0</v>
      </c>
    </row>
    <row r="832" spans="1:5" customFormat="1" ht="14.25" x14ac:dyDescent="0.15">
      <c r="A832" s="29" t="s">
        <v>942</v>
      </c>
      <c r="B832" s="70" t="s">
        <v>6149</v>
      </c>
      <c r="C832" s="31">
        <f>IF($E$2&gt;0,$E$2,MULTIPLIER!$C$7)</f>
        <v>0</v>
      </c>
      <c r="D832" s="32">
        <v>5.07</v>
      </c>
      <c r="E832" s="43">
        <f t="shared" si="13"/>
        <v>0</v>
      </c>
    </row>
    <row r="833" spans="1:5" customFormat="1" ht="14.25" x14ac:dyDescent="0.15">
      <c r="A833" s="33" t="s">
        <v>944</v>
      </c>
      <c r="B833" s="71" t="s">
        <v>6150</v>
      </c>
      <c r="C833" s="35">
        <f>IF($E$2&gt;0,$E$2,MULTIPLIER!$C$7)</f>
        <v>0</v>
      </c>
      <c r="D833" s="36">
        <v>5.07</v>
      </c>
      <c r="E833" s="43">
        <f t="shared" si="13"/>
        <v>0</v>
      </c>
    </row>
    <row r="834" spans="1:5" customFormat="1" ht="14.25" x14ac:dyDescent="0.15">
      <c r="A834" s="29" t="s">
        <v>946</v>
      </c>
      <c r="B834" s="70" t="s">
        <v>6151</v>
      </c>
      <c r="C834" s="31">
        <f>IF($E$2&gt;0,$E$2,MULTIPLIER!$C$7)</f>
        <v>0</v>
      </c>
      <c r="D834" s="32">
        <v>6.42</v>
      </c>
      <c r="E834" s="43">
        <f t="shared" si="13"/>
        <v>0</v>
      </c>
    </row>
    <row r="835" spans="1:5" customFormat="1" ht="14.25" x14ac:dyDescent="0.15">
      <c r="A835" s="33" t="s">
        <v>948</v>
      </c>
      <c r="B835" s="71" t="s">
        <v>6152</v>
      </c>
      <c r="C835" s="35">
        <f>IF($E$2&gt;0,$E$2,MULTIPLIER!$C$7)</f>
        <v>0</v>
      </c>
      <c r="D835" s="36">
        <v>9.49</v>
      </c>
      <c r="E835" s="43">
        <f t="shared" si="13"/>
        <v>0</v>
      </c>
    </row>
    <row r="836" spans="1:5" customFormat="1" ht="14.25" x14ac:dyDescent="0.15">
      <c r="A836" s="29" t="s">
        <v>950</v>
      </c>
      <c r="B836" s="70" t="s">
        <v>6153</v>
      </c>
      <c r="C836" s="31">
        <f>IF($E$2&gt;0,$E$2,MULTIPLIER!$C$7)</f>
        <v>0</v>
      </c>
      <c r="D836" s="32">
        <v>16</v>
      </c>
      <c r="E836" s="43">
        <f t="shared" si="13"/>
        <v>0</v>
      </c>
    </row>
    <row r="837" spans="1:5" customFormat="1" ht="14.25" x14ac:dyDescent="0.15">
      <c r="A837" s="33" t="s">
        <v>952</v>
      </c>
      <c r="B837" s="71" t="s">
        <v>6154</v>
      </c>
      <c r="C837" s="35">
        <f>IF($E$2&gt;0,$E$2,MULTIPLIER!$C$7)</f>
        <v>0</v>
      </c>
      <c r="D837" s="36">
        <v>25.53</v>
      </c>
      <c r="E837" s="43">
        <f t="shared" si="13"/>
        <v>0</v>
      </c>
    </row>
    <row r="838" spans="1:5" customFormat="1" ht="14.25" x14ac:dyDescent="0.15">
      <c r="A838" s="29" t="s">
        <v>954</v>
      </c>
      <c r="B838" s="70" t="s">
        <v>6155</v>
      </c>
      <c r="C838" s="31">
        <f>IF($E$2&gt;0,$E$2,MULTIPLIER!$C$7)</f>
        <v>0</v>
      </c>
      <c r="D838" s="32">
        <v>31.99</v>
      </c>
      <c r="E838" s="43">
        <f t="shared" si="13"/>
        <v>0</v>
      </c>
    </row>
    <row r="839" spans="1:5" customFormat="1" ht="14.25" x14ac:dyDescent="0.15">
      <c r="A839" s="33" t="s">
        <v>956</v>
      </c>
      <c r="B839" s="71" t="s">
        <v>6156</v>
      </c>
      <c r="C839" s="35">
        <f>IF($E$2&gt;0,$E$2,MULTIPLIER!$C$7)</f>
        <v>0</v>
      </c>
      <c r="D839" s="36">
        <v>51.92</v>
      </c>
      <c r="E839" s="43">
        <f t="shared" si="13"/>
        <v>0</v>
      </c>
    </row>
    <row r="840" spans="1:5" customFormat="1" ht="14.25" x14ac:dyDescent="0.15">
      <c r="A840" s="29" t="s">
        <v>958</v>
      </c>
      <c r="B840" s="70" t="s">
        <v>6157</v>
      </c>
      <c r="C840" s="31">
        <f>IF($E$2&gt;0,$E$2,MULTIPLIER!$C$7)</f>
        <v>0</v>
      </c>
      <c r="D840" s="32">
        <v>101.65</v>
      </c>
      <c r="E840" s="43">
        <f t="shared" si="13"/>
        <v>0</v>
      </c>
    </row>
    <row r="841" spans="1:5" customFormat="1" ht="14.25" x14ac:dyDescent="0.15">
      <c r="A841" s="33" t="s">
        <v>960</v>
      </c>
      <c r="B841" s="71" t="s">
        <v>6158</v>
      </c>
      <c r="C841" s="35">
        <f>IF($E$2&gt;0,$E$2,MULTIPLIER!$C$7)</f>
        <v>0</v>
      </c>
      <c r="D841" s="36">
        <v>163.37</v>
      </c>
      <c r="E841" s="43">
        <f t="shared" si="13"/>
        <v>0</v>
      </c>
    </row>
    <row r="842" spans="1:5" customFormat="1" ht="14.25" x14ac:dyDescent="0.15">
      <c r="A842" s="29" t="s">
        <v>962</v>
      </c>
      <c r="B842" s="70" t="s">
        <v>6159</v>
      </c>
      <c r="C842" s="31">
        <f>IF($E$2&gt;0,$E$2,MULTIPLIER!$C$7)</f>
        <v>0</v>
      </c>
      <c r="D842" s="32">
        <v>373.42</v>
      </c>
      <c r="E842" s="43">
        <f t="shared" si="13"/>
        <v>0</v>
      </c>
    </row>
    <row r="843" spans="1:5" customFormat="1" ht="14.25" x14ac:dyDescent="0.15">
      <c r="A843" s="33" t="s">
        <v>964</v>
      </c>
      <c r="B843" s="71" t="s">
        <v>6160</v>
      </c>
      <c r="C843" s="35">
        <f>IF($E$2&gt;0,$E$2,MULTIPLIER!$C$7)</f>
        <v>0</v>
      </c>
      <c r="D843" s="36">
        <v>7.18</v>
      </c>
      <c r="E843" s="43">
        <f t="shared" si="13"/>
        <v>0</v>
      </c>
    </row>
    <row r="844" spans="1:5" customFormat="1" ht="14.25" x14ac:dyDescent="0.15">
      <c r="A844" s="29" t="s">
        <v>966</v>
      </c>
      <c r="B844" s="70" t="s">
        <v>6161</v>
      </c>
      <c r="C844" s="31">
        <f>IF($E$2&gt;0,$E$2,MULTIPLIER!$C$7)</f>
        <v>0</v>
      </c>
      <c r="D844" s="32">
        <v>7.18</v>
      </c>
      <c r="E844" s="43">
        <f t="shared" si="13"/>
        <v>0</v>
      </c>
    </row>
    <row r="845" spans="1:5" customFormat="1" ht="14.25" x14ac:dyDescent="0.15">
      <c r="A845" s="33" t="s">
        <v>968</v>
      </c>
      <c r="B845" s="71" t="s">
        <v>6162</v>
      </c>
      <c r="C845" s="35">
        <f>IF($E$2&gt;0,$E$2,MULTIPLIER!$C$7)</f>
        <v>0</v>
      </c>
      <c r="D845" s="36">
        <v>7.18</v>
      </c>
      <c r="E845" s="43">
        <f t="shared" si="13"/>
        <v>0</v>
      </c>
    </row>
    <row r="846" spans="1:5" customFormat="1" ht="14.25" x14ac:dyDescent="0.15">
      <c r="A846" s="29" t="s">
        <v>970</v>
      </c>
      <c r="B846" s="70" t="s">
        <v>6163</v>
      </c>
      <c r="C846" s="31">
        <f>IF($E$2&gt;0,$E$2,MULTIPLIER!$C$7)</f>
        <v>0</v>
      </c>
      <c r="D846" s="32">
        <v>8.7100000000000009</v>
      </c>
      <c r="E846" s="43">
        <f t="shared" si="13"/>
        <v>0</v>
      </c>
    </row>
    <row r="847" spans="1:5" customFormat="1" ht="14.25" x14ac:dyDescent="0.15">
      <c r="A847" s="33" t="s">
        <v>972</v>
      </c>
      <c r="B847" s="71" t="s">
        <v>6164</v>
      </c>
      <c r="C847" s="35">
        <f>IF($E$2&gt;0,$E$2,MULTIPLIER!$C$7)</f>
        <v>0</v>
      </c>
      <c r="D847" s="36">
        <v>12.34</v>
      </c>
      <c r="E847" s="43">
        <f t="shared" si="13"/>
        <v>0</v>
      </c>
    </row>
    <row r="848" spans="1:5" customFormat="1" ht="14.25" x14ac:dyDescent="0.15">
      <c r="A848" s="29" t="s">
        <v>974</v>
      </c>
      <c r="B848" s="70" t="s">
        <v>6165</v>
      </c>
      <c r="C848" s="31">
        <f>IF($E$2&gt;0,$E$2,MULTIPLIER!$C$7)</f>
        <v>0</v>
      </c>
      <c r="D848" s="32">
        <v>20.38</v>
      </c>
      <c r="E848" s="43">
        <f t="shared" si="13"/>
        <v>0</v>
      </c>
    </row>
    <row r="849" spans="1:5" customFormat="1" ht="14.25" x14ac:dyDescent="0.15">
      <c r="A849" s="33" t="s">
        <v>976</v>
      </c>
      <c r="B849" s="71" t="s">
        <v>6166</v>
      </c>
      <c r="C849" s="35">
        <f>IF($E$2&gt;0,$E$2,MULTIPLIER!$C$7)</f>
        <v>0</v>
      </c>
      <c r="D849" s="36">
        <v>31.22</v>
      </c>
      <c r="E849" s="43">
        <f t="shared" si="13"/>
        <v>0</v>
      </c>
    </row>
    <row r="850" spans="1:5" customFormat="1" ht="14.25" x14ac:dyDescent="0.15">
      <c r="A850" s="29" t="s">
        <v>978</v>
      </c>
      <c r="B850" s="70" t="s">
        <v>6167</v>
      </c>
      <c r="C850" s="31">
        <f>IF($E$2&gt;0,$E$2,MULTIPLIER!$C$7)</f>
        <v>0</v>
      </c>
      <c r="D850" s="32">
        <v>41.87</v>
      </c>
      <c r="E850" s="43">
        <f t="shared" si="13"/>
        <v>0</v>
      </c>
    </row>
    <row r="851" spans="1:5" customFormat="1" ht="14.25" x14ac:dyDescent="0.15">
      <c r="A851" s="33" t="s">
        <v>980</v>
      </c>
      <c r="B851" s="71" t="s">
        <v>6168</v>
      </c>
      <c r="C851" s="35">
        <f>IF($E$2&gt;0,$E$2,MULTIPLIER!$C$7)</f>
        <v>0</v>
      </c>
      <c r="D851" s="36">
        <v>70.97</v>
      </c>
      <c r="E851" s="43">
        <f t="shared" si="13"/>
        <v>0</v>
      </c>
    </row>
    <row r="852" spans="1:5" customFormat="1" ht="14.25" x14ac:dyDescent="0.15">
      <c r="A852" s="29" t="s">
        <v>982</v>
      </c>
      <c r="B852" s="70" t="s">
        <v>6169</v>
      </c>
      <c r="C852" s="31">
        <f>IF($E$2&gt;0,$E$2,MULTIPLIER!$C$7)</f>
        <v>0</v>
      </c>
      <c r="D852" s="32">
        <v>6.42</v>
      </c>
      <c r="E852" s="43">
        <f t="shared" ref="E852:E915" si="14">C852*D852</f>
        <v>0</v>
      </c>
    </row>
    <row r="853" spans="1:5" customFormat="1" ht="14.25" x14ac:dyDescent="0.15">
      <c r="A853" s="33" t="s">
        <v>984</v>
      </c>
      <c r="B853" s="71" t="s">
        <v>6170</v>
      </c>
      <c r="C853" s="35">
        <f>IF($E$2&gt;0,$E$2,MULTIPLIER!$C$7)</f>
        <v>0</v>
      </c>
      <c r="D853" s="36">
        <v>6.42</v>
      </c>
      <c r="E853" s="43">
        <f t="shared" si="14"/>
        <v>0</v>
      </c>
    </row>
    <row r="854" spans="1:5" customFormat="1" ht="14.25" x14ac:dyDescent="0.15">
      <c r="A854" s="29" t="s">
        <v>986</v>
      </c>
      <c r="B854" s="70" t="s">
        <v>6171</v>
      </c>
      <c r="C854" s="31">
        <f>IF($E$2&gt;0,$E$2,MULTIPLIER!$C$7)</f>
        <v>0</v>
      </c>
      <c r="D854" s="32">
        <v>6.42</v>
      </c>
      <c r="E854" s="43">
        <f t="shared" si="14"/>
        <v>0</v>
      </c>
    </row>
    <row r="855" spans="1:5" customFormat="1" ht="14.25" x14ac:dyDescent="0.15">
      <c r="A855" s="33" t="s">
        <v>988</v>
      </c>
      <c r="B855" s="71" t="s">
        <v>6172</v>
      </c>
      <c r="C855" s="35">
        <f>IF($E$2&gt;0,$E$2,MULTIPLIER!$C$7)</f>
        <v>0</v>
      </c>
      <c r="D855" s="36">
        <v>8.11</v>
      </c>
      <c r="E855" s="43">
        <f t="shared" si="14"/>
        <v>0</v>
      </c>
    </row>
    <row r="856" spans="1:5" customFormat="1" ht="14.25" x14ac:dyDescent="0.15">
      <c r="A856" s="29" t="s">
        <v>990</v>
      </c>
      <c r="B856" s="70" t="s">
        <v>6173</v>
      </c>
      <c r="C856" s="31">
        <f>IF($E$2&gt;0,$E$2,MULTIPLIER!$C$7)</f>
        <v>0</v>
      </c>
      <c r="D856" s="32">
        <v>11.64</v>
      </c>
      <c r="E856" s="43">
        <f t="shared" si="14"/>
        <v>0</v>
      </c>
    </row>
    <row r="857" spans="1:5" customFormat="1" ht="14.25" x14ac:dyDescent="0.15">
      <c r="A857" s="33" t="s">
        <v>992</v>
      </c>
      <c r="B857" s="71" t="s">
        <v>6174</v>
      </c>
      <c r="C857" s="35">
        <f>IF($E$2&gt;0,$E$2,MULTIPLIER!$C$7)</f>
        <v>0</v>
      </c>
      <c r="D857" s="36">
        <v>20.68</v>
      </c>
      <c r="E857" s="43">
        <f t="shared" si="14"/>
        <v>0</v>
      </c>
    </row>
    <row r="858" spans="1:5" customFormat="1" ht="14.25" x14ac:dyDescent="0.15">
      <c r="A858" s="29" t="s">
        <v>994</v>
      </c>
      <c r="B858" s="70" t="s">
        <v>6175</v>
      </c>
      <c r="C858" s="31">
        <f>IF($E$2&gt;0,$E$2,MULTIPLIER!$C$7)</f>
        <v>0</v>
      </c>
      <c r="D858" s="32">
        <v>28.99</v>
      </c>
      <c r="E858" s="43">
        <f t="shared" si="14"/>
        <v>0</v>
      </c>
    </row>
    <row r="859" spans="1:5" customFormat="1" ht="14.25" x14ac:dyDescent="0.15">
      <c r="A859" s="33" t="s">
        <v>996</v>
      </c>
      <c r="B859" s="71" t="s">
        <v>6176</v>
      </c>
      <c r="C859" s="35">
        <f>IF($E$2&gt;0,$E$2,MULTIPLIER!$C$7)</f>
        <v>0</v>
      </c>
      <c r="D859" s="36">
        <v>39.89</v>
      </c>
      <c r="E859" s="43">
        <f t="shared" si="14"/>
        <v>0</v>
      </c>
    </row>
    <row r="860" spans="1:5" customFormat="1" ht="14.25" x14ac:dyDescent="0.15">
      <c r="A860" s="29" t="s">
        <v>998</v>
      </c>
      <c r="B860" s="70" t="s">
        <v>6177</v>
      </c>
      <c r="C860" s="31">
        <f>IF($E$2&gt;0,$E$2,MULTIPLIER!$C$7)</f>
        <v>0</v>
      </c>
      <c r="D860" s="32">
        <v>65.34</v>
      </c>
      <c r="E860" s="43">
        <f t="shared" si="14"/>
        <v>0</v>
      </c>
    </row>
    <row r="861" spans="1:5" customFormat="1" ht="14.25" x14ac:dyDescent="0.15">
      <c r="A861" s="33" t="s">
        <v>1000</v>
      </c>
      <c r="B861" s="71" t="s">
        <v>6178</v>
      </c>
      <c r="C861" s="35">
        <f>IF($E$2&gt;0,$E$2,MULTIPLIER!$C$7)</f>
        <v>0</v>
      </c>
      <c r="D861" s="36">
        <v>127.02</v>
      </c>
      <c r="E861" s="43">
        <f t="shared" si="14"/>
        <v>0</v>
      </c>
    </row>
    <row r="862" spans="1:5" customFormat="1" ht="14.25" x14ac:dyDescent="0.15">
      <c r="A862" s="29" t="s">
        <v>1002</v>
      </c>
      <c r="B862" s="70" t="s">
        <v>6179</v>
      </c>
      <c r="C862" s="31">
        <f>IF($E$2&gt;0,$E$2,MULTIPLIER!$C$7)</f>
        <v>0</v>
      </c>
      <c r="D862" s="32">
        <v>194.19</v>
      </c>
      <c r="E862" s="43">
        <f t="shared" si="14"/>
        <v>0</v>
      </c>
    </row>
    <row r="863" spans="1:5" customFormat="1" ht="14.25" x14ac:dyDescent="0.15">
      <c r="A863" s="33" t="s">
        <v>1004</v>
      </c>
      <c r="B863" s="71" t="s">
        <v>6180</v>
      </c>
      <c r="C863" s="35">
        <f>IF($E$2&gt;0,$E$2,MULTIPLIER!$C$7)</f>
        <v>0</v>
      </c>
      <c r="D863" s="36">
        <v>466.69</v>
      </c>
      <c r="E863" s="43">
        <f t="shared" si="14"/>
        <v>0</v>
      </c>
    </row>
    <row r="864" spans="1:5" customFormat="1" ht="14.25" x14ac:dyDescent="0.15">
      <c r="A864" s="29" t="s">
        <v>1006</v>
      </c>
      <c r="B864" s="70" t="s">
        <v>6181</v>
      </c>
      <c r="C864" s="31">
        <f>IF($E$2&gt;0,$E$2,MULTIPLIER!$C$7)</f>
        <v>0</v>
      </c>
      <c r="D864" s="32"/>
      <c r="E864" s="43">
        <f t="shared" si="14"/>
        <v>0</v>
      </c>
    </row>
    <row r="865" spans="1:5" customFormat="1" ht="14.25" x14ac:dyDescent="0.15">
      <c r="A865" s="33" t="s">
        <v>1008</v>
      </c>
      <c r="B865" s="71" t="s">
        <v>6182</v>
      </c>
      <c r="C865" s="35">
        <f>IF($E$2&gt;0,$E$2,MULTIPLIER!$C$7)</f>
        <v>0</v>
      </c>
      <c r="D865" s="36">
        <v>9.77</v>
      </c>
      <c r="E865" s="43">
        <f t="shared" si="14"/>
        <v>0</v>
      </c>
    </row>
    <row r="866" spans="1:5" customFormat="1" ht="14.25" x14ac:dyDescent="0.15">
      <c r="A866" s="29" t="s">
        <v>1010</v>
      </c>
      <c r="B866" s="70" t="s">
        <v>6183</v>
      </c>
      <c r="C866" s="31">
        <f>IF($E$2&gt;0,$E$2,MULTIPLIER!$C$7)</f>
        <v>0</v>
      </c>
      <c r="D866" s="32">
        <v>13.94</v>
      </c>
      <c r="E866" s="43">
        <f t="shared" si="14"/>
        <v>0</v>
      </c>
    </row>
    <row r="867" spans="1:5" customFormat="1" ht="14.25" x14ac:dyDescent="0.15">
      <c r="A867" s="33" t="s">
        <v>1012</v>
      </c>
      <c r="B867" s="71" t="s">
        <v>6184</v>
      </c>
      <c r="C867" s="35">
        <f>IF($E$2&gt;0,$E$2,MULTIPLIER!$C$7)</f>
        <v>0</v>
      </c>
      <c r="D867" s="36">
        <v>13.94</v>
      </c>
      <c r="E867" s="43">
        <f t="shared" si="14"/>
        <v>0</v>
      </c>
    </row>
    <row r="868" spans="1:5" customFormat="1" ht="14.25" x14ac:dyDescent="0.15">
      <c r="A868" s="29" t="s">
        <v>1014</v>
      </c>
      <c r="B868" s="70" t="s">
        <v>6185</v>
      </c>
      <c r="C868" s="31">
        <f>IF($E$2&gt;0,$E$2,MULTIPLIER!$C$7)</f>
        <v>0</v>
      </c>
      <c r="D868" s="32">
        <v>15.31</v>
      </c>
      <c r="E868" s="43">
        <f t="shared" si="14"/>
        <v>0</v>
      </c>
    </row>
    <row r="869" spans="1:5" customFormat="1" ht="14.25" x14ac:dyDescent="0.15">
      <c r="A869" s="33" t="s">
        <v>1016</v>
      </c>
      <c r="B869" s="71" t="s">
        <v>6186</v>
      </c>
      <c r="C869" s="35">
        <f>IF($E$2&gt;0,$E$2,MULTIPLIER!$C$7)</f>
        <v>0</v>
      </c>
      <c r="D869" s="36">
        <v>13.94</v>
      </c>
      <c r="E869" s="43">
        <f t="shared" si="14"/>
        <v>0</v>
      </c>
    </row>
    <row r="870" spans="1:5" customFormat="1" ht="14.25" x14ac:dyDescent="0.15">
      <c r="A870" s="29" t="s">
        <v>1018</v>
      </c>
      <c r="B870" s="70" t="s">
        <v>6187</v>
      </c>
      <c r="C870" s="31">
        <f>IF($E$2&gt;0,$E$2,MULTIPLIER!$C$7)</f>
        <v>0</v>
      </c>
      <c r="D870" s="32">
        <v>25.4</v>
      </c>
      <c r="E870" s="43">
        <f t="shared" si="14"/>
        <v>0</v>
      </c>
    </row>
    <row r="871" spans="1:5" customFormat="1" ht="14.25" x14ac:dyDescent="0.15">
      <c r="A871" s="33" t="s">
        <v>1020</v>
      </c>
      <c r="B871" s="71" t="s">
        <v>6188</v>
      </c>
      <c r="C871" s="35">
        <f>IF($E$2&gt;0,$E$2,MULTIPLIER!$C$7)</f>
        <v>0</v>
      </c>
      <c r="D871" s="36">
        <v>25.4</v>
      </c>
      <c r="E871" s="43">
        <f t="shared" si="14"/>
        <v>0</v>
      </c>
    </row>
    <row r="872" spans="1:5" customFormat="1" ht="14.25" x14ac:dyDescent="0.15">
      <c r="A872" s="29" t="s">
        <v>1022</v>
      </c>
      <c r="B872" s="70" t="s">
        <v>6189</v>
      </c>
      <c r="C872" s="31">
        <f>IF($E$2&gt;0,$E$2,MULTIPLIER!$C$7)</f>
        <v>0</v>
      </c>
      <c r="D872" s="32">
        <v>27.72</v>
      </c>
      <c r="E872" s="43">
        <f t="shared" si="14"/>
        <v>0</v>
      </c>
    </row>
    <row r="873" spans="1:5" customFormat="1" ht="14.25" x14ac:dyDescent="0.15">
      <c r="A873" s="33" t="s">
        <v>1024</v>
      </c>
      <c r="B873" s="71" t="s">
        <v>6190</v>
      </c>
      <c r="C873" s="35">
        <f>IF($E$2&gt;0,$E$2,MULTIPLIER!$C$7)</f>
        <v>0</v>
      </c>
      <c r="D873" s="36">
        <v>27.72</v>
      </c>
      <c r="E873" s="43">
        <f t="shared" si="14"/>
        <v>0</v>
      </c>
    </row>
    <row r="874" spans="1:5" customFormat="1" ht="14.25" x14ac:dyDescent="0.15">
      <c r="A874" s="29" t="s">
        <v>1026</v>
      </c>
      <c r="B874" s="70" t="s">
        <v>6191</v>
      </c>
      <c r="C874" s="31">
        <f>IF($E$2&gt;0,$E$2,MULTIPLIER!$C$7)</f>
        <v>0</v>
      </c>
      <c r="D874" s="32">
        <v>25.4</v>
      </c>
      <c r="E874" s="43">
        <f t="shared" si="14"/>
        <v>0</v>
      </c>
    </row>
    <row r="875" spans="1:5" customFormat="1" ht="14.25" x14ac:dyDescent="0.15">
      <c r="A875" s="33" t="s">
        <v>1028</v>
      </c>
      <c r="B875" s="71" t="s">
        <v>6192</v>
      </c>
      <c r="C875" s="35">
        <f>IF($E$2&gt;0,$E$2,MULTIPLIER!$C$7)</f>
        <v>0</v>
      </c>
      <c r="D875" s="36">
        <v>27.72</v>
      </c>
      <c r="E875" s="43">
        <f t="shared" si="14"/>
        <v>0</v>
      </c>
    </row>
    <row r="876" spans="1:5" customFormat="1" ht="14.25" x14ac:dyDescent="0.15">
      <c r="A876" s="29" t="s">
        <v>1030</v>
      </c>
      <c r="B876" s="70" t="s">
        <v>6193</v>
      </c>
      <c r="C876" s="31">
        <f>IF($E$2&gt;0,$E$2,MULTIPLIER!$C$7)</f>
        <v>0</v>
      </c>
      <c r="D876" s="32">
        <v>27.72</v>
      </c>
      <c r="E876" s="43">
        <f t="shared" si="14"/>
        <v>0</v>
      </c>
    </row>
    <row r="877" spans="1:5" customFormat="1" ht="14.25" x14ac:dyDescent="0.15">
      <c r="A877" s="33" t="s">
        <v>1032</v>
      </c>
      <c r="B877" s="71" t="s">
        <v>6194</v>
      </c>
      <c r="C877" s="35">
        <f>IF($E$2&gt;0,$E$2,MULTIPLIER!$C$7)</f>
        <v>0</v>
      </c>
      <c r="D877" s="36">
        <v>25.4</v>
      </c>
      <c r="E877" s="43">
        <f t="shared" si="14"/>
        <v>0</v>
      </c>
    </row>
    <row r="878" spans="1:5" customFormat="1" ht="14.25" x14ac:dyDescent="0.15">
      <c r="A878" s="29" t="s">
        <v>1034</v>
      </c>
      <c r="B878" s="70" t="s">
        <v>6195</v>
      </c>
      <c r="C878" s="31">
        <f>IF($E$2&gt;0,$E$2,MULTIPLIER!$C$7)</f>
        <v>0</v>
      </c>
      <c r="D878" s="32">
        <v>35.869999999999997</v>
      </c>
      <c r="E878" s="43">
        <f t="shared" si="14"/>
        <v>0</v>
      </c>
    </row>
    <row r="879" spans="1:5" customFormat="1" ht="14.25" x14ac:dyDescent="0.15">
      <c r="A879" s="33" t="s">
        <v>1036</v>
      </c>
      <c r="B879" s="71" t="s">
        <v>6196</v>
      </c>
      <c r="C879" s="35">
        <f>IF($E$2&gt;0,$E$2,MULTIPLIER!$C$7)</f>
        <v>0</v>
      </c>
      <c r="D879" s="36">
        <v>35.869999999999997</v>
      </c>
      <c r="E879" s="43">
        <f t="shared" si="14"/>
        <v>0</v>
      </c>
    </row>
    <row r="880" spans="1:5" customFormat="1" ht="14.25" x14ac:dyDescent="0.15">
      <c r="A880" s="29" t="s">
        <v>1038</v>
      </c>
      <c r="B880" s="70" t="s">
        <v>6197</v>
      </c>
      <c r="C880" s="31">
        <f>IF($E$2&gt;0,$E$2,MULTIPLIER!$C$7)</f>
        <v>0</v>
      </c>
      <c r="D880" s="32">
        <v>35.869999999999997</v>
      </c>
      <c r="E880" s="43">
        <f t="shared" si="14"/>
        <v>0</v>
      </c>
    </row>
    <row r="881" spans="1:5" customFormat="1" ht="14.25" x14ac:dyDescent="0.15">
      <c r="A881" s="33" t="s">
        <v>1040</v>
      </c>
      <c r="B881" s="71" t="s">
        <v>6198</v>
      </c>
      <c r="C881" s="35">
        <f>IF($E$2&gt;0,$E$2,MULTIPLIER!$C$7)</f>
        <v>0</v>
      </c>
      <c r="D881" s="36">
        <v>49.36</v>
      </c>
      <c r="E881" s="43">
        <f t="shared" si="14"/>
        <v>0</v>
      </c>
    </row>
    <row r="882" spans="1:5" customFormat="1" ht="14.25" x14ac:dyDescent="0.15">
      <c r="A882" s="29" t="s">
        <v>1042</v>
      </c>
      <c r="B882" s="70" t="s">
        <v>6199</v>
      </c>
      <c r="C882" s="31">
        <f>IF($E$2&gt;0,$E$2,MULTIPLIER!$C$7)</f>
        <v>0</v>
      </c>
      <c r="D882" s="32">
        <v>49.36</v>
      </c>
      <c r="E882" s="43">
        <f t="shared" si="14"/>
        <v>0</v>
      </c>
    </row>
    <row r="883" spans="1:5" customFormat="1" ht="14.25" x14ac:dyDescent="0.15">
      <c r="A883" s="33" t="s">
        <v>1044</v>
      </c>
      <c r="B883" s="71" t="s">
        <v>6200</v>
      </c>
      <c r="C883" s="35">
        <f>IF($E$2&gt;0,$E$2,MULTIPLIER!$C$7)</f>
        <v>0</v>
      </c>
      <c r="D883" s="36">
        <v>49.36</v>
      </c>
      <c r="E883" s="43">
        <f t="shared" si="14"/>
        <v>0</v>
      </c>
    </row>
    <row r="884" spans="1:5" customFormat="1" ht="14.25" x14ac:dyDescent="0.15">
      <c r="A884" s="29" t="s">
        <v>1046</v>
      </c>
      <c r="B884" s="70" t="s">
        <v>6201</v>
      </c>
      <c r="C884" s="31">
        <f>IF($E$2&gt;0,$E$2,MULTIPLIER!$C$7)</f>
        <v>0</v>
      </c>
      <c r="D884" s="32">
        <v>49.36</v>
      </c>
      <c r="E884" s="43">
        <f t="shared" si="14"/>
        <v>0</v>
      </c>
    </row>
    <row r="885" spans="1:5" customFormat="1" ht="14.25" x14ac:dyDescent="0.15">
      <c r="A885" s="33" t="s">
        <v>1048</v>
      </c>
      <c r="B885" s="71" t="s">
        <v>6202</v>
      </c>
      <c r="C885" s="35">
        <f>IF($E$2&gt;0,$E$2,MULTIPLIER!$C$7)</f>
        <v>0</v>
      </c>
      <c r="D885" s="36">
        <v>80.650000000000006</v>
      </c>
      <c r="E885" s="43">
        <f t="shared" si="14"/>
        <v>0</v>
      </c>
    </row>
    <row r="886" spans="1:5" customFormat="1" ht="14.25" x14ac:dyDescent="0.15">
      <c r="A886" s="29" t="s">
        <v>1050</v>
      </c>
      <c r="B886" s="70" t="s">
        <v>6203</v>
      </c>
      <c r="C886" s="31">
        <f>IF($E$2&gt;0,$E$2,MULTIPLIER!$C$7)</f>
        <v>0</v>
      </c>
      <c r="D886" s="32">
        <v>80.650000000000006</v>
      </c>
      <c r="E886" s="43">
        <f t="shared" si="14"/>
        <v>0</v>
      </c>
    </row>
    <row r="887" spans="1:5" customFormat="1" ht="14.25" x14ac:dyDescent="0.15">
      <c r="A887" s="33" t="s">
        <v>1052</v>
      </c>
      <c r="B887" s="71" t="s">
        <v>6204</v>
      </c>
      <c r="C887" s="35">
        <f>IF($E$2&gt;0,$E$2,MULTIPLIER!$C$7)</f>
        <v>0</v>
      </c>
      <c r="D887" s="36">
        <v>80.650000000000006</v>
      </c>
      <c r="E887" s="43">
        <f t="shared" si="14"/>
        <v>0</v>
      </c>
    </row>
    <row r="888" spans="1:5" customFormat="1" ht="14.25" x14ac:dyDescent="0.15">
      <c r="A888" s="29" t="s">
        <v>1054</v>
      </c>
      <c r="B888" s="70" t="s">
        <v>6205</v>
      </c>
      <c r="C888" s="31">
        <f>IF($E$2&gt;0,$E$2,MULTIPLIER!$C$7)</f>
        <v>0</v>
      </c>
      <c r="D888" s="32">
        <v>80.650000000000006</v>
      </c>
      <c r="E888" s="43">
        <f t="shared" si="14"/>
        <v>0</v>
      </c>
    </row>
    <row r="889" spans="1:5" customFormat="1" ht="14.25" x14ac:dyDescent="0.15">
      <c r="A889" s="33" t="s">
        <v>1056</v>
      </c>
      <c r="B889" s="71" t="s">
        <v>6206</v>
      </c>
      <c r="C889" s="35">
        <f>IF($E$2&gt;0,$E$2,MULTIPLIER!$C$7)</f>
        <v>0</v>
      </c>
      <c r="D889" s="36">
        <v>80.650000000000006</v>
      </c>
      <c r="E889" s="43">
        <f t="shared" si="14"/>
        <v>0</v>
      </c>
    </row>
    <row r="890" spans="1:5" customFormat="1" ht="14.25" x14ac:dyDescent="0.15">
      <c r="A890" s="29" t="s">
        <v>1058</v>
      </c>
      <c r="B890" s="70" t="s">
        <v>6207</v>
      </c>
      <c r="C890" s="31">
        <f>IF($E$2&gt;0,$E$2,MULTIPLIER!$C$7)</f>
        <v>0</v>
      </c>
      <c r="D890" s="32">
        <v>241.2</v>
      </c>
      <c r="E890" s="43">
        <f t="shared" si="14"/>
        <v>0</v>
      </c>
    </row>
    <row r="891" spans="1:5" customFormat="1" ht="14.25" x14ac:dyDescent="0.15">
      <c r="A891" s="33" t="s">
        <v>1060</v>
      </c>
      <c r="B891" s="71" t="s">
        <v>6208</v>
      </c>
      <c r="C891" s="35">
        <f>IF($E$2&gt;0,$E$2,MULTIPLIER!$C$7)</f>
        <v>0</v>
      </c>
      <c r="D891" s="36">
        <v>438.45</v>
      </c>
      <c r="E891" s="43">
        <f t="shared" si="14"/>
        <v>0</v>
      </c>
    </row>
    <row r="892" spans="1:5" customFormat="1" ht="14.25" x14ac:dyDescent="0.15">
      <c r="A892" s="29" t="s">
        <v>1062</v>
      </c>
      <c r="B892" s="70" t="s">
        <v>6209</v>
      </c>
      <c r="C892" s="31">
        <f>IF($E$2&gt;0,$E$2,MULTIPLIER!$C$7)</f>
        <v>0</v>
      </c>
      <c r="D892" s="32">
        <v>4.92</v>
      </c>
      <c r="E892" s="43">
        <f t="shared" si="14"/>
        <v>0</v>
      </c>
    </row>
    <row r="893" spans="1:5" customFormat="1" ht="14.25" x14ac:dyDescent="0.15">
      <c r="A893" s="33" t="s">
        <v>1064</v>
      </c>
      <c r="B893" s="71" t="s">
        <v>6210</v>
      </c>
      <c r="C893" s="35">
        <f>IF($E$2&gt;0,$E$2,MULTIPLIER!$C$7)</f>
        <v>0</v>
      </c>
      <c r="D893" s="36">
        <v>4.92</v>
      </c>
      <c r="E893" s="43">
        <f t="shared" si="14"/>
        <v>0</v>
      </c>
    </row>
    <row r="894" spans="1:5" customFormat="1" ht="14.25" x14ac:dyDescent="0.15">
      <c r="A894" s="29" t="s">
        <v>1066</v>
      </c>
      <c r="B894" s="70" t="s">
        <v>6211</v>
      </c>
      <c r="C894" s="31">
        <f>IF($E$2&gt;0,$E$2,MULTIPLIER!$C$7)</f>
        <v>0</v>
      </c>
      <c r="D894" s="32">
        <v>4.92</v>
      </c>
      <c r="E894" s="43">
        <f t="shared" si="14"/>
        <v>0</v>
      </c>
    </row>
    <row r="895" spans="1:5" customFormat="1" ht="14.25" x14ac:dyDescent="0.15">
      <c r="A895" s="33" t="s">
        <v>1068</v>
      </c>
      <c r="B895" s="71" t="s">
        <v>6212</v>
      </c>
      <c r="C895" s="35">
        <f>IF($E$2&gt;0,$E$2,MULTIPLIER!$C$7)</f>
        <v>0</v>
      </c>
      <c r="D895" s="36">
        <v>6.16</v>
      </c>
      <c r="E895" s="43">
        <f t="shared" si="14"/>
        <v>0</v>
      </c>
    </row>
    <row r="896" spans="1:5" customFormat="1" ht="14.25" x14ac:dyDescent="0.15">
      <c r="A896" s="29" t="s">
        <v>1070</v>
      </c>
      <c r="B896" s="70" t="s">
        <v>6213</v>
      </c>
      <c r="C896" s="31">
        <f>IF($E$2&gt;0,$E$2,MULTIPLIER!$C$7)</f>
        <v>0</v>
      </c>
      <c r="D896" s="32">
        <v>8.11</v>
      </c>
      <c r="E896" s="43">
        <f t="shared" si="14"/>
        <v>0</v>
      </c>
    </row>
    <row r="897" spans="1:5" customFormat="1" ht="14.25" x14ac:dyDescent="0.15">
      <c r="A897" s="33" t="s">
        <v>1072</v>
      </c>
      <c r="B897" s="71" t="s">
        <v>6214</v>
      </c>
      <c r="C897" s="35">
        <f>IF($E$2&gt;0,$E$2,MULTIPLIER!$C$7)</f>
        <v>0</v>
      </c>
      <c r="D897" s="36">
        <v>12.28</v>
      </c>
      <c r="E897" s="43">
        <f t="shared" si="14"/>
        <v>0</v>
      </c>
    </row>
    <row r="898" spans="1:5" customFormat="1" ht="14.25" x14ac:dyDescent="0.15">
      <c r="A898" s="29" t="s">
        <v>1074</v>
      </c>
      <c r="B898" s="70" t="s">
        <v>6215</v>
      </c>
      <c r="C898" s="31">
        <f>IF($E$2&gt;0,$E$2,MULTIPLIER!$C$7)</f>
        <v>0</v>
      </c>
      <c r="D898" s="32">
        <v>19.22</v>
      </c>
      <c r="E898" s="43">
        <f t="shared" si="14"/>
        <v>0</v>
      </c>
    </row>
    <row r="899" spans="1:5" customFormat="1" ht="14.25" x14ac:dyDescent="0.15">
      <c r="A899" s="33" t="s">
        <v>1076</v>
      </c>
      <c r="B899" s="71" t="s">
        <v>6216</v>
      </c>
      <c r="C899" s="35">
        <f>IF($E$2&gt;0,$E$2,MULTIPLIER!$C$7)</f>
        <v>0</v>
      </c>
      <c r="D899" s="36">
        <v>26.11</v>
      </c>
      <c r="E899" s="43">
        <f t="shared" si="14"/>
        <v>0</v>
      </c>
    </row>
    <row r="900" spans="1:5" customFormat="1" ht="14.25" x14ac:dyDescent="0.15">
      <c r="A900" s="29" t="s">
        <v>1078</v>
      </c>
      <c r="B900" s="70" t="s">
        <v>6217</v>
      </c>
      <c r="C900" s="31">
        <f>IF($E$2&gt;0,$E$2,MULTIPLIER!$C$7)</f>
        <v>0</v>
      </c>
      <c r="D900" s="32">
        <v>43</v>
      </c>
      <c r="E900" s="43">
        <f t="shared" si="14"/>
        <v>0</v>
      </c>
    </row>
    <row r="901" spans="1:5" customFormat="1" ht="14.25" x14ac:dyDescent="0.15">
      <c r="A901" s="33" t="s">
        <v>1080</v>
      </c>
      <c r="B901" s="71" t="s">
        <v>6218</v>
      </c>
      <c r="C901" s="35">
        <f>IF($E$2&gt;0,$E$2,MULTIPLIER!$C$7)</f>
        <v>0</v>
      </c>
      <c r="D901" s="36">
        <v>71.2</v>
      </c>
      <c r="E901" s="43">
        <f t="shared" si="14"/>
        <v>0</v>
      </c>
    </row>
    <row r="902" spans="1:5" customFormat="1" ht="14.25" x14ac:dyDescent="0.15">
      <c r="A902" s="29" t="s">
        <v>1082</v>
      </c>
      <c r="B902" s="70" t="s">
        <v>6219</v>
      </c>
      <c r="C902" s="31">
        <f>IF($E$2&gt;0,$E$2,MULTIPLIER!$C$7)</f>
        <v>0</v>
      </c>
      <c r="D902" s="32">
        <v>98.82</v>
      </c>
      <c r="E902" s="43">
        <f t="shared" si="14"/>
        <v>0</v>
      </c>
    </row>
    <row r="903" spans="1:5" customFormat="1" ht="14.25" x14ac:dyDescent="0.15">
      <c r="A903" s="33" t="s">
        <v>1084</v>
      </c>
      <c r="B903" s="71" t="s">
        <v>6220</v>
      </c>
      <c r="C903" s="35">
        <f>IF($E$2&gt;0,$E$2,MULTIPLIER!$C$7)</f>
        <v>0</v>
      </c>
      <c r="D903" s="36">
        <v>189.3</v>
      </c>
      <c r="E903" s="43">
        <f t="shared" si="14"/>
        <v>0</v>
      </c>
    </row>
    <row r="904" spans="1:5" customFormat="1" ht="14.25" x14ac:dyDescent="0.15">
      <c r="A904" s="29" t="s">
        <v>1086</v>
      </c>
      <c r="B904" s="70" t="s">
        <v>6221</v>
      </c>
      <c r="C904" s="31">
        <f>IF($E$2&gt;0,$E$2,MULTIPLIER!$C$7)</f>
        <v>0</v>
      </c>
      <c r="D904" s="32">
        <v>3.16</v>
      </c>
      <c r="E904" s="43">
        <f t="shared" si="14"/>
        <v>0</v>
      </c>
    </row>
    <row r="905" spans="1:5" customFormat="1" ht="14.25" x14ac:dyDescent="0.15">
      <c r="A905" s="33" t="s">
        <v>1088</v>
      </c>
      <c r="B905" s="71" t="s">
        <v>6222</v>
      </c>
      <c r="C905" s="35">
        <f>IF($E$2&gt;0,$E$2,MULTIPLIER!$C$7)</f>
        <v>0</v>
      </c>
      <c r="D905" s="36">
        <v>3.16</v>
      </c>
      <c r="E905" s="43">
        <f t="shared" si="14"/>
        <v>0</v>
      </c>
    </row>
    <row r="906" spans="1:5" customFormat="1" ht="14.25" x14ac:dyDescent="0.15">
      <c r="A906" s="29" t="s">
        <v>1090</v>
      </c>
      <c r="B906" s="70" t="s">
        <v>6223</v>
      </c>
      <c r="C906" s="31">
        <f>IF($E$2&gt;0,$E$2,MULTIPLIER!$C$7)</f>
        <v>0</v>
      </c>
      <c r="D906" s="32">
        <v>3.16</v>
      </c>
      <c r="E906" s="43">
        <f t="shared" si="14"/>
        <v>0</v>
      </c>
    </row>
    <row r="907" spans="1:5" customFormat="1" ht="14.25" x14ac:dyDescent="0.15">
      <c r="A907" s="33" t="s">
        <v>1092</v>
      </c>
      <c r="B907" s="71" t="s">
        <v>6224</v>
      </c>
      <c r="C907" s="35">
        <f>IF($E$2&gt;0,$E$2,MULTIPLIER!$C$7)</f>
        <v>0</v>
      </c>
      <c r="D907" s="36">
        <v>4.6399999999999997</v>
      </c>
      <c r="E907" s="43">
        <f t="shared" si="14"/>
        <v>0</v>
      </c>
    </row>
    <row r="908" spans="1:5" customFormat="1" ht="14.25" x14ac:dyDescent="0.15">
      <c r="A908" s="29" t="s">
        <v>1094</v>
      </c>
      <c r="B908" s="70" t="s">
        <v>6225</v>
      </c>
      <c r="C908" s="31">
        <f>IF($E$2&gt;0,$E$2,MULTIPLIER!$C$7)</f>
        <v>0</v>
      </c>
      <c r="D908" s="32">
        <v>3.16</v>
      </c>
      <c r="E908" s="43">
        <f t="shared" si="14"/>
        <v>0</v>
      </c>
    </row>
    <row r="909" spans="1:5" customFormat="1" ht="14.25" x14ac:dyDescent="0.15">
      <c r="A909" s="33" t="s">
        <v>1096</v>
      </c>
      <c r="B909" s="71" t="s">
        <v>6226</v>
      </c>
      <c r="C909" s="35">
        <f>IF($E$2&gt;0,$E$2,MULTIPLIER!$C$7)</f>
        <v>0</v>
      </c>
      <c r="D909" s="36">
        <v>3.16</v>
      </c>
      <c r="E909" s="43">
        <f t="shared" si="14"/>
        <v>0</v>
      </c>
    </row>
    <row r="910" spans="1:5" customFormat="1" ht="14.25" x14ac:dyDescent="0.15">
      <c r="A910" s="29" t="s">
        <v>1098</v>
      </c>
      <c r="B910" s="70" t="s">
        <v>6227</v>
      </c>
      <c r="C910" s="31">
        <f>IF($E$2&gt;0,$E$2,MULTIPLIER!$C$7)</f>
        <v>0</v>
      </c>
      <c r="D910" s="32">
        <v>6.47</v>
      </c>
      <c r="E910" s="43">
        <f t="shared" si="14"/>
        <v>0</v>
      </c>
    </row>
    <row r="911" spans="1:5" customFormat="1" ht="14.25" x14ac:dyDescent="0.15">
      <c r="A911" s="33" t="s">
        <v>1100</v>
      </c>
      <c r="B911" s="71" t="s">
        <v>6228</v>
      </c>
      <c r="C911" s="35">
        <f>IF($E$2&gt;0,$E$2,MULTIPLIER!$C$7)</f>
        <v>0</v>
      </c>
      <c r="D911" s="36">
        <v>6.47</v>
      </c>
      <c r="E911" s="43">
        <f t="shared" si="14"/>
        <v>0</v>
      </c>
    </row>
    <row r="912" spans="1:5" customFormat="1" ht="14.25" x14ac:dyDescent="0.15">
      <c r="A912" s="29" t="s">
        <v>1102</v>
      </c>
      <c r="B912" s="70" t="s">
        <v>6229</v>
      </c>
      <c r="C912" s="31">
        <f>IF($E$2&gt;0,$E$2,MULTIPLIER!$C$7)</f>
        <v>0</v>
      </c>
      <c r="D912" s="32">
        <v>5.38</v>
      </c>
      <c r="E912" s="43">
        <f t="shared" si="14"/>
        <v>0</v>
      </c>
    </row>
    <row r="913" spans="1:5" customFormat="1" ht="14.25" x14ac:dyDescent="0.15">
      <c r="A913" s="33" t="s">
        <v>1104</v>
      </c>
      <c r="B913" s="71" t="s">
        <v>6230</v>
      </c>
      <c r="C913" s="35">
        <f>IF($E$2&gt;0,$E$2,MULTIPLIER!$C$7)</f>
        <v>0</v>
      </c>
      <c r="D913" s="36">
        <v>5.38</v>
      </c>
      <c r="E913" s="43">
        <f t="shared" si="14"/>
        <v>0</v>
      </c>
    </row>
    <row r="914" spans="1:5" customFormat="1" ht="14.25" x14ac:dyDescent="0.15">
      <c r="A914" s="29" t="s">
        <v>1106</v>
      </c>
      <c r="B914" s="70" t="s">
        <v>6231</v>
      </c>
      <c r="C914" s="31">
        <f>IF($E$2&gt;0,$E$2,MULTIPLIER!$C$7)</f>
        <v>0</v>
      </c>
      <c r="D914" s="32">
        <v>9.81</v>
      </c>
      <c r="E914" s="43">
        <f t="shared" si="14"/>
        <v>0</v>
      </c>
    </row>
    <row r="915" spans="1:5" customFormat="1" ht="14.25" x14ac:dyDescent="0.15">
      <c r="A915" s="33" t="s">
        <v>1108</v>
      </c>
      <c r="B915" s="71" t="s">
        <v>6232</v>
      </c>
      <c r="C915" s="35">
        <f>IF($E$2&gt;0,$E$2,MULTIPLIER!$C$7)</f>
        <v>0</v>
      </c>
      <c r="D915" s="36">
        <v>9.81</v>
      </c>
      <c r="E915" s="43">
        <f t="shared" si="14"/>
        <v>0</v>
      </c>
    </row>
    <row r="916" spans="1:5" customFormat="1" ht="14.25" x14ac:dyDescent="0.15">
      <c r="A916" s="29" t="s">
        <v>1110</v>
      </c>
      <c r="B916" s="70" t="s">
        <v>6233</v>
      </c>
      <c r="C916" s="31">
        <f>IF($E$2&gt;0,$E$2,MULTIPLIER!$C$7)</f>
        <v>0</v>
      </c>
      <c r="D916" s="32">
        <v>8.11</v>
      </c>
      <c r="E916" s="43">
        <f t="shared" ref="E916:E979" si="15">C916*D916</f>
        <v>0</v>
      </c>
    </row>
    <row r="917" spans="1:5" customFormat="1" ht="14.25" x14ac:dyDescent="0.15">
      <c r="A917" s="33" t="s">
        <v>1112</v>
      </c>
      <c r="B917" s="71" t="s">
        <v>6234</v>
      </c>
      <c r="C917" s="35">
        <f>IF($E$2&gt;0,$E$2,MULTIPLIER!$C$7)</f>
        <v>0</v>
      </c>
      <c r="D917" s="36">
        <v>8.11</v>
      </c>
      <c r="E917" s="43">
        <f t="shared" si="15"/>
        <v>0</v>
      </c>
    </row>
    <row r="918" spans="1:5" customFormat="1" ht="14.25" x14ac:dyDescent="0.15">
      <c r="A918" s="29" t="s">
        <v>1114</v>
      </c>
      <c r="B918" s="70" t="s">
        <v>6235</v>
      </c>
      <c r="C918" s="31">
        <f>IF($E$2&gt;0,$E$2,MULTIPLIER!$C$7)</f>
        <v>0</v>
      </c>
      <c r="D918" s="32">
        <v>16.61</v>
      </c>
      <c r="E918" s="43">
        <f t="shared" si="15"/>
        <v>0</v>
      </c>
    </row>
    <row r="919" spans="1:5" customFormat="1" ht="14.25" x14ac:dyDescent="0.15">
      <c r="A919" s="33" t="s">
        <v>1116</v>
      </c>
      <c r="B919" s="71" t="s">
        <v>6236</v>
      </c>
      <c r="C919" s="35">
        <f>IF($E$2&gt;0,$E$2,MULTIPLIER!$C$7)</f>
        <v>0</v>
      </c>
      <c r="D919" s="36">
        <v>13.79</v>
      </c>
      <c r="E919" s="43">
        <f t="shared" si="15"/>
        <v>0</v>
      </c>
    </row>
    <row r="920" spans="1:5" customFormat="1" ht="14.25" x14ac:dyDescent="0.15">
      <c r="A920" s="29" t="s">
        <v>1118</v>
      </c>
      <c r="B920" s="70" t="s">
        <v>6237</v>
      </c>
      <c r="C920" s="31">
        <f>IF($E$2&gt;0,$E$2,MULTIPLIER!$C$7)</f>
        <v>0</v>
      </c>
      <c r="D920" s="32">
        <v>13.79</v>
      </c>
      <c r="E920" s="43">
        <f t="shared" si="15"/>
        <v>0</v>
      </c>
    </row>
    <row r="921" spans="1:5" customFormat="1" ht="14.25" x14ac:dyDescent="0.15">
      <c r="A921" s="33" t="s">
        <v>1120</v>
      </c>
      <c r="B921" s="71" t="s">
        <v>6238</v>
      </c>
      <c r="C921" s="35">
        <f>IF($E$2&gt;0,$E$2,MULTIPLIER!$C$7)</f>
        <v>0</v>
      </c>
      <c r="D921" s="36">
        <v>21.54</v>
      </c>
      <c r="E921" s="43">
        <f t="shared" si="15"/>
        <v>0</v>
      </c>
    </row>
    <row r="922" spans="1:5" customFormat="1" ht="14.25" x14ac:dyDescent="0.15">
      <c r="A922" s="29" t="s">
        <v>1122</v>
      </c>
      <c r="B922" s="70" t="s">
        <v>6239</v>
      </c>
      <c r="C922" s="31">
        <f>IF($E$2&gt;0,$E$2,MULTIPLIER!$C$7)</f>
        <v>0</v>
      </c>
      <c r="D922" s="32">
        <v>21.54</v>
      </c>
      <c r="E922" s="43">
        <f t="shared" si="15"/>
        <v>0</v>
      </c>
    </row>
    <row r="923" spans="1:5" customFormat="1" ht="14.25" x14ac:dyDescent="0.15">
      <c r="A923" s="33" t="s">
        <v>1124</v>
      </c>
      <c r="B923" s="71" t="s">
        <v>6240</v>
      </c>
      <c r="C923" s="35">
        <f>IF($E$2&gt;0,$E$2,MULTIPLIER!$C$7)</f>
        <v>0</v>
      </c>
      <c r="D923" s="36">
        <v>21.54</v>
      </c>
      <c r="E923" s="43">
        <f t="shared" si="15"/>
        <v>0</v>
      </c>
    </row>
    <row r="924" spans="1:5" customFormat="1" ht="14.25" x14ac:dyDescent="0.15">
      <c r="A924" s="29" t="s">
        <v>1126</v>
      </c>
      <c r="B924" s="70" t="s">
        <v>6241</v>
      </c>
      <c r="C924" s="31">
        <f>IF($E$2&gt;0,$E$2,MULTIPLIER!$C$7)</f>
        <v>0</v>
      </c>
      <c r="D924" s="32">
        <v>21.54</v>
      </c>
      <c r="E924" s="43">
        <f t="shared" si="15"/>
        <v>0</v>
      </c>
    </row>
    <row r="925" spans="1:5" customFormat="1" ht="14.25" x14ac:dyDescent="0.15">
      <c r="A925" s="33" t="s">
        <v>1128</v>
      </c>
      <c r="B925" s="71" t="s">
        <v>6242</v>
      </c>
      <c r="C925" s="35">
        <f>IF($E$2&gt;0,$E$2,MULTIPLIER!$C$7)</f>
        <v>0</v>
      </c>
      <c r="D925" s="36">
        <v>17.649999999999999</v>
      </c>
      <c r="E925" s="43">
        <f t="shared" si="15"/>
        <v>0</v>
      </c>
    </row>
    <row r="926" spans="1:5" customFormat="1" ht="14.25" x14ac:dyDescent="0.15">
      <c r="A926" s="29" t="s">
        <v>1130</v>
      </c>
      <c r="B926" s="70" t="s">
        <v>6243</v>
      </c>
      <c r="C926" s="31">
        <f>IF($E$2&gt;0,$E$2,MULTIPLIER!$C$7)</f>
        <v>0</v>
      </c>
      <c r="D926" s="32">
        <v>17.649999999999999</v>
      </c>
      <c r="E926" s="43">
        <f t="shared" si="15"/>
        <v>0</v>
      </c>
    </row>
    <row r="927" spans="1:5" customFormat="1" ht="14.25" x14ac:dyDescent="0.15">
      <c r="A927" s="33" t="s">
        <v>1132</v>
      </c>
      <c r="B927" s="71" t="s">
        <v>6244</v>
      </c>
      <c r="C927" s="35">
        <f>IF($E$2&gt;0,$E$2,MULTIPLIER!$C$7)</f>
        <v>0</v>
      </c>
      <c r="D927" s="36">
        <v>31.43</v>
      </c>
      <c r="E927" s="43">
        <f t="shared" si="15"/>
        <v>0</v>
      </c>
    </row>
    <row r="928" spans="1:5" customFormat="1" ht="14.25" x14ac:dyDescent="0.15">
      <c r="A928" s="29" t="s">
        <v>1134</v>
      </c>
      <c r="B928" s="70" t="s">
        <v>6245</v>
      </c>
      <c r="C928" s="31">
        <f>IF($E$2&gt;0,$E$2,MULTIPLIER!$C$7)</f>
        <v>0</v>
      </c>
      <c r="D928" s="32">
        <v>31.43</v>
      </c>
      <c r="E928" s="43">
        <f t="shared" si="15"/>
        <v>0</v>
      </c>
    </row>
    <row r="929" spans="1:5" customFormat="1" ht="14.25" x14ac:dyDescent="0.15">
      <c r="A929" s="33" t="s">
        <v>1136</v>
      </c>
      <c r="B929" s="71" t="s">
        <v>6246</v>
      </c>
      <c r="C929" s="35">
        <f>IF($E$2&gt;0,$E$2,MULTIPLIER!$C$7)</f>
        <v>0</v>
      </c>
      <c r="D929" s="36">
        <v>31.43</v>
      </c>
      <c r="E929" s="43">
        <f t="shared" si="15"/>
        <v>0</v>
      </c>
    </row>
    <row r="930" spans="1:5" customFormat="1" ht="14.25" x14ac:dyDescent="0.15">
      <c r="A930" s="29" t="s">
        <v>1138</v>
      </c>
      <c r="B930" s="70" t="s">
        <v>6247</v>
      </c>
      <c r="C930" s="31">
        <f>IF($E$2&gt;0,$E$2,MULTIPLIER!$C$7)</f>
        <v>0</v>
      </c>
      <c r="D930" s="32">
        <v>26.11</v>
      </c>
      <c r="E930" s="43">
        <f t="shared" si="15"/>
        <v>0</v>
      </c>
    </row>
    <row r="931" spans="1:5" customFormat="1" ht="14.25" x14ac:dyDescent="0.15">
      <c r="A931" s="33" t="s">
        <v>1140</v>
      </c>
      <c r="B931" s="71" t="s">
        <v>6248</v>
      </c>
      <c r="C931" s="35">
        <f>IF($E$2&gt;0,$E$2,MULTIPLIER!$C$7)</f>
        <v>0</v>
      </c>
      <c r="D931" s="36">
        <v>26.11</v>
      </c>
      <c r="E931" s="43">
        <f t="shared" si="15"/>
        <v>0</v>
      </c>
    </row>
    <row r="932" spans="1:5" customFormat="1" ht="14.25" x14ac:dyDescent="0.15">
      <c r="A932" s="29" t="s">
        <v>1142</v>
      </c>
      <c r="B932" s="70" t="s">
        <v>6249</v>
      </c>
      <c r="C932" s="31">
        <f>IF($E$2&gt;0,$E$2,MULTIPLIER!$C$7)</f>
        <v>0</v>
      </c>
      <c r="D932" s="32">
        <v>64.81</v>
      </c>
      <c r="E932" s="43">
        <f t="shared" si="15"/>
        <v>0</v>
      </c>
    </row>
    <row r="933" spans="1:5" customFormat="1" ht="14.25" x14ac:dyDescent="0.15">
      <c r="A933" s="33" t="s">
        <v>1144</v>
      </c>
      <c r="B933" s="71" t="s">
        <v>6250</v>
      </c>
      <c r="C933" s="35">
        <f>IF($E$2&gt;0,$E$2,MULTIPLIER!$C$7)</f>
        <v>0</v>
      </c>
      <c r="D933" s="36">
        <v>64.81</v>
      </c>
      <c r="E933" s="43">
        <f t="shared" si="15"/>
        <v>0</v>
      </c>
    </row>
    <row r="934" spans="1:5" customFormat="1" ht="14.25" x14ac:dyDescent="0.15">
      <c r="A934" s="29" t="s">
        <v>1146</v>
      </c>
      <c r="B934" s="70" t="s">
        <v>6251</v>
      </c>
      <c r="C934" s="31">
        <f>IF($E$2&gt;0,$E$2,MULTIPLIER!$C$7)</f>
        <v>0</v>
      </c>
      <c r="D934" s="32">
        <v>64.81</v>
      </c>
      <c r="E934" s="43">
        <f t="shared" si="15"/>
        <v>0</v>
      </c>
    </row>
    <row r="935" spans="1:5" customFormat="1" ht="14.25" x14ac:dyDescent="0.15">
      <c r="A935" s="33" t="s">
        <v>1148</v>
      </c>
      <c r="B935" s="71" t="s">
        <v>6252</v>
      </c>
      <c r="C935" s="35">
        <f>IF($E$2&gt;0,$E$2,MULTIPLIER!$C$7)</f>
        <v>0</v>
      </c>
      <c r="D935" s="36">
        <v>52.21</v>
      </c>
      <c r="E935" s="43">
        <f t="shared" si="15"/>
        <v>0</v>
      </c>
    </row>
    <row r="936" spans="1:5" customFormat="1" ht="14.25" x14ac:dyDescent="0.15">
      <c r="A936" s="29" t="s">
        <v>1150</v>
      </c>
      <c r="B936" s="70" t="s">
        <v>6253</v>
      </c>
      <c r="C936" s="31">
        <f>IF($E$2&gt;0,$E$2,MULTIPLIER!$C$7)</f>
        <v>0</v>
      </c>
      <c r="D936" s="32">
        <v>52.21</v>
      </c>
      <c r="E936" s="43">
        <f t="shared" si="15"/>
        <v>0</v>
      </c>
    </row>
    <row r="937" spans="1:5" customFormat="1" ht="14.25" x14ac:dyDescent="0.15">
      <c r="A937" s="33" t="s">
        <v>1152</v>
      </c>
      <c r="B937" s="71" t="s">
        <v>6254</v>
      </c>
      <c r="C937" s="35">
        <f>IF($E$2&gt;0,$E$2,MULTIPLIER!$C$7)</f>
        <v>0</v>
      </c>
      <c r="D937" s="36">
        <v>75.98</v>
      </c>
      <c r="E937" s="43">
        <f t="shared" si="15"/>
        <v>0</v>
      </c>
    </row>
    <row r="938" spans="1:5" customFormat="1" ht="14.25" x14ac:dyDescent="0.15">
      <c r="A938" s="29" t="s">
        <v>1154</v>
      </c>
      <c r="B938" s="70" t="s">
        <v>6255</v>
      </c>
      <c r="C938" s="31">
        <f>IF($E$2&gt;0,$E$2,MULTIPLIER!$C$7)</f>
        <v>0</v>
      </c>
      <c r="D938" s="32">
        <v>75.98</v>
      </c>
      <c r="E938" s="43">
        <f t="shared" si="15"/>
        <v>0</v>
      </c>
    </row>
    <row r="939" spans="1:5" customFormat="1" ht="14.25" x14ac:dyDescent="0.15">
      <c r="A939" s="33" t="s">
        <v>1156</v>
      </c>
      <c r="B939" s="71" t="s">
        <v>6256</v>
      </c>
      <c r="C939" s="35">
        <f>IF($E$2&gt;0,$E$2,MULTIPLIER!$C$7)</f>
        <v>0</v>
      </c>
      <c r="D939" s="36">
        <v>58.45</v>
      </c>
      <c r="E939" s="43">
        <f t="shared" si="15"/>
        <v>0</v>
      </c>
    </row>
    <row r="940" spans="1:5" customFormat="1" ht="14.25" x14ac:dyDescent="0.15">
      <c r="A940" s="29" t="s">
        <v>1158</v>
      </c>
      <c r="B940" s="70" t="s">
        <v>6257</v>
      </c>
      <c r="C940" s="31">
        <f>IF($E$2&gt;0,$E$2,MULTIPLIER!$C$7)</f>
        <v>0</v>
      </c>
      <c r="D940" s="32">
        <v>58.45</v>
      </c>
      <c r="E940" s="43">
        <f t="shared" si="15"/>
        <v>0</v>
      </c>
    </row>
    <row r="941" spans="1:5" customFormat="1" ht="14.25" x14ac:dyDescent="0.15">
      <c r="A941" s="33" t="s">
        <v>1160</v>
      </c>
      <c r="B941" s="71" t="s">
        <v>6258</v>
      </c>
      <c r="C941" s="35">
        <f>IF($E$2&gt;0,$E$2,MULTIPLIER!$C$7)</f>
        <v>0</v>
      </c>
      <c r="D941" s="36">
        <v>158.36000000000001</v>
      </c>
      <c r="E941" s="43">
        <f t="shared" si="15"/>
        <v>0</v>
      </c>
    </row>
    <row r="942" spans="1:5" customFormat="1" ht="14.25" x14ac:dyDescent="0.15">
      <c r="A942" s="29" t="s">
        <v>1162</v>
      </c>
      <c r="B942" s="70" t="s">
        <v>6259</v>
      </c>
      <c r="C942" s="31">
        <f>IF($E$2&gt;0,$E$2,MULTIPLIER!$C$7)</f>
        <v>0</v>
      </c>
      <c r="D942" s="32">
        <v>158.36000000000001</v>
      </c>
      <c r="E942" s="43">
        <f t="shared" si="15"/>
        <v>0</v>
      </c>
    </row>
    <row r="943" spans="1:5" customFormat="1" ht="14.25" x14ac:dyDescent="0.15">
      <c r="A943" s="33" t="s">
        <v>1164</v>
      </c>
      <c r="B943" s="71" t="s">
        <v>6260</v>
      </c>
      <c r="C943" s="35">
        <f>IF($E$2&gt;0,$E$2,MULTIPLIER!$C$7)</f>
        <v>0</v>
      </c>
      <c r="D943" s="36">
        <v>134.04</v>
      </c>
      <c r="E943" s="43">
        <f t="shared" si="15"/>
        <v>0</v>
      </c>
    </row>
    <row r="944" spans="1:5" customFormat="1" ht="14.25" x14ac:dyDescent="0.15">
      <c r="A944" s="29" t="s">
        <v>1166</v>
      </c>
      <c r="B944" s="70" t="s">
        <v>6261</v>
      </c>
      <c r="C944" s="31">
        <f>IF($E$2&gt;0,$E$2,MULTIPLIER!$C$7)</f>
        <v>0</v>
      </c>
      <c r="D944" s="32">
        <v>3.64</v>
      </c>
      <c r="E944" s="43">
        <f t="shared" si="15"/>
        <v>0</v>
      </c>
    </row>
    <row r="945" spans="1:5" customFormat="1" ht="14.25" x14ac:dyDescent="0.15">
      <c r="A945" s="33" t="s">
        <v>1168</v>
      </c>
      <c r="B945" s="71" t="s">
        <v>6262</v>
      </c>
      <c r="C945" s="35">
        <f>IF($E$2&gt;0,$E$2,MULTIPLIER!$C$7)</f>
        <v>0</v>
      </c>
      <c r="D945" s="36">
        <v>3.64</v>
      </c>
      <c r="E945" s="43">
        <f t="shared" si="15"/>
        <v>0</v>
      </c>
    </row>
    <row r="946" spans="1:5" customFormat="1" ht="14.25" x14ac:dyDescent="0.15">
      <c r="A946" s="29" t="s">
        <v>1170</v>
      </c>
      <c r="B946" s="70" t="s">
        <v>6263</v>
      </c>
      <c r="C946" s="31">
        <f>IF($E$2&gt;0,$E$2,MULTIPLIER!$C$7)</f>
        <v>0</v>
      </c>
      <c r="D946" s="32">
        <v>3.64</v>
      </c>
      <c r="E946" s="43">
        <f t="shared" si="15"/>
        <v>0</v>
      </c>
    </row>
    <row r="947" spans="1:5" customFormat="1" ht="14.25" x14ac:dyDescent="0.15">
      <c r="A947" s="33" t="s">
        <v>1172</v>
      </c>
      <c r="B947" s="71" t="s">
        <v>6264</v>
      </c>
      <c r="C947" s="35">
        <f>IF($E$2&gt;0,$E$2,MULTIPLIER!$C$7)</f>
        <v>0</v>
      </c>
      <c r="D947" s="36">
        <v>4.9000000000000004</v>
      </c>
      <c r="E947" s="43">
        <f t="shared" si="15"/>
        <v>0</v>
      </c>
    </row>
    <row r="948" spans="1:5" customFormat="1" ht="14.25" x14ac:dyDescent="0.15">
      <c r="A948" s="29" t="s">
        <v>1174</v>
      </c>
      <c r="B948" s="70" t="s">
        <v>6265</v>
      </c>
      <c r="C948" s="31">
        <f>IF($E$2&gt;0,$E$2,MULTIPLIER!$C$7)</f>
        <v>0</v>
      </c>
      <c r="D948" s="32">
        <v>6.46</v>
      </c>
      <c r="E948" s="43">
        <f t="shared" si="15"/>
        <v>0</v>
      </c>
    </row>
    <row r="949" spans="1:5" customFormat="1" ht="14.25" x14ac:dyDescent="0.15">
      <c r="A949" s="33" t="s">
        <v>1176</v>
      </c>
      <c r="B949" s="71" t="s">
        <v>6266</v>
      </c>
      <c r="C949" s="35">
        <f>IF($E$2&gt;0,$E$2,MULTIPLIER!$C$7)</f>
        <v>0</v>
      </c>
      <c r="D949" s="36">
        <v>10.09</v>
      </c>
      <c r="E949" s="43">
        <f t="shared" si="15"/>
        <v>0</v>
      </c>
    </row>
    <row r="950" spans="1:5" customFormat="1" ht="14.25" x14ac:dyDescent="0.15">
      <c r="A950" s="29" t="s">
        <v>1178</v>
      </c>
      <c r="B950" s="70" t="s">
        <v>6267</v>
      </c>
      <c r="C950" s="31">
        <f>IF($E$2&gt;0,$E$2,MULTIPLIER!$C$7)</f>
        <v>0</v>
      </c>
      <c r="D950" s="32">
        <v>15.39</v>
      </c>
      <c r="E950" s="43">
        <f t="shared" si="15"/>
        <v>0</v>
      </c>
    </row>
    <row r="951" spans="1:5" customFormat="1" ht="14.25" x14ac:dyDescent="0.15">
      <c r="A951" s="33" t="s">
        <v>1180</v>
      </c>
      <c r="B951" s="71" t="s">
        <v>6268</v>
      </c>
      <c r="C951" s="35">
        <f>IF($E$2&gt;0,$E$2,MULTIPLIER!$C$7)</f>
        <v>0</v>
      </c>
      <c r="D951" s="36">
        <v>20.75</v>
      </c>
      <c r="E951" s="43">
        <f t="shared" si="15"/>
        <v>0</v>
      </c>
    </row>
    <row r="952" spans="1:5" customFormat="1" ht="14.25" x14ac:dyDescent="0.15">
      <c r="A952" s="29" t="s">
        <v>1182</v>
      </c>
      <c r="B952" s="70" t="s">
        <v>6269</v>
      </c>
      <c r="C952" s="31">
        <f>IF($E$2&gt;0,$E$2,MULTIPLIER!$C$7)</f>
        <v>0</v>
      </c>
      <c r="D952" s="32">
        <v>35.25</v>
      </c>
      <c r="E952" s="43">
        <f t="shared" si="15"/>
        <v>0</v>
      </c>
    </row>
    <row r="953" spans="1:5" customFormat="1" ht="14.25" x14ac:dyDescent="0.15">
      <c r="A953" s="33" t="s">
        <v>1184</v>
      </c>
      <c r="B953" s="71" t="s">
        <v>6270</v>
      </c>
      <c r="C953" s="35">
        <f>IF($E$2&gt;0,$E$2,MULTIPLIER!$C$7)</f>
        <v>0</v>
      </c>
      <c r="D953" s="36">
        <v>67.17</v>
      </c>
      <c r="E953" s="43">
        <f t="shared" si="15"/>
        <v>0</v>
      </c>
    </row>
    <row r="954" spans="1:5" customFormat="1" ht="14.25" x14ac:dyDescent="0.15">
      <c r="A954" s="29" t="s">
        <v>1186</v>
      </c>
      <c r="B954" s="70" t="s">
        <v>6271</v>
      </c>
      <c r="C954" s="31">
        <f>IF($E$2&gt;0,$E$2,MULTIPLIER!$C$7)</f>
        <v>0</v>
      </c>
      <c r="D954" s="32">
        <v>107.09</v>
      </c>
      <c r="E954" s="43">
        <f t="shared" si="15"/>
        <v>0</v>
      </c>
    </row>
    <row r="955" spans="1:5" customFormat="1" ht="14.25" x14ac:dyDescent="0.15">
      <c r="A955" s="33" t="s">
        <v>1188</v>
      </c>
      <c r="B955" s="71" t="s">
        <v>6272</v>
      </c>
      <c r="C955" s="35">
        <f>IF($E$2&gt;0,$E$2,MULTIPLIER!$C$7)</f>
        <v>0</v>
      </c>
      <c r="D955" s="36">
        <v>205.81</v>
      </c>
      <c r="E955" s="43">
        <f t="shared" si="15"/>
        <v>0</v>
      </c>
    </row>
    <row r="956" spans="1:5" customFormat="1" ht="14.25" x14ac:dyDescent="0.15">
      <c r="A956" s="29" t="s">
        <v>1190</v>
      </c>
      <c r="B956" s="70" t="s">
        <v>6273</v>
      </c>
      <c r="C956" s="31">
        <f>IF($E$2&gt;0,$E$2,MULTIPLIER!$C$7)</f>
        <v>0</v>
      </c>
      <c r="D956" s="32">
        <v>3.54</v>
      </c>
      <c r="E956" s="43">
        <f t="shared" si="15"/>
        <v>0</v>
      </c>
    </row>
    <row r="957" spans="1:5" customFormat="1" ht="14.25" x14ac:dyDescent="0.15">
      <c r="A957" s="33" t="s">
        <v>1192</v>
      </c>
      <c r="B957" s="71" t="s">
        <v>6274</v>
      </c>
      <c r="C957" s="35">
        <f>IF($E$2&gt;0,$E$2,MULTIPLIER!$C$7)</f>
        <v>0</v>
      </c>
      <c r="D957" s="36">
        <v>3.54</v>
      </c>
      <c r="E957" s="43">
        <f t="shared" si="15"/>
        <v>0</v>
      </c>
    </row>
    <row r="958" spans="1:5" customFormat="1" ht="14.25" x14ac:dyDescent="0.15">
      <c r="A958" s="29" t="s">
        <v>1194</v>
      </c>
      <c r="B958" s="70" t="s">
        <v>6275</v>
      </c>
      <c r="C958" s="31">
        <f>IF($E$2&gt;0,$E$2,MULTIPLIER!$C$7)</f>
        <v>0</v>
      </c>
      <c r="D958" s="32">
        <v>3.54</v>
      </c>
      <c r="E958" s="43">
        <f t="shared" si="15"/>
        <v>0</v>
      </c>
    </row>
    <row r="959" spans="1:5" customFormat="1" ht="14.25" x14ac:dyDescent="0.15">
      <c r="A959" s="33" t="s">
        <v>1196</v>
      </c>
      <c r="B959" s="71" t="s">
        <v>6276</v>
      </c>
      <c r="C959" s="35">
        <f>IF($E$2&gt;0,$E$2,MULTIPLIER!$C$7)</f>
        <v>0</v>
      </c>
      <c r="D959" s="36">
        <v>5.59</v>
      </c>
      <c r="E959" s="43">
        <f t="shared" si="15"/>
        <v>0</v>
      </c>
    </row>
    <row r="960" spans="1:5" customFormat="1" ht="14.25" x14ac:dyDescent="0.15">
      <c r="A960" s="29" t="s">
        <v>1198</v>
      </c>
      <c r="B960" s="70" t="s">
        <v>6277</v>
      </c>
      <c r="C960" s="31">
        <f>IF($E$2&gt;0,$E$2,MULTIPLIER!$C$7)</f>
        <v>0</v>
      </c>
      <c r="D960" s="32">
        <v>6.33</v>
      </c>
      <c r="E960" s="43">
        <f t="shared" si="15"/>
        <v>0</v>
      </c>
    </row>
    <row r="961" spans="1:5" customFormat="1" ht="14.25" x14ac:dyDescent="0.15">
      <c r="A961" s="33" t="s">
        <v>1200</v>
      </c>
      <c r="B961" s="71" t="s">
        <v>6278</v>
      </c>
      <c r="C961" s="35">
        <f>IF($E$2&gt;0,$E$2,MULTIPLIER!$C$7)</f>
        <v>0</v>
      </c>
      <c r="D961" s="36">
        <v>8.31</v>
      </c>
      <c r="E961" s="43">
        <f t="shared" si="15"/>
        <v>0</v>
      </c>
    </row>
    <row r="962" spans="1:5" customFormat="1" ht="14.25" x14ac:dyDescent="0.15">
      <c r="A962" s="29" t="s">
        <v>1202</v>
      </c>
      <c r="B962" s="70" t="s">
        <v>6279</v>
      </c>
      <c r="C962" s="31">
        <f>IF($E$2&gt;0,$E$2,MULTIPLIER!$C$7)</f>
        <v>0</v>
      </c>
      <c r="D962" s="32">
        <v>12.45</v>
      </c>
      <c r="E962" s="43">
        <f t="shared" si="15"/>
        <v>0</v>
      </c>
    </row>
    <row r="963" spans="1:5" customFormat="1" ht="14.25" x14ac:dyDescent="0.15">
      <c r="A963" s="33" t="s">
        <v>1204</v>
      </c>
      <c r="B963" s="71" t="s">
        <v>6280</v>
      </c>
      <c r="C963" s="35">
        <f>IF($E$2&gt;0,$E$2,MULTIPLIER!$C$7)</f>
        <v>0</v>
      </c>
      <c r="D963" s="36">
        <v>15.78</v>
      </c>
      <c r="E963" s="43">
        <f t="shared" si="15"/>
        <v>0</v>
      </c>
    </row>
    <row r="964" spans="1:5" customFormat="1" ht="14.25" x14ac:dyDescent="0.15">
      <c r="A964" s="29" t="s">
        <v>1206</v>
      </c>
      <c r="B964" s="70" t="s">
        <v>6281</v>
      </c>
      <c r="C964" s="31">
        <f>IF($E$2&gt;0,$E$2,MULTIPLIER!$C$7)</f>
        <v>0</v>
      </c>
      <c r="D964" s="32">
        <v>24.93</v>
      </c>
      <c r="E964" s="43">
        <f t="shared" si="15"/>
        <v>0</v>
      </c>
    </row>
    <row r="965" spans="1:5" customFormat="1" ht="14.25" x14ac:dyDescent="0.15">
      <c r="A965" s="33" t="s">
        <v>1208</v>
      </c>
      <c r="B965" s="71" t="s">
        <v>6282</v>
      </c>
      <c r="C965" s="35">
        <f>IF($E$2&gt;0,$E$2,MULTIPLIER!$C$7)</f>
        <v>0</v>
      </c>
      <c r="D965" s="36">
        <v>42.78</v>
      </c>
      <c r="E965" s="43">
        <f t="shared" si="15"/>
        <v>0</v>
      </c>
    </row>
    <row r="966" spans="1:5" customFormat="1" ht="14.25" x14ac:dyDescent="0.15">
      <c r="A966" s="29" t="s">
        <v>1210</v>
      </c>
      <c r="B966" s="70" t="s">
        <v>6283</v>
      </c>
      <c r="C966" s="31">
        <f>IF($E$2&gt;0,$E$2,MULTIPLIER!$C$7)</f>
        <v>0</v>
      </c>
      <c r="D966" s="32">
        <v>68.31</v>
      </c>
      <c r="E966" s="43">
        <f t="shared" si="15"/>
        <v>0</v>
      </c>
    </row>
    <row r="967" spans="1:5" customFormat="1" ht="14.25" x14ac:dyDescent="0.15">
      <c r="A967" s="33" t="s">
        <v>1212</v>
      </c>
      <c r="B967" s="71" t="s">
        <v>6284</v>
      </c>
      <c r="C967" s="35">
        <f>IF($E$2&gt;0,$E$2,MULTIPLIER!$C$7)</f>
        <v>0</v>
      </c>
      <c r="D967" s="36">
        <v>133.38999999999999</v>
      </c>
      <c r="E967" s="43">
        <f t="shared" si="15"/>
        <v>0</v>
      </c>
    </row>
    <row r="968" spans="1:5" customFormat="1" ht="14.25" x14ac:dyDescent="0.15">
      <c r="A968" s="29" t="s">
        <v>1214</v>
      </c>
      <c r="B968" s="70" t="s">
        <v>6285</v>
      </c>
      <c r="C968" s="31">
        <f>IF($E$2&gt;0,$E$2,MULTIPLIER!$C$7)</f>
        <v>0</v>
      </c>
      <c r="D968" s="32">
        <v>16.39</v>
      </c>
      <c r="E968" s="43">
        <f t="shared" si="15"/>
        <v>0</v>
      </c>
    </row>
    <row r="969" spans="1:5" customFormat="1" ht="14.25" x14ac:dyDescent="0.15">
      <c r="A969" s="33" t="s">
        <v>1216</v>
      </c>
      <c r="B969" s="71" t="s">
        <v>6286</v>
      </c>
      <c r="C969" s="35">
        <f>IF($E$2&gt;0,$E$2,MULTIPLIER!$C$7)</f>
        <v>0</v>
      </c>
      <c r="D969" s="36">
        <v>16.39</v>
      </c>
      <c r="E969" s="43">
        <f t="shared" si="15"/>
        <v>0</v>
      </c>
    </row>
    <row r="970" spans="1:5" customFormat="1" ht="14.25" x14ac:dyDescent="0.15">
      <c r="A970" s="29" t="s">
        <v>1218</v>
      </c>
      <c r="B970" s="70" t="s">
        <v>6287</v>
      </c>
      <c r="C970" s="31">
        <f>IF($E$2&gt;0,$E$2,MULTIPLIER!$C$7)</f>
        <v>0</v>
      </c>
      <c r="D970" s="32">
        <v>16.39</v>
      </c>
      <c r="E970" s="43">
        <f t="shared" si="15"/>
        <v>0</v>
      </c>
    </row>
    <row r="971" spans="1:5" customFormat="1" ht="14.25" x14ac:dyDescent="0.15">
      <c r="A971" s="33" t="s">
        <v>1220</v>
      </c>
      <c r="B971" s="71" t="s">
        <v>6288</v>
      </c>
      <c r="C971" s="35">
        <f>IF($E$2&gt;0,$E$2,MULTIPLIER!$C$7)</f>
        <v>0</v>
      </c>
      <c r="D971" s="36">
        <v>17.8</v>
      </c>
      <c r="E971" s="43">
        <f t="shared" si="15"/>
        <v>0</v>
      </c>
    </row>
    <row r="972" spans="1:5" customFormat="1" ht="14.25" x14ac:dyDescent="0.15">
      <c r="A972" s="29" t="s">
        <v>1222</v>
      </c>
      <c r="B972" s="70" t="s">
        <v>6289</v>
      </c>
      <c r="C972" s="31">
        <f>IF($E$2&gt;0,$E$2,MULTIPLIER!$C$7)</f>
        <v>0</v>
      </c>
      <c r="D972" s="32">
        <v>24.66</v>
      </c>
      <c r="E972" s="43">
        <f t="shared" si="15"/>
        <v>0</v>
      </c>
    </row>
    <row r="973" spans="1:5" customFormat="1" ht="14.25" x14ac:dyDescent="0.15">
      <c r="A973" s="33" t="s">
        <v>1224</v>
      </c>
      <c r="B973" s="71" t="s">
        <v>6290</v>
      </c>
      <c r="C973" s="35">
        <f>IF($E$2&gt;0,$E$2,MULTIPLIER!$C$7)</f>
        <v>0</v>
      </c>
      <c r="D973" s="36">
        <v>32.700000000000003</v>
      </c>
      <c r="E973" s="43">
        <f t="shared" si="15"/>
        <v>0</v>
      </c>
    </row>
    <row r="974" spans="1:5" customFormat="1" ht="14.25" x14ac:dyDescent="0.15">
      <c r="A974" s="29" t="s">
        <v>1226</v>
      </c>
      <c r="B974" s="70" t="s">
        <v>6291</v>
      </c>
      <c r="C974" s="31">
        <f>IF($E$2&gt;0,$E$2,MULTIPLIER!$C$7)</f>
        <v>0</v>
      </c>
      <c r="D974" s="32">
        <v>47.86</v>
      </c>
      <c r="E974" s="43">
        <f t="shared" si="15"/>
        <v>0</v>
      </c>
    </row>
    <row r="975" spans="1:5" customFormat="1" ht="14.25" x14ac:dyDescent="0.15">
      <c r="A975" s="33" t="s">
        <v>1228</v>
      </c>
      <c r="B975" s="71" t="s">
        <v>6292</v>
      </c>
      <c r="C975" s="35">
        <f>IF($E$2&gt;0,$E$2,MULTIPLIER!$C$7)</f>
        <v>0</v>
      </c>
      <c r="D975" s="36">
        <v>56.53</v>
      </c>
      <c r="E975" s="43">
        <f t="shared" si="15"/>
        <v>0</v>
      </c>
    </row>
    <row r="976" spans="1:5" customFormat="1" ht="14.25" x14ac:dyDescent="0.15">
      <c r="A976" s="29" t="s">
        <v>1230</v>
      </c>
      <c r="B976" s="70" t="s">
        <v>6293</v>
      </c>
      <c r="C976" s="31">
        <f>IF($E$2&gt;0,$E$2,MULTIPLIER!$C$7)</f>
        <v>0</v>
      </c>
      <c r="D976" s="32">
        <v>87.04</v>
      </c>
      <c r="E976" s="43">
        <f t="shared" si="15"/>
        <v>0</v>
      </c>
    </row>
    <row r="977" spans="1:5" customFormat="1" ht="14.25" x14ac:dyDescent="0.15">
      <c r="A977" s="33" t="s">
        <v>1232</v>
      </c>
      <c r="B977" s="71" t="s">
        <v>6294</v>
      </c>
      <c r="C977" s="35">
        <f>IF($E$2&gt;0,$E$2,MULTIPLIER!$C$7)</f>
        <v>0</v>
      </c>
      <c r="D977" s="36">
        <v>171.19</v>
      </c>
      <c r="E977" s="43">
        <f t="shared" si="15"/>
        <v>0</v>
      </c>
    </row>
    <row r="978" spans="1:5" customFormat="1" ht="14.25" x14ac:dyDescent="0.15">
      <c r="A978" s="29" t="s">
        <v>1234</v>
      </c>
      <c r="B978" s="70" t="s">
        <v>6295</v>
      </c>
      <c r="C978" s="31">
        <f>IF($E$2&gt;0,$E$2,MULTIPLIER!$C$7)</f>
        <v>0</v>
      </c>
      <c r="D978" s="32">
        <v>264.52</v>
      </c>
      <c r="E978" s="43">
        <f t="shared" si="15"/>
        <v>0</v>
      </c>
    </row>
    <row r="979" spans="1:5" customFormat="1" ht="14.25" x14ac:dyDescent="0.15">
      <c r="A979" s="33" t="s">
        <v>1236</v>
      </c>
      <c r="B979" s="71" t="s">
        <v>6296</v>
      </c>
      <c r="C979" s="35">
        <f>IF($E$2&gt;0,$E$2,MULTIPLIER!$C$7)</f>
        <v>0</v>
      </c>
      <c r="D979" s="36">
        <v>583.42999999999995</v>
      </c>
      <c r="E979" s="43">
        <f t="shared" si="15"/>
        <v>0</v>
      </c>
    </row>
    <row r="980" spans="1:5" customFormat="1" ht="14.25" x14ac:dyDescent="0.15">
      <c r="A980" s="29" t="s">
        <v>1238</v>
      </c>
      <c r="B980" s="70" t="s">
        <v>6297</v>
      </c>
      <c r="C980" s="31">
        <f>IF($E$2&gt;0,$E$2,MULTIPLIER!$C$7)</f>
        <v>0</v>
      </c>
      <c r="D980" s="32">
        <v>10.75</v>
      </c>
      <c r="E980" s="43">
        <f t="shared" ref="E980:E1017" si="16">C980*D980</f>
        <v>0</v>
      </c>
    </row>
    <row r="981" spans="1:5" customFormat="1" ht="14.25" x14ac:dyDescent="0.15">
      <c r="A981" s="33" t="s">
        <v>1240</v>
      </c>
      <c r="B981" s="71" t="s">
        <v>6298</v>
      </c>
      <c r="C981" s="35">
        <f>IF($E$2&gt;0,$E$2,MULTIPLIER!$C$7)</f>
        <v>0</v>
      </c>
      <c r="D981" s="36">
        <v>10.75</v>
      </c>
      <c r="E981" s="43">
        <f t="shared" si="16"/>
        <v>0</v>
      </c>
    </row>
    <row r="982" spans="1:5" customFormat="1" ht="14.25" x14ac:dyDescent="0.15">
      <c r="A982" s="29" t="s">
        <v>1242</v>
      </c>
      <c r="B982" s="70" t="s">
        <v>6299</v>
      </c>
      <c r="C982" s="31">
        <f>IF($E$2&gt;0,$E$2,MULTIPLIER!$C$7)</f>
        <v>0</v>
      </c>
      <c r="D982" s="32">
        <v>10.75</v>
      </c>
      <c r="E982" s="43">
        <f t="shared" si="16"/>
        <v>0</v>
      </c>
    </row>
    <row r="983" spans="1:5" customFormat="1" ht="14.25" x14ac:dyDescent="0.15">
      <c r="A983" s="33" t="s">
        <v>1244</v>
      </c>
      <c r="B983" s="71" t="s">
        <v>5253</v>
      </c>
      <c r="C983" s="35">
        <f>IF($E$2&gt;0,$E$2,MULTIPLIER!$C$7)</f>
        <v>0</v>
      </c>
      <c r="D983" s="36">
        <v>13.09</v>
      </c>
      <c r="E983" s="43">
        <f t="shared" si="16"/>
        <v>0</v>
      </c>
    </row>
    <row r="984" spans="1:5" customFormat="1" ht="14.25" x14ac:dyDescent="0.15">
      <c r="A984" s="29" t="s">
        <v>1246</v>
      </c>
      <c r="B984" s="70" t="s">
        <v>6300</v>
      </c>
      <c r="C984" s="31">
        <f>IF($E$2&gt;0,$E$2,MULTIPLIER!$C$7)</f>
        <v>0</v>
      </c>
      <c r="D984" s="32">
        <v>18.89</v>
      </c>
      <c r="E984" s="43">
        <f t="shared" si="16"/>
        <v>0</v>
      </c>
    </row>
    <row r="985" spans="1:5" customFormat="1" ht="14.25" x14ac:dyDescent="0.15">
      <c r="A985" s="33" t="s">
        <v>1248</v>
      </c>
      <c r="B985" s="71" t="s">
        <v>6301</v>
      </c>
      <c r="C985" s="35">
        <f>IF($E$2&gt;0,$E$2,MULTIPLIER!$C$7)</f>
        <v>0</v>
      </c>
      <c r="D985" s="36">
        <v>29.86</v>
      </c>
      <c r="E985" s="43">
        <f t="shared" si="16"/>
        <v>0</v>
      </c>
    </row>
    <row r="986" spans="1:5" customFormat="1" ht="14.25" x14ac:dyDescent="0.15">
      <c r="A986" s="29" t="s">
        <v>1250</v>
      </c>
      <c r="B986" s="70" t="s">
        <v>6302</v>
      </c>
      <c r="C986" s="31">
        <f>IF($E$2&gt;0,$E$2,MULTIPLIER!$C$7)</f>
        <v>0</v>
      </c>
      <c r="D986" s="32">
        <v>124.52</v>
      </c>
      <c r="E986" s="43">
        <f t="shared" si="16"/>
        <v>0</v>
      </c>
    </row>
    <row r="987" spans="1:5" customFormat="1" ht="14.25" x14ac:dyDescent="0.15">
      <c r="A987" s="33" t="s">
        <v>1252</v>
      </c>
      <c r="B987" s="71" t="s">
        <v>6303</v>
      </c>
      <c r="C987" s="35">
        <f>IF($E$2&gt;0,$E$2,MULTIPLIER!$C$7)</f>
        <v>0</v>
      </c>
      <c r="D987" s="36">
        <v>5.23</v>
      </c>
      <c r="E987" s="43">
        <f t="shared" si="16"/>
        <v>0</v>
      </c>
    </row>
    <row r="988" spans="1:5" customFormat="1" ht="14.25" x14ac:dyDescent="0.15">
      <c r="A988" s="29" t="s">
        <v>1254</v>
      </c>
      <c r="B988" s="70" t="s">
        <v>6304</v>
      </c>
      <c r="C988" s="31">
        <f>IF($E$2&gt;0,$E$2,MULTIPLIER!$C$7)</f>
        <v>0</v>
      </c>
      <c r="D988" s="32">
        <v>5.23</v>
      </c>
      <c r="E988" s="43">
        <f t="shared" si="16"/>
        <v>0</v>
      </c>
    </row>
    <row r="989" spans="1:5" customFormat="1" ht="14.25" x14ac:dyDescent="0.15">
      <c r="A989" s="33" t="s">
        <v>1256</v>
      </c>
      <c r="B989" s="71" t="s">
        <v>6305</v>
      </c>
      <c r="C989" s="35">
        <f>IF($E$2&gt;0,$E$2,MULTIPLIER!$C$7)</f>
        <v>0</v>
      </c>
      <c r="D989" s="36">
        <v>5.23</v>
      </c>
      <c r="E989" s="43">
        <f t="shared" si="16"/>
        <v>0</v>
      </c>
    </row>
    <row r="990" spans="1:5" customFormat="1" ht="14.25" x14ac:dyDescent="0.15">
      <c r="A990" s="29" t="s">
        <v>1258</v>
      </c>
      <c r="B990" s="70" t="s">
        <v>6306</v>
      </c>
      <c r="C990" s="31">
        <f>IF($E$2&gt;0,$E$2,MULTIPLIER!$C$7)</f>
        <v>0</v>
      </c>
      <c r="D990" s="32">
        <v>6.51</v>
      </c>
      <c r="E990" s="43">
        <f t="shared" si="16"/>
        <v>0</v>
      </c>
    </row>
    <row r="991" spans="1:5" customFormat="1" ht="14.25" x14ac:dyDescent="0.15">
      <c r="A991" s="33" t="s">
        <v>1260</v>
      </c>
      <c r="B991" s="71" t="s">
        <v>6307</v>
      </c>
      <c r="C991" s="35">
        <f>IF($E$2&gt;0,$E$2,MULTIPLIER!$C$7)</f>
        <v>0</v>
      </c>
      <c r="D991" s="36">
        <v>6.51</v>
      </c>
      <c r="E991" s="43">
        <f t="shared" si="16"/>
        <v>0</v>
      </c>
    </row>
    <row r="992" spans="1:5" customFormat="1" ht="14.25" x14ac:dyDescent="0.15">
      <c r="A992" s="29" t="s">
        <v>1262</v>
      </c>
      <c r="B992" s="70" t="s">
        <v>6308</v>
      </c>
      <c r="C992" s="31">
        <f>IF($E$2&gt;0,$E$2,MULTIPLIER!$C$7)</f>
        <v>0</v>
      </c>
      <c r="D992" s="32">
        <v>6.51</v>
      </c>
      <c r="E992" s="43">
        <f t="shared" si="16"/>
        <v>0</v>
      </c>
    </row>
    <row r="993" spans="1:5" customFormat="1" ht="14.25" x14ac:dyDescent="0.15">
      <c r="A993" s="33" t="s">
        <v>1264</v>
      </c>
      <c r="B993" s="71" t="s">
        <v>6309</v>
      </c>
      <c r="C993" s="35">
        <f>IF($E$2&gt;0,$E$2,MULTIPLIER!$C$7)</f>
        <v>0</v>
      </c>
      <c r="D993" s="36">
        <v>10.81</v>
      </c>
      <c r="E993" s="43">
        <f t="shared" si="16"/>
        <v>0</v>
      </c>
    </row>
    <row r="994" spans="1:5" customFormat="1" ht="14.25" x14ac:dyDescent="0.15">
      <c r="A994" s="29" t="s">
        <v>1266</v>
      </c>
      <c r="B994" s="70" t="s">
        <v>6310</v>
      </c>
      <c r="C994" s="31">
        <f>IF($E$2&gt;0,$E$2,MULTIPLIER!$C$7)</f>
        <v>0</v>
      </c>
      <c r="D994" s="32">
        <v>10.81</v>
      </c>
      <c r="E994" s="43">
        <f t="shared" si="16"/>
        <v>0</v>
      </c>
    </row>
    <row r="995" spans="1:5" customFormat="1" ht="14.25" x14ac:dyDescent="0.15">
      <c r="A995" s="33" t="s">
        <v>1268</v>
      </c>
      <c r="B995" s="71" t="s">
        <v>6311</v>
      </c>
      <c r="C995" s="35">
        <f>IF($E$2&gt;0,$E$2,MULTIPLIER!$C$7)</f>
        <v>0</v>
      </c>
      <c r="D995" s="36">
        <v>9.7200000000000006</v>
      </c>
      <c r="E995" s="43">
        <f t="shared" si="16"/>
        <v>0</v>
      </c>
    </row>
    <row r="996" spans="1:5" customFormat="1" ht="14.25" x14ac:dyDescent="0.15">
      <c r="A996" s="29" t="s">
        <v>1270</v>
      </c>
      <c r="B996" s="70" t="s">
        <v>6312</v>
      </c>
      <c r="C996" s="31">
        <f>IF($E$2&gt;0,$E$2,MULTIPLIER!$C$7)</f>
        <v>0</v>
      </c>
      <c r="D996" s="32">
        <v>9.7200000000000006</v>
      </c>
      <c r="E996" s="43">
        <f t="shared" si="16"/>
        <v>0</v>
      </c>
    </row>
    <row r="997" spans="1:5" customFormat="1" ht="14.25" x14ac:dyDescent="0.15">
      <c r="A997" s="33" t="s">
        <v>1272</v>
      </c>
      <c r="B997" s="71" t="s">
        <v>6313</v>
      </c>
      <c r="C997" s="35">
        <f>IF($E$2&gt;0,$E$2,MULTIPLIER!$C$7)</f>
        <v>0</v>
      </c>
      <c r="D997" s="36">
        <v>18.23</v>
      </c>
      <c r="E997" s="43">
        <f t="shared" si="16"/>
        <v>0</v>
      </c>
    </row>
    <row r="998" spans="1:5" customFormat="1" ht="14.25" x14ac:dyDescent="0.15">
      <c r="A998" s="29" t="s">
        <v>1274</v>
      </c>
      <c r="B998" s="70" t="s">
        <v>6314</v>
      </c>
      <c r="C998" s="31">
        <f>IF($E$2&gt;0,$E$2,MULTIPLIER!$C$7)</f>
        <v>0</v>
      </c>
      <c r="D998" s="32">
        <v>18.23</v>
      </c>
      <c r="E998" s="43">
        <f t="shared" si="16"/>
        <v>0</v>
      </c>
    </row>
    <row r="999" spans="1:5" customFormat="1" ht="14.25" x14ac:dyDescent="0.15">
      <c r="A999" s="33" t="s">
        <v>1276</v>
      </c>
      <c r="B999" s="71" t="s">
        <v>6315</v>
      </c>
      <c r="C999" s="35">
        <f>IF($E$2&gt;0,$E$2,MULTIPLIER!$C$7)</f>
        <v>0</v>
      </c>
      <c r="D999" s="36">
        <v>16.2</v>
      </c>
      <c r="E999" s="43">
        <f t="shared" si="16"/>
        <v>0</v>
      </c>
    </row>
    <row r="1000" spans="1:5" customFormat="1" ht="14.25" x14ac:dyDescent="0.15">
      <c r="A1000" s="29" t="s">
        <v>1278</v>
      </c>
      <c r="B1000" s="70" t="s">
        <v>6316</v>
      </c>
      <c r="C1000" s="31">
        <f>IF($E$2&gt;0,$E$2,MULTIPLIER!$C$7)</f>
        <v>0</v>
      </c>
      <c r="D1000" s="32">
        <v>16.2</v>
      </c>
      <c r="E1000" s="43">
        <f t="shared" si="16"/>
        <v>0</v>
      </c>
    </row>
    <row r="1001" spans="1:5" customFormat="1" ht="14.25" x14ac:dyDescent="0.15">
      <c r="A1001" s="33" t="s">
        <v>1280</v>
      </c>
      <c r="B1001" s="71" t="s">
        <v>6317</v>
      </c>
      <c r="C1001" s="35">
        <f>IF($E$2&gt;0,$E$2,MULTIPLIER!$C$7)</f>
        <v>0</v>
      </c>
      <c r="D1001" s="36">
        <v>30.99</v>
      </c>
      <c r="E1001" s="43">
        <f t="shared" si="16"/>
        <v>0</v>
      </c>
    </row>
    <row r="1002" spans="1:5" customFormat="1" ht="14.25" x14ac:dyDescent="0.15">
      <c r="A1002" s="29" t="s">
        <v>1282</v>
      </c>
      <c r="B1002" s="70" t="s">
        <v>6318</v>
      </c>
      <c r="C1002" s="31">
        <f>IF($E$2&gt;0,$E$2,MULTIPLIER!$C$7)</f>
        <v>0</v>
      </c>
      <c r="D1002" s="32">
        <v>26.11</v>
      </c>
      <c r="E1002" s="43">
        <f t="shared" si="16"/>
        <v>0</v>
      </c>
    </row>
    <row r="1003" spans="1:5" customFormat="1" ht="14.25" x14ac:dyDescent="0.15">
      <c r="A1003" s="33" t="s">
        <v>1284</v>
      </c>
      <c r="B1003" s="71" t="s">
        <v>6319</v>
      </c>
      <c r="C1003" s="35">
        <f>IF($E$2&gt;0,$E$2,MULTIPLIER!$C$7)</f>
        <v>0</v>
      </c>
      <c r="D1003" s="36">
        <v>26.11</v>
      </c>
      <c r="E1003" s="43">
        <f t="shared" si="16"/>
        <v>0</v>
      </c>
    </row>
    <row r="1004" spans="1:5" customFormat="1" ht="14.25" x14ac:dyDescent="0.15">
      <c r="A1004" s="29" t="s">
        <v>1286</v>
      </c>
      <c r="B1004" s="70" t="s">
        <v>6320</v>
      </c>
      <c r="C1004" s="31">
        <f>IF($E$2&gt;0,$E$2,MULTIPLIER!$C$7)</f>
        <v>0</v>
      </c>
      <c r="D1004" s="32">
        <v>37.200000000000003</v>
      </c>
      <c r="E1004" s="43">
        <f t="shared" si="16"/>
        <v>0</v>
      </c>
    </row>
    <row r="1005" spans="1:5" customFormat="1" ht="14.25" x14ac:dyDescent="0.15">
      <c r="A1005" s="33" t="s">
        <v>1288</v>
      </c>
      <c r="B1005" s="71" t="s">
        <v>6321</v>
      </c>
      <c r="C1005" s="35">
        <f>IF($E$2&gt;0,$E$2,MULTIPLIER!$C$7)</f>
        <v>0</v>
      </c>
      <c r="D1005" s="36">
        <v>37.200000000000003</v>
      </c>
      <c r="E1005" s="43">
        <f t="shared" si="16"/>
        <v>0</v>
      </c>
    </row>
    <row r="1006" spans="1:5" customFormat="1" ht="14.25" x14ac:dyDescent="0.15">
      <c r="A1006" s="29" t="s">
        <v>1290</v>
      </c>
      <c r="B1006" s="70" t="s">
        <v>6322</v>
      </c>
      <c r="C1006" s="31">
        <f>IF($E$2&gt;0,$E$2,MULTIPLIER!$C$7)</f>
        <v>0</v>
      </c>
      <c r="D1006" s="32">
        <v>33.03</v>
      </c>
      <c r="E1006" s="43">
        <f t="shared" si="16"/>
        <v>0</v>
      </c>
    </row>
    <row r="1007" spans="1:5" customFormat="1" ht="14.25" x14ac:dyDescent="0.15">
      <c r="A1007" s="33" t="s">
        <v>1292</v>
      </c>
      <c r="B1007" s="71" t="s">
        <v>6323</v>
      </c>
      <c r="C1007" s="35">
        <f>IF($E$2&gt;0,$E$2,MULTIPLIER!$C$7)</f>
        <v>0</v>
      </c>
      <c r="D1007" s="36">
        <v>33.03</v>
      </c>
      <c r="E1007" s="43">
        <f t="shared" si="16"/>
        <v>0</v>
      </c>
    </row>
    <row r="1008" spans="1:5" customFormat="1" ht="14.25" x14ac:dyDescent="0.15">
      <c r="A1008" s="29" t="s">
        <v>1294</v>
      </c>
      <c r="B1008" s="70" t="s">
        <v>6324</v>
      </c>
      <c r="C1008" s="31">
        <f>IF($E$2&gt;0,$E$2,MULTIPLIER!$C$7)</f>
        <v>0</v>
      </c>
      <c r="D1008" s="32">
        <v>55.25</v>
      </c>
      <c r="E1008" s="43">
        <f t="shared" si="16"/>
        <v>0</v>
      </c>
    </row>
    <row r="1009" spans="1:6" customFormat="1" ht="14.25" x14ac:dyDescent="0.15">
      <c r="A1009" s="33" t="s">
        <v>1296</v>
      </c>
      <c r="B1009" s="71" t="s">
        <v>6325</v>
      </c>
      <c r="C1009" s="35">
        <f>IF($E$2&gt;0,$E$2,MULTIPLIER!$C$7)</f>
        <v>0</v>
      </c>
      <c r="D1009" s="36">
        <v>55.25</v>
      </c>
      <c r="E1009" s="43">
        <f t="shared" si="16"/>
        <v>0</v>
      </c>
    </row>
    <row r="1010" spans="1:6" customFormat="1" ht="14.25" x14ac:dyDescent="0.15">
      <c r="A1010" s="29" t="s">
        <v>1298</v>
      </c>
      <c r="B1010" s="70" t="s">
        <v>6326</v>
      </c>
      <c r="C1010" s="31">
        <f>IF($E$2&gt;0,$E$2,MULTIPLIER!$C$7)</f>
        <v>0</v>
      </c>
      <c r="D1010" s="32">
        <v>55.25</v>
      </c>
      <c r="E1010" s="43">
        <f t="shared" si="16"/>
        <v>0</v>
      </c>
    </row>
    <row r="1011" spans="1:6" customFormat="1" ht="14.25" x14ac:dyDescent="0.15">
      <c r="A1011" s="33" t="s">
        <v>1300</v>
      </c>
      <c r="B1011" s="71" t="s">
        <v>6327</v>
      </c>
      <c r="C1011" s="35">
        <f>IF($E$2&gt;0,$E$2,MULTIPLIER!$C$7)</f>
        <v>0</v>
      </c>
      <c r="D1011" s="36">
        <v>49.05</v>
      </c>
      <c r="E1011" s="43">
        <f t="shared" si="16"/>
        <v>0</v>
      </c>
    </row>
    <row r="1012" spans="1:6" customFormat="1" ht="14.25" x14ac:dyDescent="0.15">
      <c r="A1012" s="29" t="s">
        <v>1302</v>
      </c>
      <c r="B1012" s="70" t="s">
        <v>6328</v>
      </c>
      <c r="C1012" s="31">
        <f>IF($E$2&gt;0,$E$2,MULTIPLIER!$C$7)</f>
        <v>0</v>
      </c>
      <c r="D1012" s="32">
        <v>49.05</v>
      </c>
      <c r="E1012" s="43">
        <f t="shared" si="16"/>
        <v>0</v>
      </c>
    </row>
    <row r="1013" spans="1:6" customFormat="1" ht="14.25" x14ac:dyDescent="0.15">
      <c r="A1013" s="33" t="s">
        <v>1304</v>
      </c>
      <c r="B1013" s="71" t="s">
        <v>6329</v>
      </c>
      <c r="C1013" s="35">
        <f>IF($E$2&gt;0,$E$2,MULTIPLIER!$C$7)</f>
        <v>0</v>
      </c>
      <c r="D1013" s="36">
        <v>86.88</v>
      </c>
      <c r="E1013" s="43">
        <f t="shared" si="16"/>
        <v>0</v>
      </c>
    </row>
    <row r="1014" spans="1:6" customFormat="1" ht="14.25" x14ac:dyDescent="0.15">
      <c r="A1014" s="29" t="s">
        <v>1306</v>
      </c>
      <c r="B1014" s="70" t="s">
        <v>6330</v>
      </c>
      <c r="C1014" s="31">
        <f>IF($E$2&gt;0,$E$2,MULTIPLIER!$C$7)</f>
        <v>0</v>
      </c>
      <c r="D1014" s="32">
        <v>86.88</v>
      </c>
      <c r="E1014" s="43">
        <f t="shared" si="16"/>
        <v>0</v>
      </c>
    </row>
    <row r="1015" spans="1:6" customFormat="1" ht="14.25" x14ac:dyDescent="0.15">
      <c r="A1015" s="33" t="s">
        <v>1308</v>
      </c>
      <c r="B1015" s="71" t="s">
        <v>6331</v>
      </c>
      <c r="C1015" s="35">
        <f>IF($E$2&gt;0,$E$2,MULTIPLIER!$C$7)</f>
        <v>0</v>
      </c>
      <c r="D1015" s="36">
        <v>115.17</v>
      </c>
      <c r="E1015" s="43">
        <f t="shared" si="16"/>
        <v>0</v>
      </c>
    </row>
    <row r="1016" spans="1:6" customFormat="1" ht="14.25" x14ac:dyDescent="0.15">
      <c r="A1016" s="29" t="s">
        <v>1310</v>
      </c>
      <c r="B1016" s="70" t="s">
        <v>6332</v>
      </c>
      <c r="C1016" s="31">
        <f>IF($E$2&gt;0,$E$2,MULTIPLIER!$C$7)</f>
        <v>0</v>
      </c>
      <c r="D1016" s="32">
        <v>115.17</v>
      </c>
      <c r="E1016" s="43">
        <f t="shared" si="16"/>
        <v>0</v>
      </c>
    </row>
    <row r="1017" spans="1:6" customFormat="1" ht="14.25" x14ac:dyDescent="0.15">
      <c r="A1017" s="33" t="s">
        <v>1312</v>
      </c>
      <c r="B1017" s="71" t="s">
        <v>6333</v>
      </c>
      <c r="C1017" s="35">
        <f>IF($E$2&gt;0,$E$2,MULTIPLIER!$C$7)</f>
        <v>0</v>
      </c>
      <c r="D1017" s="36">
        <v>182.65</v>
      </c>
      <c r="E1017" s="43">
        <f t="shared" si="16"/>
        <v>0</v>
      </c>
    </row>
    <row r="1018" spans="1:6" customFormat="1" ht="32.1" customHeight="1" x14ac:dyDescent="0.15">
      <c r="A1018" s="243" t="s">
        <v>14</v>
      </c>
      <c r="B1018" s="244"/>
      <c r="C1018" s="243"/>
      <c r="D1018" s="243"/>
      <c r="E1018" s="243"/>
      <c r="F1018" s="93" t="str">
        <f>HYPERLINK("#'Fittings'!A1","Top of Page")</f>
        <v>Top of Page</v>
      </c>
    </row>
    <row r="1019" spans="1:6" customFormat="1" ht="14.25" x14ac:dyDescent="0.15">
      <c r="A1019" s="29" t="s">
        <v>3475</v>
      </c>
      <c r="B1019" s="70" t="s">
        <v>3476</v>
      </c>
      <c r="C1019" s="31">
        <f>IF($F$2&gt;0,$F$2,MULTIPLIER!$C$13)</f>
        <v>0</v>
      </c>
      <c r="D1019" s="32">
        <v>3.4</v>
      </c>
      <c r="E1019" s="43">
        <f t="shared" ref="E1019:E1030" si="17">C1019*D1019</f>
        <v>0</v>
      </c>
    </row>
    <row r="1020" spans="1:6" customFormat="1" ht="14.25" x14ac:dyDescent="0.15">
      <c r="A1020" s="33" t="s">
        <v>3477</v>
      </c>
      <c r="B1020" s="71" t="s">
        <v>3478</v>
      </c>
      <c r="C1020" s="35">
        <f>IF($F$2&gt;0,$F$2,MULTIPLIER!$C$13)</f>
        <v>0</v>
      </c>
      <c r="D1020" s="36">
        <v>4.0999999999999996</v>
      </c>
      <c r="E1020" s="43">
        <f t="shared" si="17"/>
        <v>0</v>
      </c>
    </row>
    <row r="1021" spans="1:6" customFormat="1" ht="14.25" x14ac:dyDescent="0.15">
      <c r="A1021" s="29" t="s">
        <v>3479</v>
      </c>
      <c r="B1021" s="70" t="s">
        <v>3480</v>
      </c>
      <c r="C1021" s="31">
        <f>IF($F$2&gt;0,$F$2,MULTIPLIER!$C$13)</f>
        <v>0</v>
      </c>
      <c r="D1021" s="32">
        <v>3.4</v>
      </c>
      <c r="E1021" s="43">
        <f t="shared" si="17"/>
        <v>0</v>
      </c>
    </row>
    <row r="1022" spans="1:6" customFormat="1" ht="14.25" x14ac:dyDescent="0.15">
      <c r="A1022" s="33" t="s">
        <v>3481</v>
      </c>
      <c r="B1022" s="71" t="s">
        <v>3482</v>
      </c>
      <c r="C1022" s="35">
        <f>IF($F$2&gt;0,$F$2,MULTIPLIER!$C$13)</f>
        <v>0</v>
      </c>
      <c r="D1022" s="36">
        <v>4.0999999999999996</v>
      </c>
      <c r="E1022" s="43">
        <f t="shared" si="17"/>
        <v>0</v>
      </c>
    </row>
    <row r="1023" spans="1:6" customFormat="1" ht="14.25" x14ac:dyDescent="0.15">
      <c r="A1023" s="29" t="s">
        <v>3483</v>
      </c>
      <c r="B1023" s="70" t="s">
        <v>3484</v>
      </c>
      <c r="C1023" s="31">
        <f>IF($F$2&gt;0,$F$2,MULTIPLIER!$C$13)</f>
        <v>0</v>
      </c>
      <c r="D1023" s="32">
        <v>4.7</v>
      </c>
      <c r="E1023" s="43">
        <f t="shared" si="17"/>
        <v>0</v>
      </c>
    </row>
    <row r="1024" spans="1:6" customFormat="1" ht="14.25" x14ac:dyDescent="0.15">
      <c r="A1024" s="33" t="s">
        <v>3485</v>
      </c>
      <c r="B1024" s="71" t="s">
        <v>3486</v>
      </c>
      <c r="C1024" s="35">
        <f>IF($F$2&gt;0,$F$2,MULTIPLIER!$C$13)</f>
        <v>0</v>
      </c>
      <c r="D1024" s="36">
        <v>6.1</v>
      </c>
      <c r="E1024" s="43">
        <f t="shared" si="17"/>
        <v>0</v>
      </c>
    </row>
    <row r="1025" spans="1:6" customFormat="1" ht="28.5" x14ac:dyDescent="0.15">
      <c r="A1025" s="29" t="s">
        <v>3487</v>
      </c>
      <c r="B1025" s="70" t="s">
        <v>3488</v>
      </c>
      <c r="C1025" s="31">
        <f>IF($F$2&gt;0,$F$2,MULTIPLIER!$C$13)</f>
        <v>0</v>
      </c>
      <c r="D1025" s="32">
        <v>3.4</v>
      </c>
      <c r="E1025" s="43">
        <f t="shared" si="17"/>
        <v>0</v>
      </c>
    </row>
    <row r="1026" spans="1:6" customFormat="1" ht="28.5" x14ac:dyDescent="0.15">
      <c r="A1026" s="33" t="s">
        <v>3489</v>
      </c>
      <c r="B1026" s="71" t="s">
        <v>3490</v>
      </c>
      <c r="C1026" s="35">
        <f>IF($F$2&gt;0,$F$2,MULTIPLIER!$C$13)</f>
        <v>0</v>
      </c>
      <c r="D1026" s="36">
        <v>4.0999999999999996</v>
      </c>
      <c r="E1026" s="43">
        <f t="shared" si="17"/>
        <v>0</v>
      </c>
    </row>
    <row r="1027" spans="1:6" customFormat="1" ht="28.5" x14ac:dyDescent="0.15">
      <c r="A1027" s="29" t="s">
        <v>3491</v>
      </c>
      <c r="B1027" s="70" t="s">
        <v>3492</v>
      </c>
      <c r="C1027" s="31">
        <f>IF($F$2&gt;0,$F$2,MULTIPLIER!$C$13)</f>
        <v>0</v>
      </c>
      <c r="D1027" s="32">
        <v>3.4</v>
      </c>
      <c r="E1027" s="43">
        <f t="shared" si="17"/>
        <v>0</v>
      </c>
    </row>
    <row r="1028" spans="1:6" customFormat="1" ht="28.5" x14ac:dyDescent="0.15">
      <c r="A1028" s="33" t="s">
        <v>3493</v>
      </c>
      <c r="B1028" s="71" t="s">
        <v>3494</v>
      </c>
      <c r="C1028" s="35">
        <f>IF($F$2&gt;0,$F$2,MULTIPLIER!$C$13)</f>
        <v>0</v>
      </c>
      <c r="D1028" s="36">
        <v>4.0999999999999996</v>
      </c>
      <c r="E1028" s="43">
        <f t="shared" si="17"/>
        <v>0</v>
      </c>
    </row>
    <row r="1029" spans="1:6" customFormat="1" ht="28.5" x14ac:dyDescent="0.15">
      <c r="A1029" s="29" t="s">
        <v>3495</v>
      </c>
      <c r="B1029" s="70" t="s">
        <v>3496</v>
      </c>
      <c r="C1029" s="31">
        <f>IF($F$2&gt;0,$F$2,MULTIPLIER!$C$13)</f>
        <v>0</v>
      </c>
      <c r="D1029" s="32">
        <v>4.7</v>
      </c>
      <c r="E1029" s="43">
        <f t="shared" si="17"/>
        <v>0</v>
      </c>
    </row>
    <row r="1030" spans="1:6" customFormat="1" ht="28.5" x14ac:dyDescent="0.15">
      <c r="A1030" s="33" t="s">
        <v>3497</v>
      </c>
      <c r="B1030" s="71" t="s">
        <v>3498</v>
      </c>
      <c r="C1030" s="35">
        <f>IF($F$2&gt;0,$F$2,MULTIPLIER!$C$13)</f>
        <v>0</v>
      </c>
      <c r="D1030" s="36">
        <v>6.1</v>
      </c>
      <c r="E1030" s="43">
        <f t="shared" si="17"/>
        <v>0</v>
      </c>
    </row>
    <row r="1031" spans="1:6" customFormat="1" ht="32.1" customHeight="1" x14ac:dyDescent="0.15">
      <c r="A1031" s="243" t="s">
        <v>5191</v>
      </c>
      <c r="B1031" s="244"/>
      <c r="C1031" s="243"/>
      <c r="D1031" s="243"/>
      <c r="E1031" s="243"/>
      <c r="F1031" s="93" t="str">
        <f>HYPERLINK("#'Fittings'!A1","Top of Page")</f>
        <v>Top of Page</v>
      </c>
    </row>
    <row r="1032" spans="1:6" customFormat="1" ht="14.25" x14ac:dyDescent="0.15">
      <c r="A1032" s="29">
        <v>1304450</v>
      </c>
      <c r="B1032" s="70" t="s">
        <v>5708</v>
      </c>
      <c r="C1032" s="31">
        <f>IF($G$2&gt;0,$G$2,MULTIPLIER!$C$8)</f>
        <v>0</v>
      </c>
      <c r="D1032" s="32">
        <v>3.94</v>
      </c>
      <c r="E1032" s="43">
        <f t="shared" ref="E1032:E1063" si="18">C1032*D1032</f>
        <v>0</v>
      </c>
    </row>
    <row r="1033" spans="1:6" customFormat="1" ht="14.25" x14ac:dyDescent="0.15">
      <c r="A1033" s="33">
        <v>1304451</v>
      </c>
      <c r="B1033" s="71" t="s">
        <v>5709</v>
      </c>
      <c r="C1033" s="35">
        <f>IF($G$2&gt;0,$G$2,MULTIPLIER!$C$8)</f>
        <v>0</v>
      </c>
      <c r="D1033" s="36">
        <v>5.65</v>
      </c>
      <c r="E1033" s="43">
        <f t="shared" si="18"/>
        <v>0</v>
      </c>
    </row>
    <row r="1034" spans="1:6" customFormat="1" ht="14.25" x14ac:dyDescent="0.15">
      <c r="A1034" s="29">
        <v>1304452</v>
      </c>
      <c r="B1034" s="70" t="s">
        <v>5710</v>
      </c>
      <c r="C1034" s="31">
        <f>IF($G$2&gt;0,$G$2,MULTIPLIER!$C$8)</f>
        <v>0</v>
      </c>
      <c r="D1034" s="32">
        <v>6.64</v>
      </c>
      <c r="E1034" s="43">
        <f t="shared" si="18"/>
        <v>0</v>
      </c>
    </row>
    <row r="1035" spans="1:6" customFormat="1" ht="14.25" x14ac:dyDescent="0.15">
      <c r="A1035" s="33">
        <v>1304453</v>
      </c>
      <c r="B1035" s="71" t="s">
        <v>5711</v>
      </c>
      <c r="C1035" s="35">
        <f>IF($G$2&gt;0,$G$2,MULTIPLIER!$C$8)</f>
        <v>0</v>
      </c>
      <c r="D1035" s="36">
        <v>6.89</v>
      </c>
      <c r="E1035" s="43">
        <f t="shared" si="18"/>
        <v>0</v>
      </c>
    </row>
    <row r="1036" spans="1:6" customFormat="1" ht="14.25" x14ac:dyDescent="0.15">
      <c r="A1036" s="29">
        <v>1304454</v>
      </c>
      <c r="B1036" s="70" t="s">
        <v>5712</v>
      </c>
      <c r="C1036" s="31">
        <f>IF($G$2&gt;0,$G$2,MULTIPLIER!$C$8)</f>
        <v>0</v>
      </c>
      <c r="D1036" s="32">
        <v>8.6300000000000008</v>
      </c>
      <c r="E1036" s="43">
        <f t="shared" si="18"/>
        <v>0</v>
      </c>
    </row>
    <row r="1037" spans="1:6" customFormat="1" ht="14.25" x14ac:dyDescent="0.15">
      <c r="A1037" s="33">
        <v>1304455</v>
      </c>
      <c r="B1037" s="71" t="s">
        <v>5713</v>
      </c>
      <c r="C1037" s="35">
        <f>IF($G$2&gt;0,$G$2,MULTIPLIER!$C$8)</f>
        <v>0</v>
      </c>
      <c r="D1037" s="36">
        <v>12.97</v>
      </c>
      <c r="E1037" s="43">
        <f t="shared" si="18"/>
        <v>0</v>
      </c>
    </row>
    <row r="1038" spans="1:6" customFormat="1" ht="14.25" x14ac:dyDescent="0.15">
      <c r="A1038" s="29">
        <v>1304456</v>
      </c>
      <c r="B1038" s="70" t="s">
        <v>5714</v>
      </c>
      <c r="C1038" s="31">
        <f>IF($G$2&gt;0,$G$2,MULTIPLIER!$C$8)</f>
        <v>0</v>
      </c>
      <c r="D1038" s="32">
        <v>23.47</v>
      </c>
      <c r="E1038" s="43">
        <f t="shared" si="18"/>
        <v>0</v>
      </c>
    </row>
    <row r="1039" spans="1:6" customFormat="1" ht="14.25" x14ac:dyDescent="0.15">
      <c r="A1039" s="33">
        <v>1304457</v>
      </c>
      <c r="B1039" s="71" t="s">
        <v>5715</v>
      </c>
      <c r="C1039" s="35">
        <f>IF($G$2&gt;0,$G$2,MULTIPLIER!$C$8)</f>
        <v>0</v>
      </c>
      <c r="D1039" s="36">
        <v>30.8</v>
      </c>
      <c r="E1039" s="43">
        <f t="shared" si="18"/>
        <v>0</v>
      </c>
    </row>
    <row r="1040" spans="1:6" customFormat="1" ht="14.25" x14ac:dyDescent="0.15">
      <c r="A1040" s="29">
        <v>1304458</v>
      </c>
      <c r="B1040" s="70" t="s">
        <v>5716</v>
      </c>
      <c r="C1040" s="31">
        <f>IF($G$2&gt;0,$G$2,MULTIPLIER!$C$8)</f>
        <v>0</v>
      </c>
      <c r="D1040" s="32">
        <v>39.28</v>
      </c>
      <c r="E1040" s="43">
        <f t="shared" si="18"/>
        <v>0</v>
      </c>
    </row>
    <row r="1041" spans="1:5" customFormat="1" ht="14.25" x14ac:dyDescent="0.15">
      <c r="A1041" s="33">
        <v>1304459</v>
      </c>
      <c r="B1041" s="71" t="s">
        <v>5717</v>
      </c>
      <c r="C1041" s="35">
        <f>IF($G$2&gt;0,$G$2,MULTIPLIER!$C$8)</f>
        <v>0</v>
      </c>
      <c r="D1041" s="36">
        <v>70.83</v>
      </c>
      <c r="E1041" s="43">
        <f t="shared" si="18"/>
        <v>0</v>
      </c>
    </row>
    <row r="1042" spans="1:5" customFormat="1" ht="14.25" x14ac:dyDescent="0.15">
      <c r="A1042" s="29">
        <v>1304460</v>
      </c>
      <c r="B1042" s="70" t="s">
        <v>5718</v>
      </c>
      <c r="C1042" s="31">
        <f>IF($G$2&gt;0,$G$2,MULTIPLIER!$C$8)</f>
        <v>0</v>
      </c>
      <c r="D1042" s="32">
        <v>97.93</v>
      </c>
      <c r="E1042" s="43">
        <f t="shared" si="18"/>
        <v>0</v>
      </c>
    </row>
    <row r="1043" spans="1:5" customFormat="1" ht="14.25" x14ac:dyDescent="0.15">
      <c r="A1043" s="33">
        <v>1304320</v>
      </c>
      <c r="B1043" s="71" t="s">
        <v>5721</v>
      </c>
      <c r="C1043" s="35">
        <f>IF($G$2&gt;0,$G$2,MULTIPLIER!$C$8)</f>
        <v>0</v>
      </c>
      <c r="D1043" s="36">
        <v>5.95</v>
      </c>
      <c r="E1043" s="43">
        <f t="shared" si="18"/>
        <v>0</v>
      </c>
    </row>
    <row r="1044" spans="1:5" customFormat="1" ht="14.25" x14ac:dyDescent="0.15">
      <c r="A1044" s="29">
        <v>1304321</v>
      </c>
      <c r="B1044" s="70" t="s">
        <v>5722</v>
      </c>
      <c r="C1044" s="31">
        <f>IF($G$2&gt;0,$G$2,MULTIPLIER!$C$8)</f>
        <v>0</v>
      </c>
      <c r="D1044" s="32">
        <v>7.06</v>
      </c>
      <c r="E1044" s="43">
        <f t="shared" si="18"/>
        <v>0</v>
      </c>
    </row>
    <row r="1045" spans="1:5" customFormat="1" ht="14.25" x14ac:dyDescent="0.15">
      <c r="A1045" s="33">
        <v>1304322</v>
      </c>
      <c r="B1045" s="71" t="s">
        <v>5723</v>
      </c>
      <c r="C1045" s="35">
        <f>IF($G$2&gt;0,$G$2,MULTIPLIER!$C$8)</f>
        <v>0</v>
      </c>
      <c r="D1045" s="36">
        <v>8.23</v>
      </c>
      <c r="E1045" s="43">
        <f t="shared" si="18"/>
        <v>0</v>
      </c>
    </row>
    <row r="1046" spans="1:5" customFormat="1" ht="14.25" x14ac:dyDescent="0.15">
      <c r="A1046" s="29">
        <v>1304323</v>
      </c>
      <c r="B1046" s="70" t="s">
        <v>5724</v>
      </c>
      <c r="C1046" s="31">
        <f>IF($G$2&gt;0,$G$2,MULTIPLIER!$C$8)</f>
        <v>0</v>
      </c>
      <c r="D1046" s="32">
        <v>11.66</v>
      </c>
      <c r="E1046" s="43">
        <f t="shared" si="18"/>
        <v>0</v>
      </c>
    </row>
    <row r="1047" spans="1:5" customFormat="1" ht="14.25" x14ac:dyDescent="0.15">
      <c r="A1047" s="33">
        <v>1304324</v>
      </c>
      <c r="B1047" s="71" t="s">
        <v>5725</v>
      </c>
      <c r="C1047" s="35">
        <f>IF($G$2&gt;0,$G$2,MULTIPLIER!$C$8)</f>
        <v>0</v>
      </c>
      <c r="D1047" s="36">
        <v>16.829999999999998</v>
      </c>
      <c r="E1047" s="43">
        <f t="shared" si="18"/>
        <v>0</v>
      </c>
    </row>
    <row r="1048" spans="1:5" customFormat="1" ht="14.25" x14ac:dyDescent="0.15">
      <c r="A1048" s="29">
        <v>1304325</v>
      </c>
      <c r="B1048" s="70" t="s">
        <v>5726</v>
      </c>
      <c r="C1048" s="31">
        <f>IF($G$2&gt;0,$G$2,MULTIPLIER!$C$8)</f>
        <v>0</v>
      </c>
      <c r="D1048" s="32">
        <v>25.56</v>
      </c>
      <c r="E1048" s="43">
        <f t="shared" si="18"/>
        <v>0</v>
      </c>
    </row>
    <row r="1049" spans="1:5" customFormat="1" ht="14.25" x14ac:dyDescent="0.15">
      <c r="A1049" s="33">
        <v>1304326</v>
      </c>
      <c r="B1049" s="71" t="s">
        <v>5727</v>
      </c>
      <c r="C1049" s="35">
        <f>IF($G$2&gt;0,$G$2,MULTIPLIER!$C$8)</f>
        <v>0</v>
      </c>
      <c r="D1049" s="36">
        <v>40.630000000000003</v>
      </c>
      <c r="E1049" s="43">
        <f t="shared" si="18"/>
        <v>0</v>
      </c>
    </row>
    <row r="1050" spans="1:5" customFormat="1" ht="14.25" x14ac:dyDescent="0.15">
      <c r="A1050" s="29">
        <v>1304327</v>
      </c>
      <c r="B1050" s="70" t="s">
        <v>5728</v>
      </c>
      <c r="C1050" s="31">
        <f>IF($G$2&gt;0,$G$2,MULTIPLIER!$C$8)</f>
        <v>0</v>
      </c>
      <c r="D1050" s="32">
        <v>48.24</v>
      </c>
      <c r="E1050" s="43">
        <f t="shared" si="18"/>
        <v>0</v>
      </c>
    </row>
    <row r="1051" spans="1:5" customFormat="1" ht="14.25" x14ac:dyDescent="0.15">
      <c r="A1051" s="33">
        <v>1304328</v>
      </c>
      <c r="B1051" s="71" t="s">
        <v>5729</v>
      </c>
      <c r="C1051" s="35">
        <f>IF($G$2&gt;0,$G$2,MULTIPLIER!$C$8)</f>
        <v>0</v>
      </c>
      <c r="D1051" s="36">
        <v>67.989999999999995</v>
      </c>
      <c r="E1051" s="43">
        <f t="shared" si="18"/>
        <v>0</v>
      </c>
    </row>
    <row r="1052" spans="1:5" customFormat="1" ht="14.25" x14ac:dyDescent="0.15">
      <c r="A1052" s="29">
        <v>1304329</v>
      </c>
      <c r="B1052" s="70" t="s">
        <v>5730</v>
      </c>
      <c r="C1052" s="31">
        <f>IF($G$2&gt;0,$G$2,MULTIPLIER!$C$8)</f>
        <v>0</v>
      </c>
      <c r="D1052" s="32">
        <v>149.25</v>
      </c>
      <c r="E1052" s="43">
        <f t="shared" si="18"/>
        <v>0</v>
      </c>
    </row>
    <row r="1053" spans="1:5" customFormat="1" ht="14.25" x14ac:dyDescent="0.15">
      <c r="A1053" s="33">
        <v>1304330</v>
      </c>
      <c r="B1053" s="71" t="s">
        <v>5731</v>
      </c>
      <c r="C1053" s="35">
        <f>IF($G$2&gt;0,$G$2,MULTIPLIER!$C$8)</f>
        <v>0</v>
      </c>
      <c r="D1053" s="36">
        <v>192.94</v>
      </c>
      <c r="E1053" s="43">
        <f t="shared" si="18"/>
        <v>0</v>
      </c>
    </row>
    <row r="1054" spans="1:5" customFormat="1" ht="14.25" x14ac:dyDescent="0.15">
      <c r="A1054" s="29">
        <v>1304331</v>
      </c>
      <c r="B1054" s="70" t="s">
        <v>5732</v>
      </c>
      <c r="C1054" s="31">
        <f>IF($G$2&gt;0,$G$2,MULTIPLIER!$C$8)</f>
        <v>0</v>
      </c>
      <c r="D1054" s="32">
        <v>299.91000000000003</v>
      </c>
      <c r="E1054" s="43">
        <f t="shared" si="18"/>
        <v>0</v>
      </c>
    </row>
    <row r="1055" spans="1:5" customFormat="1" ht="14.25" x14ac:dyDescent="0.15">
      <c r="A1055" s="33" t="s">
        <v>3611</v>
      </c>
      <c r="B1055" s="71" t="s">
        <v>6334</v>
      </c>
      <c r="C1055" s="35">
        <f>IF($G$2&gt;0,$G$2,MULTIPLIER!$C$8)</f>
        <v>0</v>
      </c>
      <c r="D1055" s="36">
        <v>4.28</v>
      </c>
      <c r="E1055" s="43">
        <f t="shared" si="18"/>
        <v>0</v>
      </c>
    </row>
    <row r="1056" spans="1:5" customFormat="1" ht="14.25" x14ac:dyDescent="0.15">
      <c r="A1056" s="29" t="s">
        <v>3613</v>
      </c>
      <c r="B1056" s="70" t="s">
        <v>6335</v>
      </c>
      <c r="C1056" s="31">
        <f>IF($G$2&gt;0,$G$2,MULTIPLIER!$C$8)</f>
        <v>0</v>
      </c>
      <c r="D1056" s="32">
        <v>4.74</v>
      </c>
      <c r="E1056" s="43">
        <f t="shared" si="18"/>
        <v>0</v>
      </c>
    </row>
    <row r="1057" spans="1:5" customFormat="1" ht="14.25" x14ac:dyDescent="0.15">
      <c r="A1057" s="33" t="s">
        <v>3615</v>
      </c>
      <c r="B1057" s="71" t="s">
        <v>6336</v>
      </c>
      <c r="C1057" s="35">
        <f>IF($G$2&gt;0,$G$2,MULTIPLIER!$C$8)</f>
        <v>0</v>
      </c>
      <c r="D1057" s="36">
        <v>5.1100000000000003</v>
      </c>
      <c r="E1057" s="43">
        <f t="shared" si="18"/>
        <v>0</v>
      </c>
    </row>
    <row r="1058" spans="1:5" customFormat="1" ht="14.25" x14ac:dyDescent="0.15">
      <c r="A1058" s="29" t="s">
        <v>3617</v>
      </c>
      <c r="B1058" s="70" t="s">
        <v>6337</v>
      </c>
      <c r="C1058" s="31">
        <f>IF($G$2&gt;0,$G$2,MULTIPLIER!$C$8)</f>
        <v>0</v>
      </c>
      <c r="D1058" s="32">
        <v>7.12</v>
      </c>
      <c r="E1058" s="43">
        <f t="shared" si="18"/>
        <v>0</v>
      </c>
    </row>
    <row r="1059" spans="1:5" customFormat="1" ht="14.25" x14ac:dyDescent="0.15">
      <c r="A1059" s="33" t="s">
        <v>3619</v>
      </c>
      <c r="B1059" s="71" t="s">
        <v>6338</v>
      </c>
      <c r="C1059" s="35">
        <f>IF($G$2&gt;0,$G$2,MULTIPLIER!$C$8)</f>
        <v>0</v>
      </c>
      <c r="D1059" s="36">
        <v>9.51</v>
      </c>
      <c r="E1059" s="43">
        <f t="shared" si="18"/>
        <v>0</v>
      </c>
    </row>
    <row r="1060" spans="1:5" customFormat="1" ht="14.25" x14ac:dyDescent="0.15">
      <c r="A1060" s="29" t="s">
        <v>3621</v>
      </c>
      <c r="B1060" s="70" t="s">
        <v>6339</v>
      </c>
      <c r="C1060" s="31">
        <f>IF($G$2&gt;0,$G$2,MULTIPLIER!$C$8)</f>
        <v>0</v>
      </c>
      <c r="D1060" s="32">
        <v>12.2</v>
      </c>
      <c r="E1060" s="43">
        <f t="shared" si="18"/>
        <v>0</v>
      </c>
    </row>
    <row r="1061" spans="1:5" customFormat="1" ht="14.25" x14ac:dyDescent="0.15">
      <c r="A1061" s="33" t="s">
        <v>3623</v>
      </c>
      <c r="B1061" s="71" t="s">
        <v>6340</v>
      </c>
      <c r="C1061" s="35">
        <f>IF($G$2&gt;0,$G$2,MULTIPLIER!$C$8)</f>
        <v>0</v>
      </c>
      <c r="D1061" s="36">
        <v>19.91</v>
      </c>
      <c r="E1061" s="43">
        <f t="shared" si="18"/>
        <v>0</v>
      </c>
    </row>
    <row r="1062" spans="1:5" customFormat="1" ht="14.25" x14ac:dyDescent="0.15">
      <c r="A1062" s="29" t="s">
        <v>3625</v>
      </c>
      <c r="B1062" s="70" t="s">
        <v>6341</v>
      </c>
      <c r="C1062" s="31">
        <f>IF($G$2&gt;0,$G$2,MULTIPLIER!$C$8)</f>
        <v>0</v>
      </c>
      <c r="D1062" s="32">
        <v>25.53</v>
      </c>
      <c r="E1062" s="43">
        <f t="shared" si="18"/>
        <v>0</v>
      </c>
    </row>
    <row r="1063" spans="1:5" customFormat="1" ht="14.25" x14ac:dyDescent="0.15">
      <c r="A1063" s="33" t="s">
        <v>3627</v>
      </c>
      <c r="B1063" s="71" t="s">
        <v>6342</v>
      </c>
      <c r="C1063" s="35">
        <f>IF($G$2&gt;0,$G$2,MULTIPLIER!$C$8)</f>
        <v>0</v>
      </c>
      <c r="D1063" s="36">
        <v>34.99</v>
      </c>
      <c r="E1063" s="43">
        <f t="shared" si="18"/>
        <v>0</v>
      </c>
    </row>
    <row r="1064" spans="1:5" customFormat="1" ht="14.25" x14ac:dyDescent="0.15">
      <c r="A1064" s="29" t="s">
        <v>3629</v>
      </c>
      <c r="B1064" s="70" t="s">
        <v>6343</v>
      </c>
      <c r="C1064" s="31">
        <f>IF($G$2&gt;0,$G$2,MULTIPLIER!$C$8)</f>
        <v>0</v>
      </c>
      <c r="D1064" s="32">
        <v>84.89</v>
      </c>
      <c r="E1064" s="43">
        <f t="shared" ref="E1064:E1095" si="19">C1064*D1064</f>
        <v>0</v>
      </c>
    </row>
    <row r="1065" spans="1:5" customFormat="1" ht="14.25" x14ac:dyDescent="0.15">
      <c r="A1065" s="33" t="s">
        <v>3631</v>
      </c>
      <c r="B1065" s="71" t="s">
        <v>6344</v>
      </c>
      <c r="C1065" s="35">
        <f>IF($G$2&gt;0,$G$2,MULTIPLIER!$C$8)</f>
        <v>0</v>
      </c>
      <c r="D1065" s="36">
        <v>116.73</v>
      </c>
      <c r="E1065" s="43">
        <f t="shared" si="19"/>
        <v>0</v>
      </c>
    </row>
    <row r="1066" spans="1:5" customFormat="1" ht="14.25" x14ac:dyDescent="0.15">
      <c r="A1066" s="29">
        <v>1304531</v>
      </c>
      <c r="B1066" s="70" t="s">
        <v>5735</v>
      </c>
      <c r="C1066" s="31">
        <f>IF($G$2&gt;0,$G$2,MULTIPLIER!$C$8)</f>
        <v>0</v>
      </c>
      <c r="D1066" s="32">
        <v>18.28</v>
      </c>
      <c r="E1066" s="43">
        <f t="shared" si="19"/>
        <v>0</v>
      </c>
    </row>
    <row r="1067" spans="1:5" customFormat="1" ht="14.25" x14ac:dyDescent="0.15">
      <c r="A1067" s="33">
        <v>1304532</v>
      </c>
      <c r="B1067" s="71" t="s">
        <v>5736</v>
      </c>
      <c r="C1067" s="35">
        <f>IF($G$2&gt;0,$G$2,MULTIPLIER!$C$8)</f>
        <v>0</v>
      </c>
      <c r="D1067" s="36">
        <v>21.78</v>
      </c>
      <c r="E1067" s="43">
        <f t="shared" si="19"/>
        <v>0</v>
      </c>
    </row>
    <row r="1068" spans="1:5" customFormat="1" ht="14.25" x14ac:dyDescent="0.15">
      <c r="A1068" s="29">
        <v>1304533</v>
      </c>
      <c r="B1068" s="70" t="s">
        <v>5737</v>
      </c>
      <c r="C1068" s="31">
        <f>IF($G$2&gt;0,$G$2,MULTIPLIER!$C$8)</f>
        <v>0</v>
      </c>
      <c r="D1068" s="32">
        <v>26.83</v>
      </c>
      <c r="E1068" s="43">
        <f t="shared" si="19"/>
        <v>0</v>
      </c>
    </row>
    <row r="1069" spans="1:5" customFormat="1" ht="14.25" x14ac:dyDescent="0.15">
      <c r="A1069" s="33">
        <v>1304534</v>
      </c>
      <c r="B1069" s="71" t="s">
        <v>5738</v>
      </c>
      <c r="C1069" s="35">
        <f>IF($G$2&gt;0,$G$2,MULTIPLIER!$C$8)</f>
        <v>0</v>
      </c>
      <c r="D1069" s="36">
        <v>45.91</v>
      </c>
      <c r="E1069" s="43">
        <f t="shared" si="19"/>
        <v>0</v>
      </c>
    </row>
    <row r="1070" spans="1:5" customFormat="1" ht="14.25" x14ac:dyDescent="0.15">
      <c r="A1070" s="29">
        <v>1304535</v>
      </c>
      <c r="B1070" s="70" t="s">
        <v>5739</v>
      </c>
      <c r="C1070" s="31">
        <f>IF($G$2&gt;0,$G$2,MULTIPLIER!$C$8)</f>
        <v>0</v>
      </c>
      <c r="D1070" s="32">
        <v>67.94</v>
      </c>
      <c r="E1070" s="43">
        <f t="shared" si="19"/>
        <v>0</v>
      </c>
    </row>
    <row r="1071" spans="1:5" customFormat="1" ht="14.25" x14ac:dyDescent="0.15">
      <c r="A1071" s="33">
        <v>1304536</v>
      </c>
      <c r="B1071" s="71" t="s">
        <v>5740</v>
      </c>
      <c r="C1071" s="35">
        <f>IF($G$2&gt;0,$G$2,MULTIPLIER!$C$8)</f>
        <v>0</v>
      </c>
      <c r="D1071" s="36">
        <v>80.680000000000007</v>
      </c>
      <c r="E1071" s="43">
        <f t="shared" si="19"/>
        <v>0</v>
      </c>
    </row>
    <row r="1072" spans="1:5" customFormat="1" ht="14.25" x14ac:dyDescent="0.15">
      <c r="A1072" s="29">
        <v>1304538</v>
      </c>
      <c r="B1072" s="70" t="s">
        <v>5742</v>
      </c>
      <c r="C1072" s="31">
        <f>IF($G$2&gt;0,$G$2,MULTIPLIER!$C$8)</f>
        <v>0</v>
      </c>
      <c r="D1072" s="32">
        <v>143.08000000000001</v>
      </c>
      <c r="E1072" s="43">
        <f t="shared" si="19"/>
        <v>0</v>
      </c>
    </row>
    <row r="1073" spans="1:5" customFormat="1" ht="14.25" x14ac:dyDescent="0.15">
      <c r="A1073" s="33">
        <v>1304180</v>
      </c>
      <c r="B1073" s="71" t="s">
        <v>6345</v>
      </c>
      <c r="C1073" s="35">
        <f>IF($G$2&gt;0,$G$2,MULTIPLIER!$C$8)</f>
        <v>0</v>
      </c>
      <c r="D1073" s="36">
        <v>9.9</v>
      </c>
      <c r="E1073" s="43">
        <f t="shared" si="19"/>
        <v>0</v>
      </c>
    </row>
    <row r="1074" spans="1:5" customFormat="1" ht="14.25" x14ac:dyDescent="0.15">
      <c r="A1074" s="29">
        <v>1304181</v>
      </c>
      <c r="B1074" s="70" t="s">
        <v>6346</v>
      </c>
      <c r="C1074" s="31">
        <f>IF($G$2&gt;0,$G$2,MULTIPLIER!$C$8)</f>
        <v>0</v>
      </c>
      <c r="D1074" s="32">
        <v>9.9</v>
      </c>
      <c r="E1074" s="43">
        <f t="shared" si="19"/>
        <v>0</v>
      </c>
    </row>
    <row r="1075" spans="1:5" customFormat="1" ht="14.25" x14ac:dyDescent="0.15">
      <c r="A1075" s="33">
        <v>1304182</v>
      </c>
      <c r="B1075" s="71" t="s">
        <v>6347</v>
      </c>
      <c r="C1075" s="35">
        <f>IF($G$2&gt;0,$G$2,MULTIPLIER!$C$8)</f>
        <v>0</v>
      </c>
      <c r="D1075" s="36">
        <v>11.63</v>
      </c>
      <c r="E1075" s="43">
        <f t="shared" si="19"/>
        <v>0</v>
      </c>
    </row>
    <row r="1076" spans="1:5" customFormat="1" ht="14.25" x14ac:dyDescent="0.15">
      <c r="A1076" s="29">
        <v>1304183</v>
      </c>
      <c r="B1076" s="70" t="s">
        <v>6348</v>
      </c>
      <c r="C1076" s="31">
        <f>IF($G$2&gt;0,$G$2,MULTIPLIER!$C$8)</f>
        <v>0</v>
      </c>
      <c r="D1076" s="32">
        <v>12.78</v>
      </c>
      <c r="E1076" s="43">
        <f t="shared" si="19"/>
        <v>0</v>
      </c>
    </row>
    <row r="1077" spans="1:5" customFormat="1" ht="14.25" x14ac:dyDescent="0.15">
      <c r="A1077" s="33">
        <v>1304184</v>
      </c>
      <c r="B1077" s="71" t="s">
        <v>6349</v>
      </c>
      <c r="C1077" s="35">
        <f>IF($G$2&gt;0,$G$2,MULTIPLIER!$C$8)</f>
        <v>0</v>
      </c>
      <c r="D1077" s="36">
        <v>18.66</v>
      </c>
      <c r="E1077" s="43">
        <f t="shared" si="19"/>
        <v>0</v>
      </c>
    </row>
    <row r="1078" spans="1:5" customFormat="1" ht="14.25" x14ac:dyDescent="0.15">
      <c r="A1078" s="29">
        <v>1304185</v>
      </c>
      <c r="B1078" s="70" t="s">
        <v>6350</v>
      </c>
      <c r="C1078" s="31">
        <f>IF($G$2&gt;0,$G$2,MULTIPLIER!$C$8)</f>
        <v>0</v>
      </c>
      <c r="D1078" s="32">
        <v>22.79</v>
      </c>
      <c r="E1078" s="43">
        <f t="shared" si="19"/>
        <v>0</v>
      </c>
    </row>
    <row r="1079" spans="1:5" customFormat="1" ht="14.25" x14ac:dyDescent="0.15">
      <c r="A1079" s="33">
        <v>1304186</v>
      </c>
      <c r="B1079" s="71" t="s">
        <v>6351</v>
      </c>
      <c r="C1079" s="35">
        <f>IF($G$2&gt;0,$G$2,MULTIPLIER!$C$8)</f>
        <v>0</v>
      </c>
      <c r="D1079" s="36">
        <v>36.49</v>
      </c>
      <c r="E1079" s="43">
        <f t="shared" si="19"/>
        <v>0</v>
      </c>
    </row>
    <row r="1080" spans="1:5" customFormat="1" ht="14.25" x14ac:dyDescent="0.15">
      <c r="A1080" s="29">
        <v>1304187</v>
      </c>
      <c r="B1080" s="70" t="s">
        <v>6352</v>
      </c>
      <c r="C1080" s="31">
        <f>IF($G$2&gt;0,$G$2,MULTIPLIER!$C$8)</f>
        <v>0</v>
      </c>
      <c r="D1080" s="32">
        <v>43.41</v>
      </c>
      <c r="E1080" s="43">
        <f t="shared" si="19"/>
        <v>0</v>
      </c>
    </row>
    <row r="1081" spans="1:5" customFormat="1" ht="14.25" x14ac:dyDescent="0.15">
      <c r="A1081" s="33">
        <v>1304188</v>
      </c>
      <c r="B1081" s="71" t="s">
        <v>6353</v>
      </c>
      <c r="C1081" s="35">
        <f>IF($G$2&gt;0,$G$2,MULTIPLIER!$C$8)</f>
        <v>0</v>
      </c>
      <c r="D1081" s="36">
        <v>61.08</v>
      </c>
      <c r="E1081" s="43">
        <f t="shared" si="19"/>
        <v>0</v>
      </c>
    </row>
    <row r="1082" spans="1:5" customFormat="1" ht="14.25" x14ac:dyDescent="0.15">
      <c r="A1082" s="29">
        <v>1304190</v>
      </c>
      <c r="B1082" s="70" t="s">
        <v>6354</v>
      </c>
      <c r="C1082" s="31">
        <f>IF($G$2&gt;0,$G$2,MULTIPLIER!$C$8)</f>
        <v>0</v>
      </c>
      <c r="D1082" s="32">
        <v>231.57</v>
      </c>
      <c r="E1082" s="43">
        <f t="shared" si="19"/>
        <v>0</v>
      </c>
    </row>
    <row r="1083" spans="1:5" customFormat="1" ht="14.25" x14ac:dyDescent="0.15">
      <c r="A1083" s="33">
        <v>1304191</v>
      </c>
      <c r="B1083" s="71" t="s">
        <v>6355</v>
      </c>
      <c r="C1083" s="35">
        <f>IF($G$2&gt;0,$G$2,MULTIPLIER!$C$8)</f>
        <v>0</v>
      </c>
      <c r="D1083" s="36">
        <v>412.1</v>
      </c>
      <c r="E1083" s="43">
        <f t="shared" si="19"/>
        <v>0</v>
      </c>
    </row>
    <row r="1084" spans="1:5" customFormat="1" ht="14.25" x14ac:dyDescent="0.15">
      <c r="A1084" s="29">
        <v>1304100</v>
      </c>
      <c r="B1084" s="70" t="s">
        <v>6356</v>
      </c>
      <c r="C1084" s="31">
        <f>IF($G$2&gt;0,$G$2,MULTIPLIER!$C$8)</f>
        <v>0</v>
      </c>
      <c r="D1084" s="32">
        <v>7.83</v>
      </c>
      <c r="E1084" s="43">
        <f t="shared" si="19"/>
        <v>0</v>
      </c>
    </row>
    <row r="1085" spans="1:5" customFormat="1" ht="14.25" x14ac:dyDescent="0.15">
      <c r="A1085" s="33">
        <v>1304101</v>
      </c>
      <c r="B1085" s="71" t="s">
        <v>6357</v>
      </c>
      <c r="C1085" s="35">
        <f>IF($G$2&gt;0,$G$2,MULTIPLIER!$C$8)</f>
        <v>0</v>
      </c>
      <c r="D1085" s="36">
        <v>7.83</v>
      </c>
      <c r="E1085" s="43">
        <f t="shared" si="19"/>
        <v>0</v>
      </c>
    </row>
    <row r="1086" spans="1:5" customFormat="1" ht="14.25" x14ac:dyDescent="0.15">
      <c r="A1086" s="29">
        <v>1304102</v>
      </c>
      <c r="B1086" s="70" t="s">
        <v>6358</v>
      </c>
      <c r="C1086" s="31">
        <f>IF($G$2&gt;0,$G$2,MULTIPLIER!$C$8)</f>
        <v>0</v>
      </c>
      <c r="D1086" s="32">
        <v>9.73</v>
      </c>
      <c r="E1086" s="43">
        <f t="shared" si="19"/>
        <v>0</v>
      </c>
    </row>
    <row r="1087" spans="1:5" customFormat="1" ht="14.25" x14ac:dyDescent="0.15">
      <c r="A1087" s="33">
        <v>1304103</v>
      </c>
      <c r="B1087" s="71" t="s">
        <v>6359</v>
      </c>
      <c r="C1087" s="35">
        <f>IF($G$2&gt;0,$G$2,MULTIPLIER!$C$8)</f>
        <v>0</v>
      </c>
      <c r="D1087" s="36">
        <v>10.36</v>
      </c>
      <c r="E1087" s="43">
        <f t="shared" si="19"/>
        <v>0</v>
      </c>
    </row>
    <row r="1088" spans="1:5" customFormat="1" ht="14.25" x14ac:dyDescent="0.15">
      <c r="A1088" s="29">
        <v>1304104</v>
      </c>
      <c r="B1088" s="70" t="s">
        <v>6360</v>
      </c>
      <c r="C1088" s="31">
        <f>IF($G$2&gt;0,$G$2,MULTIPLIER!$C$8)</f>
        <v>0</v>
      </c>
      <c r="D1088" s="32">
        <v>14.86</v>
      </c>
      <c r="E1088" s="43">
        <f t="shared" si="19"/>
        <v>0</v>
      </c>
    </row>
    <row r="1089" spans="1:5" customFormat="1" ht="14.25" x14ac:dyDescent="0.15">
      <c r="A1089" s="33">
        <v>1304105</v>
      </c>
      <c r="B1089" s="71" t="s">
        <v>6361</v>
      </c>
      <c r="C1089" s="35">
        <f>IF($G$2&gt;0,$G$2,MULTIPLIER!$C$8)</f>
        <v>0</v>
      </c>
      <c r="D1089" s="36">
        <v>21.06</v>
      </c>
      <c r="E1089" s="43">
        <f t="shared" si="19"/>
        <v>0</v>
      </c>
    </row>
    <row r="1090" spans="1:5" customFormat="1" ht="14.25" x14ac:dyDescent="0.15">
      <c r="A1090" s="29">
        <v>1304106</v>
      </c>
      <c r="B1090" s="70" t="s">
        <v>6362</v>
      </c>
      <c r="C1090" s="31">
        <f>IF($G$2&gt;0,$G$2,MULTIPLIER!$C$8)</f>
        <v>0</v>
      </c>
      <c r="D1090" s="32">
        <v>36.96</v>
      </c>
      <c r="E1090" s="43">
        <f t="shared" si="19"/>
        <v>0</v>
      </c>
    </row>
    <row r="1091" spans="1:5" customFormat="1" ht="14.25" x14ac:dyDescent="0.15">
      <c r="A1091" s="33">
        <v>1304107</v>
      </c>
      <c r="B1091" s="71" t="s">
        <v>6363</v>
      </c>
      <c r="C1091" s="35">
        <f>IF($G$2&gt;0,$G$2,MULTIPLIER!$C$8)</f>
        <v>0</v>
      </c>
      <c r="D1091" s="36">
        <v>49.19</v>
      </c>
      <c r="E1091" s="43">
        <f t="shared" si="19"/>
        <v>0</v>
      </c>
    </row>
    <row r="1092" spans="1:5" customFormat="1" ht="14.25" x14ac:dyDescent="0.15">
      <c r="A1092" s="29">
        <v>1304108</v>
      </c>
      <c r="B1092" s="70" t="s">
        <v>6364</v>
      </c>
      <c r="C1092" s="31">
        <f>IF($G$2&gt;0,$G$2,MULTIPLIER!$C$8)</f>
        <v>0</v>
      </c>
      <c r="D1092" s="32">
        <v>62.37</v>
      </c>
      <c r="E1092" s="43">
        <f t="shared" si="19"/>
        <v>0</v>
      </c>
    </row>
    <row r="1093" spans="1:5" customFormat="1" ht="14.25" x14ac:dyDescent="0.15">
      <c r="A1093" s="33">
        <v>1304109</v>
      </c>
      <c r="B1093" s="71" t="s">
        <v>6365</v>
      </c>
      <c r="C1093" s="35">
        <f>IF($G$2&gt;0,$G$2,MULTIPLIER!$C$8)</f>
        <v>0</v>
      </c>
      <c r="D1093" s="36">
        <v>142.07</v>
      </c>
      <c r="E1093" s="43">
        <f t="shared" si="19"/>
        <v>0</v>
      </c>
    </row>
    <row r="1094" spans="1:5" customFormat="1" ht="14.25" x14ac:dyDescent="0.15">
      <c r="A1094" s="29">
        <v>1304110</v>
      </c>
      <c r="B1094" s="70" t="s">
        <v>6366</v>
      </c>
      <c r="C1094" s="31">
        <f>IF($G$2&gt;0,$G$2,MULTIPLIER!$C$8)</f>
        <v>0</v>
      </c>
      <c r="D1094" s="32">
        <v>181.03</v>
      </c>
      <c r="E1094" s="43">
        <f t="shared" si="19"/>
        <v>0</v>
      </c>
    </row>
    <row r="1095" spans="1:5" customFormat="1" ht="14.25" x14ac:dyDescent="0.15">
      <c r="A1095" s="33">
        <v>1304111</v>
      </c>
      <c r="B1095" s="71" t="s">
        <v>6367</v>
      </c>
      <c r="C1095" s="35">
        <f>IF($G$2&gt;0,$G$2,MULTIPLIER!$C$8)</f>
        <v>0</v>
      </c>
      <c r="D1095" s="36">
        <v>353.29</v>
      </c>
      <c r="E1095" s="43">
        <f t="shared" si="19"/>
        <v>0</v>
      </c>
    </row>
    <row r="1096" spans="1:5" customFormat="1" ht="14.25" x14ac:dyDescent="0.15">
      <c r="A1096" s="29">
        <v>1304120</v>
      </c>
      <c r="B1096" s="70" t="s">
        <v>6368</v>
      </c>
      <c r="C1096" s="31">
        <f>IF($G$2&gt;0,$G$2,MULTIPLIER!$C$8)</f>
        <v>0</v>
      </c>
      <c r="D1096" s="32">
        <v>11.18</v>
      </c>
      <c r="E1096" s="43">
        <f t="shared" ref="E1096:E1127" si="20">C1096*D1096</f>
        <v>0</v>
      </c>
    </row>
    <row r="1097" spans="1:5" customFormat="1" ht="14.25" x14ac:dyDescent="0.15">
      <c r="A1097" s="33">
        <v>1304121</v>
      </c>
      <c r="B1097" s="71" t="s">
        <v>6369</v>
      </c>
      <c r="C1097" s="35">
        <f>IF($G$2&gt;0,$G$2,MULTIPLIER!$C$8)</f>
        <v>0</v>
      </c>
      <c r="D1097" s="36">
        <v>11.18</v>
      </c>
      <c r="E1097" s="43">
        <f t="shared" si="20"/>
        <v>0</v>
      </c>
    </row>
    <row r="1098" spans="1:5" customFormat="1" ht="14.25" x14ac:dyDescent="0.15">
      <c r="A1098" s="29">
        <v>1304122</v>
      </c>
      <c r="B1098" s="70" t="s">
        <v>6370</v>
      </c>
      <c r="C1098" s="31">
        <f>IF($G$2&gt;0,$G$2,MULTIPLIER!$C$8)</f>
        <v>0</v>
      </c>
      <c r="D1098" s="32">
        <v>13.46</v>
      </c>
      <c r="E1098" s="43">
        <f t="shared" si="20"/>
        <v>0</v>
      </c>
    </row>
    <row r="1099" spans="1:5" customFormat="1" ht="14.25" x14ac:dyDescent="0.15">
      <c r="A1099" s="33">
        <v>1304123</v>
      </c>
      <c r="B1099" s="71" t="s">
        <v>6371</v>
      </c>
      <c r="C1099" s="35">
        <f>IF($G$2&gt;0,$G$2,MULTIPLIER!$C$8)</f>
        <v>0</v>
      </c>
      <c r="D1099" s="36">
        <v>15.84</v>
      </c>
      <c r="E1099" s="43">
        <f t="shared" si="20"/>
        <v>0</v>
      </c>
    </row>
    <row r="1100" spans="1:5" customFormat="1" ht="14.25" x14ac:dyDescent="0.15">
      <c r="A1100" s="29">
        <v>1304124</v>
      </c>
      <c r="B1100" s="70" t="s">
        <v>6372</v>
      </c>
      <c r="C1100" s="31">
        <f>IF($G$2&gt;0,$G$2,MULTIPLIER!$C$8)</f>
        <v>0</v>
      </c>
      <c r="D1100" s="32">
        <v>21.98</v>
      </c>
      <c r="E1100" s="43">
        <f t="shared" si="20"/>
        <v>0</v>
      </c>
    </row>
    <row r="1101" spans="1:5" customFormat="1" ht="14.25" x14ac:dyDescent="0.15">
      <c r="A1101" s="33">
        <v>1304125</v>
      </c>
      <c r="B1101" s="71" t="s">
        <v>6373</v>
      </c>
      <c r="C1101" s="35">
        <f>IF($G$2&gt;0,$G$2,MULTIPLIER!$C$8)</f>
        <v>0</v>
      </c>
      <c r="D1101" s="36">
        <v>38.04</v>
      </c>
      <c r="E1101" s="43">
        <f t="shared" si="20"/>
        <v>0</v>
      </c>
    </row>
    <row r="1102" spans="1:5" customFormat="1" ht="14.25" x14ac:dyDescent="0.15">
      <c r="A1102" s="29">
        <v>1304126</v>
      </c>
      <c r="B1102" s="70" t="s">
        <v>6374</v>
      </c>
      <c r="C1102" s="31">
        <f>IF($G$2&gt;0,$G$2,MULTIPLIER!$C$8)</f>
        <v>0</v>
      </c>
      <c r="D1102" s="32">
        <v>55.25</v>
      </c>
      <c r="E1102" s="43">
        <f t="shared" si="20"/>
        <v>0</v>
      </c>
    </row>
    <row r="1103" spans="1:5" customFormat="1" ht="14.25" x14ac:dyDescent="0.15">
      <c r="A1103" s="33">
        <v>1304127</v>
      </c>
      <c r="B1103" s="71" t="s">
        <v>6375</v>
      </c>
      <c r="C1103" s="35">
        <f>IF($G$2&gt;0,$G$2,MULTIPLIER!$C$8)</f>
        <v>0</v>
      </c>
      <c r="D1103" s="36">
        <v>65.36</v>
      </c>
      <c r="E1103" s="43">
        <f t="shared" si="20"/>
        <v>0</v>
      </c>
    </row>
    <row r="1104" spans="1:5" customFormat="1" ht="14.25" x14ac:dyDescent="0.15">
      <c r="A1104" s="29">
        <v>1304128</v>
      </c>
      <c r="B1104" s="70" t="s">
        <v>6376</v>
      </c>
      <c r="C1104" s="31">
        <f>IF($G$2&gt;0,$G$2,MULTIPLIER!$C$8)</f>
        <v>0</v>
      </c>
      <c r="D1104" s="32">
        <v>88.52</v>
      </c>
      <c r="E1104" s="43">
        <f t="shared" si="20"/>
        <v>0</v>
      </c>
    </row>
    <row r="1105" spans="1:5" customFormat="1" ht="14.25" x14ac:dyDescent="0.15">
      <c r="A1105" s="33">
        <v>1304129</v>
      </c>
      <c r="B1105" s="71" t="s">
        <v>6377</v>
      </c>
      <c r="C1105" s="35">
        <f>IF($G$2&gt;0,$G$2,MULTIPLIER!$C$8)</f>
        <v>0</v>
      </c>
      <c r="D1105" s="36">
        <v>186.95</v>
      </c>
      <c r="E1105" s="43">
        <f t="shared" si="20"/>
        <v>0</v>
      </c>
    </row>
    <row r="1106" spans="1:5" customFormat="1" ht="14.25" x14ac:dyDescent="0.15">
      <c r="A1106" s="29">
        <v>1304130</v>
      </c>
      <c r="B1106" s="70" t="s">
        <v>6378</v>
      </c>
      <c r="C1106" s="31">
        <f>IF($G$2&gt;0,$G$2,MULTIPLIER!$C$8)</f>
        <v>0</v>
      </c>
      <c r="D1106" s="32">
        <v>248</v>
      </c>
      <c r="E1106" s="43">
        <f t="shared" si="20"/>
        <v>0</v>
      </c>
    </row>
    <row r="1107" spans="1:5" customFormat="1" ht="14.25" x14ac:dyDescent="0.15">
      <c r="A1107" s="33">
        <v>1304131</v>
      </c>
      <c r="B1107" s="71" t="s">
        <v>6379</v>
      </c>
      <c r="C1107" s="35">
        <f>IF($G$2&gt;0,$G$2,MULTIPLIER!$C$8)</f>
        <v>0</v>
      </c>
      <c r="D1107" s="36">
        <v>482.9</v>
      </c>
      <c r="E1107" s="43">
        <f t="shared" si="20"/>
        <v>0</v>
      </c>
    </row>
    <row r="1108" spans="1:5" customFormat="1" ht="14.25" x14ac:dyDescent="0.15">
      <c r="A1108" s="29">
        <v>1304390</v>
      </c>
      <c r="B1108" s="70" t="s">
        <v>5761</v>
      </c>
      <c r="C1108" s="31">
        <f>IF($G$2&gt;0,$G$2,MULTIPLIER!$C$8)</f>
        <v>0</v>
      </c>
      <c r="D1108" s="32">
        <v>5.1100000000000003</v>
      </c>
      <c r="E1108" s="43">
        <f t="shared" si="20"/>
        <v>0</v>
      </c>
    </row>
    <row r="1109" spans="1:5" customFormat="1" ht="14.25" x14ac:dyDescent="0.15">
      <c r="A1109" s="33">
        <v>1304391</v>
      </c>
      <c r="B1109" s="71" t="s">
        <v>5762</v>
      </c>
      <c r="C1109" s="35">
        <f>IF($G$2&gt;0,$G$2,MULTIPLIER!$C$8)</f>
        <v>0</v>
      </c>
      <c r="D1109" s="36">
        <v>5.58</v>
      </c>
      <c r="E1109" s="43">
        <f t="shared" si="20"/>
        <v>0</v>
      </c>
    </row>
    <row r="1110" spans="1:5" customFormat="1" ht="14.25" x14ac:dyDescent="0.15">
      <c r="A1110" s="29">
        <v>1304392</v>
      </c>
      <c r="B1110" s="70" t="s">
        <v>5763</v>
      </c>
      <c r="C1110" s="31">
        <f>IF($G$2&gt;0,$G$2,MULTIPLIER!$C$8)</f>
        <v>0</v>
      </c>
      <c r="D1110" s="32">
        <v>5.58</v>
      </c>
      <c r="E1110" s="43">
        <f t="shared" si="20"/>
        <v>0</v>
      </c>
    </row>
    <row r="1111" spans="1:5" customFormat="1" ht="14.25" x14ac:dyDescent="0.15">
      <c r="A1111" s="33">
        <v>1304393</v>
      </c>
      <c r="B1111" s="71" t="s">
        <v>5764</v>
      </c>
      <c r="C1111" s="35">
        <f>IF($G$2&gt;0,$G$2,MULTIPLIER!$C$8)</f>
        <v>0</v>
      </c>
      <c r="D1111" s="36">
        <v>7.06</v>
      </c>
      <c r="E1111" s="43">
        <f t="shared" si="20"/>
        <v>0</v>
      </c>
    </row>
    <row r="1112" spans="1:5" customFormat="1" ht="14.25" x14ac:dyDescent="0.15">
      <c r="A1112" s="29">
        <v>1304394</v>
      </c>
      <c r="B1112" s="70" t="s">
        <v>5765</v>
      </c>
      <c r="C1112" s="31">
        <f>IF($G$2&gt;0,$G$2,MULTIPLIER!$C$8)</f>
        <v>0</v>
      </c>
      <c r="D1112" s="32">
        <v>7.06</v>
      </c>
      <c r="E1112" s="43">
        <f t="shared" si="20"/>
        <v>0</v>
      </c>
    </row>
    <row r="1113" spans="1:5" customFormat="1" ht="14.25" x14ac:dyDescent="0.15">
      <c r="A1113" s="33">
        <v>1304395</v>
      </c>
      <c r="B1113" s="71" t="s">
        <v>5766</v>
      </c>
      <c r="C1113" s="35">
        <f>IF($G$2&gt;0,$G$2,MULTIPLIER!$C$8)</f>
        <v>0</v>
      </c>
      <c r="D1113" s="36">
        <v>7.06</v>
      </c>
      <c r="E1113" s="43">
        <f t="shared" si="20"/>
        <v>0</v>
      </c>
    </row>
    <row r="1114" spans="1:5" customFormat="1" ht="14.25" x14ac:dyDescent="0.15">
      <c r="A1114" s="29">
        <v>1304397</v>
      </c>
      <c r="B1114" s="70" t="s">
        <v>5768</v>
      </c>
      <c r="C1114" s="31">
        <f>IF($G$2&gt;0,$G$2,MULTIPLIER!$C$8)</f>
        <v>0</v>
      </c>
      <c r="D1114" s="32">
        <v>10.33</v>
      </c>
      <c r="E1114" s="43">
        <f t="shared" si="20"/>
        <v>0</v>
      </c>
    </row>
    <row r="1115" spans="1:5" customFormat="1" ht="14.25" x14ac:dyDescent="0.15">
      <c r="A1115" s="33">
        <v>1304398</v>
      </c>
      <c r="B1115" s="71" t="s">
        <v>5769</v>
      </c>
      <c r="C1115" s="35">
        <f>IF($G$2&gt;0,$G$2,MULTIPLIER!$C$8)</f>
        <v>0</v>
      </c>
      <c r="D1115" s="36">
        <v>10.33</v>
      </c>
      <c r="E1115" s="43">
        <f t="shared" si="20"/>
        <v>0</v>
      </c>
    </row>
    <row r="1116" spans="1:5" customFormat="1" ht="14.25" x14ac:dyDescent="0.15">
      <c r="A1116" s="29">
        <v>1304399</v>
      </c>
      <c r="B1116" s="70" t="s">
        <v>5770</v>
      </c>
      <c r="C1116" s="31">
        <f>IF($G$2&gt;0,$G$2,MULTIPLIER!$C$8)</f>
        <v>0</v>
      </c>
      <c r="D1116" s="32">
        <v>10.33</v>
      </c>
      <c r="E1116" s="43">
        <f t="shared" si="20"/>
        <v>0</v>
      </c>
    </row>
    <row r="1117" spans="1:5" customFormat="1" ht="14.25" x14ac:dyDescent="0.15">
      <c r="A1117" s="33">
        <v>1304400</v>
      </c>
      <c r="B1117" s="71" t="s">
        <v>5771</v>
      </c>
      <c r="C1117" s="35">
        <f>IF($G$2&gt;0,$G$2,MULTIPLIER!$C$8)</f>
        <v>0</v>
      </c>
      <c r="D1117" s="36">
        <v>14.35</v>
      </c>
      <c r="E1117" s="43">
        <f t="shared" si="20"/>
        <v>0</v>
      </c>
    </row>
    <row r="1118" spans="1:5" customFormat="1" ht="14.25" x14ac:dyDescent="0.15">
      <c r="A1118" s="29">
        <v>1304401</v>
      </c>
      <c r="B1118" s="70" t="s">
        <v>5772</v>
      </c>
      <c r="C1118" s="31">
        <f>IF($G$2&gt;0,$G$2,MULTIPLIER!$C$8)</f>
        <v>0</v>
      </c>
      <c r="D1118" s="32">
        <v>14.35</v>
      </c>
      <c r="E1118" s="43">
        <f t="shared" si="20"/>
        <v>0</v>
      </c>
    </row>
    <row r="1119" spans="1:5" customFormat="1" ht="14.25" x14ac:dyDescent="0.15">
      <c r="A1119" s="33">
        <v>1304402</v>
      </c>
      <c r="B1119" s="71" t="s">
        <v>5773</v>
      </c>
      <c r="C1119" s="35">
        <f>IF($G$2&gt;0,$G$2,MULTIPLIER!$C$8)</f>
        <v>0</v>
      </c>
      <c r="D1119" s="36">
        <v>14.35</v>
      </c>
      <c r="E1119" s="43">
        <f t="shared" si="20"/>
        <v>0</v>
      </c>
    </row>
    <row r="1120" spans="1:5" customFormat="1" ht="14.25" x14ac:dyDescent="0.15">
      <c r="A1120" s="29">
        <v>1304403</v>
      </c>
      <c r="B1120" s="70" t="s">
        <v>5774</v>
      </c>
      <c r="C1120" s="31">
        <f>IF($G$2&gt;0,$G$2,MULTIPLIER!$C$8)</f>
        <v>0</v>
      </c>
      <c r="D1120" s="32">
        <v>14.35</v>
      </c>
      <c r="E1120" s="43">
        <f t="shared" si="20"/>
        <v>0</v>
      </c>
    </row>
    <row r="1121" spans="1:5" customFormat="1" ht="14.25" x14ac:dyDescent="0.15">
      <c r="A1121" s="33">
        <v>1304406</v>
      </c>
      <c r="B1121" s="71" t="s">
        <v>5775</v>
      </c>
      <c r="C1121" s="35">
        <f>IF($G$2&gt;0,$G$2,MULTIPLIER!$C$8)</f>
        <v>0</v>
      </c>
      <c r="D1121" s="36">
        <v>25.67</v>
      </c>
      <c r="E1121" s="43">
        <f t="shared" si="20"/>
        <v>0</v>
      </c>
    </row>
    <row r="1122" spans="1:5" customFormat="1" ht="14.25" x14ac:dyDescent="0.15">
      <c r="A1122" s="29">
        <v>1304407</v>
      </c>
      <c r="B1122" s="70" t="s">
        <v>5776</v>
      </c>
      <c r="C1122" s="31">
        <f>IF($G$2&gt;0,$G$2,MULTIPLIER!$C$8)</f>
        <v>0</v>
      </c>
      <c r="D1122" s="32">
        <v>25.67</v>
      </c>
      <c r="E1122" s="43">
        <f t="shared" si="20"/>
        <v>0</v>
      </c>
    </row>
    <row r="1123" spans="1:5" customFormat="1" ht="14.25" x14ac:dyDescent="0.15">
      <c r="A1123" s="33">
        <v>1304408</v>
      </c>
      <c r="B1123" s="71" t="s">
        <v>5777</v>
      </c>
      <c r="C1123" s="35">
        <f>IF($G$2&gt;0,$G$2,MULTIPLIER!$C$8)</f>
        <v>0</v>
      </c>
      <c r="D1123" s="36">
        <v>25.67</v>
      </c>
      <c r="E1123" s="43">
        <f t="shared" si="20"/>
        <v>0</v>
      </c>
    </row>
    <row r="1124" spans="1:5" customFormat="1" ht="14.25" x14ac:dyDescent="0.15">
      <c r="A1124" s="29">
        <v>1304410</v>
      </c>
      <c r="B1124" s="70" t="s">
        <v>5779</v>
      </c>
      <c r="C1124" s="31">
        <f>IF($G$2&gt;0,$G$2,MULTIPLIER!$C$8)</f>
        <v>0</v>
      </c>
      <c r="D1124" s="32">
        <v>30.72</v>
      </c>
      <c r="E1124" s="43">
        <f t="shared" si="20"/>
        <v>0</v>
      </c>
    </row>
    <row r="1125" spans="1:5" customFormat="1" ht="14.25" x14ac:dyDescent="0.15">
      <c r="A1125" s="33">
        <v>1304411</v>
      </c>
      <c r="B1125" s="71" t="s">
        <v>5780</v>
      </c>
      <c r="C1125" s="35">
        <f>IF($G$2&gt;0,$G$2,MULTIPLIER!$C$8)</f>
        <v>0</v>
      </c>
      <c r="D1125" s="36">
        <v>30.72</v>
      </c>
      <c r="E1125" s="43">
        <f t="shared" si="20"/>
        <v>0</v>
      </c>
    </row>
    <row r="1126" spans="1:5" customFormat="1" ht="14.25" x14ac:dyDescent="0.15">
      <c r="A1126" s="29">
        <v>1304412</v>
      </c>
      <c r="B1126" s="70" t="s">
        <v>5781</v>
      </c>
      <c r="C1126" s="31">
        <f>IF($G$2&gt;0,$G$2,MULTIPLIER!$C$8)</f>
        <v>0</v>
      </c>
      <c r="D1126" s="32">
        <v>30.72</v>
      </c>
      <c r="E1126" s="43">
        <f t="shared" si="20"/>
        <v>0</v>
      </c>
    </row>
    <row r="1127" spans="1:5" customFormat="1" ht="14.25" x14ac:dyDescent="0.15">
      <c r="A1127" s="33">
        <v>1304413</v>
      </c>
      <c r="B1127" s="71" t="s">
        <v>5782</v>
      </c>
      <c r="C1127" s="35">
        <f>IF($G$2&gt;0,$G$2,MULTIPLIER!$C$8)</f>
        <v>0</v>
      </c>
      <c r="D1127" s="36">
        <v>30.72</v>
      </c>
      <c r="E1127" s="43">
        <f t="shared" si="20"/>
        <v>0</v>
      </c>
    </row>
    <row r="1128" spans="1:5" customFormat="1" ht="14.25" x14ac:dyDescent="0.15">
      <c r="A1128" s="29">
        <v>1304414</v>
      </c>
      <c r="B1128" s="70" t="s">
        <v>5783</v>
      </c>
      <c r="C1128" s="31">
        <f>IF($G$2&gt;0,$G$2,MULTIPLIER!$C$8)</f>
        <v>0</v>
      </c>
      <c r="D1128" s="32">
        <v>30.72</v>
      </c>
      <c r="E1128" s="43">
        <f t="shared" ref="E1128:E1159" si="21">C1128*D1128</f>
        <v>0</v>
      </c>
    </row>
    <row r="1129" spans="1:5" customFormat="1" ht="14.25" x14ac:dyDescent="0.15">
      <c r="A1129" s="33">
        <v>1304417</v>
      </c>
      <c r="B1129" s="71" t="s">
        <v>5784</v>
      </c>
      <c r="C1129" s="35">
        <f>IF($G$2&gt;0,$G$2,MULTIPLIER!$C$8)</f>
        <v>0</v>
      </c>
      <c r="D1129" s="36">
        <v>46.86</v>
      </c>
      <c r="E1129" s="43">
        <f t="shared" si="21"/>
        <v>0</v>
      </c>
    </row>
    <row r="1130" spans="1:5" customFormat="1" ht="14.25" x14ac:dyDescent="0.15">
      <c r="A1130" s="29">
        <v>1304418</v>
      </c>
      <c r="B1130" s="70" t="s">
        <v>5785</v>
      </c>
      <c r="C1130" s="31">
        <f>IF($G$2&gt;0,$G$2,MULTIPLIER!$C$8)</f>
        <v>0</v>
      </c>
      <c r="D1130" s="32">
        <v>46.86</v>
      </c>
      <c r="E1130" s="43">
        <f t="shared" si="21"/>
        <v>0</v>
      </c>
    </row>
    <row r="1131" spans="1:5" customFormat="1" ht="14.25" x14ac:dyDescent="0.15">
      <c r="A1131" s="33">
        <v>1304419</v>
      </c>
      <c r="B1131" s="71" t="s">
        <v>5786</v>
      </c>
      <c r="C1131" s="35">
        <f>IF($G$2&gt;0,$G$2,MULTIPLIER!$C$8)</f>
        <v>0</v>
      </c>
      <c r="D1131" s="36">
        <v>46.86</v>
      </c>
      <c r="E1131" s="43">
        <f t="shared" si="21"/>
        <v>0</v>
      </c>
    </row>
    <row r="1132" spans="1:5" customFormat="1" ht="14.25" x14ac:dyDescent="0.15">
      <c r="A1132" s="29">
        <v>1304420</v>
      </c>
      <c r="B1132" s="70" t="s">
        <v>5787</v>
      </c>
      <c r="C1132" s="31">
        <f>IF($G$2&gt;0,$G$2,MULTIPLIER!$C$8)</f>
        <v>0</v>
      </c>
      <c r="D1132" s="32">
        <v>46.86</v>
      </c>
      <c r="E1132" s="43">
        <f t="shared" si="21"/>
        <v>0</v>
      </c>
    </row>
    <row r="1133" spans="1:5" customFormat="1" ht="14.25" x14ac:dyDescent="0.15">
      <c r="A1133" s="33">
        <v>1304421</v>
      </c>
      <c r="B1133" s="71" t="s">
        <v>5788</v>
      </c>
      <c r="C1133" s="35">
        <f>IF($G$2&gt;0,$G$2,MULTIPLIER!$C$8)</f>
        <v>0</v>
      </c>
      <c r="D1133" s="36">
        <v>46.86</v>
      </c>
      <c r="E1133" s="43">
        <f t="shared" si="21"/>
        <v>0</v>
      </c>
    </row>
    <row r="1134" spans="1:5" customFormat="1" ht="14.25" x14ac:dyDescent="0.15">
      <c r="A1134" s="29">
        <v>1304429</v>
      </c>
      <c r="B1134" s="70" t="s">
        <v>5793</v>
      </c>
      <c r="C1134" s="31">
        <f>IF($G$2&gt;0,$G$2,MULTIPLIER!$C$8)</f>
        <v>0</v>
      </c>
      <c r="D1134" s="32">
        <v>80.319999999999993</v>
      </c>
      <c r="E1134" s="43">
        <f t="shared" si="21"/>
        <v>0</v>
      </c>
    </row>
    <row r="1135" spans="1:5" customFormat="1" ht="14.25" x14ac:dyDescent="0.15">
      <c r="A1135" s="33">
        <v>1304430</v>
      </c>
      <c r="B1135" s="71" t="s">
        <v>5794</v>
      </c>
      <c r="C1135" s="35">
        <f>IF($G$2&gt;0,$G$2,MULTIPLIER!$C$8)</f>
        <v>0</v>
      </c>
      <c r="D1135" s="36">
        <v>80.319999999999993</v>
      </c>
      <c r="E1135" s="43">
        <f t="shared" si="21"/>
        <v>0</v>
      </c>
    </row>
    <row r="1136" spans="1:5" customFormat="1" ht="14.25" x14ac:dyDescent="0.15">
      <c r="A1136" s="29">
        <v>1304431</v>
      </c>
      <c r="B1136" s="70" t="s">
        <v>5795</v>
      </c>
      <c r="C1136" s="31">
        <f>IF($G$2&gt;0,$G$2,MULTIPLIER!$C$8)</f>
        <v>0</v>
      </c>
      <c r="D1136" s="32">
        <v>123.08</v>
      </c>
      <c r="E1136" s="43">
        <f t="shared" si="21"/>
        <v>0</v>
      </c>
    </row>
    <row r="1137" spans="1:5" customFormat="1" ht="14.25" x14ac:dyDescent="0.15">
      <c r="A1137" s="33">
        <v>1304433</v>
      </c>
      <c r="B1137" s="71" t="s">
        <v>5797</v>
      </c>
      <c r="C1137" s="35">
        <f>IF($G$2&gt;0,$G$2,MULTIPLIER!$C$8)</f>
        <v>0</v>
      </c>
      <c r="D1137" s="36">
        <v>123.08</v>
      </c>
      <c r="E1137" s="43">
        <f t="shared" si="21"/>
        <v>0</v>
      </c>
    </row>
    <row r="1138" spans="1:5" customFormat="1" ht="14.25" x14ac:dyDescent="0.15">
      <c r="A1138" s="29">
        <v>1304434</v>
      </c>
      <c r="B1138" s="70" t="s">
        <v>5798</v>
      </c>
      <c r="C1138" s="31">
        <f>IF($G$2&gt;0,$G$2,MULTIPLIER!$C$8)</f>
        <v>0</v>
      </c>
      <c r="D1138" s="32">
        <v>123.08</v>
      </c>
      <c r="E1138" s="43">
        <f t="shared" si="21"/>
        <v>0</v>
      </c>
    </row>
    <row r="1139" spans="1:5" customFormat="1" ht="14.25" x14ac:dyDescent="0.15">
      <c r="A1139" s="33">
        <v>1304435</v>
      </c>
      <c r="B1139" s="71" t="s">
        <v>5799</v>
      </c>
      <c r="C1139" s="35">
        <f>IF($G$2&gt;0,$G$2,MULTIPLIER!$C$8)</f>
        <v>0</v>
      </c>
      <c r="D1139" s="36">
        <v>123.08</v>
      </c>
      <c r="E1139" s="43">
        <f t="shared" si="21"/>
        <v>0</v>
      </c>
    </row>
    <row r="1140" spans="1:5" customFormat="1" ht="14.25" x14ac:dyDescent="0.15">
      <c r="A1140" s="29">
        <v>1304439</v>
      </c>
      <c r="B1140" s="70" t="s">
        <v>5803</v>
      </c>
      <c r="C1140" s="31">
        <f>IF($G$2&gt;0,$G$2,MULTIPLIER!$C$8)</f>
        <v>0</v>
      </c>
      <c r="D1140" s="32">
        <v>223.95</v>
      </c>
      <c r="E1140" s="43">
        <f t="shared" si="21"/>
        <v>0</v>
      </c>
    </row>
    <row r="1141" spans="1:5" customFormat="1" ht="14.25" x14ac:dyDescent="0.15">
      <c r="A1141" s="33">
        <v>1304441</v>
      </c>
      <c r="B1141" s="71" t="s">
        <v>5805</v>
      </c>
      <c r="C1141" s="35">
        <f>IF($G$2&gt;0,$G$2,MULTIPLIER!$C$8)</f>
        <v>0</v>
      </c>
      <c r="D1141" s="36">
        <v>223.95</v>
      </c>
      <c r="E1141" s="43">
        <f t="shared" si="21"/>
        <v>0</v>
      </c>
    </row>
    <row r="1142" spans="1:5" customFormat="1" ht="14.25" x14ac:dyDescent="0.15">
      <c r="A1142" s="29">
        <v>1304470</v>
      </c>
      <c r="B1142" s="70" t="s">
        <v>6380</v>
      </c>
      <c r="C1142" s="31">
        <f>IF($G$2&gt;0,$G$2,MULTIPLIER!$C$8)</f>
        <v>0</v>
      </c>
      <c r="D1142" s="32">
        <v>3.39</v>
      </c>
      <c r="E1142" s="43">
        <f t="shared" si="21"/>
        <v>0</v>
      </c>
    </row>
    <row r="1143" spans="1:5" customFormat="1" ht="14.25" x14ac:dyDescent="0.15">
      <c r="A1143" s="33">
        <v>1304471</v>
      </c>
      <c r="B1143" s="71" t="s">
        <v>6381</v>
      </c>
      <c r="C1143" s="35">
        <f>IF($G$2&gt;0,$G$2,MULTIPLIER!$C$8)</f>
        <v>0</v>
      </c>
      <c r="D1143" s="36">
        <v>4</v>
      </c>
      <c r="E1143" s="43">
        <f t="shared" si="21"/>
        <v>0</v>
      </c>
    </row>
    <row r="1144" spans="1:5" customFormat="1" ht="14.25" x14ac:dyDescent="0.15">
      <c r="A1144" s="29">
        <v>1304472</v>
      </c>
      <c r="B1144" s="70" t="s">
        <v>6382</v>
      </c>
      <c r="C1144" s="31">
        <f>IF($G$2&gt;0,$G$2,MULTIPLIER!$C$8)</f>
        <v>0</v>
      </c>
      <c r="D1144" s="32">
        <v>4.63</v>
      </c>
      <c r="E1144" s="43">
        <f t="shared" si="21"/>
        <v>0</v>
      </c>
    </row>
    <row r="1145" spans="1:5" customFormat="1" ht="14.25" x14ac:dyDescent="0.15">
      <c r="A1145" s="33">
        <v>1304473</v>
      </c>
      <c r="B1145" s="71" t="s">
        <v>6383</v>
      </c>
      <c r="C1145" s="35">
        <f>IF($G$2&gt;0,$G$2,MULTIPLIER!$C$8)</f>
        <v>0</v>
      </c>
      <c r="D1145" s="36">
        <v>7.64</v>
      </c>
      <c r="E1145" s="43">
        <f t="shared" si="21"/>
        <v>0</v>
      </c>
    </row>
    <row r="1146" spans="1:5" customFormat="1" ht="14.25" x14ac:dyDescent="0.15">
      <c r="A1146" s="29">
        <v>1304474</v>
      </c>
      <c r="B1146" s="70" t="s">
        <v>6384</v>
      </c>
      <c r="C1146" s="31">
        <f>IF($G$2&gt;0,$G$2,MULTIPLIER!$C$8)</f>
        <v>0</v>
      </c>
      <c r="D1146" s="32">
        <v>9.32</v>
      </c>
      <c r="E1146" s="43">
        <f t="shared" si="21"/>
        <v>0</v>
      </c>
    </row>
    <row r="1147" spans="1:5" customFormat="1" ht="14.25" x14ac:dyDescent="0.15">
      <c r="A1147" s="33">
        <v>1304475</v>
      </c>
      <c r="B1147" s="71" t="s">
        <v>6385</v>
      </c>
      <c r="C1147" s="35">
        <f>IF($G$2&gt;0,$G$2,MULTIPLIER!$C$8)</f>
        <v>0</v>
      </c>
      <c r="D1147" s="36">
        <v>11.79</v>
      </c>
      <c r="E1147" s="43">
        <f t="shared" si="21"/>
        <v>0</v>
      </c>
    </row>
    <row r="1148" spans="1:5" customFormat="1" ht="14.25" x14ac:dyDescent="0.15">
      <c r="A1148" s="29">
        <v>1304476</v>
      </c>
      <c r="B1148" s="70" t="s">
        <v>6386</v>
      </c>
      <c r="C1148" s="31">
        <f>IF($G$2&gt;0,$G$2,MULTIPLIER!$C$8)</f>
        <v>0</v>
      </c>
      <c r="D1148" s="32">
        <v>23.47</v>
      </c>
      <c r="E1148" s="43">
        <f t="shared" si="21"/>
        <v>0</v>
      </c>
    </row>
    <row r="1149" spans="1:5" customFormat="1" ht="14.25" x14ac:dyDescent="0.15">
      <c r="A1149" s="33">
        <v>1304477</v>
      </c>
      <c r="B1149" s="71" t="s">
        <v>6387</v>
      </c>
      <c r="C1149" s="35">
        <f>IF($G$2&gt;0,$G$2,MULTIPLIER!$C$8)</f>
        <v>0</v>
      </c>
      <c r="D1149" s="36">
        <v>27.99</v>
      </c>
      <c r="E1149" s="43">
        <f t="shared" si="21"/>
        <v>0</v>
      </c>
    </row>
    <row r="1150" spans="1:5" customFormat="1" ht="14.25" x14ac:dyDescent="0.15">
      <c r="A1150" s="29">
        <v>1304478</v>
      </c>
      <c r="B1150" s="70" t="s">
        <v>6388</v>
      </c>
      <c r="C1150" s="31">
        <f>IF($G$2&gt;0,$G$2,MULTIPLIER!$C$8)</f>
        <v>0</v>
      </c>
      <c r="D1150" s="32">
        <v>33.130000000000003</v>
      </c>
      <c r="E1150" s="43">
        <f t="shared" si="21"/>
        <v>0</v>
      </c>
    </row>
    <row r="1151" spans="1:5" customFormat="1" ht="14.25" x14ac:dyDescent="0.15">
      <c r="A1151" s="33">
        <v>1304479</v>
      </c>
      <c r="B1151" s="71" t="s">
        <v>6389</v>
      </c>
      <c r="C1151" s="35">
        <f>IF($G$2&gt;0,$G$2,MULTIPLIER!$C$8)</f>
        <v>0</v>
      </c>
      <c r="D1151" s="36">
        <v>63.13</v>
      </c>
      <c r="E1151" s="43">
        <f t="shared" si="21"/>
        <v>0</v>
      </c>
    </row>
    <row r="1152" spans="1:5" customFormat="1" ht="14.25" x14ac:dyDescent="0.15">
      <c r="A1152" s="29">
        <v>1304480</v>
      </c>
      <c r="B1152" s="70" t="s">
        <v>6390</v>
      </c>
      <c r="C1152" s="31">
        <f>IF($G$2&gt;0,$G$2,MULTIPLIER!$C$8)</f>
        <v>0</v>
      </c>
      <c r="D1152" s="32">
        <v>79.319999999999993</v>
      </c>
      <c r="E1152" s="43">
        <f t="shared" si="21"/>
        <v>0</v>
      </c>
    </row>
    <row r="1153" spans="1:5" customFormat="1" ht="14.25" x14ac:dyDescent="0.15">
      <c r="A1153" s="33">
        <v>1304220</v>
      </c>
      <c r="B1153" s="71" t="s">
        <v>5968</v>
      </c>
      <c r="C1153" s="35">
        <f>IF($G$2&gt;0,$G$2,MULTIPLIER!$C$8)</f>
        <v>0</v>
      </c>
      <c r="D1153" s="36">
        <v>10.5</v>
      </c>
      <c r="E1153" s="43">
        <f t="shared" si="21"/>
        <v>0</v>
      </c>
    </row>
    <row r="1154" spans="1:5" customFormat="1" ht="14.25" x14ac:dyDescent="0.15">
      <c r="A1154" s="29">
        <v>1304221</v>
      </c>
      <c r="B1154" s="70" t="s">
        <v>5969</v>
      </c>
      <c r="C1154" s="31">
        <f>IF($G$2&gt;0,$G$2,MULTIPLIER!$C$8)</f>
        <v>0</v>
      </c>
      <c r="D1154" s="32">
        <v>10.5</v>
      </c>
      <c r="E1154" s="43">
        <f t="shared" si="21"/>
        <v>0</v>
      </c>
    </row>
    <row r="1155" spans="1:5" customFormat="1" ht="14.25" x14ac:dyDescent="0.15">
      <c r="A1155" s="33">
        <v>1304222</v>
      </c>
      <c r="B1155" s="71" t="s">
        <v>5970</v>
      </c>
      <c r="C1155" s="35">
        <f>IF($G$2&gt;0,$G$2,MULTIPLIER!$C$8)</f>
        <v>0</v>
      </c>
      <c r="D1155" s="36">
        <v>13.38</v>
      </c>
      <c r="E1155" s="43">
        <f t="shared" si="21"/>
        <v>0</v>
      </c>
    </row>
    <row r="1156" spans="1:5" customFormat="1" ht="14.25" x14ac:dyDescent="0.15">
      <c r="A1156" s="29">
        <v>1304223</v>
      </c>
      <c r="B1156" s="70" t="s">
        <v>5971</v>
      </c>
      <c r="C1156" s="31">
        <f>IF($G$2&gt;0,$G$2,MULTIPLIER!$C$8)</f>
        <v>0</v>
      </c>
      <c r="D1156" s="32">
        <v>14.05</v>
      </c>
      <c r="E1156" s="43">
        <f t="shared" si="21"/>
        <v>0</v>
      </c>
    </row>
    <row r="1157" spans="1:5" customFormat="1" ht="14.25" x14ac:dyDescent="0.15">
      <c r="A1157" s="33">
        <v>1304224</v>
      </c>
      <c r="B1157" s="71" t="s">
        <v>5972</v>
      </c>
      <c r="C1157" s="35">
        <f>IF($G$2&gt;0,$G$2,MULTIPLIER!$C$8)</f>
        <v>0</v>
      </c>
      <c r="D1157" s="36">
        <v>22.35</v>
      </c>
      <c r="E1157" s="43">
        <f t="shared" si="21"/>
        <v>0</v>
      </c>
    </row>
    <row r="1158" spans="1:5" customFormat="1" ht="14.25" x14ac:dyDescent="0.15">
      <c r="A1158" s="29">
        <v>1304225</v>
      </c>
      <c r="B1158" s="70" t="s">
        <v>5973</v>
      </c>
      <c r="C1158" s="31">
        <f>IF($G$2&gt;0,$G$2,MULTIPLIER!$C$8)</f>
        <v>0</v>
      </c>
      <c r="D1158" s="32">
        <v>28.46</v>
      </c>
      <c r="E1158" s="43">
        <f t="shared" si="21"/>
        <v>0</v>
      </c>
    </row>
    <row r="1159" spans="1:5" customFormat="1" ht="14.25" x14ac:dyDescent="0.15">
      <c r="A1159" s="33">
        <v>1304226</v>
      </c>
      <c r="B1159" s="71" t="s">
        <v>5974</v>
      </c>
      <c r="C1159" s="35">
        <f>IF($G$2&gt;0,$G$2,MULTIPLIER!$C$8)</f>
        <v>0</v>
      </c>
      <c r="D1159" s="36">
        <v>56.61</v>
      </c>
      <c r="E1159" s="43">
        <f t="shared" si="21"/>
        <v>0</v>
      </c>
    </row>
    <row r="1160" spans="1:5" customFormat="1" ht="14.25" x14ac:dyDescent="0.15">
      <c r="A1160" s="29">
        <v>1304227</v>
      </c>
      <c r="B1160" s="70" t="s">
        <v>5975</v>
      </c>
      <c r="C1160" s="31">
        <f>IF($G$2&gt;0,$G$2,MULTIPLIER!$C$8)</f>
        <v>0</v>
      </c>
      <c r="D1160" s="32">
        <v>70.37</v>
      </c>
      <c r="E1160" s="43">
        <f t="shared" ref="E1160:E1191" si="22">C1160*D1160</f>
        <v>0</v>
      </c>
    </row>
    <row r="1161" spans="1:5" customFormat="1" ht="14.25" x14ac:dyDescent="0.15">
      <c r="A1161" s="33">
        <v>1304228</v>
      </c>
      <c r="B1161" s="71" t="s">
        <v>5976</v>
      </c>
      <c r="C1161" s="35">
        <f>IF($G$2&gt;0,$G$2,MULTIPLIER!$C$8)</f>
        <v>0</v>
      </c>
      <c r="D1161" s="36">
        <v>90.39</v>
      </c>
      <c r="E1161" s="43">
        <f t="shared" si="22"/>
        <v>0</v>
      </c>
    </row>
    <row r="1162" spans="1:5" customFormat="1" ht="14.25" x14ac:dyDescent="0.15">
      <c r="A1162" s="29">
        <v>1304229</v>
      </c>
      <c r="B1162" s="70" t="s">
        <v>5977</v>
      </c>
      <c r="C1162" s="31">
        <f>IF($G$2&gt;0,$G$2,MULTIPLIER!$C$8)</f>
        <v>0</v>
      </c>
      <c r="D1162" s="32">
        <v>193.87</v>
      </c>
      <c r="E1162" s="43">
        <f t="shared" si="22"/>
        <v>0</v>
      </c>
    </row>
    <row r="1163" spans="1:5" customFormat="1" ht="14.25" x14ac:dyDescent="0.15">
      <c r="A1163" s="33">
        <v>1304230</v>
      </c>
      <c r="B1163" s="71" t="s">
        <v>5978</v>
      </c>
      <c r="C1163" s="35">
        <f>IF($G$2&gt;0,$G$2,MULTIPLIER!$C$8)</f>
        <v>0</v>
      </c>
      <c r="D1163" s="36">
        <v>279.39999999999998</v>
      </c>
      <c r="E1163" s="43">
        <f t="shared" si="22"/>
        <v>0</v>
      </c>
    </row>
    <row r="1164" spans="1:5" customFormat="1" ht="14.25" x14ac:dyDescent="0.15">
      <c r="A1164" s="29">
        <v>1304231</v>
      </c>
      <c r="B1164" s="70" t="s">
        <v>5979</v>
      </c>
      <c r="C1164" s="31">
        <f>IF($G$2&gt;0,$G$2,MULTIPLIER!$C$8)</f>
        <v>0</v>
      </c>
      <c r="D1164" s="32">
        <v>504.64</v>
      </c>
      <c r="E1164" s="43">
        <f t="shared" si="22"/>
        <v>0</v>
      </c>
    </row>
    <row r="1165" spans="1:5" customFormat="1" ht="14.25" x14ac:dyDescent="0.15">
      <c r="A1165" s="33">
        <v>1304510</v>
      </c>
      <c r="B1165" s="71" t="s">
        <v>5254</v>
      </c>
      <c r="C1165" s="35">
        <f>IF($G$2&gt;0,$G$2,MULTIPLIER!$C$8)</f>
        <v>0</v>
      </c>
      <c r="D1165" s="36">
        <v>26.44</v>
      </c>
      <c r="E1165" s="43">
        <f t="shared" si="22"/>
        <v>0</v>
      </c>
    </row>
    <row r="1166" spans="1:5" customFormat="1" ht="14.25" x14ac:dyDescent="0.15">
      <c r="A1166" s="29">
        <v>1304511</v>
      </c>
      <c r="B1166" s="70" t="s">
        <v>5981</v>
      </c>
      <c r="C1166" s="31">
        <f>IF($G$2&gt;0,$G$2,MULTIPLIER!$C$8)</f>
        <v>0</v>
      </c>
      <c r="D1166" s="32">
        <v>26.44</v>
      </c>
      <c r="E1166" s="43">
        <f t="shared" si="22"/>
        <v>0</v>
      </c>
    </row>
    <row r="1167" spans="1:5" customFormat="1" ht="14.25" x14ac:dyDescent="0.15">
      <c r="A1167" s="33">
        <v>1304512</v>
      </c>
      <c r="B1167" s="71" t="s">
        <v>5982</v>
      </c>
      <c r="C1167" s="35">
        <f>IF($G$2&gt;0,$G$2,MULTIPLIER!$C$8)</f>
        <v>0</v>
      </c>
      <c r="D1167" s="36">
        <v>26.95</v>
      </c>
      <c r="E1167" s="43">
        <f t="shared" si="22"/>
        <v>0</v>
      </c>
    </row>
    <row r="1168" spans="1:5" customFormat="1" ht="14.25" x14ac:dyDescent="0.15">
      <c r="A1168" s="29">
        <v>1304513</v>
      </c>
      <c r="B1168" s="70" t="s">
        <v>5983</v>
      </c>
      <c r="C1168" s="31">
        <f>IF($G$2&gt;0,$G$2,MULTIPLIER!$C$8)</f>
        <v>0</v>
      </c>
      <c r="D1168" s="32">
        <v>29.17</v>
      </c>
      <c r="E1168" s="43">
        <f t="shared" si="22"/>
        <v>0</v>
      </c>
    </row>
    <row r="1169" spans="1:5" customFormat="1" ht="14.25" x14ac:dyDescent="0.15">
      <c r="A1169" s="33">
        <v>1304514</v>
      </c>
      <c r="B1169" s="71" t="s">
        <v>5984</v>
      </c>
      <c r="C1169" s="35">
        <f>IF($G$2&gt;0,$G$2,MULTIPLIER!$C$8)</f>
        <v>0</v>
      </c>
      <c r="D1169" s="36">
        <v>36.96</v>
      </c>
      <c r="E1169" s="43">
        <f t="shared" si="22"/>
        <v>0</v>
      </c>
    </row>
    <row r="1170" spans="1:5" customFormat="1" ht="14.25" x14ac:dyDescent="0.15">
      <c r="A1170" s="29">
        <v>1304515</v>
      </c>
      <c r="B1170" s="70" t="s">
        <v>5985</v>
      </c>
      <c r="C1170" s="31">
        <f>IF($G$2&gt;0,$G$2,MULTIPLIER!$C$8)</f>
        <v>0</v>
      </c>
      <c r="D1170" s="32">
        <v>55.75</v>
      </c>
      <c r="E1170" s="43">
        <f t="shared" si="22"/>
        <v>0</v>
      </c>
    </row>
    <row r="1171" spans="1:5" customFormat="1" ht="14.25" x14ac:dyDescent="0.15">
      <c r="A1171" s="33">
        <v>1304516</v>
      </c>
      <c r="B1171" s="71" t="s">
        <v>5986</v>
      </c>
      <c r="C1171" s="35">
        <f>IF($G$2&gt;0,$G$2,MULTIPLIER!$C$8)</f>
        <v>0</v>
      </c>
      <c r="D1171" s="36">
        <v>96.69</v>
      </c>
      <c r="E1171" s="43">
        <f t="shared" si="22"/>
        <v>0</v>
      </c>
    </row>
    <row r="1172" spans="1:5" customFormat="1" ht="14.25" x14ac:dyDescent="0.15">
      <c r="A1172" s="29">
        <v>1304517</v>
      </c>
      <c r="B1172" s="70" t="s">
        <v>5987</v>
      </c>
      <c r="C1172" s="31">
        <f>IF($G$2&gt;0,$G$2,MULTIPLIER!$C$8)</f>
        <v>0</v>
      </c>
      <c r="D1172" s="32">
        <v>109.37</v>
      </c>
      <c r="E1172" s="43">
        <f t="shared" si="22"/>
        <v>0</v>
      </c>
    </row>
    <row r="1173" spans="1:5" customFormat="1" ht="14.25" x14ac:dyDescent="0.15">
      <c r="A1173" s="33">
        <v>1304518</v>
      </c>
      <c r="B1173" s="71" t="s">
        <v>5988</v>
      </c>
      <c r="C1173" s="35">
        <f>IF($G$2&gt;0,$G$2,MULTIPLIER!$C$8)</f>
        <v>0</v>
      </c>
      <c r="D1173" s="36">
        <v>130.94</v>
      </c>
      <c r="E1173" s="43">
        <f t="shared" si="22"/>
        <v>0</v>
      </c>
    </row>
    <row r="1174" spans="1:5" customFormat="1" ht="14.25" x14ac:dyDescent="0.15">
      <c r="A1174" s="29">
        <v>1304519</v>
      </c>
      <c r="B1174" s="70" t="s">
        <v>5989</v>
      </c>
      <c r="C1174" s="31">
        <f>IF($G$2&gt;0,$G$2,MULTIPLIER!$C$8)</f>
        <v>0</v>
      </c>
      <c r="D1174" s="32">
        <v>354.63</v>
      </c>
      <c r="E1174" s="43">
        <f t="shared" si="22"/>
        <v>0</v>
      </c>
    </row>
    <row r="1175" spans="1:5" customFormat="1" ht="14.25" x14ac:dyDescent="0.15">
      <c r="A1175" s="33">
        <v>1304540</v>
      </c>
      <c r="B1175" s="71" t="s">
        <v>6391</v>
      </c>
      <c r="C1175" s="35">
        <f>IF($G$2&gt;0,$G$2,MULTIPLIER!$C$8)</f>
        <v>0</v>
      </c>
      <c r="D1175" s="36">
        <v>8.19</v>
      </c>
      <c r="E1175" s="43">
        <f t="shared" si="22"/>
        <v>0</v>
      </c>
    </row>
    <row r="1176" spans="1:5" customFormat="1" ht="14.25" x14ac:dyDescent="0.15">
      <c r="A1176" s="29">
        <v>1304541</v>
      </c>
      <c r="B1176" s="70" t="s">
        <v>6392</v>
      </c>
      <c r="C1176" s="31">
        <f>IF($G$2&gt;0,$G$2,MULTIPLIER!$C$8)</f>
        <v>0</v>
      </c>
      <c r="D1176" s="32">
        <v>9.09</v>
      </c>
      <c r="E1176" s="43">
        <f t="shared" si="22"/>
        <v>0</v>
      </c>
    </row>
    <row r="1177" spans="1:5" customFormat="1" ht="14.25" x14ac:dyDescent="0.15">
      <c r="A1177" s="33">
        <v>1304542</v>
      </c>
      <c r="B1177" s="71" t="s">
        <v>6393</v>
      </c>
      <c r="C1177" s="35">
        <f>IF($G$2&gt;0,$G$2,MULTIPLIER!$C$8)</f>
        <v>0</v>
      </c>
      <c r="D1177" s="36">
        <v>9.09</v>
      </c>
      <c r="E1177" s="43">
        <f t="shared" si="22"/>
        <v>0</v>
      </c>
    </row>
    <row r="1178" spans="1:5" customFormat="1" ht="14.25" x14ac:dyDescent="0.15">
      <c r="A1178" s="29">
        <v>1304544</v>
      </c>
      <c r="B1178" s="70" t="s">
        <v>6394</v>
      </c>
      <c r="C1178" s="31">
        <f>IF($G$2&gt;0,$G$2,MULTIPLIER!$C$8)</f>
        <v>0</v>
      </c>
      <c r="D1178" s="32">
        <v>8.68</v>
      </c>
      <c r="E1178" s="43">
        <f t="shared" si="22"/>
        <v>0</v>
      </c>
    </row>
    <row r="1179" spans="1:5" customFormat="1" ht="14.25" x14ac:dyDescent="0.15">
      <c r="A1179" s="33">
        <v>1304545</v>
      </c>
      <c r="B1179" s="71" t="s">
        <v>6395</v>
      </c>
      <c r="C1179" s="35">
        <f>IF($G$2&gt;0,$G$2,MULTIPLIER!$C$8)</f>
        <v>0</v>
      </c>
      <c r="D1179" s="36">
        <v>8.68</v>
      </c>
      <c r="E1179" s="43">
        <f t="shared" si="22"/>
        <v>0</v>
      </c>
    </row>
    <row r="1180" spans="1:5" customFormat="1" ht="14.25" x14ac:dyDescent="0.15">
      <c r="A1180" s="29">
        <v>1304546</v>
      </c>
      <c r="B1180" s="70" t="s">
        <v>6396</v>
      </c>
      <c r="C1180" s="31">
        <f>IF($G$2&gt;0,$G$2,MULTIPLIER!$C$8)</f>
        <v>0</v>
      </c>
      <c r="D1180" s="32">
        <v>13.06</v>
      </c>
      <c r="E1180" s="43">
        <f t="shared" si="22"/>
        <v>0</v>
      </c>
    </row>
    <row r="1181" spans="1:5" customFormat="1" ht="14.25" x14ac:dyDescent="0.15">
      <c r="A1181" s="33">
        <v>1304547</v>
      </c>
      <c r="B1181" s="71" t="s">
        <v>6397</v>
      </c>
      <c r="C1181" s="35">
        <f>IF($G$2&gt;0,$G$2,MULTIPLIER!$C$8)</f>
        <v>0</v>
      </c>
      <c r="D1181" s="36">
        <v>13.06</v>
      </c>
      <c r="E1181" s="43">
        <f t="shared" si="22"/>
        <v>0</v>
      </c>
    </row>
    <row r="1182" spans="1:5" customFormat="1" ht="14.25" x14ac:dyDescent="0.15">
      <c r="A1182" s="29">
        <v>1304548</v>
      </c>
      <c r="B1182" s="70" t="s">
        <v>6398</v>
      </c>
      <c r="C1182" s="31">
        <f>IF($G$2&gt;0,$G$2,MULTIPLIER!$C$8)</f>
        <v>0</v>
      </c>
      <c r="D1182" s="32">
        <v>13.06</v>
      </c>
      <c r="E1182" s="43">
        <f t="shared" si="22"/>
        <v>0</v>
      </c>
    </row>
    <row r="1183" spans="1:5" customFormat="1" ht="14.25" x14ac:dyDescent="0.15">
      <c r="A1183" s="33">
        <v>1304549</v>
      </c>
      <c r="B1183" s="71" t="s">
        <v>6399</v>
      </c>
      <c r="C1183" s="35">
        <f>IF($G$2&gt;0,$G$2,MULTIPLIER!$C$8)</f>
        <v>0</v>
      </c>
      <c r="D1183" s="36">
        <v>13.06</v>
      </c>
      <c r="E1183" s="43">
        <f t="shared" si="22"/>
        <v>0</v>
      </c>
    </row>
    <row r="1184" spans="1:5" customFormat="1" ht="14.25" x14ac:dyDescent="0.15">
      <c r="A1184" s="29">
        <v>1304550</v>
      </c>
      <c r="B1184" s="70" t="s">
        <v>6400</v>
      </c>
      <c r="C1184" s="31">
        <f>IF($G$2&gt;0,$G$2,MULTIPLIER!$C$8)</f>
        <v>0</v>
      </c>
      <c r="D1184" s="32">
        <v>17.86</v>
      </c>
      <c r="E1184" s="43">
        <f t="shared" si="22"/>
        <v>0</v>
      </c>
    </row>
    <row r="1185" spans="1:5" customFormat="1" ht="14.25" x14ac:dyDescent="0.15">
      <c r="A1185" s="33">
        <v>1304551</v>
      </c>
      <c r="B1185" s="71" t="s">
        <v>6401</v>
      </c>
      <c r="C1185" s="35">
        <f>IF($G$2&gt;0,$G$2,MULTIPLIER!$C$8)</f>
        <v>0</v>
      </c>
      <c r="D1185" s="36">
        <v>17.86</v>
      </c>
      <c r="E1185" s="43">
        <f t="shared" si="22"/>
        <v>0</v>
      </c>
    </row>
    <row r="1186" spans="1:5" customFormat="1" ht="14.25" x14ac:dyDescent="0.15">
      <c r="A1186" s="29">
        <v>1304552</v>
      </c>
      <c r="B1186" s="70" t="s">
        <v>6402</v>
      </c>
      <c r="C1186" s="31">
        <f>IF($G$2&gt;0,$G$2,MULTIPLIER!$C$8)</f>
        <v>0</v>
      </c>
      <c r="D1186" s="32">
        <v>17.86</v>
      </c>
      <c r="E1186" s="43">
        <f t="shared" si="22"/>
        <v>0</v>
      </c>
    </row>
    <row r="1187" spans="1:5" customFormat="1" ht="14.25" x14ac:dyDescent="0.15">
      <c r="A1187" s="33">
        <v>1304553</v>
      </c>
      <c r="B1187" s="71" t="s">
        <v>6403</v>
      </c>
      <c r="C1187" s="35">
        <f>IF($G$2&gt;0,$G$2,MULTIPLIER!$C$8)</f>
        <v>0</v>
      </c>
      <c r="D1187" s="36">
        <v>17.86</v>
      </c>
      <c r="E1187" s="43">
        <f t="shared" si="22"/>
        <v>0</v>
      </c>
    </row>
    <row r="1188" spans="1:5" customFormat="1" ht="14.25" x14ac:dyDescent="0.15">
      <c r="A1188" s="29">
        <v>1304554</v>
      </c>
      <c r="B1188" s="70" t="s">
        <v>6404</v>
      </c>
      <c r="C1188" s="31">
        <f>IF($G$2&gt;0,$G$2,MULTIPLIER!$C$8)</f>
        <v>0</v>
      </c>
      <c r="D1188" s="32">
        <v>26.05</v>
      </c>
      <c r="E1188" s="43">
        <f t="shared" si="22"/>
        <v>0</v>
      </c>
    </row>
    <row r="1189" spans="1:5" customFormat="1" ht="14.25" x14ac:dyDescent="0.15">
      <c r="A1189" s="33">
        <v>1304555</v>
      </c>
      <c r="B1189" s="71" t="s">
        <v>6405</v>
      </c>
      <c r="C1189" s="35">
        <f>IF($G$2&gt;0,$G$2,MULTIPLIER!$C$8)</f>
        <v>0</v>
      </c>
      <c r="D1189" s="36">
        <v>26.05</v>
      </c>
      <c r="E1189" s="43">
        <f t="shared" si="22"/>
        <v>0</v>
      </c>
    </row>
    <row r="1190" spans="1:5" customFormat="1" ht="14.25" x14ac:dyDescent="0.15">
      <c r="A1190" s="29">
        <v>1304556</v>
      </c>
      <c r="B1190" s="70" t="s">
        <v>6406</v>
      </c>
      <c r="C1190" s="31">
        <f>IF($G$2&gt;0,$G$2,MULTIPLIER!$C$8)</f>
        <v>0</v>
      </c>
      <c r="D1190" s="32">
        <v>26.05</v>
      </c>
      <c r="E1190" s="43">
        <f t="shared" si="22"/>
        <v>0</v>
      </c>
    </row>
    <row r="1191" spans="1:5" customFormat="1" ht="14.25" x14ac:dyDescent="0.15">
      <c r="A1191" s="33">
        <v>1304557</v>
      </c>
      <c r="B1191" s="71" t="s">
        <v>6407</v>
      </c>
      <c r="C1191" s="35">
        <f>IF($G$2&gt;0,$G$2,MULTIPLIER!$C$8)</f>
        <v>0</v>
      </c>
      <c r="D1191" s="36">
        <v>37.56</v>
      </c>
      <c r="E1191" s="43">
        <f t="shared" si="22"/>
        <v>0</v>
      </c>
    </row>
    <row r="1192" spans="1:5" customFormat="1" ht="14.25" x14ac:dyDescent="0.15">
      <c r="A1192" s="29">
        <v>1304558</v>
      </c>
      <c r="B1192" s="70" t="s">
        <v>6408</v>
      </c>
      <c r="C1192" s="31">
        <f>IF($G$2&gt;0,$G$2,MULTIPLIER!$C$8)</f>
        <v>0</v>
      </c>
      <c r="D1192" s="32">
        <v>37.56</v>
      </c>
      <c r="E1192" s="43">
        <f t="shared" ref="E1192:E1202" si="23">C1192*D1192</f>
        <v>0</v>
      </c>
    </row>
    <row r="1193" spans="1:5" customFormat="1" ht="14.25" x14ac:dyDescent="0.15">
      <c r="A1193" s="33">
        <v>1304559</v>
      </c>
      <c r="B1193" s="71" t="s">
        <v>6409</v>
      </c>
      <c r="C1193" s="35">
        <f>IF($G$2&gt;0,$G$2,MULTIPLIER!$C$8)</f>
        <v>0</v>
      </c>
      <c r="D1193" s="36">
        <v>37.56</v>
      </c>
      <c r="E1193" s="43">
        <f t="shared" si="23"/>
        <v>0</v>
      </c>
    </row>
    <row r="1194" spans="1:5" customFormat="1" ht="14.25" x14ac:dyDescent="0.15">
      <c r="A1194" s="29">
        <v>1304560</v>
      </c>
      <c r="B1194" s="70" t="s">
        <v>6410</v>
      </c>
      <c r="C1194" s="31">
        <f>IF($G$2&gt;0,$G$2,MULTIPLIER!$C$8)</f>
        <v>0</v>
      </c>
      <c r="D1194" s="32">
        <v>37.56</v>
      </c>
      <c r="E1194" s="43">
        <f t="shared" si="23"/>
        <v>0</v>
      </c>
    </row>
    <row r="1195" spans="1:5" customFormat="1" ht="14.25" x14ac:dyDescent="0.15">
      <c r="A1195" s="33">
        <v>1304561</v>
      </c>
      <c r="B1195" s="71" t="s">
        <v>6411</v>
      </c>
      <c r="C1195" s="35">
        <f>IF($G$2&gt;0,$G$2,MULTIPLIER!$C$8)</f>
        <v>0</v>
      </c>
      <c r="D1195" s="36">
        <v>62.72</v>
      </c>
      <c r="E1195" s="43">
        <f t="shared" si="23"/>
        <v>0</v>
      </c>
    </row>
    <row r="1196" spans="1:5" customFormat="1" ht="14.25" x14ac:dyDescent="0.15">
      <c r="A1196" s="29">
        <v>1304562</v>
      </c>
      <c r="B1196" s="70" t="s">
        <v>6412</v>
      </c>
      <c r="C1196" s="31">
        <f>IF($G$2&gt;0,$G$2,MULTIPLIER!$C$8)</f>
        <v>0</v>
      </c>
      <c r="D1196" s="32">
        <v>62.72</v>
      </c>
      <c r="E1196" s="43">
        <f t="shared" si="23"/>
        <v>0</v>
      </c>
    </row>
    <row r="1197" spans="1:5" customFormat="1" ht="14.25" x14ac:dyDescent="0.15">
      <c r="A1197" s="33">
        <v>1304563</v>
      </c>
      <c r="B1197" s="71" t="s">
        <v>6413</v>
      </c>
      <c r="C1197" s="35">
        <f>IF($G$2&gt;0,$G$2,MULTIPLIER!$C$8)</f>
        <v>0</v>
      </c>
      <c r="D1197" s="36">
        <v>62.72</v>
      </c>
      <c r="E1197" s="43">
        <f t="shared" si="23"/>
        <v>0</v>
      </c>
    </row>
    <row r="1198" spans="1:5" customFormat="1" ht="14.25" x14ac:dyDescent="0.15">
      <c r="A1198" s="29">
        <v>1304564</v>
      </c>
      <c r="B1198" s="70" t="s">
        <v>6414</v>
      </c>
      <c r="C1198" s="31">
        <f>IF($G$2&gt;0,$G$2,MULTIPLIER!$C$8)</f>
        <v>0</v>
      </c>
      <c r="D1198" s="32">
        <v>62.72</v>
      </c>
      <c r="E1198" s="43">
        <f t="shared" si="23"/>
        <v>0</v>
      </c>
    </row>
    <row r="1199" spans="1:5" customFormat="1" ht="14.25" x14ac:dyDescent="0.15">
      <c r="A1199" s="33">
        <v>1304565</v>
      </c>
      <c r="B1199" s="71" t="s">
        <v>6415</v>
      </c>
      <c r="C1199" s="35">
        <f>IF($G$2&gt;0,$G$2,MULTIPLIER!$C$8)</f>
        <v>0</v>
      </c>
      <c r="D1199" s="36">
        <v>62.72</v>
      </c>
      <c r="E1199" s="43">
        <f t="shared" si="23"/>
        <v>0</v>
      </c>
    </row>
    <row r="1200" spans="1:5" customFormat="1" ht="14.25" x14ac:dyDescent="0.15">
      <c r="A1200" s="29">
        <v>1304575</v>
      </c>
      <c r="B1200" s="70" t="s">
        <v>6416</v>
      </c>
      <c r="C1200" s="31">
        <f>IF($G$2&gt;0,$G$2,MULTIPLIER!$C$8)</f>
        <v>0</v>
      </c>
      <c r="D1200" s="32">
        <v>191.48</v>
      </c>
      <c r="E1200" s="43">
        <f t="shared" si="23"/>
        <v>0</v>
      </c>
    </row>
    <row r="1201" spans="1:6" customFormat="1" ht="14.25" x14ac:dyDescent="0.15">
      <c r="A1201" s="33">
        <v>1304569</v>
      </c>
      <c r="B1201" s="71" t="s">
        <v>6417</v>
      </c>
      <c r="C1201" s="35">
        <f>IF($G$2&gt;0,$G$2,MULTIPLIER!$C$8)</f>
        <v>0</v>
      </c>
      <c r="D1201" s="36">
        <v>134.44999999999999</v>
      </c>
      <c r="E1201" s="43">
        <f t="shared" si="23"/>
        <v>0</v>
      </c>
    </row>
    <row r="1202" spans="1:6" customFormat="1" ht="14.25" x14ac:dyDescent="0.15">
      <c r="A1202" s="29">
        <v>1304571</v>
      </c>
      <c r="B1202" s="70" t="s">
        <v>6418</v>
      </c>
      <c r="C1202" s="31">
        <f>IF($G$2&gt;0,$G$2,MULTIPLIER!$C$8)</f>
        <v>0</v>
      </c>
      <c r="D1202" s="32">
        <v>134.44999999999999</v>
      </c>
      <c r="E1202" s="43">
        <f t="shared" si="23"/>
        <v>0</v>
      </c>
    </row>
    <row r="1203" spans="1:6" customFormat="1" ht="32.1" customHeight="1" x14ac:dyDescent="0.15">
      <c r="A1203" s="243" t="s">
        <v>5192</v>
      </c>
      <c r="B1203" s="244"/>
      <c r="C1203" s="243"/>
      <c r="D1203" s="243"/>
      <c r="E1203" s="243"/>
      <c r="F1203" s="93" t="str">
        <f>HYPERLINK("#'Fittings'!A1","Top of Page")</f>
        <v>Top of Page</v>
      </c>
    </row>
    <row r="1204" spans="1:6" customFormat="1" ht="14.25" x14ac:dyDescent="0.15">
      <c r="A1204" s="29">
        <v>1316451</v>
      </c>
      <c r="B1204" s="70" t="s">
        <v>5709</v>
      </c>
      <c r="C1204" s="31">
        <f>IF($H$2&gt;0,$H$2,MULTIPLIER!$C$9)</f>
        <v>0</v>
      </c>
      <c r="D1204" s="32">
        <v>6.43</v>
      </c>
      <c r="E1204" s="43">
        <f t="shared" ref="E1204:E1235" si="24">C1204*D1204</f>
        <v>0</v>
      </c>
    </row>
    <row r="1205" spans="1:6" customFormat="1" ht="14.25" x14ac:dyDescent="0.15">
      <c r="A1205" s="33">
        <v>1316452</v>
      </c>
      <c r="B1205" s="71" t="s">
        <v>5710</v>
      </c>
      <c r="C1205" s="35">
        <f>IF($H$2&gt;0,$H$2,MULTIPLIER!$C$9)</f>
        <v>0</v>
      </c>
      <c r="D1205" s="36">
        <v>7.59</v>
      </c>
      <c r="E1205" s="43">
        <f t="shared" si="24"/>
        <v>0</v>
      </c>
    </row>
    <row r="1206" spans="1:6" customFormat="1" ht="14.25" x14ac:dyDescent="0.15">
      <c r="A1206" s="29">
        <v>1316453</v>
      </c>
      <c r="B1206" s="70" t="s">
        <v>5711</v>
      </c>
      <c r="C1206" s="31">
        <f>IF($H$2&gt;0,$H$2,MULTIPLIER!$C$9)</f>
        <v>0</v>
      </c>
      <c r="D1206" s="32">
        <v>8.7799999999999994</v>
      </c>
      <c r="E1206" s="43">
        <f t="shared" si="24"/>
        <v>0</v>
      </c>
    </row>
    <row r="1207" spans="1:6" customFormat="1" ht="14.25" x14ac:dyDescent="0.15">
      <c r="A1207" s="33">
        <v>1316454</v>
      </c>
      <c r="B1207" s="71" t="s">
        <v>5712</v>
      </c>
      <c r="C1207" s="35">
        <f>IF($H$2&gt;0,$H$2,MULTIPLIER!$C$9)</f>
        <v>0</v>
      </c>
      <c r="D1207" s="36">
        <v>10.08</v>
      </c>
      <c r="E1207" s="43">
        <f t="shared" si="24"/>
        <v>0</v>
      </c>
    </row>
    <row r="1208" spans="1:6" customFormat="1" ht="14.25" x14ac:dyDescent="0.15">
      <c r="A1208" s="29">
        <v>1316455</v>
      </c>
      <c r="B1208" s="70" t="s">
        <v>5713</v>
      </c>
      <c r="C1208" s="31">
        <f>IF($H$2&gt;0,$H$2,MULTIPLIER!$C$9)</f>
        <v>0</v>
      </c>
      <c r="D1208" s="32">
        <v>15.44</v>
      </c>
      <c r="E1208" s="43">
        <f t="shared" si="24"/>
        <v>0</v>
      </c>
    </row>
    <row r="1209" spans="1:6" customFormat="1" ht="14.25" x14ac:dyDescent="0.15">
      <c r="A1209" s="33">
        <v>1316456</v>
      </c>
      <c r="B1209" s="71" t="s">
        <v>5714</v>
      </c>
      <c r="C1209" s="35">
        <f>IF($H$2&gt;0,$H$2,MULTIPLIER!$C$9)</f>
        <v>0</v>
      </c>
      <c r="D1209" s="36">
        <v>30.34</v>
      </c>
      <c r="E1209" s="43">
        <f t="shared" si="24"/>
        <v>0</v>
      </c>
    </row>
    <row r="1210" spans="1:6" customFormat="1" ht="14.25" x14ac:dyDescent="0.15">
      <c r="A1210" s="29">
        <v>1316457</v>
      </c>
      <c r="B1210" s="70" t="s">
        <v>5715</v>
      </c>
      <c r="C1210" s="31">
        <f>IF($H$2&gt;0,$H$2,MULTIPLIER!$C$9)</f>
        <v>0</v>
      </c>
      <c r="D1210" s="32">
        <v>38.9</v>
      </c>
      <c r="E1210" s="43">
        <f t="shared" si="24"/>
        <v>0</v>
      </c>
    </row>
    <row r="1211" spans="1:6" customFormat="1" ht="14.25" x14ac:dyDescent="0.15">
      <c r="A1211" s="33">
        <v>1316458</v>
      </c>
      <c r="B1211" s="71" t="s">
        <v>5716</v>
      </c>
      <c r="C1211" s="35">
        <f>IF($H$2&gt;0,$H$2,MULTIPLIER!$C$9)</f>
        <v>0</v>
      </c>
      <c r="D1211" s="36">
        <v>49.8</v>
      </c>
      <c r="E1211" s="43">
        <f t="shared" si="24"/>
        <v>0</v>
      </c>
    </row>
    <row r="1212" spans="1:6" customFormat="1" ht="14.25" x14ac:dyDescent="0.15">
      <c r="A1212" s="29">
        <v>1316320</v>
      </c>
      <c r="B1212" s="70" t="s">
        <v>5721</v>
      </c>
      <c r="C1212" s="31">
        <f>IF($H$2&gt;0,$H$2,MULTIPLIER!$C$9)</f>
        <v>0</v>
      </c>
      <c r="D1212" s="32">
        <v>7.56</v>
      </c>
      <c r="E1212" s="43">
        <f t="shared" si="24"/>
        <v>0</v>
      </c>
    </row>
    <row r="1213" spans="1:6" customFormat="1" ht="14.25" x14ac:dyDescent="0.15">
      <c r="A1213" s="33">
        <v>1316321</v>
      </c>
      <c r="B1213" s="71" t="s">
        <v>5722</v>
      </c>
      <c r="C1213" s="35">
        <f>IF($H$2&gt;0,$H$2,MULTIPLIER!$C$9)</f>
        <v>0</v>
      </c>
      <c r="D1213" s="36">
        <v>7.56</v>
      </c>
      <c r="E1213" s="43">
        <f t="shared" si="24"/>
        <v>0</v>
      </c>
    </row>
    <row r="1214" spans="1:6" customFormat="1" ht="14.25" x14ac:dyDescent="0.15">
      <c r="A1214" s="29">
        <v>1316322</v>
      </c>
      <c r="B1214" s="70" t="s">
        <v>5723</v>
      </c>
      <c r="C1214" s="31">
        <f>IF($H$2&gt;0,$H$2,MULTIPLIER!$C$9)</f>
        <v>0</v>
      </c>
      <c r="D1214" s="32">
        <v>8.8699999999999992</v>
      </c>
      <c r="E1214" s="43">
        <f t="shared" si="24"/>
        <v>0</v>
      </c>
    </row>
    <row r="1215" spans="1:6" customFormat="1" ht="14.25" x14ac:dyDescent="0.15">
      <c r="A1215" s="33">
        <v>1316323</v>
      </c>
      <c r="B1215" s="71" t="s">
        <v>5724</v>
      </c>
      <c r="C1215" s="35">
        <f>IF($H$2&gt;0,$H$2,MULTIPLIER!$C$9)</f>
        <v>0</v>
      </c>
      <c r="D1215" s="36">
        <v>12.95</v>
      </c>
      <c r="E1215" s="43">
        <f t="shared" si="24"/>
        <v>0</v>
      </c>
    </row>
    <row r="1216" spans="1:6" customFormat="1" ht="14.25" x14ac:dyDescent="0.15">
      <c r="A1216" s="29">
        <v>1316324</v>
      </c>
      <c r="B1216" s="70" t="s">
        <v>5725</v>
      </c>
      <c r="C1216" s="31">
        <f>IF($H$2&gt;0,$H$2,MULTIPLIER!$C$9)</f>
        <v>0</v>
      </c>
      <c r="D1216" s="32">
        <v>18.72</v>
      </c>
      <c r="E1216" s="43">
        <f t="shared" si="24"/>
        <v>0</v>
      </c>
    </row>
    <row r="1217" spans="1:5" customFormat="1" ht="14.25" x14ac:dyDescent="0.15">
      <c r="A1217" s="33">
        <v>1316325</v>
      </c>
      <c r="B1217" s="71" t="s">
        <v>5726</v>
      </c>
      <c r="C1217" s="35">
        <f>IF($H$2&gt;0,$H$2,MULTIPLIER!$C$9)</f>
        <v>0</v>
      </c>
      <c r="D1217" s="36">
        <v>27.88</v>
      </c>
      <c r="E1217" s="43">
        <f t="shared" si="24"/>
        <v>0</v>
      </c>
    </row>
    <row r="1218" spans="1:5" customFormat="1" ht="14.25" x14ac:dyDescent="0.15">
      <c r="A1218" s="29">
        <v>1316326</v>
      </c>
      <c r="B1218" s="70" t="s">
        <v>5727</v>
      </c>
      <c r="C1218" s="31">
        <f>IF($H$2&gt;0,$H$2,MULTIPLIER!$C$9)</f>
        <v>0</v>
      </c>
      <c r="D1218" s="32">
        <v>44.34</v>
      </c>
      <c r="E1218" s="43">
        <f t="shared" si="24"/>
        <v>0</v>
      </c>
    </row>
    <row r="1219" spans="1:5" customFormat="1" ht="14.25" x14ac:dyDescent="0.15">
      <c r="A1219" s="33">
        <v>1316327</v>
      </c>
      <c r="B1219" s="71" t="s">
        <v>5728</v>
      </c>
      <c r="C1219" s="35">
        <f>IF($H$2&gt;0,$H$2,MULTIPLIER!$C$9)</f>
        <v>0</v>
      </c>
      <c r="D1219" s="36">
        <v>52.69</v>
      </c>
      <c r="E1219" s="43">
        <f t="shared" si="24"/>
        <v>0</v>
      </c>
    </row>
    <row r="1220" spans="1:5" customFormat="1" ht="14.25" x14ac:dyDescent="0.15">
      <c r="A1220" s="29">
        <v>1316328</v>
      </c>
      <c r="B1220" s="70" t="s">
        <v>5729</v>
      </c>
      <c r="C1220" s="31">
        <f>IF($H$2&gt;0,$H$2,MULTIPLIER!$C$9)</f>
        <v>0</v>
      </c>
      <c r="D1220" s="32">
        <v>74.180000000000007</v>
      </c>
      <c r="E1220" s="43">
        <f t="shared" si="24"/>
        <v>0</v>
      </c>
    </row>
    <row r="1221" spans="1:5" customFormat="1" ht="14.25" x14ac:dyDescent="0.15">
      <c r="A1221" s="33">
        <v>1316329</v>
      </c>
      <c r="B1221" s="71" t="s">
        <v>5730</v>
      </c>
      <c r="C1221" s="35">
        <f>IF($H$2&gt;0,$H$2,MULTIPLIER!$C$9)</f>
        <v>0</v>
      </c>
      <c r="D1221" s="36">
        <v>174.27</v>
      </c>
      <c r="E1221" s="43">
        <f t="shared" si="24"/>
        <v>0</v>
      </c>
    </row>
    <row r="1222" spans="1:5" customFormat="1" ht="14.25" x14ac:dyDescent="0.15">
      <c r="A1222" s="29">
        <v>1316330</v>
      </c>
      <c r="B1222" s="70" t="s">
        <v>5731</v>
      </c>
      <c r="C1222" s="31">
        <f>IF($H$2&gt;0,$H$2,MULTIPLIER!$C$9)</f>
        <v>0</v>
      </c>
      <c r="D1222" s="32">
        <v>225.12</v>
      </c>
      <c r="E1222" s="43">
        <f t="shared" si="24"/>
        <v>0</v>
      </c>
    </row>
    <row r="1223" spans="1:5" customFormat="1" ht="14.25" x14ac:dyDescent="0.15">
      <c r="A1223" s="33">
        <v>1316331</v>
      </c>
      <c r="B1223" s="71" t="s">
        <v>5732</v>
      </c>
      <c r="C1223" s="35">
        <f>IF($H$2&gt;0,$H$2,MULTIPLIER!$C$9)</f>
        <v>0</v>
      </c>
      <c r="D1223" s="36">
        <v>347.65</v>
      </c>
      <c r="E1223" s="43">
        <f t="shared" si="24"/>
        <v>0</v>
      </c>
    </row>
    <row r="1224" spans="1:5" customFormat="1" ht="14.25" x14ac:dyDescent="0.15">
      <c r="A1224" s="29" t="s">
        <v>3790</v>
      </c>
      <c r="B1224" s="70" t="s">
        <v>6335</v>
      </c>
      <c r="C1224" s="31">
        <f>IF($H$2&gt;0,$H$2,MULTIPLIER!$C$9)</f>
        <v>0</v>
      </c>
      <c r="D1224" s="32">
        <v>4.8</v>
      </c>
      <c r="E1224" s="43">
        <f t="shared" si="24"/>
        <v>0</v>
      </c>
    </row>
    <row r="1225" spans="1:5" customFormat="1" ht="14.25" x14ac:dyDescent="0.15">
      <c r="A1225" s="33" t="s">
        <v>3792</v>
      </c>
      <c r="B1225" s="71" t="s">
        <v>6336</v>
      </c>
      <c r="C1225" s="35">
        <f>IF($H$2&gt;0,$H$2,MULTIPLIER!$C$9)</f>
        <v>0</v>
      </c>
      <c r="D1225" s="36">
        <v>5.59</v>
      </c>
      <c r="E1225" s="43">
        <f t="shared" si="24"/>
        <v>0</v>
      </c>
    </row>
    <row r="1226" spans="1:5" customFormat="1" ht="14.25" x14ac:dyDescent="0.15">
      <c r="A1226" s="29" t="s">
        <v>3794</v>
      </c>
      <c r="B1226" s="70" t="s">
        <v>6337</v>
      </c>
      <c r="C1226" s="31">
        <f>IF($H$2&gt;0,$H$2,MULTIPLIER!$C$9)</f>
        <v>0</v>
      </c>
      <c r="D1226" s="32">
        <v>8.15</v>
      </c>
      <c r="E1226" s="43">
        <f t="shared" si="24"/>
        <v>0</v>
      </c>
    </row>
    <row r="1227" spans="1:5" customFormat="1" ht="14.25" x14ac:dyDescent="0.15">
      <c r="A1227" s="33" t="s">
        <v>3796</v>
      </c>
      <c r="B1227" s="71" t="s">
        <v>6338</v>
      </c>
      <c r="C1227" s="35">
        <f>IF($H$2&gt;0,$H$2,MULTIPLIER!$C$9)</f>
        <v>0</v>
      </c>
      <c r="D1227" s="36">
        <v>10.37</v>
      </c>
      <c r="E1227" s="43">
        <f t="shared" si="24"/>
        <v>0</v>
      </c>
    </row>
    <row r="1228" spans="1:5" customFormat="1" ht="14.25" x14ac:dyDescent="0.15">
      <c r="A1228" s="29" t="s">
        <v>3798</v>
      </c>
      <c r="B1228" s="70" t="s">
        <v>6339</v>
      </c>
      <c r="C1228" s="31">
        <f>IF($H$2&gt;0,$H$2,MULTIPLIER!$C$9)</f>
        <v>0</v>
      </c>
      <c r="D1228" s="32">
        <v>15.78</v>
      </c>
      <c r="E1228" s="43">
        <f t="shared" si="24"/>
        <v>0</v>
      </c>
    </row>
    <row r="1229" spans="1:5" customFormat="1" ht="14.25" x14ac:dyDescent="0.15">
      <c r="A1229" s="33" t="s">
        <v>3800</v>
      </c>
      <c r="B1229" s="71" t="s">
        <v>6340</v>
      </c>
      <c r="C1229" s="35">
        <f>IF($H$2&gt;0,$H$2,MULTIPLIER!$C$9)</f>
        <v>0</v>
      </c>
      <c r="D1229" s="36">
        <v>23.91</v>
      </c>
      <c r="E1229" s="43">
        <f t="shared" si="24"/>
        <v>0</v>
      </c>
    </row>
    <row r="1230" spans="1:5" customFormat="1" ht="14.25" x14ac:dyDescent="0.15">
      <c r="A1230" s="29" t="s">
        <v>3802</v>
      </c>
      <c r="B1230" s="70" t="s">
        <v>6341</v>
      </c>
      <c r="C1230" s="31">
        <f>IF($H$2&gt;0,$H$2,MULTIPLIER!$C$9)</f>
        <v>0</v>
      </c>
      <c r="D1230" s="32">
        <v>31.82</v>
      </c>
      <c r="E1230" s="43">
        <f t="shared" si="24"/>
        <v>0</v>
      </c>
    </row>
    <row r="1231" spans="1:5" customFormat="1" ht="14.25" x14ac:dyDescent="0.15">
      <c r="A1231" s="33" t="s">
        <v>3804</v>
      </c>
      <c r="B1231" s="71" t="s">
        <v>6342</v>
      </c>
      <c r="C1231" s="35">
        <f>IF($H$2&gt;0,$H$2,MULTIPLIER!$C$9)</f>
        <v>0</v>
      </c>
      <c r="D1231" s="36">
        <v>41.65</v>
      </c>
      <c r="E1231" s="43">
        <f t="shared" si="24"/>
        <v>0</v>
      </c>
    </row>
    <row r="1232" spans="1:5" customFormat="1" ht="14.25" x14ac:dyDescent="0.15">
      <c r="A1232" s="29" t="s">
        <v>3806</v>
      </c>
      <c r="B1232" s="70" t="s">
        <v>6343</v>
      </c>
      <c r="C1232" s="31">
        <f>IF($H$2&gt;0,$H$2,MULTIPLIER!$C$9)</f>
        <v>0</v>
      </c>
      <c r="D1232" s="32">
        <v>99.47</v>
      </c>
      <c r="E1232" s="43">
        <f t="shared" si="24"/>
        <v>0</v>
      </c>
    </row>
    <row r="1233" spans="1:5" customFormat="1" ht="14.25" x14ac:dyDescent="0.15">
      <c r="A1233" s="33" t="s">
        <v>3808</v>
      </c>
      <c r="B1233" s="71" t="s">
        <v>6344</v>
      </c>
      <c r="C1233" s="35">
        <f>IF($H$2&gt;0,$H$2,MULTIPLIER!$C$9)</f>
        <v>0</v>
      </c>
      <c r="D1233" s="36">
        <v>135.53</v>
      </c>
      <c r="E1233" s="43">
        <f t="shared" si="24"/>
        <v>0</v>
      </c>
    </row>
    <row r="1234" spans="1:5" customFormat="1" ht="14.25" x14ac:dyDescent="0.15">
      <c r="A1234" s="29">
        <v>1316181</v>
      </c>
      <c r="B1234" s="70" t="s">
        <v>6346</v>
      </c>
      <c r="C1234" s="31">
        <f>IF($H$2&gt;0,$H$2,MULTIPLIER!$C$9)</f>
        <v>0</v>
      </c>
      <c r="D1234" s="32">
        <v>11.95</v>
      </c>
      <c r="E1234" s="43">
        <f t="shared" si="24"/>
        <v>0</v>
      </c>
    </row>
    <row r="1235" spans="1:5" customFormat="1" ht="14.25" x14ac:dyDescent="0.15">
      <c r="A1235" s="33">
        <v>1316182</v>
      </c>
      <c r="B1235" s="71" t="s">
        <v>6347</v>
      </c>
      <c r="C1235" s="35">
        <f>IF($H$2&gt;0,$H$2,MULTIPLIER!$C$9)</f>
        <v>0</v>
      </c>
      <c r="D1235" s="36">
        <v>14.6</v>
      </c>
      <c r="E1235" s="43">
        <f t="shared" si="24"/>
        <v>0</v>
      </c>
    </row>
    <row r="1236" spans="1:5" customFormat="1" ht="14.25" x14ac:dyDescent="0.15">
      <c r="A1236" s="29">
        <v>1316183</v>
      </c>
      <c r="B1236" s="70" t="s">
        <v>6348</v>
      </c>
      <c r="C1236" s="31">
        <f>IF($H$2&gt;0,$H$2,MULTIPLIER!$C$9)</f>
        <v>0</v>
      </c>
      <c r="D1236" s="32">
        <v>16.03</v>
      </c>
      <c r="E1236" s="43">
        <f t="shared" ref="E1236:E1267" si="25">C1236*D1236</f>
        <v>0</v>
      </c>
    </row>
    <row r="1237" spans="1:5" customFormat="1" ht="14.25" x14ac:dyDescent="0.15">
      <c r="A1237" s="33">
        <v>1316184</v>
      </c>
      <c r="B1237" s="71" t="s">
        <v>6349</v>
      </c>
      <c r="C1237" s="35">
        <f>IF($H$2&gt;0,$H$2,MULTIPLIER!$C$9)</f>
        <v>0</v>
      </c>
      <c r="D1237" s="36">
        <v>21.05</v>
      </c>
      <c r="E1237" s="43">
        <f t="shared" si="25"/>
        <v>0</v>
      </c>
    </row>
    <row r="1238" spans="1:5" customFormat="1" ht="14.25" x14ac:dyDescent="0.15">
      <c r="A1238" s="29">
        <v>1316185</v>
      </c>
      <c r="B1238" s="70" t="s">
        <v>6350</v>
      </c>
      <c r="C1238" s="31">
        <f>IF($H$2&gt;0,$H$2,MULTIPLIER!$C$9)</f>
        <v>0</v>
      </c>
      <c r="D1238" s="32">
        <v>26.37</v>
      </c>
      <c r="E1238" s="43">
        <f t="shared" si="25"/>
        <v>0</v>
      </c>
    </row>
    <row r="1239" spans="1:5" customFormat="1" ht="14.25" x14ac:dyDescent="0.15">
      <c r="A1239" s="33">
        <v>1316186</v>
      </c>
      <c r="B1239" s="71" t="s">
        <v>6351</v>
      </c>
      <c r="C1239" s="35">
        <f>IF($H$2&gt;0,$H$2,MULTIPLIER!$C$9)</f>
        <v>0</v>
      </c>
      <c r="D1239" s="36">
        <v>41.48</v>
      </c>
      <c r="E1239" s="43">
        <f t="shared" si="25"/>
        <v>0</v>
      </c>
    </row>
    <row r="1240" spans="1:5" customFormat="1" ht="14.25" x14ac:dyDescent="0.15">
      <c r="A1240" s="29">
        <v>1316187</v>
      </c>
      <c r="B1240" s="70" t="s">
        <v>6352</v>
      </c>
      <c r="C1240" s="31">
        <f>IF($H$2&gt;0,$H$2,MULTIPLIER!$C$9)</f>
        <v>0</v>
      </c>
      <c r="D1240" s="32">
        <v>49.33</v>
      </c>
      <c r="E1240" s="43">
        <f t="shared" si="25"/>
        <v>0</v>
      </c>
    </row>
    <row r="1241" spans="1:5" customFormat="1" ht="14.25" x14ac:dyDescent="0.15">
      <c r="A1241" s="33">
        <v>1316188</v>
      </c>
      <c r="B1241" s="71" t="s">
        <v>6353</v>
      </c>
      <c r="C1241" s="35">
        <f>IF($H$2&gt;0,$H$2,MULTIPLIER!$C$9)</f>
        <v>0</v>
      </c>
      <c r="D1241" s="36">
        <v>68.97</v>
      </c>
      <c r="E1241" s="43">
        <f t="shared" si="25"/>
        <v>0</v>
      </c>
    </row>
    <row r="1242" spans="1:5" customFormat="1" ht="14.25" x14ac:dyDescent="0.15">
      <c r="A1242" s="29">
        <v>1316100</v>
      </c>
      <c r="B1242" s="70" t="s">
        <v>6356</v>
      </c>
      <c r="C1242" s="31">
        <f>IF($H$2&gt;0,$H$2,MULTIPLIER!$C$9)</f>
        <v>0</v>
      </c>
      <c r="D1242" s="32">
        <v>10.039999999999999</v>
      </c>
      <c r="E1242" s="43">
        <f t="shared" si="25"/>
        <v>0</v>
      </c>
    </row>
    <row r="1243" spans="1:5" customFormat="1" ht="14.25" x14ac:dyDescent="0.15">
      <c r="A1243" s="33">
        <v>1316101</v>
      </c>
      <c r="B1243" s="71" t="s">
        <v>6357</v>
      </c>
      <c r="C1243" s="35">
        <f>IF($H$2&gt;0,$H$2,MULTIPLIER!$C$9)</f>
        <v>0</v>
      </c>
      <c r="D1243" s="36">
        <v>10.039999999999999</v>
      </c>
      <c r="E1243" s="43">
        <f t="shared" si="25"/>
        <v>0</v>
      </c>
    </row>
    <row r="1244" spans="1:5" customFormat="1" ht="14.25" x14ac:dyDescent="0.15">
      <c r="A1244" s="29">
        <v>1316102</v>
      </c>
      <c r="B1244" s="70" t="s">
        <v>6358</v>
      </c>
      <c r="C1244" s="31">
        <f>IF($H$2&gt;0,$H$2,MULTIPLIER!$C$9)</f>
        <v>0</v>
      </c>
      <c r="D1244" s="32">
        <v>12.19</v>
      </c>
      <c r="E1244" s="43">
        <f t="shared" si="25"/>
        <v>0</v>
      </c>
    </row>
    <row r="1245" spans="1:5" customFormat="1" ht="14.25" x14ac:dyDescent="0.15">
      <c r="A1245" s="33">
        <v>1316103</v>
      </c>
      <c r="B1245" s="71" t="s">
        <v>6359</v>
      </c>
      <c r="C1245" s="35">
        <f>IF($H$2&gt;0,$H$2,MULTIPLIER!$C$9)</f>
        <v>0</v>
      </c>
      <c r="D1245" s="36">
        <v>13.46</v>
      </c>
      <c r="E1245" s="43">
        <f t="shared" si="25"/>
        <v>0</v>
      </c>
    </row>
    <row r="1246" spans="1:5" customFormat="1" ht="14.25" x14ac:dyDescent="0.15">
      <c r="A1246" s="29">
        <v>1316104</v>
      </c>
      <c r="B1246" s="70" t="s">
        <v>6360</v>
      </c>
      <c r="C1246" s="31">
        <f>IF($H$2&gt;0,$H$2,MULTIPLIER!$C$9)</f>
        <v>0</v>
      </c>
      <c r="D1246" s="32">
        <v>19.52</v>
      </c>
      <c r="E1246" s="43">
        <f t="shared" si="25"/>
        <v>0</v>
      </c>
    </row>
    <row r="1247" spans="1:5" customFormat="1" ht="14.25" x14ac:dyDescent="0.15">
      <c r="A1247" s="33">
        <v>1316105</v>
      </c>
      <c r="B1247" s="71" t="s">
        <v>6361</v>
      </c>
      <c r="C1247" s="35">
        <f>IF($H$2&gt;0,$H$2,MULTIPLIER!$C$9)</f>
        <v>0</v>
      </c>
      <c r="D1247" s="36">
        <v>24.51</v>
      </c>
      <c r="E1247" s="43">
        <f t="shared" si="25"/>
        <v>0</v>
      </c>
    </row>
    <row r="1248" spans="1:5" customFormat="1" ht="14.25" x14ac:dyDescent="0.15">
      <c r="A1248" s="29">
        <v>1316106</v>
      </c>
      <c r="B1248" s="70" t="s">
        <v>6362</v>
      </c>
      <c r="C1248" s="31">
        <f>IF($H$2&gt;0,$H$2,MULTIPLIER!$C$9)</f>
        <v>0</v>
      </c>
      <c r="D1248" s="32">
        <v>42.02</v>
      </c>
      <c r="E1248" s="43">
        <f t="shared" si="25"/>
        <v>0</v>
      </c>
    </row>
    <row r="1249" spans="1:5" customFormat="1" ht="14.25" x14ac:dyDescent="0.15">
      <c r="A1249" s="33">
        <v>1316107</v>
      </c>
      <c r="B1249" s="71" t="s">
        <v>6363</v>
      </c>
      <c r="C1249" s="35">
        <f>IF($H$2&gt;0,$H$2,MULTIPLIER!$C$9)</f>
        <v>0</v>
      </c>
      <c r="D1249" s="36">
        <v>56.04</v>
      </c>
      <c r="E1249" s="43">
        <f t="shared" si="25"/>
        <v>0</v>
      </c>
    </row>
    <row r="1250" spans="1:5" customFormat="1" ht="14.25" x14ac:dyDescent="0.15">
      <c r="A1250" s="29">
        <v>1316108</v>
      </c>
      <c r="B1250" s="70" t="s">
        <v>6364</v>
      </c>
      <c r="C1250" s="31">
        <f>IF($H$2&gt;0,$H$2,MULTIPLIER!$C$9)</f>
        <v>0</v>
      </c>
      <c r="D1250" s="32">
        <v>70.84</v>
      </c>
      <c r="E1250" s="43">
        <f t="shared" si="25"/>
        <v>0</v>
      </c>
    </row>
    <row r="1251" spans="1:5" customFormat="1" ht="14.25" x14ac:dyDescent="0.15">
      <c r="A1251" s="33">
        <v>1316110</v>
      </c>
      <c r="B1251" s="71" t="s">
        <v>6366</v>
      </c>
      <c r="C1251" s="35">
        <f>IF($H$2&gt;0,$H$2,MULTIPLIER!$C$9)</f>
        <v>0</v>
      </c>
      <c r="D1251" s="36">
        <v>214.12</v>
      </c>
      <c r="E1251" s="43">
        <f t="shared" si="25"/>
        <v>0</v>
      </c>
    </row>
    <row r="1252" spans="1:5" customFormat="1" ht="14.25" x14ac:dyDescent="0.15">
      <c r="A1252" s="29">
        <v>1316121</v>
      </c>
      <c r="B1252" s="70" t="s">
        <v>6369</v>
      </c>
      <c r="C1252" s="31">
        <f>IF($H$2&gt;0,$H$2,MULTIPLIER!$C$9)</f>
        <v>0</v>
      </c>
      <c r="D1252" s="32">
        <v>13.71</v>
      </c>
      <c r="E1252" s="43">
        <f t="shared" si="25"/>
        <v>0</v>
      </c>
    </row>
    <row r="1253" spans="1:5" customFormat="1" ht="14.25" x14ac:dyDescent="0.15">
      <c r="A1253" s="33">
        <v>1316122</v>
      </c>
      <c r="B1253" s="71" t="s">
        <v>6370</v>
      </c>
      <c r="C1253" s="35">
        <f>IF($H$2&gt;0,$H$2,MULTIPLIER!$C$9)</f>
        <v>0</v>
      </c>
      <c r="D1253" s="36">
        <v>16.850000000000001</v>
      </c>
      <c r="E1253" s="43">
        <f t="shared" si="25"/>
        <v>0</v>
      </c>
    </row>
    <row r="1254" spans="1:5" customFormat="1" ht="14.25" x14ac:dyDescent="0.15">
      <c r="A1254" s="29">
        <v>1316123</v>
      </c>
      <c r="B1254" s="70" t="s">
        <v>6371</v>
      </c>
      <c r="C1254" s="31">
        <f>IF($H$2&gt;0,$H$2,MULTIPLIER!$C$9)</f>
        <v>0</v>
      </c>
      <c r="D1254" s="32">
        <v>19.82</v>
      </c>
      <c r="E1254" s="43">
        <f t="shared" si="25"/>
        <v>0</v>
      </c>
    </row>
    <row r="1255" spans="1:5" customFormat="1" ht="14.25" x14ac:dyDescent="0.15">
      <c r="A1255" s="33">
        <v>1316124</v>
      </c>
      <c r="B1255" s="71" t="s">
        <v>6372</v>
      </c>
      <c r="C1255" s="35">
        <f>IF($H$2&gt;0,$H$2,MULTIPLIER!$C$9)</f>
        <v>0</v>
      </c>
      <c r="D1255" s="36">
        <v>26.12</v>
      </c>
      <c r="E1255" s="43">
        <f t="shared" si="25"/>
        <v>0</v>
      </c>
    </row>
    <row r="1256" spans="1:5" customFormat="1" ht="14.25" x14ac:dyDescent="0.15">
      <c r="A1256" s="29">
        <v>1316125</v>
      </c>
      <c r="B1256" s="70" t="s">
        <v>6373</v>
      </c>
      <c r="C1256" s="31">
        <f>IF($H$2&gt;0,$H$2,MULTIPLIER!$C$9)</f>
        <v>0</v>
      </c>
      <c r="D1256" s="32">
        <v>41.7</v>
      </c>
      <c r="E1256" s="43">
        <f t="shared" si="25"/>
        <v>0</v>
      </c>
    </row>
    <row r="1257" spans="1:5" customFormat="1" ht="14.25" x14ac:dyDescent="0.15">
      <c r="A1257" s="33">
        <v>1316126</v>
      </c>
      <c r="B1257" s="71" t="s">
        <v>6374</v>
      </c>
      <c r="C1257" s="35">
        <f>IF($H$2&gt;0,$H$2,MULTIPLIER!$C$9)</f>
        <v>0</v>
      </c>
      <c r="D1257" s="36">
        <v>62.33</v>
      </c>
      <c r="E1257" s="43">
        <f t="shared" si="25"/>
        <v>0</v>
      </c>
    </row>
    <row r="1258" spans="1:5" customFormat="1" ht="14.25" x14ac:dyDescent="0.15">
      <c r="A1258" s="29">
        <v>1316127</v>
      </c>
      <c r="B1258" s="70" t="s">
        <v>6375</v>
      </c>
      <c r="C1258" s="31">
        <f>IF($H$2&gt;0,$H$2,MULTIPLIER!$C$9)</f>
        <v>0</v>
      </c>
      <c r="D1258" s="32">
        <v>69.430000000000007</v>
      </c>
      <c r="E1258" s="43">
        <f t="shared" si="25"/>
        <v>0</v>
      </c>
    </row>
    <row r="1259" spans="1:5" customFormat="1" ht="14.25" x14ac:dyDescent="0.15">
      <c r="A1259" s="33">
        <v>1316128</v>
      </c>
      <c r="B1259" s="71" t="s">
        <v>6376</v>
      </c>
      <c r="C1259" s="35">
        <f>IF($H$2&gt;0,$H$2,MULTIPLIER!$C$9)</f>
        <v>0</v>
      </c>
      <c r="D1259" s="36">
        <v>99.16</v>
      </c>
      <c r="E1259" s="43">
        <f t="shared" si="25"/>
        <v>0</v>
      </c>
    </row>
    <row r="1260" spans="1:5" customFormat="1" ht="14.25" x14ac:dyDescent="0.15">
      <c r="A1260" s="29">
        <v>1316130</v>
      </c>
      <c r="B1260" s="70" t="s">
        <v>6378</v>
      </c>
      <c r="C1260" s="31">
        <f>IF($H$2&gt;0,$H$2,MULTIPLIER!$C$9)</f>
        <v>0</v>
      </c>
      <c r="D1260" s="32">
        <v>299.73</v>
      </c>
      <c r="E1260" s="43">
        <f t="shared" si="25"/>
        <v>0</v>
      </c>
    </row>
    <row r="1261" spans="1:5" customFormat="1" ht="14.25" x14ac:dyDescent="0.15">
      <c r="A1261" s="33">
        <v>1316390</v>
      </c>
      <c r="B1261" s="71" t="s">
        <v>5761</v>
      </c>
      <c r="C1261" s="35">
        <f>IF($H$2&gt;0,$H$2,MULTIPLIER!$C$9)</f>
        <v>0</v>
      </c>
      <c r="D1261" s="36">
        <v>5.76</v>
      </c>
      <c r="E1261" s="43">
        <f t="shared" si="25"/>
        <v>0</v>
      </c>
    </row>
    <row r="1262" spans="1:5" customFormat="1" ht="14.25" x14ac:dyDescent="0.15">
      <c r="A1262" s="29">
        <v>1316391</v>
      </c>
      <c r="B1262" s="70" t="s">
        <v>5762</v>
      </c>
      <c r="C1262" s="31">
        <f>IF($H$2&gt;0,$H$2,MULTIPLIER!$C$9)</f>
        <v>0</v>
      </c>
      <c r="D1262" s="32">
        <v>6.57</v>
      </c>
      <c r="E1262" s="43">
        <f t="shared" si="25"/>
        <v>0</v>
      </c>
    </row>
    <row r="1263" spans="1:5" customFormat="1" ht="14.25" x14ac:dyDescent="0.15">
      <c r="A1263" s="33">
        <v>1316392</v>
      </c>
      <c r="B1263" s="71" t="s">
        <v>5763</v>
      </c>
      <c r="C1263" s="35">
        <f>IF($H$2&gt;0,$H$2,MULTIPLIER!$C$9)</f>
        <v>0</v>
      </c>
      <c r="D1263" s="36">
        <v>6.57</v>
      </c>
      <c r="E1263" s="43">
        <f t="shared" si="25"/>
        <v>0</v>
      </c>
    </row>
    <row r="1264" spans="1:5" customFormat="1" ht="14.25" x14ac:dyDescent="0.15">
      <c r="A1264" s="29">
        <v>1316393</v>
      </c>
      <c r="B1264" s="70" t="s">
        <v>5764</v>
      </c>
      <c r="C1264" s="31">
        <f>IF($H$2&gt;0,$H$2,MULTIPLIER!$C$9)</f>
        <v>0</v>
      </c>
      <c r="D1264" s="32">
        <v>7.72</v>
      </c>
      <c r="E1264" s="43">
        <f t="shared" si="25"/>
        <v>0</v>
      </c>
    </row>
    <row r="1265" spans="1:5" customFormat="1" ht="14.25" x14ac:dyDescent="0.15">
      <c r="A1265" s="33">
        <v>1316394</v>
      </c>
      <c r="B1265" s="71" t="s">
        <v>5765</v>
      </c>
      <c r="C1265" s="35">
        <f>IF($H$2&gt;0,$H$2,MULTIPLIER!$C$9)</f>
        <v>0</v>
      </c>
      <c r="D1265" s="36">
        <v>7.72</v>
      </c>
      <c r="E1265" s="43">
        <f t="shared" si="25"/>
        <v>0</v>
      </c>
    </row>
    <row r="1266" spans="1:5" customFormat="1" ht="14.25" x14ac:dyDescent="0.15">
      <c r="A1266" s="29">
        <v>1316395</v>
      </c>
      <c r="B1266" s="70" t="s">
        <v>5766</v>
      </c>
      <c r="C1266" s="31">
        <f>IF($H$2&gt;0,$H$2,MULTIPLIER!$C$9)</f>
        <v>0</v>
      </c>
      <c r="D1266" s="32">
        <v>7.72</v>
      </c>
      <c r="E1266" s="43">
        <f t="shared" si="25"/>
        <v>0</v>
      </c>
    </row>
    <row r="1267" spans="1:5" customFormat="1" ht="14.25" x14ac:dyDescent="0.15">
      <c r="A1267" s="33">
        <v>1316397</v>
      </c>
      <c r="B1267" s="71" t="s">
        <v>5768</v>
      </c>
      <c r="C1267" s="35">
        <f>IF($H$2&gt;0,$H$2,MULTIPLIER!$C$9)</f>
        <v>0</v>
      </c>
      <c r="D1267" s="36">
        <v>11.47</v>
      </c>
      <c r="E1267" s="43">
        <f t="shared" si="25"/>
        <v>0</v>
      </c>
    </row>
    <row r="1268" spans="1:5" customFormat="1" ht="14.25" x14ac:dyDescent="0.15">
      <c r="A1268" s="29">
        <v>1316398</v>
      </c>
      <c r="B1268" s="70" t="s">
        <v>5769</v>
      </c>
      <c r="C1268" s="31">
        <f>IF($H$2&gt;0,$H$2,MULTIPLIER!$C$9)</f>
        <v>0</v>
      </c>
      <c r="D1268" s="32">
        <v>11.47</v>
      </c>
      <c r="E1268" s="43">
        <f t="shared" ref="E1268:E1299" si="26">C1268*D1268</f>
        <v>0</v>
      </c>
    </row>
    <row r="1269" spans="1:5" customFormat="1" ht="14.25" x14ac:dyDescent="0.15">
      <c r="A1269" s="33">
        <v>1316399</v>
      </c>
      <c r="B1269" s="71" t="s">
        <v>5770</v>
      </c>
      <c r="C1269" s="35">
        <f>IF($H$2&gt;0,$H$2,MULTIPLIER!$C$9)</f>
        <v>0</v>
      </c>
      <c r="D1269" s="36">
        <v>11.47</v>
      </c>
      <c r="E1269" s="43">
        <f t="shared" si="26"/>
        <v>0</v>
      </c>
    </row>
    <row r="1270" spans="1:5" customFormat="1" ht="14.25" x14ac:dyDescent="0.15">
      <c r="A1270" s="29">
        <v>1316400</v>
      </c>
      <c r="B1270" s="70" t="s">
        <v>5771</v>
      </c>
      <c r="C1270" s="31">
        <f>IF($H$2&gt;0,$H$2,MULTIPLIER!$C$9)</f>
        <v>0</v>
      </c>
      <c r="D1270" s="32">
        <v>16.39</v>
      </c>
      <c r="E1270" s="43">
        <f t="shared" si="26"/>
        <v>0</v>
      </c>
    </row>
    <row r="1271" spans="1:5" customFormat="1" ht="14.25" x14ac:dyDescent="0.15">
      <c r="A1271" s="33">
        <v>1316401</v>
      </c>
      <c r="B1271" s="71" t="s">
        <v>5772</v>
      </c>
      <c r="C1271" s="35">
        <f>IF($H$2&gt;0,$H$2,MULTIPLIER!$C$9)</f>
        <v>0</v>
      </c>
      <c r="D1271" s="36">
        <v>16.39</v>
      </c>
      <c r="E1271" s="43">
        <f t="shared" si="26"/>
        <v>0</v>
      </c>
    </row>
    <row r="1272" spans="1:5" customFormat="1" ht="14.25" x14ac:dyDescent="0.15">
      <c r="A1272" s="29">
        <v>1316402</v>
      </c>
      <c r="B1272" s="70" t="s">
        <v>5773</v>
      </c>
      <c r="C1272" s="31">
        <f>IF($H$2&gt;0,$H$2,MULTIPLIER!$C$9)</f>
        <v>0</v>
      </c>
      <c r="D1272" s="32">
        <v>16.39</v>
      </c>
      <c r="E1272" s="43">
        <f t="shared" si="26"/>
        <v>0</v>
      </c>
    </row>
    <row r="1273" spans="1:5" customFormat="1" ht="14.25" x14ac:dyDescent="0.15">
      <c r="A1273" s="33">
        <v>1316403</v>
      </c>
      <c r="B1273" s="71" t="s">
        <v>5774</v>
      </c>
      <c r="C1273" s="35">
        <f>IF($H$2&gt;0,$H$2,MULTIPLIER!$C$9)</f>
        <v>0</v>
      </c>
      <c r="D1273" s="36">
        <v>16.39</v>
      </c>
      <c r="E1273" s="43">
        <f t="shared" si="26"/>
        <v>0</v>
      </c>
    </row>
    <row r="1274" spans="1:5" customFormat="1" ht="14.25" x14ac:dyDescent="0.15">
      <c r="A1274" s="29">
        <v>1316406</v>
      </c>
      <c r="B1274" s="70" t="s">
        <v>5775</v>
      </c>
      <c r="C1274" s="31">
        <f>IF($H$2&gt;0,$H$2,MULTIPLIER!$C$9)</f>
        <v>0</v>
      </c>
      <c r="D1274" s="32">
        <v>32.03</v>
      </c>
      <c r="E1274" s="43">
        <f t="shared" si="26"/>
        <v>0</v>
      </c>
    </row>
    <row r="1275" spans="1:5" customFormat="1" ht="14.25" x14ac:dyDescent="0.15">
      <c r="A1275" s="33">
        <v>1316407</v>
      </c>
      <c r="B1275" s="71" t="s">
        <v>5776</v>
      </c>
      <c r="C1275" s="35">
        <f>IF($H$2&gt;0,$H$2,MULTIPLIER!$C$9)</f>
        <v>0</v>
      </c>
      <c r="D1275" s="36">
        <v>32.03</v>
      </c>
      <c r="E1275" s="43">
        <f t="shared" si="26"/>
        <v>0</v>
      </c>
    </row>
    <row r="1276" spans="1:5" customFormat="1" ht="14.25" x14ac:dyDescent="0.15">
      <c r="A1276" s="29">
        <v>1316408</v>
      </c>
      <c r="B1276" s="70" t="s">
        <v>5777</v>
      </c>
      <c r="C1276" s="31">
        <f>IF($H$2&gt;0,$H$2,MULTIPLIER!$C$9)</f>
        <v>0</v>
      </c>
      <c r="D1276" s="32">
        <v>32.03</v>
      </c>
      <c r="E1276" s="43">
        <f t="shared" si="26"/>
        <v>0</v>
      </c>
    </row>
    <row r="1277" spans="1:5" customFormat="1" ht="14.25" x14ac:dyDescent="0.15">
      <c r="A1277" s="33">
        <v>1316411</v>
      </c>
      <c r="B1277" s="71" t="s">
        <v>5780</v>
      </c>
      <c r="C1277" s="35">
        <f>IF($H$2&gt;0,$H$2,MULTIPLIER!$C$9)</f>
        <v>0</v>
      </c>
      <c r="D1277" s="36">
        <v>37.869999999999997</v>
      </c>
      <c r="E1277" s="43">
        <f t="shared" si="26"/>
        <v>0</v>
      </c>
    </row>
    <row r="1278" spans="1:5" customFormat="1" ht="14.25" x14ac:dyDescent="0.15">
      <c r="A1278" s="29">
        <v>1316412</v>
      </c>
      <c r="B1278" s="70" t="s">
        <v>5781</v>
      </c>
      <c r="C1278" s="31">
        <f>IF($H$2&gt;0,$H$2,MULTIPLIER!$C$9)</f>
        <v>0</v>
      </c>
      <c r="D1278" s="32">
        <v>37.869999999999997</v>
      </c>
      <c r="E1278" s="43">
        <f t="shared" si="26"/>
        <v>0</v>
      </c>
    </row>
    <row r="1279" spans="1:5" customFormat="1" ht="14.25" x14ac:dyDescent="0.15">
      <c r="A1279" s="33">
        <v>1316413</v>
      </c>
      <c r="B1279" s="71" t="s">
        <v>5782</v>
      </c>
      <c r="C1279" s="35">
        <f>IF($H$2&gt;0,$H$2,MULTIPLIER!$C$9)</f>
        <v>0</v>
      </c>
      <c r="D1279" s="36">
        <v>37.869999999999997</v>
      </c>
      <c r="E1279" s="43">
        <f t="shared" si="26"/>
        <v>0</v>
      </c>
    </row>
    <row r="1280" spans="1:5" customFormat="1" ht="14.25" x14ac:dyDescent="0.15">
      <c r="A1280" s="29">
        <v>1316414</v>
      </c>
      <c r="B1280" s="70" t="s">
        <v>5783</v>
      </c>
      <c r="C1280" s="31">
        <f>IF($H$2&gt;0,$H$2,MULTIPLIER!$C$9)</f>
        <v>0</v>
      </c>
      <c r="D1280" s="32">
        <v>37.869999999999997</v>
      </c>
      <c r="E1280" s="43">
        <f t="shared" si="26"/>
        <v>0</v>
      </c>
    </row>
    <row r="1281" spans="1:5" customFormat="1" ht="14.25" x14ac:dyDescent="0.15">
      <c r="A1281" s="33">
        <v>1316417</v>
      </c>
      <c r="B1281" s="71" t="s">
        <v>5784</v>
      </c>
      <c r="C1281" s="35">
        <f>IF($H$2&gt;0,$H$2,MULTIPLIER!$C$9)</f>
        <v>0</v>
      </c>
      <c r="D1281" s="36">
        <v>53.79</v>
      </c>
      <c r="E1281" s="43">
        <f t="shared" si="26"/>
        <v>0</v>
      </c>
    </row>
    <row r="1282" spans="1:5" customFormat="1" ht="14.25" x14ac:dyDescent="0.15">
      <c r="A1282" s="29">
        <v>1316418</v>
      </c>
      <c r="B1282" s="70" t="s">
        <v>5785</v>
      </c>
      <c r="C1282" s="31">
        <f>IF($H$2&gt;0,$H$2,MULTIPLIER!$C$9)</f>
        <v>0</v>
      </c>
      <c r="D1282" s="32">
        <v>53.79</v>
      </c>
      <c r="E1282" s="43">
        <f t="shared" si="26"/>
        <v>0</v>
      </c>
    </row>
    <row r="1283" spans="1:5" customFormat="1" ht="14.25" x14ac:dyDescent="0.15">
      <c r="A1283" s="33">
        <v>1316419</v>
      </c>
      <c r="B1283" s="71" t="s">
        <v>5786</v>
      </c>
      <c r="C1283" s="35">
        <f>IF($H$2&gt;0,$H$2,MULTIPLIER!$C$9)</f>
        <v>0</v>
      </c>
      <c r="D1283" s="36">
        <v>53.79</v>
      </c>
      <c r="E1283" s="43">
        <f t="shared" si="26"/>
        <v>0</v>
      </c>
    </row>
    <row r="1284" spans="1:5" customFormat="1" ht="14.25" x14ac:dyDescent="0.15">
      <c r="A1284" s="29">
        <v>1316420</v>
      </c>
      <c r="B1284" s="70" t="s">
        <v>5787</v>
      </c>
      <c r="C1284" s="31">
        <f>IF($H$2&gt;0,$H$2,MULTIPLIER!$C$9)</f>
        <v>0</v>
      </c>
      <c r="D1284" s="32">
        <v>53.79</v>
      </c>
      <c r="E1284" s="43">
        <f t="shared" si="26"/>
        <v>0</v>
      </c>
    </row>
    <row r="1285" spans="1:5" customFormat="1" ht="14.25" x14ac:dyDescent="0.15">
      <c r="A1285" s="33">
        <v>1316421</v>
      </c>
      <c r="B1285" s="71" t="s">
        <v>5788</v>
      </c>
      <c r="C1285" s="35">
        <f>IF($H$2&gt;0,$H$2,MULTIPLIER!$C$9)</f>
        <v>0</v>
      </c>
      <c r="D1285" s="36">
        <v>53.79</v>
      </c>
      <c r="E1285" s="43">
        <f t="shared" si="26"/>
        <v>0</v>
      </c>
    </row>
    <row r="1286" spans="1:5" customFormat="1" ht="14.25" x14ac:dyDescent="0.15">
      <c r="A1286" s="29">
        <v>1316471</v>
      </c>
      <c r="B1286" s="70" t="s">
        <v>6381</v>
      </c>
      <c r="C1286" s="31">
        <f>IF($H$2&gt;0,$H$2,MULTIPLIER!$C$9)</f>
        <v>0</v>
      </c>
      <c r="D1286" s="32">
        <v>4.63</v>
      </c>
      <c r="E1286" s="43">
        <f t="shared" si="26"/>
        <v>0</v>
      </c>
    </row>
    <row r="1287" spans="1:5" customFormat="1" ht="14.25" x14ac:dyDescent="0.15">
      <c r="A1287" s="33">
        <v>1316472</v>
      </c>
      <c r="B1287" s="71" t="s">
        <v>6382</v>
      </c>
      <c r="C1287" s="35">
        <f>IF($H$2&gt;0,$H$2,MULTIPLIER!$C$9)</f>
        <v>0</v>
      </c>
      <c r="D1287" s="36">
        <v>6.1</v>
      </c>
      <c r="E1287" s="43">
        <f t="shared" si="26"/>
        <v>0</v>
      </c>
    </row>
    <row r="1288" spans="1:5" customFormat="1" ht="14.25" x14ac:dyDescent="0.15">
      <c r="A1288" s="29">
        <v>1316473</v>
      </c>
      <c r="B1288" s="70" t="s">
        <v>6383</v>
      </c>
      <c r="C1288" s="31">
        <f>IF($H$2&gt;0,$H$2,MULTIPLIER!$C$9)</f>
        <v>0</v>
      </c>
      <c r="D1288" s="32">
        <v>8.6300000000000008</v>
      </c>
      <c r="E1288" s="43">
        <f t="shared" si="26"/>
        <v>0</v>
      </c>
    </row>
    <row r="1289" spans="1:5" customFormat="1" ht="14.25" x14ac:dyDescent="0.15">
      <c r="A1289" s="33">
        <v>1316474</v>
      </c>
      <c r="B1289" s="71" t="s">
        <v>6384</v>
      </c>
      <c r="C1289" s="35">
        <f>IF($H$2&gt;0,$H$2,MULTIPLIER!$C$9)</f>
        <v>0</v>
      </c>
      <c r="D1289" s="36">
        <v>10.55</v>
      </c>
      <c r="E1289" s="43">
        <f t="shared" si="26"/>
        <v>0</v>
      </c>
    </row>
    <row r="1290" spans="1:5" customFormat="1" ht="14.25" x14ac:dyDescent="0.15">
      <c r="A1290" s="29">
        <v>1316475</v>
      </c>
      <c r="B1290" s="70" t="s">
        <v>6385</v>
      </c>
      <c r="C1290" s="31">
        <f>IF($H$2&gt;0,$H$2,MULTIPLIER!$C$9)</f>
        <v>0</v>
      </c>
      <c r="D1290" s="32">
        <v>13.19</v>
      </c>
      <c r="E1290" s="43">
        <f t="shared" si="26"/>
        <v>0</v>
      </c>
    </row>
    <row r="1291" spans="1:5" customFormat="1" ht="14.25" x14ac:dyDescent="0.15">
      <c r="A1291" s="33">
        <v>1316476</v>
      </c>
      <c r="B1291" s="71" t="s">
        <v>6386</v>
      </c>
      <c r="C1291" s="35">
        <f>IF($H$2&gt;0,$H$2,MULTIPLIER!$C$9)</f>
        <v>0</v>
      </c>
      <c r="D1291" s="36">
        <v>31.18</v>
      </c>
      <c r="E1291" s="43">
        <f t="shared" si="26"/>
        <v>0</v>
      </c>
    </row>
    <row r="1292" spans="1:5" customFormat="1" ht="14.25" x14ac:dyDescent="0.15">
      <c r="A1292" s="29">
        <v>1316477</v>
      </c>
      <c r="B1292" s="70" t="s">
        <v>6387</v>
      </c>
      <c r="C1292" s="31">
        <f>IF($H$2&gt;0,$H$2,MULTIPLIER!$C$9)</f>
        <v>0</v>
      </c>
      <c r="D1292" s="32">
        <v>34.46</v>
      </c>
      <c r="E1292" s="43">
        <f t="shared" si="26"/>
        <v>0</v>
      </c>
    </row>
    <row r="1293" spans="1:5" customFormat="1" ht="14.25" x14ac:dyDescent="0.15">
      <c r="A1293" s="33">
        <v>1316478</v>
      </c>
      <c r="B1293" s="71" t="s">
        <v>6388</v>
      </c>
      <c r="C1293" s="35">
        <f>IF($H$2&gt;0,$H$2,MULTIPLIER!$C$9)</f>
        <v>0</v>
      </c>
      <c r="D1293" s="36">
        <v>47.55</v>
      </c>
      <c r="E1293" s="43">
        <f t="shared" si="26"/>
        <v>0</v>
      </c>
    </row>
    <row r="1294" spans="1:5" customFormat="1" ht="14.25" x14ac:dyDescent="0.15">
      <c r="A1294" s="29">
        <v>1316221</v>
      </c>
      <c r="B1294" s="70" t="s">
        <v>5969</v>
      </c>
      <c r="C1294" s="31">
        <f>IF($H$2&gt;0,$H$2,MULTIPLIER!$C$9)</f>
        <v>0</v>
      </c>
      <c r="D1294" s="32">
        <v>12.48</v>
      </c>
      <c r="E1294" s="43">
        <f t="shared" si="26"/>
        <v>0</v>
      </c>
    </row>
    <row r="1295" spans="1:5" customFormat="1" ht="14.25" x14ac:dyDescent="0.15">
      <c r="A1295" s="33">
        <v>1316222</v>
      </c>
      <c r="B1295" s="71" t="s">
        <v>5970</v>
      </c>
      <c r="C1295" s="35">
        <f>IF($H$2&gt;0,$H$2,MULTIPLIER!$C$9)</f>
        <v>0</v>
      </c>
      <c r="D1295" s="36">
        <v>16.54</v>
      </c>
      <c r="E1295" s="43">
        <f t="shared" si="26"/>
        <v>0</v>
      </c>
    </row>
    <row r="1296" spans="1:5" customFormat="1" ht="14.25" x14ac:dyDescent="0.15">
      <c r="A1296" s="29">
        <v>1316223</v>
      </c>
      <c r="B1296" s="70" t="s">
        <v>5971</v>
      </c>
      <c r="C1296" s="31">
        <f>IF($H$2&gt;0,$H$2,MULTIPLIER!$C$9)</f>
        <v>0</v>
      </c>
      <c r="D1296" s="32">
        <v>17.45</v>
      </c>
      <c r="E1296" s="43">
        <f t="shared" si="26"/>
        <v>0</v>
      </c>
    </row>
    <row r="1297" spans="1:5" customFormat="1" ht="14.25" x14ac:dyDescent="0.15">
      <c r="A1297" s="33">
        <v>1316224</v>
      </c>
      <c r="B1297" s="71" t="s">
        <v>5972</v>
      </c>
      <c r="C1297" s="35">
        <f>IF($H$2&gt;0,$H$2,MULTIPLIER!$C$9)</f>
        <v>0</v>
      </c>
      <c r="D1297" s="36">
        <v>25.73</v>
      </c>
      <c r="E1297" s="43">
        <f t="shared" si="26"/>
        <v>0</v>
      </c>
    </row>
    <row r="1298" spans="1:5" customFormat="1" ht="14.25" x14ac:dyDescent="0.15">
      <c r="A1298" s="29">
        <v>1316225</v>
      </c>
      <c r="B1298" s="70" t="s">
        <v>5973</v>
      </c>
      <c r="C1298" s="31">
        <f>IF($H$2&gt;0,$H$2,MULTIPLIER!$C$9)</f>
        <v>0</v>
      </c>
      <c r="D1298" s="32">
        <v>32.299999999999997</v>
      </c>
      <c r="E1298" s="43">
        <f t="shared" si="26"/>
        <v>0</v>
      </c>
    </row>
    <row r="1299" spans="1:5" customFormat="1" ht="14.25" x14ac:dyDescent="0.15">
      <c r="A1299" s="33">
        <v>1316226</v>
      </c>
      <c r="B1299" s="71" t="s">
        <v>5974</v>
      </c>
      <c r="C1299" s="35">
        <f>IF($H$2&gt;0,$H$2,MULTIPLIER!$C$9)</f>
        <v>0</v>
      </c>
      <c r="D1299" s="36">
        <v>64.290000000000006</v>
      </c>
      <c r="E1299" s="43">
        <f t="shared" si="26"/>
        <v>0</v>
      </c>
    </row>
    <row r="1300" spans="1:5" customFormat="1" ht="14.25" x14ac:dyDescent="0.15">
      <c r="A1300" s="29">
        <v>1316227</v>
      </c>
      <c r="B1300" s="70" t="s">
        <v>5975</v>
      </c>
      <c r="C1300" s="31">
        <f>IF($H$2&gt;0,$H$2,MULTIPLIER!$C$9)</f>
        <v>0</v>
      </c>
      <c r="D1300" s="32">
        <v>78</v>
      </c>
      <c r="E1300" s="43">
        <f t="shared" ref="E1300:E1331" si="27">C1300*D1300</f>
        <v>0</v>
      </c>
    </row>
    <row r="1301" spans="1:5" customFormat="1" ht="14.25" x14ac:dyDescent="0.15">
      <c r="A1301" s="33">
        <v>1316228</v>
      </c>
      <c r="B1301" s="71" t="s">
        <v>5976</v>
      </c>
      <c r="C1301" s="35">
        <f>IF($H$2&gt;0,$H$2,MULTIPLIER!$C$9)</f>
        <v>0</v>
      </c>
      <c r="D1301" s="36">
        <v>100.49</v>
      </c>
      <c r="E1301" s="43">
        <f t="shared" si="27"/>
        <v>0</v>
      </c>
    </row>
    <row r="1302" spans="1:5" customFormat="1" ht="14.25" x14ac:dyDescent="0.15">
      <c r="A1302" s="29">
        <v>1316511</v>
      </c>
      <c r="B1302" s="70" t="s">
        <v>5981</v>
      </c>
      <c r="C1302" s="31">
        <f>IF($H$2&gt;0,$H$2,MULTIPLIER!$C$9)</f>
        <v>0</v>
      </c>
      <c r="D1302" s="32">
        <v>30</v>
      </c>
      <c r="E1302" s="43">
        <f t="shared" si="27"/>
        <v>0</v>
      </c>
    </row>
    <row r="1303" spans="1:5" customFormat="1" ht="14.25" x14ac:dyDescent="0.15">
      <c r="A1303" s="33">
        <v>1316512</v>
      </c>
      <c r="B1303" s="71" t="s">
        <v>5982</v>
      </c>
      <c r="C1303" s="35">
        <f>IF($H$2&gt;0,$H$2,MULTIPLIER!$C$9)</f>
        <v>0</v>
      </c>
      <c r="D1303" s="36">
        <v>30.52</v>
      </c>
      <c r="E1303" s="43">
        <f t="shared" si="27"/>
        <v>0</v>
      </c>
    </row>
    <row r="1304" spans="1:5" customFormat="1" ht="14.25" x14ac:dyDescent="0.15">
      <c r="A1304" s="29">
        <v>1316513</v>
      </c>
      <c r="B1304" s="70" t="s">
        <v>5983</v>
      </c>
      <c r="C1304" s="31">
        <f>IF($H$2&gt;0,$H$2,MULTIPLIER!$C$9)</f>
        <v>0</v>
      </c>
      <c r="D1304" s="32">
        <v>33.14</v>
      </c>
      <c r="E1304" s="43">
        <f t="shared" si="27"/>
        <v>0</v>
      </c>
    </row>
    <row r="1305" spans="1:5" customFormat="1" ht="14.25" x14ac:dyDescent="0.15">
      <c r="A1305" s="33">
        <v>1316514</v>
      </c>
      <c r="B1305" s="71" t="s">
        <v>5984</v>
      </c>
      <c r="C1305" s="35">
        <f>IF($H$2&gt;0,$H$2,MULTIPLIER!$C$9)</f>
        <v>0</v>
      </c>
      <c r="D1305" s="36">
        <v>42.03</v>
      </c>
      <c r="E1305" s="43">
        <f t="shared" si="27"/>
        <v>0</v>
      </c>
    </row>
    <row r="1306" spans="1:5" customFormat="1" ht="14.25" x14ac:dyDescent="0.15">
      <c r="A1306" s="29">
        <v>1316515</v>
      </c>
      <c r="B1306" s="70" t="s">
        <v>5985</v>
      </c>
      <c r="C1306" s="31">
        <f>IF($H$2&gt;0,$H$2,MULTIPLIER!$C$9)</f>
        <v>0</v>
      </c>
      <c r="D1306" s="32">
        <v>63.44</v>
      </c>
      <c r="E1306" s="43">
        <f t="shared" si="27"/>
        <v>0</v>
      </c>
    </row>
    <row r="1307" spans="1:5" customFormat="1" ht="14.25" x14ac:dyDescent="0.15">
      <c r="A1307" s="33">
        <v>1316516</v>
      </c>
      <c r="B1307" s="71" t="s">
        <v>5986</v>
      </c>
      <c r="C1307" s="35">
        <f>IF($H$2&gt;0,$H$2,MULTIPLIER!$C$9)</f>
        <v>0</v>
      </c>
      <c r="D1307" s="36">
        <v>109.69</v>
      </c>
      <c r="E1307" s="43">
        <f t="shared" si="27"/>
        <v>0</v>
      </c>
    </row>
    <row r="1308" spans="1:5" customFormat="1" ht="14.25" x14ac:dyDescent="0.15">
      <c r="A1308" s="29">
        <v>1316517</v>
      </c>
      <c r="B1308" s="70" t="s">
        <v>5987</v>
      </c>
      <c r="C1308" s="31">
        <f>IF($H$2&gt;0,$H$2,MULTIPLIER!$C$9)</f>
        <v>0</v>
      </c>
      <c r="D1308" s="32">
        <v>124.5</v>
      </c>
      <c r="E1308" s="43">
        <f t="shared" si="27"/>
        <v>0</v>
      </c>
    </row>
    <row r="1309" spans="1:5" customFormat="1" ht="14.25" x14ac:dyDescent="0.15">
      <c r="A1309" s="33">
        <v>1316518</v>
      </c>
      <c r="B1309" s="71" t="s">
        <v>5988</v>
      </c>
      <c r="C1309" s="35">
        <f>IF($H$2&gt;0,$H$2,MULTIPLIER!$C$9)</f>
        <v>0</v>
      </c>
      <c r="D1309" s="36">
        <v>148.47999999999999</v>
      </c>
      <c r="E1309" s="43">
        <f t="shared" si="27"/>
        <v>0</v>
      </c>
    </row>
    <row r="1310" spans="1:5" customFormat="1" ht="14.25" x14ac:dyDescent="0.15">
      <c r="A1310" s="29">
        <v>1316542</v>
      </c>
      <c r="B1310" s="70" t="s">
        <v>6393</v>
      </c>
      <c r="C1310" s="31">
        <f>IF($H$2&gt;0,$H$2,MULTIPLIER!$C$9)</f>
        <v>0</v>
      </c>
      <c r="D1310" s="32">
        <v>10.35</v>
      </c>
      <c r="E1310" s="43">
        <f t="shared" si="27"/>
        <v>0</v>
      </c>
    </row>
    <row r="1311" spans="1:5" customFormat="1" ht="14.25" x14ac:dyDescent="0.15">
      <c r="A1311" s="33">
        <v>1316544</v>
      </c>
      <c r="B1311" s="71" t="s">
        <v>6394</v>
      </c>
      <c r="C1311" s="35">
        <f>IF($H$2&gt;0,$H$2,MULTIPLIER!$C$9)</f>
        <v>0</v>
      </c>
      <c r="D1311" s="36">
        <v>12.41</v>
      </c>
      <c r="E1311" s="43">
        <f t="shared" si="27"/>
        <v>0</v>
      </c>
    </row>
    <row r="1312" spans="1:5" customFormat="1" ht="14.25" x14ac:dyDescent="0.15">
      <c r="A1312" s="29">
        <v>1316545</v>
      </c>
      <c r="B1312" s="70" t="s">
        <v>6395</v>
      </c>
      <c r="C1312" s="31">
        <f>IF($H$2&gt;0,$H$2,MULTIPLIER!$C$9)</f>
        <v>0</v>
      </c>
      <c r="D1312" s="32">
        <v>12.41</v>
      </c>
      <c r="E1312" s="43">
        <f t="shared" si="27"/>
        <v>0</v>
      </c>
    </row>
    <row r="1313" spans="1:5" customFormat="1" ht="14.25" x14ac:dyDescent="0.15">
      <c r="A1313" s="33">
        <v>1316547</v>
      </c>
      <c r="B1313" s="71" t="s">
        <v>6397</v>
      </c>
      <c r="C1313" s="35">
        <f>IF($H$2&gt;0,$H$2,MULTIPLIER!$C$9)</f>
        <v>0</v>
      </c>
      <c r="D1313" s="36">
        <v>15.92</v>
      </c>
      <c r="E1313" s="43">
        <f t="shared" si="27"/>
        <v>0</v>
      </c>
    </row>
    <row r="1314" spans="1:5" customFormat="1" ht="14.25" x14ac:dyDescent="0.15">
      <c r="A1314" s="29">
        <v>1316549</v>
      </c>
      <c r="B1314" s="70" t="s">
        <v>6399</v>
      </c>
      <c r="C1314" s="31">
        <f>IF($H$2&gt;0,$H$2,MULTIPLIER!$C$9)</f>
        <v>0</v>
      </c>
      <c r="D1314" s="32">
        <v>15.92</v>
      </c>
      <c r="E1314" s="43">
        <f t="shared" si="27"/>
        <v>0</v>
      </c>
    </row>
    <row r="1315" spans="1:5" customFormat="1" ht="14.25" x14ac:dyDescent="0.15">
      <c r="A1315" s="33">
        <v>1316550</v>
      </c>
      <c r="B1315" s="71" t="s">
        <v>6400</v>
      </c>
      <c r="C1315" s="35">
        <f>IF($H$2&gt;0,$H$2,MULTIPLIER!$C$9)</f>
        <v>0</v>
      </c>
      <c r="D1315" s="36">
        <v>26.27</v>
      </c>
      <c r="E1315" s="43">
        <f t="shared" si="27"/>
        <v>0</v>
      </c>
    </row>
    <row r="1316" spans="1:5" customFormat="1" ht="14.25" x14ac:dyDescent="0.15">
      <c r="A1316" s="29">
        <v>1316551</v>
      </c>
      <c r="B1316" s="70" t="s">
        <v>6401</v>
      </c>
      <c r="C1316" s="31">
        <f>IF($H$2&gt;0,$H$2,MULTIPLIER!$C$9)</f>
        <v>0</v>
      </c>
      <c r="D1316" s="32">
        <v>26.27</v>
      </c>
      <c r="E1316" s="43">
        <f t="shared" si="27"/>
        <v>0</v>
      </c>
    </row>
    <row r="1317" spans="1:5" customFormat="1" ht="14.25" x14ac:dyDescent="0.15">
      <c r="A1317" s="33">
        <v>1316552</v>
      </c>
      <c r="B1317" s="71" t="s">
        <v>6402</v>
      </c>
      <c r="C1317" s="35">
        <f>IF($H$2&gt;0,$H$2,MULTIPLIER!$C$9)</f>
        <v>0</v>
      </c>
      <c r="D1317" s="36">
        <v>26.27</v>
      </c>
      <c r="E1317" s="43">
        <f t="shared" si="27"/>
        <v>0</v>
      </c>
    </row>
    <row r="1318" spans="1:5" customFormat="1" ht="14.25" x14ac:dyDescent="0.15">
      <c r="A1318" s="29">
        <v>1316553</v>
      </c>
      <c r="B1318" s="70" t="s">
        <v>6403</v>
      </c>
      <c r="C1318" s="31">
        <f>IF($H$2&gt;0,$H$2,MULTIPLIER!$C$9)</f>
        <v>0</v>
      </c>
      <c r="D1318" s="32">
        <v>26.27</v>
      </c>
      <c r="E1318" s="43">
        <f t="shared" si="27"/>
        <v>0</v>
      </c>
    </row>
    <row r="1319" spans="1:5" customFormat="1" ht="14.25" x14ac:dyDescent="0.15">
      <c r="A1319" s="33">
        <v>1316554</v>
      </c>
      <c r="B1319" s="71" t="s">
        <v>6404</v>
      </c>
      <c r="C1319" s="35">
        <f>IF($H$2&gt;0,$H$2,MULTIPLIER!$C$9)</f>
        <v>0</v>
      </c>
      <c r="D1319" s="36">
        <v>34.299999999999997</v>
      </c>
      <c r="E1319" s="43">
        <f t="shared" si="27"/>
        <v>0</v>
      </c>
    </row>
    <row r="1320" spans="1:5" customFormat="1" ht="14.25" x14ac:dyDescent="0.15">
      <c r="A1320" s="29">
        <v>1316555</v>
      </c>
      <c r="B1320" s="70" t="s">
        <v>6405</v>
      </c>
      <c r="C1320" s="31">
        <f>IF($H$2&gt;0,$H$2,MULTIPLIER!$C$9)</f>
        <v>0</v>
      </c>
      <c r="D1320" s="32">
        <v>34.299999999999997</v>
      </c>
      <c r="E1320" s="43">
        <f t="shared" si="27"/>
        <v>0</v>
      </c>
    </row>
    <row r="1321" spans="1:5" customFormat="1" ht="14.25" x14ac:dyDescent="0.15">
      <c r="A1321" s="33">
        <v>1316556</v>
      </c>
      <c r="B1321" s="71" t="s">
        <v>6406</v>
      </c>
      <c r="C1321" s="35">
        <f>IF($H$2&gt;0,$H$2,MULTIPLIER!$C$9)</f>
        <v>0</v>
      </c>
      <c r="D1321" s="36">
        <v>34.299999999999997</v>
      </c>
      <c r="E1321" s="43">
        <f t="shared" si="27"/>
        <v>0</v>
      </c>
    </row>
    <row r="1322" spans="1:5" customFormat="1" ht="14.25" x14ac:dyDescent="0.15">
      <c r="A1322" s="29">
        <v>1316557</v>
      </c>
      <c r="B1322" s="70" t="s">
        <v>6407</v>
      </c>
      <c r="C1322" s="31">
        <f>IF($H$2&gt;0,$H$2,MULTIPLIER!$C$9)</f>
        <v>0</v>
      </c>
      <c r="D1322" s="32">
        <v>45.81</v>
      </c>
      <c r="E1322" s="43">
        <f t="shared" si="27"/>
        <v>0</v>
      </c>
    </row>
    <row r="1323" spans="1:5" customFormat="1" ht="14.25" x14ac:dyDescent="0.15">
      <c r="A1323" s="33">
        <v>1316558</v>
      </c>
      <c r="B1323" s="71" t="s">
        <v>6408</v>
      </c>
      <c r="C1323" s="35">
        <f>IF($H$2&gt;0,$H$2,MULTIPLIER!$C$9)</f>
        <v>0</v>
      </c>
      <c r="D1323" s="36">
        <v>45.81</v>
      </c>
      <c r="E1323" s="43">
        <f t="shared" si="27"/>
        <v>0</v>
      </c>
    </row>
    <row r="1324" spans="1:5" customFormat="1" ht="14.25" x14ac:dyDescent="0.15">
      <c r="A1324" s="29">
        <v>1316559</v>
      </c>
      <c r="B1324" s="70" t="s">
        <v>6409</v>
      </c>
      <c r="C1324" s="31">
        <f>IF($H$2&gt;0,$H$2,MULTIPLIER!$C$9)</f>
        <v>0</v>
      </c>
      <c r="D1324" s="32">
        <v>45.81</v>
      </c>
      <c r="E1324" s="43">
        <f t="shared" si="27"/>
        <v>0</v>
      </c>
    </row>
    <row r="1325" spans="1:5" customFormat="1" ht="14.25" x14ac:dyDescent="0.15">
      <c r="A1325" s="33">
        <v>1316560</v>
      </c>
      <c r="B1325" s="71" t="s">
        <v>6410</v>
      </c>
      <c r="C1325" s="35">
        <f>IF($H$2&gt;0,$H$2,MULTIPLIER!$C$9)</f>
        <v>0</v>
      </c>
      <c r="D1325" s="36">
        <v>45.81</v>
      </c>
      <c r="E1325" s="43">
        <f t="shared" si="27"/>
        <v>0</v>
      </c>
    </row>
    <row r="1326" spans="1:5" customFormat="1" ht="14.25" x14ac:dyDescent="0.15">
      <c r="A1326" s="29">
        <v>1316562</v>
      </c>
      <c r="B1326" s="70" t="s">
        <v>6412</v>
      </c>
      <c r="C1326" s="31">
        <f>IF($H$2&gt;0,$H$2,MULTIPLIER!$C$9)</f>
        <v>0</v>
      </c>
      <c r="D1326" s="32">
        <v>77.27</v>
      </c>
      <c r="E1326" s="43">
        <f t="shared" si="27"/>
        <v>0</v>
      </c>
    </row>
    <row r="1327" spans="1:5" customFormat="1" ht="14.25" x14ac:dyDescent="0.15">
      <c r="A1327" s="33">
        <v>1316563</v>
      </c>
      <c r="B1327" s="71" t="s">
        <v>6413</v>
      </c>
      <c r="C1327" s="35">
        <f>IF($H$2&gt;0,$H$2,MULTIPLIER!$C$9)</f>
        <v>0</v>
      </c>
      <c r="D1327" s="36">
        <v>77.27</v>
      </c>
      <c r="E1327" s="43">
        <f t="shared" si="27"/>
        <v>0</v>
      </c>
    </row>
    <row r="1328" spans="1:5" customFormat="1" ht="14.25" x14ac:dyDescent="0.15">
      <c r="A1328" s="29">
        <v>1316564</v>
      </c>
      <c r="B1328" s="70" t="s">
        <v>6419</v>
      </c>
      <c r="C1328" s="31">
        <f>IF($H$2&gt;0,$H$2,MULTIPLIER!$C$9)</f>
        <v>0</v>
      </c>
      <c r="D1328" s="32">
        <v>77.27</v>
      </c>
      <c r="E1328" s="43">
        <f t="shared" si="27"/>
        <v>0</v>
      </c>
    </row>
    <row r="1329" spans="1:6" customFormat="1" ht="14.25" x14ac:dyDescent="0.15">
      <c r="A1329" s="33">
        <v>1316565</v>
      </c>
      <c r="B1329" s="71" t="s">
        <v>6415</v>
      </c>
      <c r="C1329" s="35">
        <f>IF($H$2&gt;0,$H$2,MULTIPLIER!$C$9)</f>
        <v>0</v>
      </c>
      <c r="D1329" s="36">
        <v>77.27</v>
      </c>
      <c r="E1329" s="43">
        <f t="shared" si="27"/>
        <v>0</v>
      </c>
    </row>
    <row r="1330" spans="1:6" customFormat="1" ht="14.25" x14ac:dyDescent="0.15">
      <c r="A1330" s="29">
        <v>1316575</v>
      </c>
      <c r="B1330" s="70" t="s">
        <v>6416</v>
      </c>
      <c r="C1330" s="31">
        <f>IF($H$2&gt;0,$H$2,MULTIPLIER!$C$9)</f>
        <v>0</v>
      </c>
      <c r="D1330" s="32">
        <v>228.07</v>
      </c>
      <c r="E1330" s="43">
        <f t="shared" si="27"/>
        <v>0</v>
      </c>
    </row>
    <row r="1331" spans="1:6" customFormat="1" ht="14.25" x14ac:dyDescent="0.15">
      <c r="A1331" s="33">
        <v>1316536</v>
      </c>
      <c r="B1331" s="71" t="s">
        <v>5740</v>
      </c>
      <c r="C1331" s="35">
        <f>IF($H$2&gt;0,$H$2,MULTIPLIER!$C$9)</f>
        <v>0</v>
      </c>
      <c r="D1331" s="36">
        <v>100.49</v>
      </c>
      <c r="E1331" s="43">
        <f t="shared" si="27"/>
        <v>0</v>
      </c>
    </row>
    <row r="1332" spans="1:6" customFormat="1" ht="32.1" customHeight="1" x14ac:dyDescent="0.15">
      <c r="A1332" s="243" t="s">
        <v>5193</v>
      </c>
      <c r="B1332" s="244"/>
      <c r="C1332" s="243"/>
      <c r="D1332" s="243"/>
      <c r="E1332" s="243"/>
      <c r="F1332" s="93" t="str">
        <f>HYPERLINK("#'Fittings'!A1","Top of Page")</f>
        <v>Top of Page</v>
      </c>
    </row>
    <row r="1333" spans="1:6" customFormat="1" ht="14.25" x14ac:dyDescent="0.15">
      <c r="A1333" s="29">
        <v>304450</v>
      </c>
      <c r="B1333" s="70" t="s">
        <v>5708</v>
      </c>
      <c r="C1333" s="31">
        <f>IF($I$2&gt;0,$I$2,MULTIPLIER!$C$10)</f>
        <v>0</v>
      </c>
      <c r="D1333" s="32">
        <v>3.94</v>
      </c>
      <c r="E1333" s="43">
        <f t="shared" ref="E1333:E1364" si="28">C1333*D1333</f>
        <v>0</v>
      </c>
    </row>
    <row r="1334" spans="1:6" customFormat="1" ht="14.25" x14ac:dyDescent="0.15">
      <c r="A1334" s="33">
        <v>304451</v>
      </c>
      <c r="B1334" s="71" t="s">
        <v>5709</v>
      </c>
      <c r="C1334" s="35">
        <f>IF($I$2&gt;0,$I$2,MULTIPLIER!$C$10)</f>
        <v>0</v>
      </c>
      <c r="D1334" s="36">
        <v>5.65</v>
      </c>
      <c r="E1334" s="43">
        <f t="shared" si="28"/>
        <v>0</v>
      </c>
    </row>
    <row r="1335" spans="1:6" customFormat="1" ht="14.25" x14ac:dyDescent="0.15">
      <c r="A1335" s="29">
        <v>304452</v>
      </c>
      <c r="B1335" s="70" t="s">
        <v>5710</v>
      </c>
      <c r="C1335" s="31">
        <f>IF($I$2&gt;0,$I$2,MULTIPLIER!$C$10)</f>
        <v>0</v>
      </c>
      <c r="D1335" s="32">
        <v>6.64</v>
      </c>
      <c r="E1335" s="43">
        <f t="shared" si="28"/>
        <v>0</v>
      </c>
    </row>
    <row r="1336" spans="1:6" customFormat="1" ht="14.25" x14ac:dyDescent="0.15">
      <c r="A1336" s="33">
        <v>304453</v>
      </c>
      <c r="B1336" s="71" t="s">
        <v>5711</v>
      </c>
      <c r="C1336" s="35">
        <f>IF($I$2&gt;0,$I$2,MULTIPLIER!$C$10)</f>
        <v>0</v>
      </c>
      <c r="D1336" s="36">
        <v>6.89</v>
      </c>
      <c r="E1336" s="43">
        <f t="shared" si="28"/>
        <v>0</v>
      </c>
    </row>
    <row r="1337" spans="1:6" customFormat="1" ht="14.25" x14ac:dyDescent="0.15">
      <c r="A1337" s="29">
        <v>304454</v>
      </c>
      <c r="B1337" s="70" t="s">
        <v>5712</v>
      </c>
      <c r="C1337" s="31">
        <f>IF($I$2&gt;0,$I$2,MULTIPLIER!$C$10)</f>
        <v>0</v>
      </c>
      <c r="D1337" s="32">
        <v>8.6300000000000008</v>
      </c>
      <c r="E1337" s="43">
        <f t="shared" si="28"/>
        <v>0</v>
      </c>
    </row>
    <row r="1338" spans="1:6" customFormat="1" ht="14.25" x14ac:dyDescent="0.15">
      <c r="A1338" s="33">
        <v>304455</v>
      </c>
      <c r="B1338" s="71" t="s">
        <v>5713</v>
      </c>
      <c r="C1338" s="35">
        <f>IF($I$2&gt;0,$I$2,MULTIPLIER!$C$10)</f>
        <v>0</v>
      </c>
      <c r="D1338" s="36">
        <v>12.97</v>
      </c>
      <c r="E1338" s="43">
        <f t="shared" si="28"/>
        <v>0</v>
      </c>
    </row>
    <row r="1339" spans="1:6" customFormat="1" ht="14.25" x14ac:dyDescent="0.15">
      <c r="A1339" s="29">
        <v>304456</v>
      </c>
      <c r="B1339" s="70" t="s">
        <v>5714</v>
      </c>
      <c r="C1339" s="31">
        <f>IF($I$2&gt;0,$I$2,MULTIPLIER!$C$10)</f>
        <v>0</v>
      </c>
      <c r="D1339" s="32">
        <v>23.47</v>
      </c>
      <c r="E1339" s="43">
        <f t="shared" si="28"/>
        <v>0</v>
      </c>
    </row>
    <row r="1340" spans="1:6" customFormat="1" ht="14.25" x14ac:dyDescent="0.15">
      <c r="A1340" s="33">
        <v>304457</v>
      </c>
      <c r="B1340" s="71" t="s">
        <v>5715</v>
      </c>
      <c r="C1340" s="35">
        <f>IF($I$2&gt;0,$I$2,MULTIPLIER!$C$10)</f>
        <v>0</v>
      </c>
      <c r="D1340" s="36">
        <v>35.799999999999997</v>
      </c>
      <c r="E1340" s="43">
        <f t="shared" si="28"/>
        <v>0</v>
      </c>
    </row>
    <row r="1341" spans="1:6" customFormat="1" ht="14.25" x14ac:dyDescent="0.15">
      <c r="A1341" s="29">
        <v>304458</v>
      </c>
      <c r="B1341" s="70" t="s">
        <v>5716</v>
      </c>
      <c r="C1341" s="31">
        <f>IF($I$2&gt;0,$I$2,MULTIPLIER!$C$10)</f>
        <v>0</v>
      </c>
      <c r="D1341" s="32">
        <v>39.28</v>
      </c>
      <c r="E1341" s="43">
        <f t="shared" si="28"/>
        <v>0</v>
      </c>
    </row>
    <row r="1342" spans="1:6" customFormat="1" ht="14.25" x14ac:dyDescent="0.15">
      <c r="A1342" s="33">
        <v>304460</v>
      </c>
      <c r="B1342" s="71" t="s">
        <v>5718</v>
      </c>
      <c r="C1342" s="35">
        <f>IF($I$2&gt;0,$I$2,MULTIPLIER!$C$10)</f>
        <v>0</v>
      </c>
      <c r="D1342" s="36">
        <v>97.93</v>
      </c>
      <c r="E1342" s="43">
        <f t="shared" si="28"/>
        <v>0</v>
      </c>
    </row>
    <row r="1343" spans="1:6" customFormat="1" ht="14.25" x14ac:dyDescent="0.15">
      <c r="A1343" s="29">
        <v>304320</v>
      </c>
      <c r="B1343" s="70" t="s">
        <v>5721</v>
      </c>
      <c r="C1343" s="31">
        <f>IF($I$2&gt;0,$I$2,MULTIPLIER!$C$10)</f>
        <v>0</v>
      </c>
      <c r="D1343" s="32">
        <v>5.95</v>
      </c>
      <c r="E1343" s="43">
        <f t="shared" si="28"/>
        <v>0</v>
      </c>
    </row>
    <row r="1344" spans="1:6" customFormat="1" ht="14.25" x14ac:dyDescent="0.15">
      <c r="A1344" s="33">
        <v>304321</v>
      </c>
      <c r="B1344" s="71" t="s">
        <v>5722</v>
      </c>
      <c r="C1344" s="35">
        <f>IF($I$2&gt;0,$I$2,MULTIPLIER!$C$10)</f>
        <v>0</v>
      </c>
      <c r="D1344" s="36">
        <v>7.06</v>
      </c>
      <c r="E1344" s="43">
        <f t="shared" si="28"/>
        <v>0</v>
      </c>
    </row>
    <row r="1345" spans="1:5" customFormat="1" ht="14.25" x14ac:dyDescent="0.15">
      <c r="A1345" s="29">
        <v>304322</v>
      </c>
      <c r="B1345" s="70" t="s">
        <v>5723</v>
      </c>
      <c r="C1345" s="31">
        <f>IF($I$2&gt;0,$I$2,MULTIPLIER!$C$10)</f>
        <v>0</v>
      </c>
      <c r="D1345" s="32">
        <v>8.23</v>
      </c>
      <c r="E1345" s="43">
        <f t="shared" si="28"/>
        <v>0</v>
      </c>
    </row>
    <row r="1346" spans="1:5" customFormat="1" ht="14.25" x14ac:dyDescent="0.15">
      <c r="A1346" s="33">
        <v>304323</v>
      </c>
      <c r="B1346" s="71" t="s">
        <v>5724</v>
      </c>
      <c r="C1346" s="35">
        <f>IF($I$2&gt;0,$I$2,MULTIPLIER!$C$10)</f>
        <v>0</v>
      </c>
      <c r="D1346" s="36">
        <v>11.66</v>
      </c>
      <c r="E1346" s="43">
        <f t="shared" si="28"/>
        <v>0</v>
      </c>
    </row>
    <row r="1347" spans="1:5" customFormat="1" ht="14.25" x14ac:dyDescent="0.15">
      <c r="A1347" s="29">
        <v>304324</v>
      </c>
      <c r="B1347" s="70" t="s">
        <v>5725</v>
      </c>
      <c r="C1347" s="31">
        <f>IF($I$2&gt;0,$I$2,MULTIPLIER!$C$10)</f>
        <v>0</v>
      </c>
      <c r="D1347" s="32">
        <v>16.829999999999998</v>
      </c>
      <c r="E1347" s="43">
        <f t="shared" si="28"/>
        <v>0</v>
      </c>
    </row>
    <row r="1348" spans="1:5" customFormat="1" ht="14.25" x14ac:dyDescent="0.15">
      <c r="A1348" s="33">
        <v>304325</v>
      </c>
      <c r="B1348" s="71" t="s">
        <v>5726</v>
      </c>
      <c r="C1348" s="35">
        <f>IF($I$2&gt;0,$I$2,MULTIPLIER!$C$10)</f>
        <v>0</v>
      </c>
      <c r="D1348" s="36">
        <v>25.56</v>
      </c>
      <c r="E1348" s="43">
        <f t="shared" si="28"/>
        <v>0</v>
      </c>
    </row>
    <row r="1349" spans="1:5" customFormat="1" ht="14.25" x14ac:dyDescent="0.15">
      <c r="A1349" s="29">
        <v>304326</v>
      </c>
      <c r="B1349" s="70" t="s">
        <v>5727</v>
      </c>
      <c r="C1349" s="31">
        <f>IF($I$2&gt;0,$I$2,MULTIPLIER!$C$10)</f>
        <v>0</v>
      </c>
      <c r="D1349" s="32">
        <v>40.630000000000003</v>
      </c>
      <c r="E1349" s="43">
        <f t="shared" si="28"/>
        <v>0</v>
      </c>
    </row>
    <row r="1350" spans="1:5" customFormat="1" ht="14.25" x14ac:dyDescent="0.15">
      <c r="A1350" s="33">
        <v>304327</v>
      </c>
      <c r="B1350" s="71" t="s">
        <v>5728</v>
      </c>
      <c r="C1350" s="35">
        <f>IF($I$2&gt;0,$I$2,MULTIPLIER!$C$10)</f>
        <v>0</v>
      </c>
      <c r="D1350" s="36">
        <v>48.24</v>
      </c>
      <c r="E1350" s="43">
        <f t="shared" si="28"/>
        <v>0</v>
      </c>
    </row>
    <row r="1351" spans="1:5" customFormat="1" ht="14.25" x14ac:dyDescent="0.15">
      <c r="A1351" s="29">
        <v>304328</v>
      </c>
      <c r="B1351" s="70" t="s">
        <v>5729</v>
      </c>
      <c r="C1351" s="31">
        <f>IF($I$2&gt;0,$I$2,MULTIPLIER!$C$10)</f>
        <v>0</v>
      </c>
      <c r="D1351" s="32">
        <v>67.989999999999995</v>
      </c>
      <c r="E1351" s="43">
        <f t="shared" si="28"/>
        <v>0</v>
      </c>
    </row>
    <row r="1352" spans="1:5" customFormat="1" ht="14.25" x14ac:dyDescent="0.15">
      <c r="A1352" s="33">
        <v>304329</v>
      </c>
      <c r="B1352" s="71" t="s">
        <v>5730</v>
      </c>
      <c r="C1352" s="35">
        <f>IF($I$2&gt;0,$I$2,MULTIPLIER!$C$10)</f>
        <v>0</v>
      </c>
      <c r="D1352" s="36">
        <v>149.25</v>
      </c>
      <c r="E1352" s="43">
        <f t="shared" si="28"/>
        <v>0</v>
      </c>
    </row>
    <row r="1353" spans="1:5" customFormat="1" ht="14.25" x14ac:dyDescent="0.15">
      <c r="A1353" s="29">
        <v>304330</v>
      </c>
      <c r="B1353" s="70" t="s">
        <v>5731</v>
      </c>
      <c r="C1353" s="31">
        <f>IF($I$2&gt;0,$I$2,MULTIPLIER!$C$10)</f>
        <v>0</v>
      </c>
      <c r="D1353" s="32">
        <v>192.94</v>
      </c>
      <c r="E1353" s="43">
        <f t="shared" si="28"/>
        <v>0</v>
      </c>
    </row>
    <row r="1354" spans="1:5" customFormat="1" ht="14.25" x14ac:dyDescent="0.15">
      <c r="A1354" s="33">
        <v>304331</v>
      </c>
      <c r="B1354" s="71" t="s">
        <v>5732</v>
      </c>
      <c r="C1354" s="35">
        <f>IF($I$2&gt;0,$I$2,MULTIPLIER!$C$10)</f>
        <v>0</v>
      </c>
      <c r="D1354" s="36">
        <v>299.91000000000003</v>
      </c>
      <c r="E1354" s="43">
        <f t="shared" si="28"/>
        <v>0</v>
      </c>
    </row>
    <row r="1355" spans="1:5" customFormat="1" ht="14.25" x14ac:dyDescent="0.15">
      <c r="A1355" s="29" t="s">
        <v>3930</v>
      </c>
      <c r="B1355" s="70" t="s">
        <v>6334</v>
      </c>
      <c r="C1355" s="31">
        <f>IF($I$2&gt;0,$I$2,MULTIPLIER!$C$10)</f>
        <v>0</v>
      </c>
      <c r="D1355" s="32">
        <v>4.28</v>
      </c>
      <c r="E1355" s="43">
        <f t="shared" si="28"/>
        <v>0</v>
      </c>
    </row>
    <row r="1356" spans="1:5" customFormat="1" ht="14.25" x14ac:dyDescent="0.15">
      <c r="A1356" s="33" t="s">
        <v>3932</v>
      </c>
      <c r="B1356" s="71" t="s">
        <v>6335</v>
      </c>
      <c r="C1356" s="35">
        <f>IF($I$2&gt;0,$I$2,MULTIPLIER!$C$10)</f>
        <v>0</v>
      </c>
      <c r="D1356" s="36">
        <v>4.74</v>
      </c>
      <c r="E1356" s="43">
        <f t="shared" si="28"/>
        <v>0</v>
      </c>
    </row>
    <row r="1357" spans="1:5" customFormat="1" ht="14.25" x14ac:dyDescent="0.15">
      <c r="A1357" s="29" t="s">
        <v>3934</v>
      </c>
      <c r="B1357" s="70" t="s">
        <v>6336</v>
      </c>
      <c r="C1357" s="31">
        <f>IF($I$2&gt;0,$I$2,MULTIPLIER!$C$10)</f>
        <v>0</v>
      </c>
      <c r="D1357" s="32">
        <v>5.1100000000000003</v>
      </c>
      <c r="E1357" s="43">
        <f t="shared" si="28"/>
        <v>0</v>
      </c>
    </row>
    <row r="1358" spans="1:5" customFormat="1" ht="14.25" x14ac:dyDescent="0.15">
      <c r="A1358" s="33" t="s">
        <v>3936</v>
      </c>
      <c r="B1358" s="71" t="s">
        <v>6337</v>
      </c>
      <c r="C1358" s="35">
        <f>IF($I$2&gt;0,$I$2,MULTIPLIER!$C$10)</f>
        <v>0</v>
      </c>
      <c r="D1358" s="36">
        <v>7.12</v>
      </c>
      <c r="E1358" s="43">
        <f t="shared" si="28"/>
        <v>0</v>
      </c>
    </row>
    <row r="1359" spans="1:5" customFormat="1" ht="14.25" x14ac:dyDescent="0.15">
      <c r="A1359" s="29" t="s">
        <v>3938</v>
      </c>
      <c r="B1359" s="70" t="s">
        <v>6338</v>
      </c>
      <c r="C1359" s="31">
        <f>IF($I$2&gt;0,$I$2,MULTIPLIER!$C$10)</f>
        <v>0</v>
      </c>
      <c r="D1359" s="32">
        <v>9.51</v>
      </c>
      <c r="E1359" s="43">
        <f t="shared" si="28"/>
        <v>0</v>
      </c>
    </row>
    <row r="1360" spans="1:5" customFormat="1" ht="14.25" x14ac:dyDescent="0.15">
      <c r="A1360" s="33" t="s">
        <v>3940</v>
      </c>
      <c r="B1360" s="71" t="s">
        <v>6339</v>
      </c>
      <c r="C1360" s="35">
        <f>IF($I$2&gt;0,$I$2,MULTIPLIER!$C$10)</f>
        <v>0</v>
      </c>
      <c r="D1360" s="36">
        <v>12.2</v>
      </c>
      <c r="E1360" s="43">
        <f t="shared" si="28"/>
        <v>0</v>
      </c>
    </row>
    <row r="1361" spans="1:5" customFormat="1" ht="14.25" x14ac:dyDescent="0.15">
      <c r="A1361" s="29" t="s">
        <v>3942</v>
      </c>
      <c r="B1361" s="70" t="s">
        <v>6340</v>
      </c>
      <c r="C1361" s="31">
        <f>IF($I$2&gt;0,$I$2,MULTIPLIER!$C$10)</f>
        <v>0</v>
      </c>
      <c r="D1361" s="32">
        <v>19.91</v>
      </c>
      <c r="E1361" s="43">
        <f t="shared" si="28"/>
        <v>0</v>
      </c>
    </row>
    <row r="1362" spans="1:5" customFormat="1" ht="14.25" x14ac:dyDescent="0.15">
      <c r="A1362" s="33" t="s">
        <v>3944</v>
      </c>
      <c r="B1362" s="71" t="s">
        <v>6341</v>
      </c>
      <c r="C1362" s="35">
        <f>IF($I$2&gt;0,$I$2,MULTIPLIER!$C$10)</f>
        <v>0</v>
      </c>
      <c r="D1362" s="36">
        <v>25.53</v>
      </c>
      <c r="E1362" s="43">
        <f t="shared" si="28"/>
        <v>0</v>
      </c>
    </row>
    <row r="1363" spans="1:5" customFormat="1" ht="14.25" x14ac:dyDescent="0.15">
      <c r="A1363" s="29" t="s">
        <v>3946</v>
      </c>
      <c r="B1363" s="70" t="s">
        <v>6342</v>
      </c>
      <c r="C1363" s="31">
        <f>IF($I$2&gt;0,$I$2,MULTIPLIER!$C$10)</f>
        <v>0</v>
      </c>
      <c r="D1363" s="32">
        <v>34.99</v>
      </c>
      <c r="E1363" s="43">
        <f t="shared" si="28"/>
        <v>0</v>
      </c>
    </row>
    <row r="1364" spans="1:5" customFormat="1" ht="14.25" x14ac:dyDescent="0.15">
      <c r="A1364" s="33" t="s">
        <v>3948</v>
      </c>
      <c r="B1364" s="71" t="s">
        <v>6343</v>
      </c>
      <c r="C1364" s="35">
        <f>IF($I$2&gt;0,$I$2,MULTIPLIER!$C$10)</f>
        <v>0</v>
      </c>
      <c r="D1364" s="36">
        <v>84.89</v>
      </c>
      <c r="E1364" s="43">
        <f t="shared" si="28"/>
        <v>0</v>
      </c>
    </row>
    <row r="1365" spans="1:5" customFormat="1" ht="14.25" x14ac:dyDescent="0.15">
      <c r="A1365" s="29" t="s">
        <v>3950</v>
      </c>
      <c r="B1365" s="70" t="s">
        <v>6344</v>
      </c>
      <c r="C1365" s="31">
        <f>IF($I$2&gt;0,$I$2,MULTIPLIER!$C$10)</f>
        <v>0</v>
      </c>
      <c r="D1365" s="32">
        <v>116.73</v>
      </c>
      <c r="E1365" s="43">
        <f t="shared" ref="E1365:E1396" si="29">C1365*D1365</f>
        <v>0</v>
      </c>
    </row>
    <row r="1366" spans="1:5" customFormat="1" ht="14.25" x14ac:dyDescent="0.15">
      <c r="A1366" s="33" t="s">
        <v>3952</v>
      </c>
      <c r="B1366" s="71" t="s">
        <v>6420</v>
      </c>
      <c r="C1366" s="35">
        <f>IF($I$2&gt;0,$I$2,MULTIPLIER!$C$10)</f>
        <v>0</v>
      </c>
      <c r="D1366" s="36">
        <v>190.77</v>
      </c>
      <c r="E1366" s="43">
        <f t="shared" si="29"/>
        <v>0</v>
      </c>
    </row>
    <row r="1367" spans="1:5" customFormat="1" ht="14.25" x14ac:dyDescent="0.15">
      <c r="A1367" s="29">
        <v>304530</v>
      </c>
      <c r="B1367" s="70" t="s">
        <v>5734</v>
      </c>
      <c r="C1367" s="31">
        <f>IF($I$2&gt;0,$I$2,MULTIPLIER!$C$10)</f>
        <v>0</v>
      </c>
      <c r="D1367" s="32">
        <v>18.28</v>
      </c>
      <c r="E1367" s="43">
        <f t="shared" si="29"/>
        <v>0</v>
      </c>
    </row>
    <row r="1368" spans="1:5" customFormat="1" ht="14.25" x14ac:dyDescent="0.15">
      <c r="A1368" s="33">
        <v>304531</v>
      </c>
      <c r="B1368" s="71" t="s">
        <v>5735</v>
      </c>
      <c r="C1368" s="35">
        <f>IF($I$2&gt;0,$I$2,MULTIPLIER!$C$10)</f>
        <v>0</v>
      </c>
      <c r="D1368" s="36">
        <v>18.28</v>
      </c>
      <c r="E1368" s="43">
        <f t="shared" si="29"/>
        <v>0</v>
      </c>
    </row>
    <row r="1369" spans="1:5" customFormat="1" ht="14.25" x14ac:dyDescent="0.15">
      <c r="A1369" s="29">
        <v>304532</v>
      </c>
      <c r="B1369" s="70" t="s">
        <v>5736</v>
      </c>
      <c r="C1369" s="31">
        <f>IF($I$2&gt;0,$I$2,MULTIPLIER!$C$10)</f>
        <v>0</v>
      </c>
      <c r="D1369" s="32">
        <v>21.78</v>
      </c>
      <c r="E1369" s="43">
        <f t="shared" si="29"/>
        <v>0</v>
      </c>
    </row>
    <row r="1370" spans="1:5" customFormat="1" ht="14.25" x14ac:dyDescent="0.15">
      <c r="A1370" s="33">
        <v>304533</v>
      </c>
      <c r="B1370" s="71" t="s">
        <v>5737</v>
      </c>
      <c r="C1370" s="35">
        <f>IF($I$2&gt;0,$I$2,MULTIPLIER!$C$10)</f>
        <v>0</v>
      </c>
      <c r="D1370" s="36">
        <v>26.83</v>
      </c>
      <c r="E1370" s="43">
        <f t="shared" si="29"/>
        <v>0</v>
      </c>
    </row>
    <row r="1371" spans="1:5" customFormat="1" ht="14.25" x14ac:dyDescent="0.15">
      <c r="A1371" s="29">
        <v>304534</v>
      </c>
      <c r="B1371" s="70" t="s">
        <v>5738</v>
      </c>
      <c r="C1371" s="31">
        <f>IF($I$2&gt;0,$I$2,MULTIPLIER!$C$10)</f>
        <v>0</v>
      </c>
      <c r="D1371" s="32">
        <v>45.91</v>
      </c>
      <c r="E1371" s="43">
        <f t="shared" si="29"/>
        <v>0</v>
      </c>
    </row>
    <row r="1372" spans="1:5" customFormat="1" ht="14.25" x14ac:dyDescent="0.15">
      <c r="A1372" s="33">
        <v>304535</v>
      </c>
      <c r="B1372" s="71" t="s">
        <v>5739</v>
      </c>
      <c r="C1372" s="35">
        <f>IF($I$2&gt;0,$I$2,MULTIPLIER!$C$10)</f>
        <v>0</v>
      </c>
      <c r="D1372" s="36">
        <v>67.94</v>
      </c>
      <c r="E1372" s="43">
        <f t="shared" si="29"/>
        <v>0</v>
      </c>
    </row>
    <row r="1373" spans="1:5" customFormat="1" ht="14.25" x14ac:dyDescent="0.15">
      <c r="A1373" s="29">
        <v>304536</v>
      </c>
      <c r="B1373" s="70" t="s">
        <v>5740</v>
      </c>
      <c r="C1373" s="31">
        <f>IF($I$2&gt;0,$I$2,MULTIPLIER!$C$10)</f>
        <v>0</v>
      </c>
      <c r="D1373" s="32">
        <v>80.680000000000007</v>
      </c>
      <c r="E1373" s="43">
        <f t="shared" si="29"/>
        <v>0</v>
      </c>
    </row>
    <row r="1374" spans="1:5" customFormat="1" ht="14.25" x14ac:dyDescent="0.15">
      <c r="A1374" s="33">
        <v>304537</v>
      </c>
      <c r="B1374" s="71" t="s">
        <v>5741</v>
      </c>
      <c r="C1374" s="35">
        <f>IF($I$2&gt;0,$I$2,MULTIPLIER!$C$10)</f>
        <v>0</v>
      </c>
      <c r="D1374" s="36">
        <v>99.95</v>
      </c>
      <c r="E1374" s="43">
        <f t="shared" si="29"/>
        <v>0</v>
      </c>
    </row>
    <row r="1375" spans="1:5" customFormat="1" ht="14.25" x14ac:dyDescent="0.15">
      <c r="A1375" s="29">
        <v>304538</v>
      </c>
      <c r="B1375" s="70" t="s">
        <v>5742</v>
      </c>
      <c r="C1375" s="31">
        <f>IF($I$2&gt;0,$I$2,MULTIPLIER!$C$10)</f>
        <v>0</v>
      </c>
      <c r="D1375" s="32">
        <v>143.08000000000001</v>
      </c>
      <c r="E1375" s="43">
        <f t="shared" si="29"/>
        <v>0</v>
      </c>
    </row>
    <row r="1376" spans="1:5" customFormat="1" ht="14.25" x14ac:dyDescent="0.15">
      <c r="A1376" s="33">
        <v>3045390</v>
      </c>
      <c r="B1376" s="71" t="s">
        <v>5744</v>
      </c>
      <c r="C1376" s="35">
        <f>IF($I$2&gt;0,$I$2,MULTIPLIER!$C$10)</f>
        <v>0</v>
      </c>
      <c r="D1376" s="36">
        <v>444.18</v>
      </c>
      <c r="E1376" s="43">
        <f t="shared" si="29"/>
        <v>0</v>
      </c>
    </row>
    <row r="1377" spans="1:5" customFormat="1" ht="14.25" x14ac:dyDescent="0.15">
      <c r="A1377" s="29">
        <v>304180</v>
      </c>
      <c r="B1377" s="70" t="s">
        <v>6345</v>
      </c>
      <c r="C1377" s="31">
        <f>IF($I$2&gt;0,$I$2,MULTIPLIER!$C$10)</f>
        <v>0</v>
      </c>
      <c r="D1377" s="32">
        <v>9.9</v>
      </c>
      <c r="E1377" s="43">
        <f t="shared" si="29"/>
        <v>0</v>
      </c>
    </row>
    <row r="1378" spans="1:5" customFormat="1" ht="14.25" x14ac:dyDescent="0.15">
      <c r="A1378" s="33">
        <v>304181</v>
      </c>
      <c r="B1378" s="71" t="s">
        <v>6346</v>
      </c>
      <c r="C1378" s="35">
        <f>IF($I$2&gt;0,$I$2,MULTIPLIER!$C$10)</f>
        <v>0</v>
      </c>
      <c r="D1378" s="36">
        <v>9.9</v>
      </c>
      <c r="E1378" s="43">
        <f t="shared" si="29"/>
        <v>0</v>
      </c>
    </row>
    <row r="1379" spans="1:5" customFormat="1" ht="14.25" x14ac:dyDescent="0.15">
      <c r="A1379" s="29">
        <v>304182</v>
      </c>
      <c r="B1379" s="70" t="s">
        <v>6347</v>
      </c>
      <c r="C1379" s="31">
        <f>IF($I$2&gt;0,$I$2,MULTIPLIER!$C$10)</f>
        <v>0</v>
      </c>
      <c r="D1379" s="32">
        <v>11.63</v>
      </c>
      <c r="E1379" s="43">
        <f t="shared" si="29"/>
        <v>0</v>
      </c>
    </row>
    <row r="1380" spans="1:5" customFormat="1" ht="14.25" x14ac:dyDescent="0.15">
      <c r="A1380" s="33">
        <v>304183</v>
      </c>
      <c r="B1380" s="71" t="s">
        <v>6348</v>
      </c>
      <c r="C1380" s="35">
        <f>IF($I$2&gt;0,$I$2,MULTIPLIER!$C$10)</f>
        <v>0</v>
      </c>
      <c r="D1380" s="36">
        <v>12.78</v>
      </c>
      <c r="E1380" s="43">
        <f t="shared" si="29"/>
        <v>0</v>
      </c>
    </row>
    <row r="1381" spans="1:5" customFormat="1" ht="14.25" x14ac:dyDescent="0.15">
      <c r="A1381" s="29">
        <v>304184</v>
      </c>
      <c r="B1381" s="70" t="s">
        <v>6349</v>
      </c>
      <c r="C1381" s="31">
        <f>IF($I$2&gt;0,$I$2,MULTIPLIER!$C$10)</f>
        <v>0</v>
      </c>
      <c r="D1381" s="32">
        <v>18.66</v>
      </c>
      <c r="E1381" s="43">
        <f t="shared" si="29"/>
        <v>0</v>
      </c>
    </row>
    <row r="1382" spans="1:5" customFormat="1" ht="14.25" x14ac:dyDescent="0.15">
      <c r="A1382" s="33">
        <v>304185</v>
      </c>
      <c r="B1382" s="71" t="s">
        <v>6350</v>
      </c>
      <c r="C1382" s="35">
        <f>IF($I$2&gt;0,$I$2,MULTIPLIER!$C$10)</f>
        <v>0</v>
      </c>
      <c r="D1382" s="36">
        <v>22.79</v>
      </c>
      <c r="E1382" s="43">
        <f t="shared" si="29"/>
        <v>0</v>
      </c>
    </row>
    <row r="1383" spans="1:5" customFormat="1" ht="14.25" x14ac:dyDescent="0.15">
      <c r="A1383" s="29">
        <v>304186</v>
      </c>
      <c r="B1383" s="70" t="s">
        <v>6351</v>
      </c>
      <c r="C1383" s="31">
        <f>IF($I$2&gt;0,$I$2,MULTIPLIER!$C$10)</f>
        <v>0</v>
      </c>
      <c r="D1383" s="32">
        <v>36.49</v>
      </c>
      <c r="E1383" s="43">
        <f t="shared" si="29"/>
        <v>0</v>
      </c>
    </row>
    <row r="1384" spans="1:5" customFormat="1" ht="14.25" x14ac:dyDescent="0.15">
      <c r="A1384" s="33">
        <v>304187</v>
      </c>
      <c r="B1384" s="71" t="s">
        <v>6352</v>
      </c>
      <c r="C1384" s="35">
        <f>IF($I$2&gt;0,$I$2,MULTIPLIER!$C$10)</f>
        <v>0</v>
      </c>
      <c r="D1384" s="36">
        <v>43.41</v>
      </c>
      <c r="E1384" s="43">
        <f t="shared" si="29"/>
        <v>0</v>
      </c>
    </row>
    <row r="1385" spans="1:5" customFormat="1" ht="14.25" x14ac:dyDescent="0.15">
      <c r="A1385" s="29">
        <v>304188</v>
      </c>
      <c r="B1385" s="70" t="s">
        <v>6353</v>
      </c>
      <c r="C1385" s="31">
        <f>IF($I$2&gt;0,$I$2,MULTIPLIER!$C$10)</f>
        <v>0</v>
      </c>
      <c r="D1385" s="32">
        <v>61.08</v>
      </c>
      <c r="E1385" s="43">
        <f t="shared" si="29"/>
        <v>0</v>
      </c>
    </row>
    <row r="1386" spans="1:5" customFormat="1" ht="14.25" x14ac:dyDescent="0.15">
      <c r="A1386" s="33">
        <v>304189</v>
      </c>
      <c r="B1386" s="71" t="s">
        <v>6421</v>
      </c>
      <c r="C1386" s="35">
        <f>IF($I$2&gt;0,$I$2,MULTIPLIER!$C$10)</f>
        <v>0</v>
      </c>
      <c r="D1386" s="36">
        <v>168.02</v>
      </c>
      <c r="E1386" s="43">
        <f t="shared" si="29"/>
        <v>0</v>
      </c>
    </row>
    <row r="1387" spans="1:5" customFormat="1" ht="14.25" x14ac:dyDescent="0.15">
      <c r="A1387" s="29">
        <v>304190</v>
      </c>
      <c r="B1387" s="70" t="s">
        <v>6354</v>
      </c>
      <c r="C1387" s="31">
        <f>IF($I$2&gt;0,$I$2,MULTIPLIER!$C$10)</f>
        <v>0</v>
      </c>
      <c r="D1387" s="32">
        <v>231.57</v>
      </c>
      <c r="E1387" s="43">
        <f t="shared" si="29"/>
        <v>0</v>
      </c>
    </row>
    <row r="1388" spans="1:5" customFormat="1" ht="14.25" x14ac:dyDescent="0.15">
      <c r="A1388" s="33">
        <v>304100</v>
      </c>
      <c r="B1388" s="71" t="s">
        <v>6356</v>
      </c>
      <c r="C1388" s="35">
        <f>IF($I$2&gt;0,$I$2,MULTIPLIER!$C$10)</f>
        <v>0</v>
      </c>
      <c r="D1388" s="36">
        <v>7.83</v>
      </c>
      <c r="E1388" s="43">
        <f t="shared" si="29"/>
        <v>0</v>
      </c>
    </row>
    <row r="1389" spans="1:5" customFormat="1" ht="14.25" x14ac:dyDescent="0.15">
      <c r="A1389" s="29">
        <v>304101</v>
      </c>
      <c r="B1389" s="70" t="s">
        <v>6357</v>
      </c>
      <c r="C1389" s="31">
        <f>IF($I$2&gt;0,$I$2,MULTIPLIER!$C$10)</f>
        <v>0</v>
      </c>
      <c r="D1389" s="32">
        <v>7.83</v>
      </c>
      <c r="E1389" s="43">
        <f t="shared" si="29"/>
        <v>0</v>
      </c>
    </row>
    <row r="1390" spans="1:5" customFormat="1" ht="14.25" x14ac:dyDescent="0.15">
      <c r="A1390" s="33">
        <v>304102</v>
      </c>
      <c r="B1390" s="71" t="s">
        <v>6358</v>
      </c>
      <c r="C1390" s="35">
        <f>IF($I$2&gt;0,$I$2,MULTIPLIER!$C$10)</f>
        <v>0</v>
      </c>
      <c r="D1390" s="36">
        <v>9.73</v>
      </c>
      <c r="E1390" s="43">
        <f t="shared" si="29"/>
        <v>0</v>
      </c>
    </row>
    <row r="1391" spans="1:5" customFormat="1" ht="14.25" x14ac:dyDescent="0.15">
      <c r="A1391" s="29">
        <v>304103</v>
      </c>
      <c r="B1391" s="70" t="s">
        <v>6359</v>
      </c>
      <c r="C1391" s="31">
        <f>IF($I$2&gt;0,$I$2,MULTIPLIER!$C$10)</f>
        <v>0</v>
      </c>
      <c r="D1391" s="32">
        <v>10.36</v>
      </c>
      <c r="E1391" s="43">
        <f t="shared" si="29"/>
        <v>0</v>
      </c>
    </row>
    <row r="1392" spans="1:5" customFormat="1" ht="14.25" x14ac:dyDescent="0.15">
      <c r="A1392" s="33">
        <v>304104</v>
      </c>
      <c r="B1392" s="71" t="s">
        <v>6360</v>
      </c>
      <c r="C1392" s="35">
        <f>IF($I$2&gt;0,$I$2,MULTIPLIER!$C$10)</f>
        <v>0</v>
      </c>
      <c r="D1392" s="36">
        <v>14.86</v>
      </c>
      <c r="E1392" s="43">
        <f t="shared" si="29"/>
        <v>0</v>
      </c>
    </row>
    <row r="1393" spans="1:5" customFormat="1" ht="14.25" x14ac:dyDescent="0.15">
      <c r="A1393" s="29">
        <v>304105</v>
      </c>
      <c r="B1393" s="70" t="s">
        <v>6361</v>
      </c>
      <c r="C1393" s="31">
        <f>IF($I$2&gt;0,$I$2,MULTIPLIER!$C$10)</f>
        <v>0</v>
      </c>
      <c r="D1393" s="32">
        <v>21.06</v>
      </c>
      <c r="E1393" s="43">
        <f t="shared" si="29"/>
        <v>0</v>
      </c>
    </row>
    <row r="1394" spans="1:5" customFormat="1" ht="14.25" x14ac:dyDescent="0.15">
      <c r="A1394" s="33">
        <v>304106</v>
      </c>
      <c r="B1394" s="71" t="s">
        <v>6362</v>
      </c>
      <c r="C1394" s="35">
        <f>IF($I$2&gt;0,$I$2,MULTIPLIER!$C$10)</f>
        <v>0</v>
      </c>
      <c r="D1394" s="36">
        <v>36.96</v>
      </c>
      <c r="E1394" s="43">
        <f t="shared" si="29"/>
        <v>0</v>
      </c>
    </row>
    <row r="1395" spans="1:5" customFormat="1" ht="14.25" x14ac:dyDescent="0.15">
      <c r="A1395" s="29">
        <v>304107</v>
      </c>
      <c r="B1395" s="70" t="s">
        <v>6363</v>
      </c>
      <c r="C1395" s="31">
        <f>IF($I$2&gt;0,$I$2,MULTIPLIER!$C$10)</f>
        <v>0</v>
      </c>
      <c r="D1395" s="32">
        <v>49.19</v>
      </c>
      <c r="E1395" s="43">
        <f t="shared" si="29"/>
        <v>0</v>
      </c>
    </row>
    <row r="1396" spans="1:5" customFormat="1" ht="14.25" x14ac:dyDescent="0.15">
      <c r="A1396" s="33">
        <v>304108</v>
      </c>
      <c r="B1396" s="71" t="s">
        <v>6364</v>
      </c>
      <c r="C1396" s="35">
        <f>IF($I$2&gt;0,$I$2,MULTIPLIER!$C$10)</f>
        <v>0</v>
      </c>
      <c r="D1396" s="36">
        <v>62.37</v>
      </c>
      <c r="E1396" s="43">
        <f t="shared" si="29"/>
        <v>0</v>
      </c>
    </row>
    <row r="1397" spans="1:5" customFormat="1" ht="14.25" x14ac:dyDescent="0.15">
      <c r="A1397" s="29">
        <v>304109</v>
      </c>
      <c r="B1397" s="70" t="s">
        <v>6365</v>
      </c>
      <c r="C1397" s="31">
        <f>IF($I$2&gt;0,$I$2,MULTIPLIER!$C$10)</f>
        <v>0</v>
      </c>
      <c r="D1397" s="32">
        <v>142.07</v>
      </c>
      <c r="E1397" s="43">
        <f t="shared" ref="E1397:E1428" si="30">C1397*D1397</f>
        <v>0</v>
      </c>
    </row>
    <row r="1398" spans="1:5" customFormat="1" ht="14.25" x14ac:dyDescent="0.15">
      <c r="A1398" s="33">
        <v>304110</v>
      </c>
      <c r="B1398" s="71" t="s">
        <v>6366</v>
      </c>
      <c r="C1398" s="35">
        <f>IF($I$2&gt;0,$I$2,MULTIPLIER!$C$10)</f>
        <v>0</v>
      </c>
      <c r="D1398" s="36">
        <v>181.03</v>
      </c>
      <c r="E1398" s="43">
        <f t="shared" si="30"/>
        <v>0</v>
      </c>
    </row>
    <row r="1399" spans="1:5" customFormat="1" ht="14.25" x14ac:dyDescent="0.15">
      <c r="A1399" s="29">
        <v>304120</v>
      </c>
      <c r="B1399" s="70" t="s">
        <v>6368</v>
      </c>
      <c r="C1399" s="31">
        <f>IF($I$2&gt;0,$I$2,MULTIPLIER!$C$10)</f>
        <v>0</v>
      </c>
      <c r="D1399" s="32">
        <v>11.18</v>
      </c>
      <c r="E1399" s="43">
        <f t="shared" si="30"/>
        <v>0</v>
      </c>
    </row>
    <row r="1400" spans="1:5" customFormat="1" ht="14.25" x14ac:dyDescent="0.15">
      <c r="A1400" s="33">
        <v>304121</v>
      </c>
      <c r="B1400" s="71" t="s">
        <v>6369</v>
      </c>
      <c r="C1400" s="35">
        <f>IF($I$2&gt;0,$I$2,MULTIPLIER!$C$10)</f>
        <v>0</v>
      </c>
      <c r="D1400" s="36">
        <v>11.18</v>
      </c>
      <c r="E1400" s="43">
        <f t="shared" si="30"/>
        <v>0</v>
      </c>
    </row>
    <row r="1401" spans="1:5" customFormat="1" ht="14.25" x14ac:dyDescent="0.15">
      <c r="A1401" s="29">
        <v>304122</v>
      </c>
      <c r="B1401" s="70" t="s">
        <v>6370</v>
      </c>
      <c r="C1401" s="31">
        <f>IF($I$2&gt;0,$I$2,MULTIPLIER!$C$10)</f>
        <v>0</v>
      </c>
      <c r="D1401" s="32">
        <v>13.46</v>
      </c>
      <c r="E1401" s="43">
        <f t="shared" si="30"/>
        <v>0</v>
      </c>
    </row>
    <row r="1402" spans="1:5" customFormat="1" ht="14.25" x14ac:dyDescent="0.15">
      <c r="A1402" s="33">
        <v>304123</v>
      </c>
      <c r="B1402" s="71" t="s">
        <v>6371</v>
      </c>
      <c r="C1402" s="35">
        <f>IF($I$2&gt;0,$I$2,MULTIPLIER!$C$10)</f>
        <v>0</v>
      </c>
      <c r="D1402" s="36">
        <v>15.84</v>
      </c>
      <c r="E1402" s="43">
        <f t="shared" si="30"/>
        <v>0</v>
      </c>
    </row>
    <row r="1403" spans="1:5" customFormat="1" ht="14.25" x14ac:dyDescent="0.15">
      <c r="A1403" s="29">
        <v>304124</v>
      </c>
      <c r="B1403" s="70" t="s">
        <v>6372</v>
      </c>
      <c r="C1403" s="31">
        <f>IF($I$2&gt;0,$I$2,MULTIPLIER!$C$10)</f>
        <v>0</v>
      </c>
      <c r="D1403" s="32">
        <v>21.98</v>
      </c>
      <c r="E1403" s="43">
        <f t="shared" si="30"/>
        <v>0</v>
      </c>
    </row>
    <row r="1404" spans="1:5" customFormat="1" ht="14.25" x14ac:dyDescent="0.15">
      <c r="A1404" s="33">
        <v>304125</v>
      </c>
      <c r="B1404" s="71" t="s">
        <v>6373</v>
      </c>
      <c r="C1404" s="35">
        <f>IF($I$2&gt;0,$I$2,MULTIPLIER!$C$10)</f>
        <v>0</v>
      </c>
      <c r="D1404" s="36">
        <v>38.04</v>
      </c>
      <c r="E1404" s="43">
        <f t="shared" si="30"/>
        <v>0</v>
      </c>
    </row>
    <row r="1405" spans="1:5" customFormat="1" ht="14.25" x14ac:dyDescent="0.15">
      <c r="A1405" s="29">
        <v>304126</v>
      </c>
      <c r="B1405" s="70" t="s">
        <v>6374</v>
      </c>
      <c r="C1405" s="31">
        <f>IF($I$2&gt;0,$I$2,MULTIPLIER!$C$10)</f>
        <v>0</v>
      </c>
      <c r="D1405" s="32">
        <v>55.25</v>
      </c>
      <c r="E1405" s="43">
        <f t="shared" si="30"/>
        <v>0</v>
      </c>
    </row>
    <row r="1406" spans="1:5" customFormat="1" ht="14.25" x14ac:dyDescent="0.15">
      <c r="A1406" s="33">
        <v>304127</v>
      </c>
      <c r="B1406" s="71" t="s">
        <v>6375</v>
      </c>
      <c r="C1406" s="35">
        <f>IF($I$2&gt;0,$I$2,MULTIPLIER!$C$10)</f>
        <v>0</v>
      </c>
      <c r="D1406" s="36">
        <v>65.36</v>
      </c>
      <c r="E1406" s="43">
        <f t="shared" si="30"/>
        <v>0</v>
      </c>
    </row>
    <row r="1407" spans="1:5" customFormat="1" ht="14.25" x14ac:dyDescent="0.15">
      <c r="A1407" s="29">
        <v>304128</v>
      </c>
      <c r="B1407" s="70" t="s">
        <v>6376</v>
      </c>
      <c r="C1407" s="31">
        <f>IF($I$2&gt;0,$I$2,MULTIPLIER!$C$10)</f>
        <v>0</v>
      </c>
      <c r="D1407" s="32">
        <v>88.52</v>
      </c>
      <c r="E1407" s="43">
        <f t="shared" si="30"/>
        <v>0</v>
      </c>
    </row>
    <row r="1408" spans="1:5" customFormat="1" ht="14.25" x14ac:dyDescent="0.15">
      <c r="A1408" s="33">
        <v>304129</v>
      </c>
      <c r="B1408" s="71" t="s">
        <v>6377</v>
      </c>
      <c r="C1408" s="35">
        <f>IF($I$2&gt;0,$I$2,MULTIPLIER!$C$10)</f>
        <v>0</v>
      </c>
      <c r="D1408" s="36">
        <v>186.95</v>
      </c>
      <c r="E1408" s="43">
        <f t="shared" si="30"/>
        <v>0</v>
      </c>
    </row>
    <row r="1409" spans="1:5" customFormat="1" ht="14.25" x14ac:dyDescent="0.15">
      <c r="A1409" s="29">
        <v>304130</v>
      </c>
      <c r="B1409" s="70" t="s">
        <v>6378</v>
      </c>
      <c r="C1409" s="31">
        <f>IF($I$2&gt;0,$I$2,MULTIPLIER!$C$10)</f>
        <v>0</v>
      </c>
      <c r="D1409" s="32">
        <v>248</v>
      </c>
      <c r="E1409" s="43">
        <f t="shared" si="30"/>
        <v>0</v>
      </c>
    </row>
    <row r="1410" spans="1:5" customFormat="1" ht="14.25" x14ac:dyDescent="0.15">
      <c r="A1410" s="33">
        <v>304390</v>
      </c>
      <c r="B1410" s="71" t="s">
        <v>5761</v>
      </c>
      <c r="C1410" s="35">
        <f>IF($I$2&gt;0,$I$2,MULTIPLIER!$C$10)</f>
        <v>0</v>
      </c>
      <c r="D1410" s="36">
        <v>5.1100000000000003</v>
      </c>
      <c r="E1410" s="43">
        <f t="shared" si="30"/>
        <v>0</v>
      </c>
    </row>
    <row r="1411" spans="1:5" customFormat="1" ht="14.25" x14ac:dyDescent="0.15">
      <c r="A1411" s="29">
        <v>304391</v>
      </c>
      <c r="B1411" s="70" t="s">
        <v>5762</v>
      </c>
      <c r="C1411" s="31">
        <f>IF($I$2&gt;0,$I$2,MULTIPLIER!$C$10)</f>
        <v>0</v>
      </c>
      <c r="D1411" s="32">
        <v>5.58</v>
      </c>
      <c r="E1411" s="43">
        <f t="shared" si="30"/>
        <v>0</v>
      </c>
    </row>
    <row r="1412" spans="1:5" customFormat="1" ht="14.25" x14ac:dyDescent="0.15">
      <c r="A1412" s="33">
        <v>304392</v>
      </c>
      <c r="B1412" s="71" t="s">
        <v>5763</v>
      </c>
      <c r="C1412" s="35">
        <f>IF($I$2&gt;0,$I$2,MULTIPLIER!$C$10)</f>
        <v>0</v>
      </c>
      <c r="D1412" s="36">
        <v>5.58</v>
      </c>
      <c r="E1412" s="43">
        <f t="shared" si="30"/>
        <v>0</v>
      </c>
    </row>
    <row r="1413" spans="1:5" customFormat="1" ht="14.25" x14ac:dyDescent="0.15">
      <c r="A1413" s="29">
        <v>304393</v>
      </c>
      <c r="B1413" s="70" t="s">
        <v>5764</v>
      </c>
      <c r="C1413" s="31">
        <f>IF($I$2&gt;0,$I$2,MULTIPLIER!$C$10)</f>
        <v>0</v>
      </c>
      <c r="D1413" s="32">
        <v>7.06</v>
      </c>
      <c r="E1413" s="43">
        <f t="shared" si="30"/>
        <v>0</v>
      </c>
    </row>
    <row r="1414" spans="1:5" customFormat="1" ht="14.25" x14ac:dyDescent="0.15">
      <c r="A1414" s="33">
        <v>304394</v>
      </c>
      <c r="B1414" s="71" t="s">
        <v>5765</v>
      </c>
      <c r="C1414" s="35">
        <f>IF($I$2&gt;0,$I$2,MULTIPLIER!$C$10)</f>
        <v>0</v>
      </c>
      <c r="D1414" s="36">
        <v>7.06</v>
      </c>
      <c r="E1414" s="43">
        <f t="shared" si="30"/>
        <v>0</v>
      </c>
    </row>
    <row r="1415" spans="1:5" customFormat="1" ht="14.25" x14ac:dyDescent="0.15">
      <c r="A1415" s="29">
        <v>304395</v>
      </c>
      <c r="B1415" s="70" t="s">
        <v>5766</v>
      </c>
      <c r="C1415" s="31">
        <f>IF($I$2&gt;0,$I$2,MULTIPLIER!$C$10)</f>
        <v>0</v>
      </c>
      <c r="D1415" s="32">
        <v>7.06</v>
      </c>
      <c r="E1415" s="43">
        <f t="shared" si="30"/>
        <v>0</v>
      </c>
    </row>
    <row r="1416" spans="1:5" customFormat="1" ht="14.25" x14ac:dyDescent="0.15">
      <c r="A1416" s="33">
        <v>304396</v>
      </c>
      <c r="B1416" s="71" t="s">
        <v>5767</v>
      </c>
      <c r="C1416" s="35">
        <f>IF($I$2&gt;0,$I$2,MULTIPLIER!$C$10)</f>
        <v>0</v>
      </c>
      <c r="D1416" s="36">
        <v>10.33</v>
      </c>
      <c r="E1416" s="43">
        <f t="shared" si="30"/>
        <v>0</v>
      </c>
    </row>
    <row r="1417" spans="1:5" customFormat="1" ht="14.25" x14ac:dyDescent="0.15">
      <c r="A1417" s="29">
        <v>304397</v>
      </c>
      <c r="B1417" s="70" t="s">
        <v>5768</v>
      </c>
      <c r="C1417" s="31">
        <f>IF($I$2&gt;0,$I$2,MULTIPLIER!$C$10)</f>
        <v>0</v>
      </c>
      <c r="D1417" s="32">
        <v>10.33</v>
      </c>
      <c r="E1417" s="43">
        <f t="shared" si="30"/>
        <v>0</v>
      </c>
    </row>
    <row r="1418" spans="1:5" customFormat="1" ht="14.25" x14ac:dyDescent="0.15">
      <c r="A1418" s="33">
        <v>304398</v>
      </c>
      <c r="B1418" s="71" t="s">
        <v>5769</v>
      </c>
      <c r="C1418" s="35">
        <f>IF($I$2&gt;0,$I$2,MULTIPLIER!$C$10)</f>
        <v>0</v>
      </c>
      <c r="D1418" s="36">
        <v>10.33</v>
      </c>
      <c r="E1418" s="43">
        <f t="shared" si="30"/>
        <v>0</v>
      </c>
    </row>
    <row r="1419" spans="1:5" customFormat="1" ht="14.25" x14ac:dyDescent="0.15">
      <c r="A1419" s="29">
        <v>304399</v>
      </c>
      <c r="B1419" s="70" t="s">
        <v>5770</v>
      </c>
      <c r="C1419" s="31">
        <f>IF($I$2&gt;0,$I$2,MULTIPLIER!$C$10)</f>
        <v>0</v>
      </c>
      <c r="D1419" s="32">
        <v>10.33</v>
      </c>
      <c r="E1419" s="43">
        <f t="shared" si="30"/>
        <v>0</v>
      </c>
    </row>
    <row r="1420" spans="1:5" customFormat="1" ht="14.25" x14ac:dyDescent="0.15">
      <c r="A1420" s="33">
        <v>304400</v>
      </c>
      <c r="B1420" s="71" t="s">
        <v>5771</v>
      </c>
      <c r="C1420" s="35">
        <f>IF($I$2&gt;0,$I$2,MULTIPLIER!$C$10)</f>
        <v>0</v>
      </c>
      <c r="D1420" s="36">
        <v>14.35</v>
      </c>
      <c r="E1420" s="43">
        <f t="shared" si="30"/>
        <v>0</v>
      </c>
    </row>
    <row r="1421" spans="1:5" customFormat="1" ht="14.25" x14ac:dyDescent="0.15">
      <c r="A1421" s="29">
        <v>304401</v>
      </c>
      <c r="B1421" s="70" t="s">
        <v>5772</v>
      </c>
      <c r="C1421" s="31">
        <f>IF($I$2&gt;0,$I$2,MULTIPLIER!$C$10)</f>
        <v>0</v>
      </c>
      <c r="D1421" s="32">
        <v>14.35</v>
      </c>
      <c r="E1421" s="43">
        <f t="shared" si="30"/>
        <v>0</v>
      </c>
    </row>
    <row r="1422" spans="1:5" customFormat="1" ht="14.25" x14ac:dyDescent="0.15">
      <c r="A1422" s="33">
        <v>304402</v>
      </c>
      <c r="B1422" s="71" t="s">
        <v>5773</v>
      </c>
      <c r="C1422" s="35">
        <f>IF($I$2&gt;0,$I$2,MULTIPLIER!$C$10)</f>
        <v>0</v>
      </c>
      <c r="D1422" s="36">
        <v>14.35</v>
      </c>
      <c r="E1422" s="43">
        <f t="shared" si="30"/>
        <v>0</v>
      </c>
    </row>
    <row r="1423" spans="1:5" customFormat="1" ht="14.25" x14ac:dyDescent="0.15">
      <c r="A1423" s="29">
        <v>304403</v>
      </c>
      <c r="B1423" s="70" t="s">
        <v>5774</v>
      </c>
      <c r="C1423" s="31">
        <f>IF($I$2&gt;0,$I$2,MULTIPLIER!$C$10)</f>
        <v>0</v>
      </c>
      <c r="D1423" s="32">
        <v>14.35</v>
      </c>
      <c r="E1423" s="43">
        <f t="shared" si="30"/>
        <v>0</v>
      </c>
    </row>
    <row r="1424" spans="1:5" customFormat="1" ht="14.25" x14ac:dyDescent="0.15">
      <c r="A1424" s="33">
        <v>304406</v>
      </c>
      <c r="B1424" s="71" t="s">
        <v>5775</v>
      </c>
      <c r="C1424" s="35">
        <f>IF($I$2&gt;0,$I$2,MULTIPLIER!$C$10)</f>
        <v>0</v>
      </c>
      <c r="D1424" s="36">
        <v>25.67</v>
      </c>
      <c r="E1424" s="43">
        <f t="shared" si="30"/>
        <v>0</v>
      </c>
    </row>
    <row r="1425" spans="1:5" customFormat="1" ht="14.25" x14ac:dyDescent="0.15">
      <c r="A1425" s="29">
        <v>304407</v>
      </c>
      <c r="B1425" s="70" t="s">
        <v>5776</v>
      </c>
      <c r="C1425" s="31">
        <f>IF($I$2&gt;0,$I$2,MULTIPLIER!$C$10)</f>
        <v>0</v>
      </c>
      <c r="D1425" s="32">
        <v>25.67</v>
      </c>
      <c r="E1425" s="43">
        <f t="shared" si="30"/>
        <v>0</v>
      </c>
    </row>
    <row r="1426" spans="1:5" customFormat="1" ht="14.25" x14ac:dyDescent="0.15">
      <c r="A1426" s="33">
        <v>304408</v>
      </c>
      <c r="B1426" s="71" t="s">
        <v>5777</v>
      </c>
      <c r="C1426" s="35">
        <f>IF($I$2&gt;0,$I$2,MULTIPLIER!$C$10)</f>
        <v>0</v>
      </c>
      <c r="D1426" s="36">
        <v>25.67</v>
      </c>
      <c r="E1426" s="43">
        <f t="shared" si="30"/>
        <v>0</v>
      </c>
    </row>
    <row r="1427" spans="1:5" customFormat="1" ht="14.25" x14ac:dyDescent="0.15">
      <c r="A1427" s="29">
        <v>304411</v>
      </c>
      <c r="B1427" s="70" t="s">
        <v>5780</v>
      </c>
      <c r="C1427" s="31">
        <f>IF($I$2&gt;0,$I$2,MULTIPLIER!$C$10)</f>
        <v>0</v>
      </c>
      <c r="D1427" s="32">
        <v>30.72</v>
      </c>
      <c r="E1427" s="43">
        <f t="shared" si="30"/>
        <v>0</v>
      </c>
    </row>
    <row r="1428" spans="1:5" customFormat="1" ht="14.25" x14ac:dyDescent="0.15">
      <c r="A1428" s="33">
        <v>304412</v>
      </c>
      <c r="B1428" s="71" t="s">
        <v>5781</v>
      </c>
      <c r="C1428" s="35">
        <f>IF($I$2&gt;0,$I$2,MULTIPLIER!$C$10)</f>
        <v>0</v>
      </c>
      <c r="D1428" s="36">
        <v>30.72</v>
      </c>
      <c r="E1428" s="43">
        <f t="shared" si="30"/>
        <v>0</v>
      </c>
    </row>
    <row r="1429" spans="1:5" customFormat="1" ht="14.25" x14ac:dyDescent="0.15">
      <c r="A1429" s="29">
        <v>304413</v>
      </c>
      <c r="B1429" s="70" t="s">
        <v>5782</v>
      </c>
      <c r="C1429" s="31">
        <f>IF($I$2&gt;0,$I$2,MULTIPLIER!$C$10)</f>
        <v>0</v>
      </c>
      <c r="D1429" s="32">
        <v>30.72</v>
      </c>
      <c r="E1429" s="43">
        <f t="shared" ref="E1429:E1460" si="31">C1429*D1429</f>
        <v>0</v>
      </c>
    </row>
    <row r="1430" spans="1:5" customFormat="1" ht="14.25" x14ac:dyDescent="0.15">
      <c r="A1430" s="33">
        <v>304414</v>
      </c>
      <c r="B1430" s="71" t="s">
        <v>5783</v>
      </c>
      <c r="C1430" s="35">
        <f>IF($I$2&gt;0,$I$2,MULTIPLIER!$C$10)</f>
        <v>0</v>
      </c>
      <c r="D1430" s="36">
        <v>30.72</v>
      </c>
      <c r="E1430" s="43">
        <f t="shared" si="31"/>
        <v>0</v>
      </c>
    </row>
    <row r="1431" spans="1:5" customFormat="1" ht="14.25" x14ac:dyDescent="0.15">
      <c r="A1431" s="29">
        <v>304417</v>
      </c>
      <c r="B1431" s="70" t="s">
        <v>6422</v>
      </c>
      <c r="C1431" s="31">
        <f>IF($I$2&gt;0,$I$2,MULTIPLIER!$C$10)</f>
        <v>0</v>
      </c>
      <c r="D1431" s="32">
        <v>46.86</v>
      </c>
      <c r="E1431" s="43">
        <f t="shared" si="31"/>
        <v>0</v>
      </c>
    </row>
    <row r="1432" spans="1:5" customFormat="1" ht="14.25" x14ac:dyDescent="0.15">
      <c r="A1432" s="33">
        <v>304418</v>
      </c>
      <c r="B1432" s="71" t="s">
        <v>5785</v>
      </c>
      <c r="C1432" s="35">
        <f>IF($I$2&gt;0,$I$2,MULTIPLIER!$C$10)</f>
        <v>0</v>
      </c>
      <c r="D1432" s="36">
        <v>46.86</v>
      </c>
      <c r="E1432" s="43">
        <f t="shared" si="31"/>
        <v>0</v>
      </c>
    </row>
    <row r="1433" spans="1:5" customFormat="1" ht="14.25" x14ac:dyDescent="0.15">
      <c r="A1433" s="29">
        <v>304419</v>
      </c>
      <c r="B1433" s="70" t="s">
        <v>5786</v>
      </c>
      <c r="C1433" s="31">
        <f>IF($I$2&gt;0,$I$2,MULTIPLIER!$C$10)</f>
        <v>0</v>
      </c>
      <c r="D1433" s="32">
        <v>46.86</v>
      </c>
      <c r="E1433" s="43">
        <f t="shared" si="31"/>
        <v>0</v>
      </c>
    </row>
    <row r="1434" spans="1:5" customFormat="1" ht="14.25" x14ac:dyDescent="0.15">
      <c r="A1434" s="33">
        <v>304420</v>
      </c>
      <c r="B1434" s="71" t="s">
        <v>5787</v>
      </c>
      <c r="C1434" s="35">
        <f>IF($I$2&gt;0,$I$2,MULTIPLIER!$C$10)</f>
        <v>0</v>
      </c>
      <c r="D1434" s="36">
        <v>46.86</v>
      </c>
      <c r="E1434" s="43">
        <f t="shared" si="31"/>
        <v>0</v>
      </c>
    </row>
    <row r="1435" spans="1:5" customFormat="1" ht="14.25" x14ac:dyDescent="0.15">
      <c r="A1435" s="29">
        <v>304421</v>
      </c>
      <c r="B1435" s="70" t="s">
        <v>5788</v>
      </c>
      <c r="C1435" s="31">
        <f>IF($I$2&gt;0,$I$2,MULTIPLIER!$C$10)</f>
        <v>0</v>
      </c>
      <c r="D1435" s="32">
        <v>46.86</v>
      </c>
      <c r="E1435" s="43">
        <f t="shared" si="31"/>
        <v>0</v>
      </c>
    </row>
    <row r="1436" spans="1:5" customFormat="1" ht="14.25" x14ac:dyDescent="0.15">
      <c r="A1436" s="33">
        <v>304429</v>
      </c>
      <c r="B1436" s="71" t="s">
        <v>5793</v>
      </c>
      <c r="C1436" s="35">
        <f>IF($I$2&gt;0,$I$2,MULTIPLIER!$C$10)</f>
        <v>0</v>
      </c>
      <c r="D1436" s="36">
        <v>80.319999999999993</v>
      </c>
      <c r="E1436" s="43">
        <f t="shared" si="31"/>
        <v>0</v>
      </c>
    </row>
    <row r="1437" spans="1:5" customFormat="1" ht="14.25" x14ac:dyDescent="0.15">
      <c r="A1437" s="29">
        <v>304430</v>
      </c>
      <c r="B1437" s="70" t="s">
        <v>5794</v>
      </c>
      <c r="C1437" s="31">
        <f>IF($I$2&gt;0,$I$2,MULTIPLIER!$C$10)</f>
        <v>0</v>
      </c>
      <c r="D1437" s="32">
        <v>80.319999999999993</v>
      </c>
      <c r="E1437" s="43">
        <f t="shared" si="31"/>
        <v>0</v>
      </c>
    </row>
    <row r="1438" spans="1:5" customFormat="1" ht="14.25" x14ac:dyDescent="0.15">
      <c r="A1438" s="33">
        <v>304433</v>
      </c>
      <c r="B1438" s="71" t="s">
        <v>5797</v>
      </c>
      <c r="C1438" s="35">
        <f>IF($I$2&gt;0,$I$2,MULTIPLIER!$C$10)</f>
        <v>0</v>
      </c>
      <c r="D1438" s="36">
        <v>123.08</v>
      </c>
      <c r="E1438" s="43">
        <f t="shared" si="31"/>
        <v>0</v>
      </c>
    </row>
    <row r="1439" spans="1:5" customFormat="1" ht="14.25" x14ac:dyDescent="0.15">
      <c r="A1439" s="29">
        <v>304434</v>
      </c>
      <c r="B1439" s="70" t="s">
        <v>5798</v>
      </c>
      <c r="C1439" s="31">
        <f>IF($I$2&gt;0,$I$2,MULTIPLIER!$C$10)</f>
        <v>0</v>
      </c>
      <c r="D1439" s="32">
        <v>123.08</v>
      </c>
      <c r="E1439" s="43">
        <f t="shared" si="31"/>
        <v>0</v>
      </c>
    </row>
    <row r="1440" spans="1:5" customFormat="1" ht="14.25" x14ac:dyDescent="0.15">
      <c r="A1440" s="33">
        <v>304435</v>
      </c>
      <c r="B1440" s="71" t="s">
        <v>5799</v>
      </c>
      <c r="C1440" s="35">
        <f>IF($I$2&gt;0,$I$2,MULTIPLIER!$C$10)</f>
        <v>0</v>
      </c>
      <c r="D1440" s="36">
        <v>123.08</v>
      </c>
      <c r="E1440" s="43">
        <f t="shared" si="31"/>
        <v>0</v>
      </c>
    </row>
    <row r="1441" spans="1:5" customFormat="1" ht="14.25" x14ac:dyDescent="0.15">
      <c r="A1441" s="29">
        <v>304441</v>
      </c>
      <c r="B1441" s="70" t="s">
        <v>5805</v>
      </c>
      <c r="C1441" s="31">
        <f>IF($I$2&gt;0,$I$2,MULTIPLIER!$C$10)</f>
        <v>0</v>
      </c>
      <c r="D1441" s="32">
        <v>223.95</v>
      </c>
      <c r="E1441" s="43">
        <f t="shared" si="31"/>
        <v>0</v>
      </c>
    </row>
    <row r="1442" spans="1:5" customFormat="1" ht="14.25" x14ac:dyDescent="0.15">
      <c r="A1442" s="33">
        <v>304470</v>
      </c>
      <c r="B1442" s="71" t="s">
        <v>6380</v>
      </c>
      <c r="C1442" s="35">
        <f>IF($I$2&gt;0,$I$2,MULTIPLIER!$C$10)</f>
        <v>0</v>
      </c>
      <c r="D1442" s="36">
        <v>3.39</v>
      </c>
      <c r="E1442" s="43">
        <f t="shared" si="31"/>
        <v>0</v>
      </c>
    </row>
    <row r="1443" spans="1:5" customFormat="1" ht="14.25" x14ac:dyDescent="0.15">
      <c r="A1443" s="29">
        <v>304471</v>
      </c>
      <c r="B1443" s="70" t="s">
        <v>6381</v>
      </c>
      <c r="C1443" s="31">
        <f>IF($I$2&gt;0,$I$2,MULTIPLIER!$C$10)</f>
        <v>0</v>
      </c>
      <c r="D1443" s="32">
        <v>4</v>
      </c>
      <c r="E1443" s="43">
        <f t="shared" si="31"/>
        <v>0</v>
      </c>
    </row>
    <row r="1444" spans="1:5" customFormat="1" ht="14.25" x14ac:dyDescent="0.15">
      <c r="A1444" s="33">
        <v>304472</v>
      </c>
      <c r="B1444" s="71" t="s">
        <v>6382</v>
      </c>
      <c r="C1444" s="35">
        <f>IF($I$2&gt;0,$I$2,MULTIPLIER!$C$10)</f>
        <v>0</v>
      </c>
      <c r="D1444" s="36">
        <v>4.63</v>
      </c>
      <c r="E1444" s="43">
        <f t="shared" si="31"/>
        <v>0</v>
      </c>
    </row>
    <row r="1445" spans="1:5" customFormat="1" ht="14.25" x14ac:dyDescent="0.15">
      <c r="A1445" s="29">
        <v>304473</v>
      </c>
      <c r="B1445" s="70" t="s">
        <v>6383</v>
      </c>
      <c r="C1445" s="31">
        <f>IF($I$2&gt;0,$I$2,MULTIPLIER!$C$10)</f>
        <v>0</v>
      </c>
      <c r="D1445" s="32">
        <v>7.64</v>
      </c>
      <c r="E1445" s="43">
        <f t="shared" si="31"/>
        <v>0</v>
      </c>
    </row>
    <row r="1446" spans="1:5" customFormat="1" ht="14.25" x14ac:dyDescent="0.15">
      <c r="A1446" s="33">
        <v>304474</v>
      </c>
      <c r="B1446" s="71" t="s">
        <v>6384</v>
      </c>
      <c r="C1446" s="35">
        <f>IF($I$2&gt;0,$I$2,MULTIPLIER!$C$10)</f>
        <v>0</v>
      </c>
      <c r="D1446" s="36">
        <v>9.32</v>
      </c>
      <c r="E1446" s="43">
        <f t="shared" si="31"/>
        <v>0</v>
      </c>
    </row>
    <row r="1447" spans="1:5" customFormat="1" ht="14.25" x14ac:dyDescent="0.15">
      <c r="A1447" s="29">
        <v>304475</v>
      </c>
      <c r="B1447" s="70" t="s">
        <v>6385</v>
      </c>
      <c r="C1447" s="31">
        <f>IF($I$2&gt;0,$I$2,MULTIPLIER!$C$10)</f>
        <v>0</v>
      </c>
      <c r="D1447" s="32">
        <v>11.79</v>
      </c>
      <c r="E1447" s="43">
        <f t="shared" si="31"/>
        <v>0</v>
      </c>
    </row>
    <row r="1448" spans="1:5" customFormat="1" ht="14.25" x14ac:dyDescent="0.15">
      <c r="A1448" s="33">
        <v>304476</v>
      </c>
      <c r="B1448" s="71" t="s">
        <v>6386</v>
      </c>
      <c r="C1448" s="35">
        <f>IF($I$2&gt;0,$I$2,MULTIPLIER!$C$10)</f>
        <v>0</v>
      </c>
      <c r="D1448" s="36">
        <v>23.47</v>
      </c>
      <c r="E1448" s="43">
        <f t="shared" si="31"/>
        <v>0</v>
      </c>
    </row>
    <row r="1449" spans="1:5" customFormat="1" ht="14.25" x14ac:dyDescent="0.15">
      <c r="A1449" s="29">
        <v>304477</v>
      </c>
      <c r="B1449" s="70" t="s">
        <v>6387</v>
      </c>
      <c r="C1449" s="31">
        <f>IF($I$2&gt;0,$I$2,MULTIPLIER!$C$10)</f>
        <v>0</v>
      </c>
      <c r="D1449" s="32">
        <v>27.99</v>
      </c>
      <c r="E1449" s="43">
        <f t="shared" si="31"/>
        <v>0</v>
      </c>
    </row>
    <row r="1450" spans="1:5" customFormat="1" ht="14.25" x14ac:dyDescent="0.15">
      <c r="A1450" s="33">
        <v>304478</v>
      </c>
      <c r="B1450" s="71" t="s">
        <v>6388</v>
      </c>
      <c r="C1450" s="35">
        <f>IF($I$2&gt;0,$I$2,MULTIPLIER!$C$10)</f>
        <v>0</v>
      </c>
      <c r="D1450" s="36">
        <v>33.130000000000003</v>
      </c>
      <c r="E1450" s="43">
        <f t="shared" si="31"/>
        <v>0</v>
      </c>
    </row>
    <row r="1451" spans="1:5" customFormat="1" ht="14.25" x14ac:dyDescent="0.15">
      <c r="A1451" s="29">
        <v>304479</v>
      </c>
      <c r="B1451" s="70" t="s">
        <v>6389</v>
      </c>
      <c r="C1451" s="31">
        <f>IF($I$2&gt;0,$I$2,MULTIPLIER!$C$10)</f>
        <v>0</v>
      </c>
      <c r="D1451" s="32">
        <v>63.13</v>
      </c>
      <c r="E1451" s="43">
        <f t="shared" si="31"/>
        <v>0</v>
      </c>
    </row>
    <row r="1452" spans="1:5" customFormat="1" ht="14.25" x14ac:dyDescent="0.15">
      <c r="A1452" s="33">
        <v>304480</v>
      </c>
      <c r="B1452" s="71" t="s">
        <v>6390</v>
      </c>
      <c r="C1452" s="35">
        <f>IF($I$2&gt;0,$I$2,MULTIPLIER!$C$10)</f>
        <v>0</v>
      </c>
      <c r="D1452" s="36">
        <v>79.319999999999993</v>
      </c>
      <c r="E1452" s="43">
        <f t="shared" si="31"/>
        <v>0</v>
      </c>
    </row>
    <row r="1453" spans="1:5" customFormat="1" ht="14.25" x14ac:dyDescent="0.15">
      <c r="A1453" s="29">
        <v>304220</v>
      </c>
      <c r="B1453" s="70" t="s">
        <v>5968</v>
      </c>
      <c r="C1453" s="31">
        <f>IF($I$2&gt;0,$I$2,MULTIPLIER!$C$10)</f>
        <v>0</v>
      </c>
      <c r="D1453" s="32">
        <v>10.5</v>
      </c>
      <c r="E1453" s="43">
        <f t="shared" si="31"/>
        <v>0</v>
      </c>
    </row>
    <row r="1454" spans="1:5" customFormat="1" ht="14.25" x14ac:dyDescent="0.15">
      <c r="A1454" s="33">
        <v>304221</v>
      </c>
      <c r="B1454" s="71" t="s">
        <v>5969</v>
      </c>
      <c r="C1454" s="35">
        <f>IF($I$2&gt;0,$I$2,MULTIPLIER!$C$10)</f>
        <v>0</v>
      </c>
      <c r="D1454" s="36">
        <v>10.5</v>
      </c>
      <c r="E1454" s="43">
        <f t="shared" si="31"/>
        <v>0</v>
      </c>
    </row>
    <row r="1455" spans="1:5" customFormat="1" ht="14.25" x14ac:dyDescent="0.15">
      <c r="A1455" s="29">
        <v>304222</v>
      </c>
      <c r="B1455" s="70" t="s">
        <v>5970</v>
      </c>
      <c r="C1455" s="31">
        <f>IF($I$2&gt;0,$I$2,MULTIPLIER!$C$10)</f>
        <v>0</v>
      </c>
      <c r="D1455" s="32">
        <v>13.38</v>
      </c>
      <c r="E1455" s="43">
        <f t="shared" si="31"/>
        <v>0</v>
      </c>
    </row>
    <row r="1456" spans="1:5" customFormat="1" ht="14.25" x14ac:dyDescent="0.15">
      <c r="A1456" s="33">
        <v>304223</v>
      </c>
      <c r="B1456" s="71" t="s">
        <v>5971</v>
      </c>
      <c r="C1456" s="35">
        <f>IF($I$2&gt;0,$I$2,MULTIPLIER!$C$10)</f>
        <v>0</v>
      </c>
      <c r="D1456" s="36">
        <v>14.05</v>
      </c>
      <c r="E1456" s="43">
        <f t="shared" si="31"/>
        <v>0</v>
      </c>
    </row>
    <row r="1457" spans="1:5" customFormat="1" ht="14.25" x14ac:dyDescent="0.15">
      <c r="A1457" s="29">
        <v>304224</v>
      </c>
      <c r="B1457" s="70" t="s">
        <v>5972</v>
      </c>
      <c r="C1457" s="31">
        <f>IF($I$2&gt;0,$I$2,MULTIPLIER!$C$10)</f>
        <v>0</v>
      </c>
      <c r="D1457" s="32">
        <v>22.35</v>
      </c>
      <c r="E1457" s="43">
        <f t="shared" si="31"/>
        <v>0</v>
      </c>
    </row>
    <row r="1458" spans="1:5" customFormat="1" ht="14.25" x14ac:dyDescent="0.15">
      <c r="A1458" s="33">
        <v>304225</v>
      </c>
      <c r="B1458" s="71" t="s">
        <v>5973</v>
      </c>
      <c r="C1458" s="35">
        <f>IF($I$2&gt;0,$I$2,MULTIPLIER!$C$10)</f>
        <v>0</v>
      </c>
      <c r="D1458" s="36">
        <v>28.46</v>
      </c>
      <c r="E1458" s="43">
        <f t="shared" si="31"/>
        <v>0</v>
      </c>
    </row>
    <row r="1459" spans="1:5" customFormat="1" ht="14.25" x14ac:dyDescent="0.15">
      <c r="A1459" s="29">
        <v>304226</v>
      </c>
      <c r="B1459" s="70" t="s">
        <v>5974</v>
      </c>
      <c r="C1459" s="31">
        <f>IF($I$2&gt;0,$I$2,MULTIPLIER!$C$10)</f>
        <v>0</v>
      </c>
      <c r="D1459" s="32">
        <v>56.61</v>
      </c>
      <c r="E1459" s="43">
        <f t="shared" si="31"/>
        <v>0</v>
      </c>
    </row>
    <row r="1460" spans="1:5" customFormat="1" ht="14.25" x14ac:dyDescent="0.15">
      <c r="A1460" s="33">
        <v>304227</v>
      </c>
      <c r="B1460" s="71" t="s">
        <v>5975</v>
      </c>
      <c r="C1460" s="35">
        <f>IF($I$2&gt;0,$I$2,MULTIPLIER!$C$10)</f>
        <v>0</v>
      </c>
      <c r="D1460" s="36">
        <v>70.37</v>
      </c>
      <c r="E1460" s="43">
        <f t="shared" si="31"/>
        <v>0</v>
      </c>
    </row>
    <row r="1461" spans="1:5" customFormat="1" ht="14.25" x14ac:dyDescent="0.15">
      <c r="A1461" s="29">
        <v>304228</v>
      </c>
      <c r="B1461" s="70" t="s">
        <v>5976</v>
      </c>
      <c r="C1461" s="31">
        <f>IF($I$2&gt;0,$I$2,MULTIPLIER!$C$10)</f>
        <v>0</v>
      </c>
      <c r="D1461" s="32">
        <v>90.39</v>
      </c>
      <c r="E1461" s="43">
        <f t="shared" ref="E1461:E1492" si="32">C1461*D1461</f>
        <v>0</v>
      </c>
    </row>
    <row r="1462" spans="1:5" customFormat="1" ht="14.25" x14ac:dyDescent="0.15">
      <c r="A1462" s="33">
        <v>304229</v>
      </c>
      <c r="B1462" s="71" t="s">
        <v>5977</v>
      </c>
      <c r="C1462" s="35">
        <f>IF($I$2&gt;0,$I$2,MULTIPLIER!$C$10)</f>
        <v>0</v>
      </c>
      <c r="D1462" s="36">
        <v>193.87</v>
      </c>
      <c r="E1462" s="43">
        <f t="shared" si="32"/>
        <v>0</v>
      </c>
    </row>
    <row r="1463" spans="1:5" customFormat="1" ht="14.25" x14ac:dyDescent="0.15">
      <c r="A1463" s="29">
        <v>304230</v>
      </c>
      <c r="B1463" s="70" t="s">
        <v>5978</v>
      </c>
      <c r="C1463" s="31">
        <f>IF($I$2&gt;0,$I$2,MULTIPLIER!$C$10)</f>
        <v>0</v>
      </c>
      <c r="D1463" s="32">
        <v>279.39999999999998</v>
      </c>
      <c r="E1463" s="43">
        <f t="shared" si="32"/>
        <v>0</v>
      </c>
    </row>
    <row r="1464" spans="1:5" customFormat="1" ht="14.25" x14ac:dyDescent="0.15">
      <c r="A1464" s="33">
        <v>304510</v>
      </c>
      <c r="B1464" s="71" t="s">
        <v>5254</v>
      </c>
      <c r="C1464" s="35">
        <f>IF($I$2&gt;0,$I$2,MULTIPLIER!$C$10)</f>
        <v>0</v>
      </c>
      <c r="D1464" s="36">
        <v>26.44</v>
      </c>
      <c r="E1464" s="43">
        <f t="shared" si="32"/>
        <v>0</v>
      </c>
    </row>
    <row r="1465" spans="1:5" customFormat="1" ht="14.25" x14ac:dyDescent="0.15">
      <c r="A1465" s="29">
        <v>304511</v>
      </c>
      <c r="B1465" s="70" t="s">
        <v>5981</v>
      </c>
      <c r="C1465" s="31">
        <f>IF($I$2&gt;0,$I$2,MULTIPLIER!$C$10)</f>
        <v>0</v>
      </c>
      <c r="D1465" s="32">
        <v>26.44</v>
      </c>
      <c r="E1465" s="43">
        <f t="shared" si="32"/>
        <v>0</v>
      </c>
    </row>
    <row r="1466" spans="1:5" customFormat="1" ht="14.25" x14ac:dyDescent="0.15">
      <c r="A1466" s="33">
        <v>304512</v>
      </c>
      <c r="B1466" s="71" t="s">
        <v>5982</v>
      </c>
      <c r="C1466" s="35">
        <f>IF($I$2&gt;0,$I$2,MULTIPLIER!$C$10)</f>
        <v>0</v>
      </c>
      <c r="D1466" s="36">
        <v>26.95</v>
      </c>
      <c r="E1466" s="43">
        <f t="shared" si="32"/>
        <v>0</v>
      </c>
    </row>
    <row r="1467" spans="1:5" customFormat="1" ht="14.25" x14ac:dyDescent="0.15">
      <c r="A1467" s="29">
        <v>304513</v>
      </c>
      <c r="B1467" s="70" t="s">
        <v>5983</v>
      </c>
      <c r="C1467" s="31">
        <f>IF($I$2&gt;0,$I$2,MULTIPLIER!$C$10)</f>
        <v>0</v>
      </c>
      <c r="D1467" s="32">
        <v>29.17</v>
      </c>
      <c r="E1467" s="43">
        <f t="shared" si="32"/>
        <v>0</v>
      </c>
    </row>
    <row r="1468" spans="1:5" customFormat="1" ht="14.25" x14ac:dyDescent="0.15">
      <c r="A1468" s="33">
        <v>304514</v>
      </c>
      <c r="B1468" s="71" t="s">
        <v>5984</v>
      </c>
      <c r="C1468" s="35">
        <f>IF($I$2&gt;0,$I$2,MULTIPLIER!$C$10)</f>
        <v>0</v>
      </c>
      <c r="D1468" s="36">
        <v>36.96</v>
      </c>
      <c r="E1468" s="43">
        <f t="shared" si="32"/>
        <v>0</v>
      </c>
    </row>
    <row r="1469" spans="1:5" customFormat="1" ht="14.25" x14ac:dyDescent="0.15">
      <c r="A1469" s="29">
        <v>304515</v>
      </c>
      <c r="B1469" s="70" t="s">
        <v>5985</v>
      </c>
      <c r="C1469" s="31">
        <f>IF($I$2&gt;0,$I$2,MULTIPLIER!$C$10)</f>
        <v>0</v>
      </c>
      <c r="D1469" s="32">
        <v>55.75</v>
      </c>
      <c r="E1469" s="43">
        <f t="shared" si="32"/>
        <v>0</v>
      </c>
    </row>
    <row r="1470" spans="1:5" customFormat="1" ht="14.25" x14ac:dyDescent="0.15">
      <c r="A1470" s="33">
        <v>304516</v>
      </c>
      <c r="B1470" s="71" t="s">
        <v>5986</v>
      </c>
      <c r="C1470" s="35">
        <f>IF($I$2&gt;0,$I$2,MULTIPLIER!$C$10)</f>
        <v>0</v>
      </c>
      <c r="D1470" s="36">
        <v>96.69</v>
      </c>
      <c r="E1470" s="43">
        <f t="shared" si="32"/>
        <v>0</v>
      </c>
    </row>
    <row r="1471" spans="1:5" customFormat="1" ht="14.25" x14ac:dyDescent="0.15">
      <c r="A1471" s="29">
        <v>304517</v>
      </c>
      <c r="B1471" s="70" t="s">
        <v>5987</v>
      </c>
      <c r="C1471" s="31">
        <f>IF($I$2&gt;0,$I$2,MULTIPLIER!$C$10)</f>
        <v>0</v>
      </c>
      <c r="D1471" s="32">
        <v>109.37</v>
      </c>
      <c r="E1471" s="43">
        <f t="shared" si="32"/>
        <v>0</v>
      </c>
    </row>
    <row r="1472" spans="1:5" customFormat="1" ht="14.25" x14ac:dyDescent="0.15">
      <c r="A1472" s="33">
        <v>304518</v>
      </c>
      <c r="B1472" s="71" t="s">
        <v>5988</v>
      </c>
      <c r="C1472" s="35">
        <f>IF($I$2&gt;0,$I$2,MULTIPLIER!$C$10)</f>
        <v>0</v>
      </c>
      <c r="D1472" s="36">
        <v>130.94</v>
      </c>
      <c r="E1472" s="43">
        <f t="shared" si="32"/>
        <v>0</v>
      </c>
    </row>
    <row r="1473" spans="1:5" customFormat="1" ht="14.25" x14ac:dyDescent="0.15">
      <c r="A1473" s="29">
        <v>304519</v>
      </c>
      <c r="B1473" s="70" t="s">
        <v>5989</v>
      </c>
      <c r="C1473" s="31">
        <f>IF($I$2&gt;0,$I$2,MULTIPLIER!$C$10)</f>
        <v>0</v>
      </c>
      <c r="D1473" s="32">
        <v>354.63</v>
      </c>
      <c r="E1473" s="43">
        <f t="shared" si="32"/>
        <v>0</v>
      </c>
    </row>
    <row r="1474" spans="1:5" customFormat="1" ht="14.25" x14ac:dyDescent="0.15">
      <c r="A1474" s="33">
        <v>304520</v>
      </c>
      <c r="B1474" s="71" t="s">
        <v>5990</v>
      </c>
      <c r="C1474" s="35">
        <f>IF($I$2&gt;0,$I$2,MULTIPLIER!$C$10)</f>
        <v>0</v>
      </c>
      <c r="D1474" s="36">
        <v>446.6</v>
      </c>
      <c r="E1474" s="43">
        <f t="shared" si="32"/>
        <v>0</v>
      </c>
    </row>
    <row r="1475" spans="1:5" customFormat="1" ht="14.25" x14ac:dyDescent="0.15">
      <c r="A1475" s="29">
        <v>304540</v>
      </c>
      <c r="B1475" s="70" t="s">
        <v>6391</v>
      </c>
      <c r="C1475" s="31">
        <f>IF($I$2&gt;0,$I$2,MULTIPLIER!$C$10)</f>
        <v>0</v>
      </c>
      <c r="D1475" s="32">
        <v>8.19</v>
      </c>
      <c r="E1475" s="43">
        <f t="shared" si="32"/>
        <v>0</v>
      </c>
    </row>
    <row r="1476" spans="1:5" customFormat="1" ht="14.25" x14ac:dyDescent="0.15">
      <c r="A1476" s="33">
        <v>304541</v>
      </c>
      <c r="B1476" s="71" t="s">
        <v>6392</v>
      </c>
      <c r="C1476" s="35">
        <f>IF($I$2&gt;0,$I$2,MULTIPLIER!$C$10)</f>
        <v>0</v>
      </c>
      <c r="D1476" s="36">
        <v>9.09</v>
      </c>
      <c r="E1476" s="43">
        <f t="shared" si="32"/>
        <v>0</v>
      </c>
    </row>
    <row r="1477" spans="1:5" customFormat="1" ht="14.25" x14ac:dyDescent="0.15">
      <c r="A1477" s="29">
        <v>304542</v>
      </c>
      <c r="B1477" s="70" t="s">
        <v>6393</v>
      </c>
      <c r="C1477" s="31">
        <f>IF($I$2&gt;0,$I$2,MULTIPLIER!$C$10)</f>
        <v>0</v>
      </c>
      <c r="D1477" s="32">
        <v>9.09</v>
      </c>
      <c r="E1477" s="43">
        <f t="shared" si="32"/>
        <v>0</v>
      </c>
    </row>
    <row r="1478" spans="1:5" customFormat="1" ht="14.25" x14ac:dyDescent="0.15">
      <c r="A1478" s="33">
        <v>304543</v>
      </c>
      <c r="B1478" s="71" t="s">
        <v>6423</v>
      </c>
      <c r="C1478" s="35">
        <f>IF($I$2&gt;0,$I$2,MULTIPLIER!$C$10)</f>
        <v>0</v>
      </c>
      <c r="D1478" s="36">
        <v>8.68</v>
      </c>
      <c r="E1478" s="43">
        <f t="shared" si="32"/>
        <v>0</v>
      </c>
    </row>
    <row r="1479" spans="1:5" customFormat="1" ht="14.25" x14ac:dyDescent="0.15">
      <c r="A1479" s="29">
        <v>304544</v>
      </c>
      <c r="B1479" s="70" t="s">
        <v>6394</v>
      </c>
      <c r="C1479" s="31">
        <f>IF($I$2&gt;0,$I$2,MULTIPLIER!$C$10)</f>
        <v>0</v>
      </c>
      <c r="D1479" s="32">
        <v>8.68</v>
      </c>
      <c r="E1479" s="43">
        <f t="shared" si="32"/>
        <v>0</v>
      </c>
    </row>
    <row r="1480" spans="1:5" customFormat="1" ht="14.25" x14ac:dyDescent="0.15">
      <c r="A1480" s="33">
        <v>304545</v>
      </c>
      <c r="B1480" s="71" t="s">
        <v>6395</v>
      </c>
      <c r="C1480" s="35">
        <f>IF($I$2&gt;0,$I$2,MULTIPLIER!$C$10)</f>
        <v>0</v>
      </c>
      <c r="D1480" s="36">
        <v>8.68</v>
      </c>
      <c r="E1480" s="43">
        <f t="shared" si="32"/>
        <v>0</v>
      </c>
    </row>
    <row r="1481" spans="1:5" customFormat="1" ht="14.25" x14ac:dyDescent="0.15">
      <c r="A1481" s="29">
        <v>304546</v>
      </c>
      <c r="B1481" s="70" t="s">
        <v>6396</v>
      </c>
      <c r="C1481" s="31">
        <f>IF($I$2&gt;0,$I$2,MULTIPLIER!$C$10)</f>
        <v>0</v>
      </c>
      <c r="D1481" s="32">
        <v>13.06</v>
      </c>
      <c r="E1481" s="43">
        <f t="shared" si="32"/>
        <v>0</v>
      </c>
    </row>
    <row r="1482" spans="1:5" customFormat="1" ht="14.25" x14ac:dyDescent="0.15">
      <c r="A1482" s="33">
        <v>304547</v>
      </c>
      <c r="B1482" s="71" t="s">
        <v>6397</v>
      </c>
      <c r="C1482" s="35">
        <f>IF($I$2&gt;0,$I$2,MULTIPLIER!$C$10)</f>
        <v>0</v>
      </c>
      <c r="D1482" s="36">
        <v>13.06</v>
      </c>
      <c r="E1482" s="43">
        <f t="shared" si="32"/>
        <v>0</v>
      </c>
    </row>
    <row r="1483" spans="1:5" customFormat="1" ht="14.25" x14ac:dyDescent="0.15">
      <c r="A1483" s="29">
        <v>304548</v>
      </c>
      <c r="B1483" s="70" t="s">
        <v>6398</v>
      </c>
      <c r="C1483" s="31">
        <f>IF($I$2&gt;0,$I$2,MULTIPLIER!$C$10)</f>
        <v>0</v>
      </c>
      <c r="D1483" s="32">
        <v>13.06</v>
      </c>
      <c r="E1483" s="43">
        <f t="shared" si="32"/>
        <v>0</v>
      </c>
    </row>
    <row r="1484" spans="1:5" customFormat="1" ht="14.25" x14ac:dyDescent="0.15">
      <c r="A1484" s="33">
        <v>304549</v>
      </c>
      <c r="B1484" s="71" t="s">
        <v>6399</v>
      </c>
      <c r="C1484" s="35">
        <f>IF($I$2&gt;0,$I$2,MULTIPLIER!$C$10)</f>
        <v>0</v>
      </c>
      <c r="D1484" s="36">
        <v>13.06</v>
      </c>
      <c r="E1484" s="43">
        <f t="shared" si="32"/>
        <v>0</v>
      </c>
    </row>
    <row r="1485" spans="1:5" customFormat="1" ht="14.25" x14ac:dyDescent="0.15">
      <c r="A1485" s="29">
        <v>304550</v>
      </c>
      <c r="B1485" s="70" t="s">
        <v>6400</v>
      </c>
      <c r="C1485" s="31">
        <f>IF($I$2&gt;0,$I$2,MULTIPLIER!$C$10)</f>
        <v>0</v>
      </c>
      <c r="D1485" s="32">
        <v>17.86</v>
      </c>
      <c r="E1485" s="43">
        <f t="shared" si="32"/>
        <v>0</v>
      </c>
    </row>
    <row r="1486" spans="1:5" customFormat="1" ht="14.25" x14ac:dyDescent="0.15">
      <c r="A1486" s="33">
        <v>304551</v>
      </c>
      <c r="B1486" s="71" t="s">
        <v>6401</v>
      </c>
      <c r="C1486" s="35">
        <f>IF($I$2&gt;0,$I$2,MULTIPLIER!$C$10)</f>
        <v>0</v>
      </c>
      <c r="D1486" s="36">
        <v>17.86</v>
      </c>
      <c r="E1486" s="43">
        <f t="shared" si="32"/>
        <v>0</v>
      </c>
    </row>
    <row r="1487" spans="1:5" customFormat="1" ht="14.25" x14ac:dyDescent="0.15">
      <c r="A1487" s="29">
        <v>304552</v>
      </c>
      <c r="B1487" s="70" t="s">
        <v>6402</v>
      </c>
      <c r="C1487" s="31">
        <f>IF($I$2&gt;0,$I$2,MULTIPLIER!$C$10)</f>
        <v>0</v>
      </c>
      <c r="D1487" s="32">
        <v>17.86</v>
      </c>
      <c r="E1487" s="43">
        <f t="shared" si="32"/>
        <v>0</v>
      </c>
    </row>
    <row r="1488" spans="1:5" customFormat="1" ht="14.25" x14ac:dyDescent="0.15">
      <c r="A1488" s="33">
        <v>304553</v>
      </c>
      <c r="B1488" s="71" t="s">
        <v>6403</v>
      </c>
      <c r="C1488" s="35">
        <f>IF($I$2&gt;0,$I$2,MULTIPLIER!$C$10)</f>
        <v>0</v>
      </c>
      <c r="D1488" s="36">
        <v>17.86</v>
      </c>
      <c r="E1488" s="43">
        <f t="shared" si="32"/>
        <v>0</v>
      </c>
    </row>
    <row r="1489" spans="1:6" customFormat="1" ht="14.25" x14ac:dyDescent="0.15">
      <c r="A1489" s="29">
        <v>304554</v>
      </c>
      <c r="B1489" s="70" t="s">
        <v>6404</v>
      </c>
      <c r="C1489" s="31">
        <f>IF($I$2&gt;0,$I$2,MULTIPLIER!$C$10)</f>
        <v>0</v>
      </c>
      <c r="D1489" s="32">
        <v>26.05</v>
      </c>
      <c r="E1489" s="43">
        <f t="shared" si="32"/>
        <v>0</v>
      </c>
    </row>
    <row r="1490" spans="1:6" customFormat="1" ht="14.25" x14ac:dyDescent="0.15">
      <c r="A1490" s="33">
        <v>304555</v>
      </c>
      <c r="B1490" s="71" t="s">
        <v>6405</v>
      </c>
      <c r="C1490" s="35">
        <f>IF($I$2&gt;0,$I$2,MULTIPLIER!$C$10)</f>
        <v>0</v>
      </c>
      <c r="D1490" s="36">
        <v>26.05</v>
      </c>
      <c r="E1490" s="43">
        <f t="shared" si="32"/>
        <v>0</v>
      </c>
    </row>
    <row r="1491" spans="1:6" customFormat="1" ht="14.25" x14ac:dyDescent="0.15">
      <c r="A1491" s="29">
        <v>304556</v>
      </c>
      <c r="B1491" s="70" t="s">
        <v>6406</v>
      </c>
      <c r="C1491" s="31">
        <f>IF($I$2&gt;0,$I$2,MULTIPLIER!$C$10)</f>
        <v>0</v>
      </c>
      <c r="D1491" s="32">
        <v>26.05</v>
      </c>
      <c r="E1491" s="43">
        <f t="shared" si="32"/>
        <v>0</v>
      </c>
    </row>
    <row r="1492" spans="1:6" customFormat="1" ht="14.25" x14ac:dyDescent="0.15">
      <c r="A1492" s="33">
        <v>304557</v>
      </c>
      <c r="B1492" s="71" t="s">
        <v>6407</v>
      </c>
      <c r="C1492" s="35">
        <f>IF($I$2&gt;0,$I$2,MULTIPLIER!$C$10)</f>
        <v>0</v>
      </c>
      <c r="D1492" s="36">
        <v>37.56</v>
      </c>
      <c r="E1492" s="43">
        <f t="shared" si="32"/>
        <v>0</v>
      </c>
    </row>
    <row r="1493" spans="1:6" customFormat="1" ht="14.25" x14ac:dyDescent="0.15">
      <c r="A1493" s="29">
        <v>304558</v>
      </c>
      <c r="B1493" s="70" t="s">
        <v>6408</v>
      </c>
      <c r="C1493" s="31">
        <f>IF($I$2&gt;0,$I$2,MULTIPLIER!$C$10)</f>
        <v>0</v>
      </c>
      <c r="D1493" s="32">
        <v>37.56</v>
      </c>
      <c r="E1493" s="43">
        <f t="shared" ref="E1493:E1499" si="33">C1493*D1493</f>
        <v>0</v>
      </c>
    </row>
    <row r="1494" spans="1:6" customFormat="1" ht="14.25" x14ac:dyDescent="0.15">
      <c r="A1494" s="33">
        <v>304559</v>
      </c>
      <c r="B1494" s="71" t="s">
        <v>6409</v>
      </c>
      <c r="C1494" s="35">
        <f>IF($I$2&gt;0,$I$2,MULTIPLIER!$C$10)</f>
        <v>0</v>
      </c>
      <c r="D1494" s="36">
        <v>37.56</v>
      </c>
      <c r="E1494" s="43">
        <f t="shared" si="33"/>
        <v>0</v>
      </c>
    </row>
    <row r="1495" spans="1:6" customFormat="1" ht="14.25" x14ac:dyDescent="0.15">
      <c r="A1495" s="29">
        <v>304560</v>
      </c>
      <c r="B1495" s="70" t="s">
        <v>6410</v>
      </c>
      <c r="C1495" s="31">
        <f>IF($I$2&gt;0,$I$2,MULTIPLIER!$C$10)</f>
        <v>0</v>
      </c>
      <c r="D1495" s="32">
        <v>37.56</v>
      </c>
      <c r="E1495" s="43">
        <f t="shared" si="33"/>
        <v>0</v>
      </c>
    </row>
    <row r="1496" spans="1:6" customFormat="1" ht="14.25" x14ac:dyDescent="0.15">
      <c r="A1496" s="33">
        <v>304562</v>
      </c>
      <c r="B1496" s="71" t="s">
        <v>6412</v>
      </c>
      <c r="C1496" s="35">
        <f>IF($I$2&gt;0,$I$2,MULTIPLIER!$C$10)</f>
        <v>0</v>
      </c>
      <c r="D1496" s="36">
        <v>62.72</v>
      </c>
      <c r="E1496" s="43">
        <f t="shared" si="33"/>
        <v>0</v>
      </c>
    </row>
    <row r="1497" spans="1:6" customFormat="1" ht="14.25" x14ac:dyDescent="0.15">
      <c r="A1497" s="29">
        <v>304563</v>
      </c>
      <c r="B1497" s="70" t="s">
        <v>6413</v>
      </c>
      <c r="C1497" s="31">
        <f>IF($I$2&gt;0,$I$2,MULTIPLIER!$C$10)</f>
        <v>0</v>
      </c>
      <c r="D1497" s="32">
        <v>62.72</v>
      </c>
      <c r="E1497" s="43">
        <f t="shared" si="33"/>
        <v>0</v>
      </c>
    </row>
    <row r="1498" spans="1:6" customFormat="1" ht="14.25" x14ac:dyDescent="0.15">
      <c r="A1498" s="33">
        <v>304564</v>
      </c>
      <c r="B1498" s="71" t="s">
        <v>6414</v>
      </c>
      <c r="C1498" s="35">
        <f>IF($I$2&gt;0,$I$2,MULTIPLIER!$C$10)</f>
        <v>0</v>
      </c>
      <c r="D1498" s="36">
        <v>62.72</v>
      </c>
      <c r="E1498" s="43">
        <f t="shared" si="33"/>
        <v>0</v>
      </c>
    </row>
    <row r="1499" spans="1:6" customFormat="1" ht="14.25" x14ac:dyDescent="0.15">
      <c r="A1499" s="29">
        <v>304565</v>
      </c>
      <c r="B1499" s="70" t="s">
        <v>6415</v>
      </c>
      <c r="C1499" s="31">
        <f>IF($I$2&gt;0,$I$2,MULTIPLIER!$C$10)</f>
        <v>0</v>
      </c>
      <c r="D1499" s="32">
        <v>62.72</v>
      </c>
      <c r="E1499" s="43">
        <f t="shared" si="33"/>
        <v>0</v>
      </c>
    </row>
    <row r="1500" spans="1:6" customFormat="1" ht="32.1" customHeight="1" x14ac:dyDescent="0.15">
      <c r="A1500" s="243" t="s">
        <v>5194</v>
      </c>
      <c r="B1500" s="244"/>
      <c r="C1500" s="243"/>
      <c r="D1500" s="243"/>
      <c r="E1500" s="243"/>
      <c r="F1500" s="93" t="str">
        <f>HYPERLINK("#'Fittings'!A1","Top of Page")</f>
        <v>Top of Page</v>
      </c>
    </row>
    <row r="1501" spans="1:6" customFormat="1" ht="14.25" x14ac:dyDescent="0.15">
      <c r="A1501" s="29">
        <v>304575</v>
      </c>
      <c r="B1501" s="70" t="s">
        <v>6416</v>
      </c>
      <c r="C1501" s="31">
        <f>IF($J$2&gt;0,$J$2,MULTIPLIER!$C$11)</f>
        <v>0</v>
      </c>
      <c r="D1501" s="32">
        <v>191.48</v>
      </c>
      <c r="E1501" s="43">
        <f t="shared" ref="E1501:E1532" si="34">C1501*D1501</f>
        <v>0</v>
      </c>
    </row>
    <row r="1502" spans="1:6" customFormat="1" ht="14.25" x14ac:dyDescent="0.15">
      <c r="A1502" s="33">
        <v>316451</v>
      </c>
      <c r="B1502" s="71" t="s">
        <v>5709</v>
      </c>
      <c r="C1502" s="35">
        <f>IF($J$2&gt;0,$J$2,MULTIPLIER!$C$11)</f>
        <v>0</v>
      </c>
      <c r="D1502" s="36">
        <v>6.43</v>
      </c>
      <c r="E1502" s="43">
        <f t="shared" si="34"/>
        <v>0</v>
      </c>
    </row>
    <row r="1503" spans="1:6" customFormat="1" ht="14.25" x14ac:dyDescent="0.15">
      <c r="A1503" s="29">
        <v>316452</v>
      </c>
      <c r="B1503" s="70" t="s">
        <v>5710</v>
      </c>
      <c r="C1503" s="31">
        <f>IF($J$2&gt;0,$J$2,MULTIPLIER!$C$11)</f>
        <v>0</v>
      </c>
      <c r="D1503" s="32">
        <v>7.59</v>
      </c>
      <c r="E1503" s="43">
        <f t="shared" si="34"/>
        <v>0</v>
      </c>
    </row>
    <row r="1504" spans="1:6" customFormat="1" ht="14.25" x14ac:dyDescent="0.15">
      <c r="A1504" s="33">
        <v>316453</v>
      </c>
      <c r="B1504" s="71" t="s">
        <v>5711</v>
      </c>
      <c r="C1504" s="35">
        <f>IF($J$2&gt;0,$J$2,MULTIPLIER!$C$11)</f>
        <v>0</v>
      </c>
      <c r="D1504" s="36">
        <v>8.7799999999999994</v>
      </c>
      <c r="E1504" s="43">
        <f t="shared" si="34"/>
        <v>0</v>
      </c>
    </row>
    <row r="1505" spans="1:5" customFormat="1" ht="14.25" x14ac:dyDescent="0.15">
      <c r="A1505" s="29">
        <v>316454</v>
      </c>
      <c r="B1505" s="70" t="s">
        <v>5712</v>
      </c>
      <c r="C1505" s="31">
        <f>IF($J$2&gt;0,$J$2,MULTIPLIER!$C$11)</f>
        <v>0</v>
      </c>
      <c r="D1505" s="32">
        <v>10.08</v>
      </c>
      <c r="E1505" s="43">
        <f t="shared" si="34"/>
        <v>0</v>
      </c>
    </row>
    <row r="1506" spans="1:5" customFormat="1" ht="14.25" x14ac:dyDescent="0.15">
      <c r="A1506" s="33">
        <v>316455</v>
      </c>
      <c r="B1506" s="71" t="s">
        <v>5713</v>
      </c>
      <c r="C1506" s="35">
        <f>IF($J$2&gt;0,$J$2,MULTIPLIER!$C$11)</f>
        <v>0</v>
      </c>
      <c r="D1506" s="36">
        <v>15.44</v>
      </c>
      <c r="E1506" s="43">
        <f t="shared" si="34"/>
        <v>0</v>
      </c>
    </row>
    <row r="1507" spans="1:5" customFormat="1" ht="14.25" x14ac:dyDescent="0.15">
      <c r="A1507" s="29">
        <v>316456</v>
      </c>
      <c r="B1507" s="70" t="s">
        <v>5714</v>
      </c>
      <c r="C1507" s="31">
        <f>IF($J$2&gt;0,$J$2,MULTIPLIER!$C$11)</f>
        <v>0</v>
      </c>
      <c r="D1507" s="32">
        <v>30.34</v>
      </c>
      <c r="E1507" s="43">
        <f t="shared" si="34"/>
        <v>0</v>
      </c>
    </row>
    <row r="1508" spans="1:5" customFormat="1" ht="14.25" x14ac:dyDescent="0.15">
      <c r="A1508" s="33">
        <v>316457</v>
      </c>
      <c r="B1508" s="71" t="s">
        <v>5715</v>
      </c>
      <c r="C1508" s="35">
        <f>IF($J$2&gt;0,$J$2,MULTIPLIER!$C$11)</f>
        <v>0</v>
      </c>
      <c r="D1508" s="36">
        <v>38.9</v>
      </c>
      <c r="E1508" s="43">
        <f t="shared" si="34"/>
        <v>0</v>
      </c>
    </row>
    <row r="1509" spans="1:5" customFormat="1" ht="14.25" x14ac:dyDescent="0.15">
      <c r="A1509" s="29">
        <v>316458</v>
      </c>
      <c r="B1509" s="70" t="s">
        <v>5716</v>
      </c>
      <c r="C1509" s="31">
        <f>IF($J$2&gt;0,$J$2,MULTIPLIER!$C$11)</f>
        <v>0</v>
      </c>
      <c r="D1509" s="32">
        <v>49.8</v>
      </c>
      <c r="E1509" s="43">
        <f t="shared" si="34"/>
        <v>0</v>
      </c>
    </row>
    <row r="1510" spans="1:5" customFormat="1" ht="14.25" x14ac:dyDescent="0.15">
      <c r="A1510" s="33">
        <v>316320</v>
      </c>
      <c r="B1510" s="71" t="s">
        <v>5721</v>
      </c>
      <c r="C1510" s="35">
        <f>IF($J$2&gt;0,$J$2,MULTIPLIER!$C$11)</f>
        <v>0</v>
      </c>
      <c r="D1510" s="36">
        <v>7.56</v>
      </c>
      <c r="E1510" s="43">
        <f t="shared" si="34"/>
        <v>0</v>
      </c>
    </row>
    <row r="1511" spans="1:5" customFormat="1" ht="14.25" x14ac:dyDescent="0.15">
      <c r="A1511" s="29">
        <v>316321</v>
      </c>
      <c r="B1511" s="70" t="s">
        <v>5722</v>
      </c>
      <c r="C1511" s="31">
        <f>IF($J$2&gt;0,$J$2,MULTIPLIER!$C$11)</f>
        <v>0</v>
      </c>
      <c r="D1511" s="32">
        <v>7.56</v>
      </c>
      <c r="E1511" s="43">
        <f t="shared" si="34"/>
        <v>0</v>
      </c>
    </row>
    <row r="1512" spans="1:5" customFormat="1" ht="14.25" x14ac:dyDescent="0.15">
      <c r="A1512" s="33">
        <v>316322</v>
      </c>
      <c r="B1512" s="71" t="s">
        <v>5723</v>
      </c>
      <c r="C1512" s="35">
        <f>IF($J$2&gt;0,$J$2,MULTIPLIER!$C$11)</f>
        <v>0</v>
      </c>
      <c r="D1512" s="36">
        <v>8.8699999999999992</v>
      </c>
      <c r="E1512" s="43">
        <f t="shared" si="34"/>
        <v>0</v>
      </c>
    </row>
    <row r="1513" spans="1:5" customFormat="1" ht="14.25" x14ac:dyDescent="0.15">
      <c r="A1513" s="29">
        <v>316323</v>
      </c>
      <c r="B1513" s="70" t="s">
        <v>5724</v>
      </c>
      <c r="C1513" s="31">
        <f>IF($J$2&gt;0,$J$2,MULTIPLIER!$C$11)</f>
        <v>0</v>
      </c>
      <c r="D1513" s="32">
        <v>12.95</v>
      </c>
      <c r="E1513" s="43">
        <f t="shared" si="34"/>
        <v>0</v>
      </c>
    </row>
    <row r="1514" spans="1:5" customFormat="1" ht="14.25" x14ac:dyDescent="0.15">
      <c r="A1514" s="33">
        <v>316324</v>
      </c>
      <c r="B1514" s="71" t="s">
        <v>5725</v>
      </c>
      <c r="C1514" s="35">
        <f>IF($J$2&gt;0,$J$2,MULTIPLIER!$C$11)</f>
        <v>0</v>
      </c>
      <c r="D1514" s="36">
        <v>18.72</v>
      </c>
      <c r="E1514" s="43">
        <f t="shared" si="34"/>
        <v>0</v>
      </c>
    </row>
    <row r="1515" spans="1:5" customFormat="1" ht="14.25" x14ac:dyDescent="0.15">
      <c r="A1515" s="29">
        <v>316325</v>
      </c>
      <c r="B1515" s="70" t="s">
        <v>5726</v>
      </c>
      <c r="C1515" s="31">
        <f>IF($J$2&gt;0,$J$2,MULTIPLIER!$C$11)</f>
        <v>0</v>
      </c>
      <c r="D1515" s="32">
        <v>27.88</v>
      </c>
      <c r="E1515" s="43">
        <f t="shared" si="34"/>
        <v>0</v>
      </c>
    </row>
    <row r="1516" spans="1:5" customFormat="1" ht="14.25" x14ac:dyDescent="0.15">
      <c r="A1516" s="33">
        <v>316326</v>
      </c>
      <c r="B1516" s="71" t="s">
        <v>5727</v>
      </c>
      <c r="C1516" s="35">
        <f>IF($J$2&gt;0,$J$2,MULTIPLIER!$C$11)</f>
        <v>0</v>
      </c>
      <c r="D1516" s="36">
        <v>44.34</v>
      </c>
      <c r="E1516" s="43">
        <f t="shared" si="34"/>
        <v>0</v>
      </c>
    </row>
    <row r="1517" spans="1:5" customFormat="1" ht="14.25" x14ac:dyDescent="0.15">
      <c r="A1517" s="29">
        <v>316327</v>
      </c>
      <c r="B1517" s="70" t="s">
        <v>5728</v>
      </c>
      <c r="C1517" s="31">
        <f>IF($J$2&gt;0,$J$2,MULTIPLIER!$C$11)</f>
        <v>0</v>
      </c>
      <c r="D1517" s="32">
        <v>52.69</v>
      </c>
      <c r="E1517" s="43">
        <f t="shared" si="34"/>
        <v>0</v>
      </c>
    </row>
    <row r="1518" spans="1:5" customFormat="1" ht="14.25" x14ac:dyDescent="0.15">
      <c r="A1518" s="33">
        <v>316328</v>
      </c>
      <c r="B1518" s="71" t="s">
        <v>5729</v>
      </c>
      <c r="C1518" s="35">
        <f>IF($J$2&gt;0,$J$2,MULTIPLIER!$C$11)</f>
        <v>0</v>
      </c>
      <c r="D1518" s="36">
        <v>74.180000000000007</v>
      </c>
      <c r="E1518" s="43">
        <f t="shared" si="34"/>
        <v>0</v>
      </c>
    </row>
    <row r="1519" spans="1:5" customFormat="1" ht="14.25" x14ac:dyDescent="0.15">
      <c r="A1519" s="29">
        <v>316330</v>
      </c>
      <c r="B1519" s="70" t="s">
        <v>5731</v>
      </c>
      <c r="C1519" s="31">
        <f>IF($J$2&gt;0,$J$2,MULTIPLIER!$C$11)</f>
        <v>0</v>
      </c>
      <c r="D1519" s="32">
        <v>225.12</v>
      </c>
      <c r="E1519" s="43">
        <f t="shared" si="34"/>
        <v>0</v>
      </c>
    </row>
    <row r="1520" spans="1:5" customFormat="1" ht="14.25" x14ac:dyDescent="0.15">
      <c r="A1520" s="33" t="s">
        <v>4106</v>
      </c>
      <c r="B1520" s="71" t="s">
        <v>6334</v>
      </c>
      <c r="C1520" s="35">
        <f>IF($J$2&gt;0,$J$2,MULTIPLIER!$C$11)</f>
        <v>0</v>
      </c>
      <c r="D1520" s="36">
        <v>4.8</v>
      </c>
      <c r="E1520" s="43">
        <f t="shared" si="34"/>
        <v>0</v>
      </c>
    </row>
    <row r="1521" spans="1:5" customFormat="1" ht="14.25" x14ac:dyDescent="0.15">
      <c r="A1521" s="29" t="s">
        <v>4108</v>
      </c>
      <c r="B1521" s="70" t="s">
        <v>6335</v>
      </c>
      <c r="C1521" s="31">
        <f>IF($J$2&gt;0,$J$2,MULTIPLIER!$C$11)</f>
        <v>0</v>
      </c>
      <c r="D1521" s="32">
        <v>4.8</v>
      </c>
      <c r="E1521" s="43">
        <f t="shared" si="34"/>
        <v>0</v>
      </c>
    </row>
    <row r="1522" spans="1:5" customFormat="1" ht="14.25" x14ac:dyDescent="0.15">
      <c r="A1522" s="33" t="s">
        <v>4110</v>
      </c>
      <c r="B1522" s="71" t="s">
        <v>6336</v>
      </c>
      <c r="C1522" s="35">
        <f>IF($J$2&gt;0,$J$2,MULTIPLIER!$C$11)</f>
        <v>0</v>
      </c>
      <c r="D1522" s="36">
        <v>5.59</v>
      </c>
      <c r="E1522" s="43">
        <f t="shared" si="34"/>
        <v>0</v>
      </c>
    </row>
    <row r="1523" spans="1:5" customFormat="1" ht="14.25" x14ac:dyDescent="0.15">
      <c r="A1523" s="29" t="s">
        <v>4112</v>
      </c>
      <c r="B1523" s="70" t="s">
        <v>6337</v>
      </c>
      <c r="C1523" s="31">
        <f>IF($J$2&gt;0,$J$2,MULTIPLIER!$C$11)</f>
        <v>0</v>
      </c>
      <c r="D1523" s="32">
        <v>8.15</v>
      </c>
      <c r="E1523" s="43">
        <f t="shared" si="34"/>
        <v>0</v>
      </c>
    </row>
    <row r="1524" spans="1:5" customFormat="1" ht="14.25" x14ac:dyDescent="0.15">
      <c r="A1524" s="33" t="s">
        <v>4114</v>
      </c>
      <c r="B1524" s="71" t="s">
        <v>6338</v>
      </c>
      <c r="C1524" s="35">
        <f>IF($J$2&gt;0,$J$2,MULTIPLIER!$C$11)</f>
        <v>0</v>
      </c>
      <c r="D1524" s="36">
        <v>10.37</v>
      </c>
      <c r="E1524" s="43">
        <f t="shared" si="34"/>
        <v>0</v>
      </c>
    </row>
    <row r="1525" spans="1:5" customFormat="1" ht="14.25" x14ac:dyDescent="0.15">
      <c r="A1525" s="29" t="s">
        <v>4116</v>
      </c>
      <c r="B1525" s="70" t="s">
        <v>6339</v>
      </c>
      <c r="C1525" s="31">
        <f>IF($J$2&gt;0,$J$2,MULTIPLIER!$C$11)</f>
        <v>0</v>
      </c>
      <c r="D1525" s="32">
        <v>15.78</v>
      </c>
      <c r="E1525" s="43">
        <f t="shared" si="34"/>
        <v>0</v>
      </c>
    </row>
    <row r="1526" spans="1:5" customFormat="1" ht="14.25" x14ac:dyDescent="0.15">
      <c r="A1526" s="33" t="s">
        <v>4118</v>
      </c>
      <c r="B1526" s="71" t="s">
        <v>6340</v>
      </c>
      <c r="C1526" s="35">
        <f>IF($J$2&gt;0,$J$2,MULTIPLIER!$C$11)</f>
        <v>0</v>
      </c>
      <c r="D1526" s="36">
        <v>23.91</v>
      </c>
      <c r="E1526" s="43">
        <f t="shared" si="34"/>
        <v>0</v>
      </c>
    </row>
    <row r="1527" spans="1:5" customFormat="1" ht="14.25" x14ac:dyDescent="0.15">
      <c r="A1527" s="29" t="s">
        <v>4120</v>
      </c>
      <c r="B1527" s="70" t="s">
        <v>6341</v>
      </c>
      <c r="C1527" s="31">
        <f>IF($J$2&gt;0,$J$2,MULTIPLIER!$C$11)</f>
        <v>0</v>
      </c>
      <c r="D1527" s="32">
        <v>31.82</v>
      </c>
      <c r="E1527" s="43">
        <f t="shared" si="34"/>
        <v>0</v>
      </c>
    </row>
    <row r="1528" spans="1:5" customFormat="1" ht="14.25" x14ac:dyDescent="0.15">
      <c r="A1528" s="33" t="s">
        <v>4122</v>
      </c>
      <c r="B1528" s="71" t="s">
        <v>6342</v>
      </c>
      <c r="C1528" s="35">
        <f>IF($J$2&gt;0,$J$2,MULTIPLIER!$C$11)</f>
        <v>0</v>
      </c>
      <c r="D1528" s="36">
        <v>41.65</v>
      </c>
      <c r="E1528" s="43">
        <f t="shared" si="34"/>
        <v>0</v>
      </c>
    </row>
    <row r="1529" spans="1:5" customFormat="1" ht="14.25" x14ac:dyDescent="0.15">
      <c r="A1529" s="29" t="s">
        <v>4124</v>
      </c>
      <c r="B1529" s="70" t="s">
        <v>6343</v>
      </c>
      <c r="C1529" s="31">
        <f>IF($J$2&gt;0,$J$2,MULTIPLIER!$C$11)</f>
        <v>0</v>
      </c>
      <c r="D1529" s="32">
        <v>99.47</v>
      </c>
      <c r="E1529" s="43">
        <f t="shared" si="34"/>
        <v>0</v>
      </c>
    </row>
    <row r="1530" spans="1:5" customFormat="1" ht="14.25" x14ac:dyDescent="0.15">
      <c r="A1530" s="33" t="s">
        <v>4126</v>
      </c>
      <c r="B1530" s="71" t="s">
        <v>6344</v>
      </c>
      <c r="C1530" s="35">
        <f>IF($J$2&gt;0,$J$2,MULTIPLIER!$C$11)</f>
        <v>0</v>
      </c>
      <c r="D1530" s="36">
        <v>135.53</v>
      </c>
      <c r="E1530" s="43">
        <f t="shared" si="34"/>
        <v>0</v>
      </c>
    </row>
    <row r="1531" spans="1:5" customFormat="1" ht="14.25" x14ac:dyDescent="0.15">
      <c r="A1531" s="29">
        <v>316531</v>
      </c>
      <c r="B1531" s="70" t="s">
        <v>5735</v>
      </c>
      <c r="C1531" s="31">
        <f>IF($J$2&gt;0,$J$2,MULTIPLIER!$C$11)</f>
        <v>0</v>
      </c>
      <c r="D1531" s="32">
        <v>22.57</v>
      </c>
      <c r="E1531" s="43">
        <f t="shared" si="34"/>
        <v>0</v>
      </c>
    </row>
    <row r="1532" spans="1:5" customFormat="1" ht="14.25" x14ac:dyDescent="0.15">
      <c r="A1532" s="33">
        <v>316532</v>
      </c>
      <c r="B1532" s="71" t="s">
        <v>5736</v>
      </c>
      <c r="C1532" s="35">
        <f>IF($J$2&gt;0,$J$2,MULTIPLIER!$C$11)</f>
        <v>0</v>
      </c>
      <c r="D1532" s="36">
        <v>26.55</v>
      </c>
      <c r="E1532" s="43">
        <f t="shared" si="34"/>
        <v>0</v>
      </c>
    </row>
    <row r="1533" spans="1:5" customFormat="1" ht="14.25" x14ac:dyDescent="0.15">
      <c r="A1533" s="29">
        <v>316533</v>
      </c>
      <c r="B1533" s="70" t="s">
        <v>5737</v>
      </c>
      <c r="C1533" s="31">
        <f>IF($J$2&gt;0,$J$2,MULTIPLIER!$C$11)</f>
        <v>0</v>
      </c>
      <c r="D1533" s="32">
        <v>32.96</v>
      </c>
      <c r="E1533" s="43">
        <f t="shared" ref="E1533:E1564" si="35">C1533*D1533</f>
        <v>0</v>
      </c>
    </row>
    <row r="1534" spans="1:5" customFormat="1" ht="14.25" x14ac:dyDescent="0.15">
      <c r="A1534" s="33">
        <v>316534</v>
      </c>
      <c r="B1534" s="71" t="s">
        <v>5738</v>
      </c>
      <c r="C1534" s="35">
        <f>IF($J$2&gt;0,$J$2,MULTIPLIER!$C$11)</f>
        <v>0</v>
      </c>
      <c r="D1534" s="36">
        <v>57.58</v>
      </c>
      <c r="E1534" s="43">
        <f t="shared" si="35"/>
        <v>0</v>
      </c>
    </row>
    <row r="1535" spans="1:5" customFormat="1" ht="14.25" x14ac:dyDescent="0.15">
      <c r="A1535" s="29">
        <v>316535</v>
      </c>
      <c r="B1535" s="70" t="s">
        <v>5739</v>
      </c>
      <c r="C1535" s="31">
        <f>IF($J$2&gt;0,$J$2,MULTIPLIER!$C$11)</f>
        <v>0</v>
      </c>
      <c r="D1535" s="32">
        <v>69.5</v>
      </c>
      <c r="E1535" s="43">
        <f t="shared" si="35"/>
        <v>0</v>
      </c>
    </row>
    <row r="1536" spans="1:5" customFormat="1" ht="14.25" x14ac:dyDescent="0.15">
      <c r="A1536" s="33">
        <v>316537</v>
      </c>
      <c r="B1536" s="71" t="s">
        <v>5741</v>
      </c>
      <c r="C1536" s="35">
        <f>IF($J$2&gt;0,$J$2,MULTIPLIER!$C$11)</f>
        <v>0</v>
      </c>
      <c r="D1536" s="36">
        <v>125.42</v>
      </c>
      <c r="E1536" s="43">
        <f t="shared" si="35"/>
        <v>0</v>
      </c>
    </row>
    <row r="1537" spans="1:5" customFormat="1" ht="14.25" x14ac:dyDescent="0.15">
      <c r="A1537" s="29">
        <v>316181</v>
      </c>
      <c r="B1537" s="70" t="s">
        <v>6346</v>
      </c>
      <c r="C1537" s="31">
        <f>IF($J$2&gt;0,$J$2,MULTIPLIER!$C$11)</f>
        <v>0</v>
      </c>
      <c r="D1537" s="32">
        <v>11.95</v>
      </c>
      <c r="E1537" s="43">
        <f t="shared" si="35"/>
        <v>0</v>
      </c>
    </row>
    <row r="1538" spans="1:5" customFormat="1" ht="14.25" x14ac:dyDescent="0.15">
      <c r="A1538" s="33">
        <v>316182</v>
      </c>
      <c r="B1538" s="71" t="s">
        <v>6347</v>
      </c>
      <c r="C1538" s="35">
        <f>IF($J$2&gt;0,$J$2,MULTIPLIER!$C$11)</f>
        <v>0</v>
      </c>
      <c r="D1538" s="36">
        <v>14.6</v>
      </c>
      <c r="E1538" s="43">
        <f t="shared" si="35"/>
        <v>0</v>
      </c>
    </row>
    <row r="1539" spans="1:5" customFormat="1" ht="14.25" x14ac:dyDescent="0.15">
      <c r="A1539" s="29">
        <v>316183</v>
      </c>
      <c r="B1539" s="70" t="s">
        <v>6348</v>
      </c>
      <c r="C1539" s="31">
        <f>IF($J$2&gt;0,$J$2,MULTIPLIER!$C$11)</f>
        <v>0</v>
      </c>
      <c r="D1539" s="32">
        <v>16.03</v>
      </c>
      <c r="E1539" s="43">
        <f t="shared" si="35"/>
        <v>0</v>
      </c>
    </row>
    <row r="1540" spans="1:5" customFormat="1" ht="14.25" x14ac:dyDescent="0.15">
      <c r="A1540" s="33">
        <v>316184</v>
      </c>
      <c r="B1540" s="71" t="s">
        <v>6349</v>
      </c>
      <c r="C1540" s="35">
        <f>IF($J$2&gt;0,$J$2,MULTIPLIER!$C$11)</f>
        <v>0</v>
      </c>
      <c r="D1540" s="36">
        <v>21.05</v>
      </c>
      <c r="E1540" s="43">
        <f t="shared" si="35"/>
        <v>0</v>
      </c>
    </row>
    <row r="1541" spans="1:5" customFormat="1" ht="14.25" x14ac:dyDescent="0.15">
      <c r="A1541" s="29">
        <v>316185</v>
      </c>
      <c r="B1541" s="70" t="s">
        <v>6350</v>
      </c>
      <c r="C1541" s="31">
        <f>IF($J$2&gt;0,$J$2,MULTIPLIER!$C$11)</f>
        <v>0</v>
      </c>
      <c r="D1541" s="32">
        <v>26.37</v>
      </c>
      <c r="E1541" s="43">
        <f t="shared" si="35"/>
        <v>0</v>
      </c>
    </row>
    <row r="1542" spans="1:5" customFormat="1" ht="14.25" x14ac:dyDescent="0.15">
      <c r="A1542" s="33">
        <v>316186</v>
      </c>
      <c r="B1542" s="71" t="s">
        <v>6351</v>
      </c>
      <c r="C1542" s="35">
        <f>IF($J$2&gt;0,$J$2,MULTIPLIER!$C$11)</f>
        <v>0</v>
      </c>
      <c r="D1542" s="36">
        <v>41.48</v>
      </c>
      <c r="E1542" s="43">
        <f t="shared" si="35"/>
        <v>0</v>
      </c>
    </row>
    <row r="1543" spans="1:5" customFormat="1" ht="14.25" x14ac:dyDescent="0.15">
      <c r="A1543" s="29">
        <v>316187</v>
      </c>
      <c r="B1543" s="70" t="s">
        <v>6352</v>
      </c>
      <c r="C1543" s="31">
        <f>IF($J$2&gt;0,$J$2,MULTIPLIER!$C$11)</f>
        <v>0</v>
      </c>
      <c r="D1543" s="32">
        <v>49.33</v>
      </c>
      <c r="E1543" s="43">
        <f t="shared" si="35"/>
        <v>0</v>
      </c>
    </row>
    <row r="1544" spans="1:5" customFormat="1" ht="14.25" x14ac:dyDescent="0.15">
      <c r="A1544" s="33">
        <v>316188</v>
      </c>
      <c r="B1544" s="71" t="s">
        <v>6353</v>
      </c>
      <c r="C1544" s="35">
        <f>IF($J$2&gt;0,$J$2,MULTIPLIER!$C$11)</f>
        <v>0</v>
      </c>
      <c r="D1544" s="36">
        <v>68.97</v>
      </c>
      <c r="E1544" s="43">
        <f t="shared" si="35"/>
        <v>0</v>
      </c>
    </row>
    <row r="1545" spans="1:5" customFormat="1" ht="14.25" x14ac:dyDescent="0.15">
      <c r="A1545" s="29">
        <v>316190</v>
      </c>
      <c r="B1545" s="70" t="s">
        <v>6354</v>
      </c>
      <c r="C1545" s="31">
        <f>IF($J$2&gt;0,$J$2,MULTIPLIER!$C$11)</f>
        <v>0</v>
      </c>
      <c r="D1545" s="32">
        <v>260.85000000000002</v>
      </c>
      <c r="E1545" s="43">
        <f t="shared" si="35"/>
        <v>0</v>
      </c>
    </row>
    <row r="1546" spans="1:5" customFormat="1" ht="14.25" x14ac:dyDescent="0.15">
      <c r="A1546" s="33">
        <v>316100</v>
      </c>
      <c r="B1546" s="71" t="s">
        <v>6356</v>
      </c>
      <c r="C1546" s="35">
        <f>IF($J$2&gt;0,$J$2,MULTIPLIER!$C$11)</f>
        <v>0</v>
      </c>
      <c r="D1546" s="36">
        <v>10.039999999999999</v>
      </c>
      <c r="E1546" s="43">
        <f t="shared" si="35"/>
        <v>0</v>
      </c>
    </row>
    <row r="1547" spans="1:5" customFormat="1" ht="14.25" x14ac:dyDescent="0.15">
      <c r="A1547" s="29">
        <v>316101</v>
      </c>
      <c r="B1547" s="70" t="s">
        <v>6357</v>
      </c>
      <c r="C1547" s="31">
        <f>IF($J$2&gt;0,$J$2,MULTIPLIER!$C$11)</f>
        <v>0</v>
      </c>
      <c r="D1547" s="32">
        <v>10.039999999999999</v>
      </c>
      <c r="E1547" s="43">
        <f t="shared" si="35"/>
        <v>0</v>
      </c>
    </row>
    <row r="1548" spans="1:5" customFormat="1" ht="14.25" x14ac:dyDescent="0.15">
      <c r="A1548" s="33">
        <v>316102</v>
      </c>
      <c r="B1548" s="71" t="s">
        <v>6358</v>
      </c>
      <c r="C1548" s="35">
        <f>IF($J$2&gt;0,$J$2,MULTIPLIER!$C$11)</f>
        <v>0</v>
      </c>
      <c r="D1548" s="36">
        <v>12.19</v>
      </c>
      <c r="E1548" s="43">
        <f t="shared" si="35"/>
        <v>0</v>
      </c>
    </row>
    <row r="1549" spans="1:5" customFormat="1" ht="14.25" x14ac:dyDescent="0.15">
      <c r="A1549" s="29">
        <v>316103</v>
      </c>
      <c r="B1549" s="70" t="s">
        <v>6359</v>
      </c>
      <c r="C1549" s="31">
        <f>IF($J$2&gt;0,$J$2,MULTIPLIER!$C$11)</f>
        <v>0</v>
      </c>
      <c r="D1549" s="32">
        <v>13.46</v>
      </c>
      <c r="E1549" s="43">
        <f t="shared" si="35"/>
        <v>0</v>
      </c>
    </row>
    <row r="1550" spans="1:5" customFormat="1" ht="14.25" x14ac:dyDescent="0.15">
      <c r="A1550" s="33">
        <v>316104</v>
      </c>
      <c r="B1550" s="71" t="s">
        <v>6360</v>
      </c>
      <c r="C1550" s="35">
        <f>IF($J$2&gt;0,$J$2,MULTIPLIER!$C$11)</f>
        <v>0</v>
      </c>
      <c r="D1550" s="36">
        <v>19.52</v>
      </c>
      <c r="E1550" s="43">
        <f t="shared" si="35"/>
        <v>0</v>
      </c>
    </row>
    <row r="1551" spans="1:5" customFormat="1" ht="14.25" x14ac:dyDescent="0.15">
      <c r="A1551" s="29">
        <v>316105</v>
      </c>
      <c r="B1551" s="70" t="s">
        <v>6361</v>
      </c>
      <c r="C1551" s="31">
        <f>IF($J$2&gt;0,$J$2,MULTIPLIER!$C$11)</f>
        <v>0</v>
      </c>
      <c r="D1551" s="32">
        <v>24.51</v>
      </c>
      <c r="E1551" s="43">
        <f t="shared" si="35"/>
        <v>0</v>
      </c>
    </row>
    <row r="1552" spans="1:5" customFormat="1" ht="14.25" x14ac:dyDescent="0.15">
      <c r="A1552" s="33">
        <v>316106</v>
      </c>
      <c r="B1552" s="71" t="s">
        <v>6362</v>
      </c>
      <c r="C1552" s="35">
        <f>IF($J$2&gt;0,$J$2,MULTIPLIER!$C$11)</f>
        <v>0</v>
      </c>
      <c r="D1552" s="36">
        <v>42.02</v>
      </c>
      <c r="E1552" s="43">
        <f t="shared" si="35"/>
        <v>0</v>
      </c>
    </row>
    <row r="1553" spans="1:5" customFormat="1" ht="14.25" x14ac:dyDescent="0.15">
      <c r="A1553" s="29">
        <v>316107</v>
      </c>
      <c r="B1553" s="70" t="s">
        <v>6363</v>
      </c>
      <c r="C1553" s="31">
        <f>IF($J$2&gt;0,$J$2,MULTIPLIER!$C$11)</f>
        <v>0</v>
      </c>
      <c r="D1553" s="32">
        <v>56.04</v>
      </c>
      <c r="E1553" s="43">
        <f t="shared" si="35"/>
        <v>0</v>
      </c>
    </row>
    <row r="1554" spans="1:5" customFormat="1" ht="14.25" x14ac:dyDescent="0.15">
      <c r="A1554" s="33">
        <v>316108</v>
      </c>
      <c r="B1554" s="71" t="s">
        <v>6364</v>
      </c>
      <c r="C1554" s="35">
        <f>IF($J$2&gt;0,$J$2,MULTIPLIER!$C$11)</f>
        <v>0</v>
      </c>
      <c r="D1554" s="36">
        <v>70.84</v>
      </c>
      <c r="E1554" s="43">
        <f t="shared" si="35"/>
        <v>0</v>
      </c>
    </row>
    <row r="1555" spans="1:5" customFormat="1" ht="14.25" x14ac:dyDescent="0.15">
      <c r="A1555" s="29">
        <v>316109</v>
      </c>
      <c r="B1555" s="70" t="s">
        <v>6365</v>
      </c>
      <c r="C1555" s="31">
        <f>IF($J$2&gt;0,$J$2,MULTIPLIER!$C$11)</f>
        <v>0</v>
      </c>
      <c r="D1555" s="32">
        <v>155.65</v>
      </c>
      <c r="E1555" s="43">
        <f t="shared" si="35"/>
        <v>0</v>
      </c>
    </row>
    <row r="1556" spans="1:5" customFormat="1" ht="14.25" x14ac:dyDescent="0.15">
      <c r="A1556" s="33">
        <v>316110</v>
      </c>
      <c r="B1556" s="71" t="s">
        <v>6366</v>
      </c>
      <c r="C1556" s="35">
        <f>IF($J$2&gt;0,$J$2,MULTIPLIER!$C$11)</f>
        <v>0</v>
      </c>
      <c r="D1556" s="36">
        <v>214.12</v>
      </c>
      <c r="E1556" s="43">
        <f t="shared" si="35"/>
        <v>0</v>
      </c>
    </row>
    <row r="1557" spans="1:5" customFormat="1" ht="14.25" x14ac:dyDescent="0.15">
      <c r="A1557" s="29">
        <v>316111</v>
      </c>
      <c r="B1557" s="70" t="s">
        <v>6367</v>
      </c>
      <c r="C1557" s="31">
        <f>IF($J$2&gt;0,$J$2,MULTIPLIER!$C$11)</f>
        <v>0</v>
      </c>
      <c r="D1557" s="32">
        <v>393.49</v>
      </c>
      <c r="E1557" s="43">
        <f t="shared" si="35"/>
        <v>0</v>
      </c>
    </row>
    <row r="1558" spans="1:5" customFormat="1" ht="14.25" x14ac:dyDescent="0.15">
      <c r="A1558" s="33">
        <v>316120</v>
      </c>
      <c r="B1558" s="71" t="s">
        <v>6368</v>
      </c>
      <c r="C1558" s="35">
        <f>IF($J$2&gt;0,$J$2,MULTIPLIER!$C$11)</f>
        <v>0</v>
      </c>
      <c r="D1558" s="36">
        <v>13.45</v>
      </c>
      <c r="E1558" s="43">
        <f t="shared" si="35"/>
        <v>0</v>
      </c>
    </row>
    <row r="1559" spans="1:5" customFormat="1" ht="14.25" x14ac:dyDescent="0.15">
      <c r="A1559" s="29">
        <v>316121</v>
      </c>
      <c r="B1559" s="70" t="s">
        <v>6369</v>
      </c>
      <c r="C1559" s="31">
        <f>IF($J$2&gt;0,$J$2,MULTIPLIER!$C$11)</f>
        <v>0</v>
      </c>
      <c r="D1559" s="32">
        <v>13.71</v>
      </c>
      <c r="E1559" s="43">
        <f t="shared" si="35"/>
        <v>0</v>
      </c>
    </row>
    <row r="1560" spans="1:5" customFormat="1" ht="14.25" x14ac:dyDescent="0.15">
      <c r="A1560" s="33">
        <v>316122</v>
      </c>
      <c r="B1560" s="71" t="s">
        <v>6370</v>
      </c>
      <c r="C1560" s="35">
        <f>IF($J$2&gt;0,$J$2,MULTIPLIER!$C$11)</f>
        <v>0</v>
      </c>
      <c r="D1560" s="36">
        <v>16.850000000000001</v>
      </c>
      <c r="E1560" s="43">
        <f t="shared" si="35"/>
        <v>0</v>
      </c>
    </row>
    <row r="1561" spans="1:5" customFormat="1" ht="14.25" x14ac:dyDescent="0.15">
      <c r="A1561" s="29">
        <v>316123</v>
      </c>
      <c r="B1561" s="70" t="s">
        <v>6371</v>
      </c>
      <c r="C1561" s="31">
        <f>IF($J$2&gt;0,$J$2,MULTIPLIER!$C$11)</f>
        <v>0</v>
      </c>
      <c r="D1561" s="32">
        <v>19.82</v>
      </c>
      <c r="E1561" s="43">
        <f t="shared" si="35"/>
        <v>0</v>
      </c>
    </row>
    <row r="1562" spans="1:5" customFormat="1" ht="14.25" x14ac:dyDescent="0.15">
      <c r="A1562" s="33">
        <v>316124</v>
      </c>
      <c r="B1562" s="71" t="s">
        <v>6372</v>
      </c>
      <c r="C1562" s="35">
        <f>IF($J$2&gt;0,$J$2,MULTIPLIER!$C$11)</f>
        <v>0</v>
      </c>
      <c r="D1562" s="36">
        <v>26.12</v>
      </c>
      <c r="E1562" s="43">
        <f t="shared" si="35"/>
        <v>0</v>
      </c>
    </row>
    <row r="1563" spans="1:5" customFormat="1" ht="14.25" x14ac:dyDescent="0.15">
      <c r="A1563" s="29">
        <v>316125</v>
      </c>
      <c r="B1563" s="70" t="s">
        <v>6373</v>
      </c>
      <c r="C1563" s="31">
        <f>IF($J$2&gt;0,$J$2,MULTIPLIER!$C$11)</f>
        <v>0</v>
      </c>
      <c r="D1563" s="32">
        <v>41.7</v>
      </c>
      <c r="E1563" s="43">
        <f t="shared" si="35"/>
        <v>0</v>
      </c>
    </row>
    <row r="1564" spans="1:5" customFormat="1" ht="14.25" x14ac:dyDescent="0.15">
      <c r="A1564" s="33">
        <v>316126</v>
      </c>
      <c r="B1564" s="71" t="s">
        <v>6374</v>
      </c>
      <c r="C1564" s="35">
        <f>IF($J$2&gt;0,$J$2,MULTIPLIER!$C$11)</f>
        <v>0</v>
      </c>
      <c r="D1564" s="36">
        <v>62.33</v>
      </c>
      <c r="E1564" s="43">
        <f t="shared" si="35"/>
        <v>0</v>
      </c>
    </row>
    <row r="1565" spans="1:5" customFormat="1" ht="14.25" x14ac:dyDescent="0.15">
      <c r="A1565" s="29">
        <v>316127</v>
      </c>
      <c r="B1565" s="70" t="s">
        <v>6375</v>
      </c>
      <c r="C1565" s="31">
        <f>IF($J$2&gt;0,$J$2,MULTIPLIER!$C$11)</f>
        <v>0</v>
      </c>
      <c r="D1565" s="32">
        <v>69.430000000000007</v>
      </c>
      <c r="E1565" s="43">
        <f t="shared" ref="E1565:E1596" si="36">C1565*D1565</f>
        <v>0</v>
      </c>
    </row>
    <row r="1566" spans="1:5" customFormat="1" ht="14.25" x14ac:dyDescent="0.15">
      <c r="A1566" s="33">
        <v>316128</v>
      </c>
      <c r="B1566" s="71" t="s">
        <v>6376</v>
      </c>
      <c r="C1566" s="35">
        <f>IF($J$2&gt;0,$J$2,MULTIPLIER!$C$11)</f>
        <v>0</v>
      </c>
      <c r="D1566" s="36">
        <v>99.16</v>
      </c>
      <c r="E1566" s="43">
        <f t="shared" si="36"/>
        <v>0</v>
      </c>
    </row>
    <row r="1567" spans="1:5" customFormat="1" ht="14.25" x14ac:dyDescent="0.15">
      <c r="A1567" s="29">
        <v>316129</v>
      </c>
      <c r="B1567" s="70" t="s">
        <v>6377</v>
      </c>
      <c r="C1567" s="31">
        <f>IF($J$2&gt;0,$J$2,MULTIPLIER!$C$11)</f>
        <v>0</v>
      </c>
      <c r="D1567" s="32">
        <v>231.26</v>
      </c>
      <c r="E1567" s="43">
        <f t="shared" si="36"/>
        <v>0</v>
      </c>
    </row>
    <row r="1568" spans="1:5" customFormat="1" ht="14.25" x14ac:dyDescent="0.15">
      <c r="A1568" s="33">
        <v>316130</v>
      </c>
      <c r="B1568" s="71" t="s">
        <v>6378</v>
      </c>
      <c r="C1568" s="35">
        <f>IF($J$2&gt;0,$J$2,MULTIPLIER!$C$11)</f>
        <v>0</v>
      </c>
      <c r="D1568" s="36">
        <v>299.73</v>
      </c>
      <c r="E1568" s="43">
        <f t="shared" si="36"/>
        <v>0</v>
      </c>
    </row>
    <row r="1569" spans="1:5" customFormat="1" ht="14.25" x14ac:dyDescent="0.15">
      <c r="A1569" s="29">
        <v>316390</v>
      </c>
      <c r="B1569" s="70" t="s">
        <v>5761</v>
      </c>
      <c r="C1569" s="31">
        <f>IF($J$2&gt;0,$J$2,MULTIPLIER!$C$11)</f>
        <v>0</v>
      </c>
      <c r="D1569" s="32">
        <v>5.76</v>
      </c>
      <c r="E1569" s="43">
        <f t="shared" si="36"/>
        <v>0</v>
      </c>
    </row>
    <row r="1570" spans="1:5" customFormat="1" ht="14.25" x14ac:dyDescent="0.15">
      <c r="A1570" s="33">
        <v>316392</v>
      </c>
      <c r="B1570" s="71" t="s">
        <v>5763</v>
      </c>
      <c r="C1570" s="35">
        <f>IF($J$2&gt;0,$J$2,MULTIPLIER!$C$11)</f>
        <v>0</v>
      </c>
      <c r="D1570" s="36">
        <v>6.57</v>
      </c>
      <c r="E1570" s="43">
        <f t="shared" si="36"/>
        <v>0</v>
      </c>
    </row>
    <row r="1571" spans="1:5" customFormat="1" ht="14.25" x14ac:dyDescent="0.15">
      <c r="A1571" s="29">
        <v>316393</v>
      </c>
      <c r="B1571" s="70" t="s">
        <v>5764</v>
      </c>
      <c r="C1571" s="31">
        <f>IF($J$2&gt;0,$J$2,MULTIPLIER!$C$11)</f>
        <v>0</v>
      </c>
      <c r="D1571" s="32">
        <v>7.72</v>
      </c>
      <c r="E1571" s="43">
        <f t="shared" si="36"/>
        <v>0</v>
      </c>
    </row>
    <row r="1572" spans="1:5" customFormat="1" ht="14.25" x14ac:dyDescent="0.15">
      <c r="A1572" s="33">
        <v>316394</v>
      </c>
      <c r="B1572" s="71" t="s">
        <v>5765</v>
      </c>
      <c r="C1572" s="35">
        <f>IF($J$2&gt;0,$J$2,MULTIPLIER!$C$11)</f>
        <v>0</v>
      </c>
      <c r="D1572" s="36">
        <v>7.72</v>
      </c>
      <c r="E1572" s="43">
        <f t="shared" si="36"/>
        <v>0</v>
      </c>
    </row>
    <row r="1573" spans="1:5" customFormat="1" ht="14.25" x14ac:dyDescent="0.15">
      <c r="A1573" s="29">
        <v>316395</v>
      </c>
      <c r="B1573" s="70" t="s">
        <v>5766</v>
      </c>
      <c r="C1573" s="31">
        <f>IF($J$2&gt;0,$J$2,MULTIPLIER!$C$11)</f>
        <v>0</v>
      </c>
      <c r="D1573" s="32">
        <v>7.72</v>
      </c>
      <c r="E1573" s="43">
        <f t="shared" si="36"/>
        <v>0</v>
      </c>
    </row>
    <row r="1574" spans="1:5" customFormat="1" ht="14.25" x14ac:dyDescent="0.15">
      <c r="A1574" s="33">
        <v>316397</v>
      </c>
      <c r="B1574" s="71" t="s">
        <v>5768</v>
      </c>
      <c r="C1574" s="35">
        <f>IF($J$2&gt;0,$J$2,MULTIPLIER!$C$11)</f>
        <v>0</v>
      </c>
      <c r="D1574" s="36">
        <v>11.47</v>
      </c>
      <c r="E1574" s="43">
        <f t="shared" si="36"/>
        <v>0</v>
      </c>
    </row>
    <row r="1575" spans="1:5" customFormat="1" ht="14.25" x14ac:dyDescent="0.15">
      <c r="A1575" s="29">
        <v>316398</v>
      </c>
      <c r="B1575" s="70" t="s">
        <v>5769</v>
      </c>
      <c r="C1575" s="31">
        <f>IF($J$2&gt;0,$J$2,MULTIPLIER!$C$11)</f>
        <v>0</v>
      </c>
      <c r="D1575" s="32">
        <v>11.47</v>
      </c>
      <c r="E1575" s="43">
        <f t="shared" si="36"/>
        <v>0</v>
      </c>
    </row>
    <row r="1576" spans="1:5" customFormat="1" ht="14.25" x14ac:dyDescent="0.15">
      <c r="A1576" s="33">
        <v>316399</v>
      </c>
      <c r="B1576" s="71" t="s">
        <v>5770</v>
      </c>
      <c r="C1576" s="35">
        <f>IF($J$2&gt;0,$J$2,MULTIPLIER!$C$11)</f>
        <v>0</v>
      </c>
      <c r="D1576" s="36">
        <v>11.47</v>
      </c>
      <c r="E1576" s="43">
        <f t="shared" si="36"/>
        <v>0</v>
      </c>
    </row>
    <row r="1577" spans="1:5" customFormat="1" ht="14.25" x14ac:dyDescent="0.15">
      <c r="A1577" s="29">
        <v>316400</v>
      </c>
      <c r="B1577" s="70" t="s">
        <v>5771</v>
      </c>
      <c r="C1577" s="31">
        <f>IF($J$2&gt;0,$J$2,MULTIPLIER!$C$11)</f>
        <v>0</v>
      </c>
      <c r="D1577" s="32">
        <v>16.39</v>
      </c>
      <c r="E1577" s="43">
        <f t="shared" si="36"/>
        <v>0</v>
      </c>
    </row>
    <row r="1578" spans="1:5" customFormat="1" ht="14.25" x14ac:dyDescent="0.15">
      <c r="A1578" s="33">
        <v>316401</v>
      </c>
      <c r="B1578" s="71" t="s">
        <v>5772</v>
      </c>
      <c r="C1578" s="35">
        <f>IF($J$2&gt;0,$J$2,MULTIPLIER!$C$11)</f>
        <v>0</v>
      </c>
      <c r="D1578" s="36">
        <v>16.39</v>
      </c>
      <c r="E1578" s="43">
        <f t="shared" si="36"/>
        <v>0</v>
      </c>
    </row>
    <row r="1579" spans="1:5" customFormat="1" ht="14.25" x14ac:dyDescent="0.15">
      <c r="A1579" s="29">
        <v>316402</v>
      </c>
      <c r="B1579" s="70" t="s">
        <v>5773</v>
      </c>
      <c r="C1579" s="31">
        <f>IF($J$2&gt;0,$J$2,MULTIPLIER!$C$11)</f>
        <v>0</v>
      </c>
      <c r="D1579" s="32">
        <v>16.39</v>
      </c>
      <c r="E1579" s="43">
        <f t="shared" si="36"/>
        <v>0</v>
      </c>
    </row>
    <row r="1580" spans="1:5" customFormat="1" ht="14.25" x14ac:dyDescent="0.15">
      <c r="A1580" s="33">
        <v>316403</v>
      </c>
      <c r="B1580" s="71" t="s">
        <v>5774</v>
      </c>
      <c r="C1580" s="35">
        <f>IF($J$2&gt;0,$J$2,MULTIPLIER!$C$11)</f>
        <v>0</v>
      </c>
      <c r="D1580" s="36">
        <v>16.39</v>
      </c>
      <c r="E1580" s="43">
        <f t="shared" si="36"/>
        <v>0</v>
      </c>
    </row>
    <row r="1581" spans="1:5" customFormat="1" ht="14.25" x14ac:dyDescent="0.15">
      <c r="A1581" s="29">
        <v>316406</v>
      </c>
      <c r="B1581" s="70" t="s">
        <v>5775</v>
      </c>
      <c r="C1581" s="31">
        <f>IF($J$2&gt;0,$J$2,MULTIPLIER!$C$11)</f>
        <v>0</v>
      </c>
      <c r="D1581" s="32">
        <v>32.03</v>
      </c>
      <c r="E1581" s="43">
        <f t="shared" si="36"/>
        <v>0</v>
      </c>
    </row>
    <row r="1582" spans="1:5" customFormat="1" ht="14.25" x14ac:dyDescent="0.15">
      <c r="A1582" s="33">
        <v>316407</v>
      </c>
      <c r="B1582" s="71" t="s">
        <v>5776</v>
      </c>
      <c r="C1582" s="35">
        <f>IF($J$2&gt;0,$J$2,MULTIPLIER!$C$11)</f>
        <v>0</v>
      </c>
      <c r="D1582" s="36">
        <v>32.03</v>
      </c>
      <c r="E1582" s="43">
        <f t="shared" si="36"/>
        <v>0</v>
      </c>
    </row>
    <row r="1583" spans="1:5" customFormat="1" ht="14.25" x14ac:dyDescent="0.15">
      <c r="A1583" s="29">
        <v>316408</v>
      </c>
      <c r="B1583" s="70" t="s">
        <v>5777</v>
      </c>
      <c r="C1583" s="31">
        <f>IF($J$2&gt;0,$J$2,MULTIPLIER!$C$11)</f>
        <v>0</v>
      </c>
      <c r="D1583" s="32">
        <v>32.03</v>
      </c>
      <c r="E1583" s="43">
        <f t="shared" si="36"/>
        <v>0</v>
      </c>
    </row>
    <row r="1584" spans="1:5" customFormat="1" ht="14.25" x14ac:dyDescent="0.15">
      <c r="A1584" s="33">
        <v>316411</v>
      </c>
      <c r="B1584" s="71" t="s">
        <v>5780</v>
      </c>
      <c r="C1584" s="35">
        <f>IF($J$2&gt;0,$J$2,MULTIPLIER!$C$11)</f>
        <v>0</v>
      </c>
      <c r="D1584" s="36">
        <v>37.869999999999997</v>
      </c>
      <c r="E1584" s="43">
        <f t="shared" si="36"/>
        <v>0</v>
      </c>
    </row>
    <row r="1585" spans="1:5" customFormat="1" ht="14.25" x14ac:dyDescent="0.15">
      <c r="A1585" s="29">
        <v>316412</v>
      </c>
      <c r="B1585" s="70" t="s">
        <v>5781</v>
      </c>
      <c r="C1585" s="31">
        <f>IF($J$2&gt;0,$J$2,MULTIPLIER!$C$11)</f>
        <v>0</v>
      </c>
      <c r="D1585" s="32">
        <v>37.869999999999997</v>
      </c>
      <c r="E1585" s="43">
        <f t="shared" si="36"/>
        <v>0</v>
      </c>
    </row>
    <row r="1586" spans="1:5" customFormat="1" ht="14.25" x14ac:dyDescent="0.15">
      <c r="A1586" s="33">
        <v>316413</v>
      </c>
      <c r="B1586" s="71" t="s">
        <v>5782</v>
      </c>
      <c r="C1586" s="35">
        <f>IF($J$2&gt;0,$J$2,MULTIPLIER!$C$11)</f>
        <v>0</v>
      </c>
      <c r="D1586" s="36">
        <v>37.869999999999997</v>
      </c>
      <c r="E1586" s="43">
        <f t="shared" si="36"/>
        <v>0</v>
      </c>
    </row>
    <row r="1587" spans="1:5" customFormat="1" ht="14.25" x14ac:dyDescent="0.15">
      <c r="A1587" s="29">
        <v>316414</v>
      </c>
      <c r="B1587" s="70" t="s">
        <v>5783</v>
      </c>
      <c r="C1587" s="31">
        <f>IF($J$2&gt;0,$J$2,MULTIPLIER!$C$11)</f>
        <v>0</v>
      </c>
      <c r="D1587" s="32">
        <v>37.869999999999997</v>
      </c>
      <c r="E1587" s="43">
        <f t="shared" si="36"/>
        <v>0</v>
      </c>
    </row>
    <row r="1588" spans="1:5" customFormat="1" ht="14.25" x14ac:dyDescent="0.15">
      <c r="A1588" s="33">
        <v>316417</v>
      </c>
      <c r="B1588" s="71" t="s">
        <v>5784</v>
      </c>
      <c r="C1588" s="35">
        <f>IF($J$2&gt;0,$J$2,MULTIPLIER!$C$11)</f>
        <v>0</v>
      </c>
      <c r="D1588" s="36">
        <v>53.79</v>
      </c>
      <c r="E1588" s="43">
        <f t="shared" si="36"/>
        <v>0</v>
      </c>
    </row>
    <row r="1589" spans="1:5" customFormat="1" ht="14.25" x14ac:dyDescent="0.15">
      <c r="A1589" s="29">
        <v>316418</v>
      </c>
      <c r="B1589" s="70" t="s">
        <v>5785</v>
      </c>
      <c r="C1589" s="31">
        <f>IF($J$2&gt;0,$J$2,MULTIPLIER!$C$11)</f>
        <v>0</v>
      </c>
      <c r="D1589" s="32">
        <v>53.79</v>
      </c>
      <c r="E1589" s="43">
        <f t="shared" si="36"/>
        <v>0</v>
      </c>
    </row>
    <row r="1590" spans="1:5" customFormat="1" ht="14.25" x14ac:dyDescent="0.15">
      <c r="A1590" s="33">
        <v>316419</v>
      </c>
      <c r="B1590" s="71" t="s">
        <v>5786</v>
      </c>
      <c r="C1590" s="35">
        <f>IF($J$2&gt;0,$J$2,MULTIPLIER!$C$11)</f>
        <v>0</v>
      </c>
      <c r="D1590" s="36">
        <v>53.79</v>
      </c>
      <c r="E1590" s="43">
        <f t="shared" si="36"/>
        <v>0</v>
      </c>
    </row>
    <row r="1591" spans="1:5" customFormat="1" ht="14.25" x14ac:dyDescent="0.15">
      <c r="A1591" s="29">
        <v>316420</v>
      </c>
      <c r="B1591" s="70" t="s">
        <v>5787</v>
      </c>
      <c r="C1591" s="31">
        <f>IF($J$2&gt;0,$J$2,MULTIPLIER!$C$11)</f>
        <v>0</v>
      </c>
      <c r="D1591" s="32">
        <v>53.79</v>
      </c>
      <c r="E1591" s="43">
        <f t="shared" si="36"/>
        <v>0</v>
      </c>
    </row>
    <row r="1592" spans="1:5" customFormat="1" ht="14.25" x14ac:dyDescent="0.15">
      <c r="A1592" s="33">
        <v>316421</v>
      </c>
      <c r="B1592" s="71" t="s">
        <v>5788</v>
      </c>
      <c r="C1592" s="35">
        <f>IF($J$2&gt;0,$J$2,MULTIPLIER!$C$11)</f>
        <v>0</v>
      </c>
      <c r="D1592" s="36">
        <v>53.79</v>
      </c>
      <c r="E1592" s="43">
        <f t="shared" si="36"/>
        <v>0</v>
      </c>
    </row>
    <row r="1593" spans="1:5" customFormat="1" ht="14.25" x14ac:dyDescent="0.15">
      <c r="A1593" s="29">
        <v>316430</v>
      </c>
      <c r="B1593" s="70" t="s">
        <v>5794</v>
      </c>
      <c r="C1593" s="31">
        <f>IF($J$2&gt;0,$J$2,MULTIPLIER!$C$11)</f>
        <v>0</v>
      </c>
      <c r="D1593" s="32">
        <v>91.39</v>
      </c>
      <c r="E1593" s="43">
        <f t="shared" si="36"/>
        <v>0</v>
      </c>
    </row>
    <row r="1594" spans="1:5" customFormat="1" ht="14.25" x14ac:dyDescent="0.15">
      <c r="A1594" s="33">
        <v>316431</v>
      </c>
      <c r="B1594" s="71" t="s">
        <v>5795</v>
      </c>
      <c r="C1594" s="35">
        <f>IF($J$2&gt;0,$J$2,MULTIPLIER!$C$11)</f>
        <v>0</v>
      </c>
      <c r="D1594" s="36">
        <v>140.52000000000001</v>
      </c>
      <c r="E1594" s="43">
        <f t="shared" si="36"/>
        <v>0</v>
      </c>
    </row>
    <row r="1595" spans="1:5" customFormat="1" ht="14.25" x14ac:dyDescent="0.15">
      <c r="A1595" s="29">
        <v>316433</v>
      </c>
      <c r="B1595" s="70" t="s">
        <v>5797</v>
      </c>
      <c r="C1595" s="31">
        <f>IF($J$2&gt;0,$J$2,MULTIPLIER!$C$11)</f>
        <v>0</v>
      </c>
      <c r="D1595" s="32">
        <v>140.52000000000001</v>
      </c>
      <c r="E1595" s="43">
        <f t="shared" si="36"/>
        <v>0</v>
      </c>
    </row>
    <row r="1596" spans="1:5" customFormat="1" ht="14.25" x14ac:dyDescent="0.15">
      <c r="A1596" s="33">
        <v>316434</v>
      </c>
      <c r="B1596" s="71" t="s">
        <v>5798</v>
      </c>
      <c r="C1596" s="35">
        <f>IF($J$2&gt;0,$J$2,MULTIPLIER!$C$11)</f>
        <v>0</v>
      </c>
      <c r="D1596" s="36">
        <v>140.52000000000001</v>
      </c>
      <c r="E1596" s="43">
        <f t="shared" si="36"/>
        <v>0</v>
      </c>
    </row>
    <row r="1597" spans="1:5" customFormat="1" ht="14.25" x14ac:dyDescent="0.15">
      <c r="A1597" s="29">
        <v>316439</v>
      </c>
      <c r="B1597" s="70" t="s">
        <v>5803</v>
      </c>
      <c r="C1597" s="31">
        <f>IF($J$2&gt;0,$J$2,MULTIPLIER!$C$11)</f>
        <v>0</v>
      </c>
      <c r="D1597" s="32">
        <v>252.76</v>
      </c>
      <c r="E1597" s="43">
        <f t="shared" ref="E1597:E1628" si="37">C1597*D1597</f>
        <v>0</v>
      </c>
    </row>
    <row r="1598" spans="1:5" customFormat="1" ht="14.25" x14ac:dyDescent="0.15">
      <c r="A1598" s="33">
        <v>316441</v>
      </c>
      <c r="B1598" s="71" t="s">
        <v>5805</v>
      </c>
      <c r="C1598" s="35">
        <f>IF($J$2&gt;0,$J$2,MULTIPLIER!$C$11)</f>
        <v>0</v>
      </c>
      <c r="D1598" s="36">
        <v>252.76</v>
      </c>
      <c r="E1598" s="43">
        <f t="shared" si="37"/>
        <v>0</v>
      </c>
    </row>
    <row r="1599" spans="1:5" customFormat="1" ht="14.25" x14ac:dyDescent="0.15">
      <c r="A1599" s="29">
        <v>316470</v>
      </c>
      <c r="B1599" s="70" t="s">
        <v>6380</v>
      </c>
      <c r="C1599" s="31">
        <f>IF($J$2&gt;0,$J$2,MULTIPLIER!$C$11)</f>
        <v>0</v>
      </c>
      <c r="D1599" s="32">
        <v>3.65</v>
      </c>
      <c r="E1599" s="43">
        <f t="shared" si="37"/>
        <v>0</v>
      </c>
    </row>
    <row r="1600" spans="1:5" customFormat="1" ht="14.25" x14ac:dyDescent="0.15">
      <c r="A1600" s="33">
        <v>316471</v>
      </c>
      <c r="B1600" s="71" t="s">
        <v>6381</v>
      </c>
      <c r="C1600" s="35">
        <f>IF($J$2&gt;0,$J$2,MULTIPLIER!$C$11)</f>
        <v>0</v>
      </c>
      <c r="D1600" s="36">
        <v>4.63</v>
      </c>
      <c r="E1600" s="43">
        <f t="shared" si="37"/>
        <v>0</v>
      </c>
    </row>
    <row r="1601" spans="1:5" customFormat="1" ht="14.25" x14ac:dyDescent="0.15">
      <c r="A1601" s="29">
        <v>316472</v>
      </c>
      <c r="B1601" s="70" t="s">
        <v>6382</v>
      </c>
      <c r="C1601" s="31">
        <f>IF($J$2&gt;0,$J$2,MULTIPLIER!$C$11)</f>
        <v>0</v>
      </c>
      <c r="D1601" s="32">
        <v>6.1</v>
      </c>
      <c r="E1601" s="43">
        <f t="shared" si="37"/>
        <v>0</v>
      </c>
    </row>
    <row r="1602" spans="1:5" customFormat="1" ht="14.25" x14ac:dyDescent="0.15">
      <c r="A1602" s="33">
        <v>316473</v>
      </c>
      <c r="B1602" s="71" t="s">
        <v>6383</v>
      </c>
      <c r="C1602" s="35">
        <f>IF($J$2&gt;0,$J$2,MULTIPLIER!$C$11)</f>
        <v>0</v>
      </c>
      <c r="D1602" s="36">
        <v>8.6300000000000008</v>
      </c>
      <c r="E1602" s="43">
        <f t="shared" si="37"/>
        <v>0</v>
      </c>
    </row>
    <row r="1603" spans="1:5" customFormat="1" ht="14.25" x14ac:dyDescent="0.15">
      <c r="A1603" s="29">
        <v>316474</v>
      </c>
      <c r="B1603" s="70" t="s">
        <v>6384</v>
      </c>
      <c r="C1603" s="31">
        <f>IF($J$2&gt;0,$J$2,MULTIPLIER!$C$11)</f>
        <v>0</v>
      </c>
      <c r="D1603" s="32">
        <v>10.55</v>
      </c>
      <c r="E1603" s="43">
        <f t="shared" si="37"/>
        <v>0</v>
      </c>
    </row>
    <row r="1604" spans="1:5" customFormat="1" ht="14.25" x14ac:dyDescent="0.15">
      <c r="A1604" s="33">
        <v>316475</v>
      </c>
      <c r="B1604" s="71" t="s">
        <v>6385</v>
      </c>
      <c r="C1604" s="35">
        <f>IF($J$2&gt;0,$J$2,MULTIPLIER!$C$11)</f>
        <v>0</v>
      </c>
      <c r="D1604" s="36">
        <v>13.19</v>
      </c>
      <c r="E1604" s="43">
        <f t="shared" si="37"/>
        <v>0</v>
      </c>
    </row>
    <row r="1605" spans="1:5" customFormat="1" ht="14.25" x14ac:dyDescent="0.15">
      <c r="A1605" s="29">
        <v>316476</v>
      </c>
      <c r="B1605" s="70" t="s">
        <v>6386</v>
      </c>
      <c r="C1605" s="31">
        <f>IF($J$2&gt;0,$J$2,MULTIPLIER!$C$11)</f>
        <v>0</v>
      </c>
      <c r="D1605" s="32">
        <v>31.18</v>
      </c>
      <c r="E1605" s="43">
        <f t="shared" si="37"/>
        <v>0</v>
      </c>
    </row>
    <row r="1606" spans="1:5" customFormat="1" ht="14.25" x14ac:dyDescent="0.15">
      <c r="A1606" s="33">
        <v>316477</v>
      </c>
      <c r="B1606" s="71" t="s">
        <v>6387</v>
      </c>
      <c r="C1606" s="35">
        <f>IF($J$2&gt;0,$J$2,MULTIPLIER!$C$11)</f>
        <v>0</v>
      </c>
      <c r="D1606" s="36">
        <v>34.46</v>
      </c>
      <c r="E1606" s="43">
        <f t="shared" si="37"/>
        <v>0</v>
      </c>
    </row>
    <row r="1607" spans="1:5" customFormat="1" ht="14.25" x14ac:dyDescent="0.15">
      <c r="A1607" s="29">
        <v>316478</v>
      </c>
      <c r="B1607" s="70" t="s">
        <v>6388</v>
      </c>
      <c r="C1607" s="31">
        <f>IF($J$2&gt;0,$J$2,MULTIPLIER!$C$11)</f>
        <v>0</v>
      </c>
      <c r="D1607" s="32">
        <v>47.55</v>
      </c>
      <c r="E1607" s="43">
        <f t="shared" si="37"/>
        <v>0</v>
      </c>
    </row>
    <row r="1608" spans="1:5" customFormat="1" ht="14.25" x14ac:dyDescent="0.15">
      <c r="A1608" s="33">
        <v>316480</v>
      </c>
      <c r="B1608" s="71" t="s">
        <v>6390</v>
      </c>
      <c r="C1608" s="35">
        <f>IF($J$2&gt;0,$J$2,MULTIPLIER!$C$11)</f>
        <v>0</v>
      </c>
      <c r="D1608" s="36">
        <v>93.1</v>
      </c>
      <c r="E1608" s="43">
        <f t="shared" si="37"/>
        <v>0</v>
      </c>
    </row>
    <row r="1609" spans="1:5" customFormat="1" ht="14.25" x14ac:dyDescent="0.15">
      <c r="A1609" s="29">
        <v>316221</v>
      </c>
      <c r="B1609" s="70" t="s">
        <v>5969</v>
      </c>
      <c r="C1609" s="31">
        <f>IF($J$2&gt;0,$J$2,MULTIPLIER!$C$11)</f>
        <v>0</v>
      </c>
      <c r="D1609" s="32">
        <v>12.48</v>
      </c>
      <c r="E1609" s="43">
        <f t="shared" si="37"/>
        <v>0</v>
      </c>
    </row>
    <row r="1610" spans="1:5" customFormat="1" ht="14.25" x14ac:dyDescent="0.15">
      <c r="A1610" s="33">
        <v>316222</v>
      </c>
      <c r="B1610" s="71" t="s">
        <v>5970</v>
      </c>
      <c r="C1610" s="35">
        <f>IF($J$2&gt;0,$J$2,MULTIPLIER!$C$11)</f>
        <v>0</v>
      </c>
      <c r="D1610" s="36">
        <v>16.54</v>
      </c>
      <c r="E1610" s="43">
        <f t="shared" si="37"/>
        <v>0</v>
      </c>
    </row>
    <row r="1611" spans="1:5" customFormat="1" ht="14.25" x14ac:dyDescent="0.15">
      <c r="A1611" s="29">
        <v>316223</v>
      </c>
      <c r="B1611" s="70" t="s">
        <v>5971</v>
      </c>
      <c r="C1611" s="31">
        <f>IF($J$2&gt;0,$J$2,MULTIPLIER!$C$11)</f>
        <v>0</v>
      </c>
      <c r="D1611" s="32">
        <v>17.45</v>
      </c>
      <c r="E1611" s="43">
        <f t="shared" si="37"/>
        <v>0</v>
      </c>
    </row>
    <row r="1612" spans="1:5" customFormat="1" ht="14.25" x14ac:dyDescent="0.15">
      <c r="A1612" s="33">
        <v>316224</v>
      </c>
      <c r="B1612" s="71" t="s">
        <v>5972</v>
      </c>
      <c r="C1612" s="35">
        <f>IF($J$2&gt;0,$J$2,MULTIPLIER!$C$11)</f>
        <v>0</v>
      </c>
      <c r="D1612" s="36">
        <v>25.73</v>
      </c>
      <c r="E1612" s="43">
        <f t="shared" si="37"/>
        <v>0</v>
      </c>
    </row>
    <row r="1613" spans="1:5" customFormat="1" ht="14.25" x14ac:dyDescent="0.15">
      <c r="A1613" s="29">
        <v>316225</v>
      </c>
      <c r="B1613" s="70" t="s">
        <v>5973</v>
      </c>
      <c r="C1613" s="31">
        <f>IF($J$2&gt;0,$J$2,MULTIPLIER!$C$11)</f>
        <v>0</v>
      </c>
      <c r="D1613" s="32">
        <v>32.299999999999997</v>
      </c>
      <c r="E1613" s="43">
        <f t="shared" si="37"/>
        <v>0</v>
      </c>
    </row>
    <row r="1614" spans="1:5" customFormat="1" ht="14.25" x14ac:dyDescent="0.15">
      <c r="A1614" s="33">
        <v>316226</v>
      </c>
      <c r="B1614" s="71" t="s">
        <v>5974</v>
      </c>
      <c r="C1614" s="35">
        <f>IF($J$2&gt;0,$J$2,MULTIPLIER!$C$11)</f>
        <v>0</v>
      </c>
      <c r="D1614" s="36">
        <v>64.290000000000006</v>
      </c>
      <c r="E1614" s="43">
        <f t="shared" si="37"/>
        <v>0</v>
      </c>
    </row>
    <row r="1615" spans="1:5" customFormat="1" ht="14.25" x14ac:dyDescent="0.15">
      <c r="A1615" s="29">
        <v>316227</v>
      </c>
      <c r="B1615" s="70" t="s">
        <v>5975</v>
      </c>
      <c r="C1615" s="31">
        <f>IF($J$2&gt;0,$J$2,MULTIPLIER!$C$11)</f>
        <v>0</v>
      </c>
      <c r="D1615" s="32">
        <v>78</v>
      </c>
      <c r="E1615" s="43">
        <f t="shared" si="37"/>
        <v>0</v>
      </c>
    </row>
    <row r="1616" spans="1:5" customFormat="1" ht="14.25" x14ac:dyDescent="0.15">
      <c r="A1616" s="33">
        <v>316228</v>
      </c>
      <c r="B1616" s="71" t="s">
        <v>5976</v>
      </c>
      <c r="C1616" s="35">
        <f>IF($J$2&gt;0,$J$2,MULTIPLIER!$C$11)</f>
        <v>0</v>
      </c>
      <c r="D1616" s="36">
        <v>100.49</v>
      </c>
      <c r="E1616" s="43">
        <f t="shared" si="37"/>
        <v>0</v>
      </c>
    </row>
    <row r="1617" spans="1:5" customFormat="1" ht="14.25" x14ac:dyDescent="0.15">
      <c r="A1617" s="29">
        <v>316229</v>
      </c>
      <c r="B1617" s="70" t="s">
        <v>5977</v>
      </c>
      <c r="C1617" s="31">
        <f>IF($J$2&gt;0,$J$2,MULTIPLIER!$C$11)</f>
        <v>0</v>
      </c>
      <c r="D1617" s="32">
        <v>234.92</v>
      </c>
      <c r="E1617" s="43">
        <f t="shared" si="37"/>
        <v>0</v>
      </c>
    </row>
    <row r="1618" spans="1:5" customFormat="1" ht="14.25" x14ac:dyDescent="0.15">
      <c r="A1618" s="33">
        <v>316230</v>
      </c>
      <c r="B1618" s="71" t="s">
        <v>5978</v>
      </c>
      <c r="C1618" s="35">
        <f>IF($J$2&gt;0,$J$2,MULTIPLIER!$C$11)</f>
        <v>0</v>
      </c>
      <c r="D1618" s="36">
        <v>335.31</v>
      </c>
      <c r="E1618" s="43">
        <f t="shared" si="37"/>
        <v>0</v>
      </c>
    </row>
    <row r="1619" spans="1:5" customFormat="1" ht="14.25" x14ac:dyDescent="0.15">
      <c r="A1619" s="29">
        <v>316510</v>
      </c>
      <c r="B1619" s="70" t="s">
        <v>5254</v>
      </c>
      <c r="C1619" s="31">
        <f>IF($J$2&gt;0,$J$2,MULTIPLIER!$C$11)</f>
        <v>0</v>
      </c>
      <c r="D1619" s="32">
        <v>30</v>
      </c>
      <c r="E1619" s="43">
        <f t="shared" si="37"/>
        <v>0</v>
      </c>
    </row>
    <row r="1620" spans="1:5" customFormat="1" ht="14.25" x14ac:dyDescent="0.15">
      <c r="A1620" s="33">
        <v>316511</v>
      </c>
      <c r="B1620" s="71" t="s">
        <v>5981</v>
      </c>
      <c r="C1620" s="35">
        <f>IF($J$2&gt;0,$J$2,MULTIPLIER!$C$11)</f>
        <v>0</v>
      </c>
      <c r="D1620" s="36">
        <v>30</v>
      </c>
      <c r="E1620" s="43">
        <f t="shared" si="37"/>
        <v>0</v>
      </c>
    </row>
    <row r="1621" spans="1:5" customFormat="1" ht="14.25" x14ac:dyDescent="0.15">
      <c r="A1621" s="29">
        <v>316512</v>
      </c>
      <c r="B1621" s="70" t="s">
        <v>5982</v>
      </c>
      <c r="C1621" s="31">
        <f>IF($J$2&gt;0,$J$2,MULTIPLIER!$C$11)</f>
        <v>0</v>
      </c>
      <c r="D1621" s="32">
        <v>30.52</v>
      </c>
      <c r="E1621" s="43">
        <f t="shared" si="37"/>
        <v>0</v>
      </c>
    </row>
    <row r="1622" spans="1:5" customFormat="1" ht="14.25" x14ac:dyDescent="0.15">
      <c r="A1622" s="33">
        <v>316513</v>
      </c>
      <c r="B1622" s="71" t="s">
        <v>5983</v>
      </c>
      <c r="C1622" s="35">
        <f>IF($J$2&gt;0,$J$2,MULTIPLIER!$C$11)</f>
        <v>0</v>
      </c>
      <c r="D1622" s="36">
        <v>33.14</v>
      </c>
      <c r="E1622" s="43">
        <f t="shared" si="37"/>
        <v>0</v>
      </c>
    </row>
    <row r="1623" spans="1:5" customFormat="1" ht="14.25" x14ac:dyDescent="0.15">
      <c r="A1623" s="29">
        <v>316514</v>
      </c>
      <c r="B1623" s="70" t="s">
        <v>5984</v>
      </c>
      <c r="C1623" s="31">
        <f>IF($J$2&gt;0,$J$2,MULTIPLIER!$C$11)</f>
        <v>0</v>
      </c>
      <c r="D1623" s="32">
        <v>42.03</v>
      </c>
      <c r="E1623" s="43">
        <f t="shared" si="37"/>
        <v>0</v>
      </c>
    </row>
    <row r="1624" spans="1:5" customFormat="1" ht="14.25" x14ac:dyDescent="0.15">
      <c r="A1624" s="33">
        <v>316515</v>
      </c>
      <c r="B1624" s="71" t="s">
        <v>5985</v>
      </c>
      <c r="C1624" s="35">
        <f>IF($J$2&gt;0,$J$2,MULTIPLIER!$C$11)</f>
        <v>0</v>
      </c>
      <c r="D1624" s="36">
        <v>63.44</v>
      </c>
      <c r="E1624" s="43">
        <f t="shared" si="37"/>
        <v>0</v>
      </c>
    </row>
    <row r="1625" spans="1:5" customFormat="1" ht="14.25" x14ac:dyDescent="0.15">
      <c r="A1625" s="29">
        <v>316516</v>
      </c>
      <c r="B1625" s="70" t="s">
        <v>5986</v>
      </c>
      <c r="C1625" s="31">
        <f>IF($J$2&gt;0,$J$2,MULTIPLIER!$C$11)</f>
        <v>0</v>
      </c>
      <c r="D1625" s="32">
        <v>109.69</v>
      </c>
      <c r="E1625" s="43">
        <f t="shared" si="37"/>
        <v>0</v>
      </c>
    </row>
    <row r="1626" spans="1:5" customFormat="1" ht="14.25" x14ac:dyDescent="0.15">
      <c r="A1626" s="33">
        <v>316517</v>
      </c>
      <c r="B1626" s="71" t="s">
        <v>5987</v>
      </c>
      <c r="C1626" s="35">
        <f>IF($J$2&gt;0,$J$2,MULTIPLIER!$C$11)</f>
        <v>0</v>
      </c>
      <c r="D1626" s="36">
        <v>124.5</v>
      </c>
      <c r="E1626" s="43">
        <f t="shared" si="37"/>
        <v>0</v>
      </c>
    </row>
    <row r="1627" spans="1:5" customFormat="1" ht="14.25" x14ac:dyDescent="0.15">
      <c r="A1627" s="29">
        <v>316518</v>
      </c>
      <c r="B1627" s="70" t="s">
        <v>5988</v>
      </c>
      <c r="C1627" s="31">
        <f>IF($J$2&gt;0,$J$2,MULTIPLIER!$C$11)</f>
        <v>0</v>
      </c>
      <c r="D1627" s="32">
        <v>148.47999999999999</v>
      </c>
      <c r="E1627" s="43">
        <f t="shared" si="37"/>
        <v>0</v>
      </c>
    </row>
    <row r="1628" spans="1:5" customFormat="1" ht="14.25" x14ac:dyDescent="0.15">
      <c r="A1628" s="33">
        <v>316520</v>
      </c>
      <c r="B1628" s="71" t="s">
        <v>5990</v>
      </c>
      <c r="C1628" s="35">
        <f>IF($J$2&gt;0,$J$2,MULTIPLIER!$C$11)</f>
        <v>0</v>
      </c>
      <c r="D1628" s="36">
        <v>530.55999999999995</v>
      </c>
      <c r="E1628" s="43">
        <f t="shared" si="37"/>
        <v>0</v>
      </c>
    </row>
    <row r="1629" spans="1:5" customFormat="1" ht="14.25" x14ac:dyDescent="0.15">
      <c r="A1629" s="29">
        <v>316540</v>
      </c>
      <c r="B1629" s="70" t="s">
        <v>6391</v>
      </c>
      <c r="C1629" s="31">
        <f>IF($J$2&gt;0,$J$2,MULTIPLIER!$C$11)</f>
        <v>0</v>
      </c>
      <c r="D1629" s="32">
        <v>9.32</v>
      </c>
      <c r="E1629" s="43">
        <f t="shared" ref="E1629:E1648" si="38">C1629*D1629</f>
        <v>0</v>
      </c>
    </row>
    <row r="1630" spans="1:5" customFormat="1" ht="14.25" x14ac:dyDescent="0.15">
      <c r="A1630" s="33">
        <v>316542</v>
      </c>
      <c r="B1630" s="71" t="s">
        <v>6393</v>
      </c>
      <c r="C1630" s="35">
        <f>IF($J$2&gt;0,$J$2,MULTIPLIER!$C$11)</f>
        <v>0</v>
      </c>
      <c r="D1630" s="36">
        <v>10.35</v>
      </c>
      <c r="E1630" s="43">
        <f t="shared" si="38"/>
        <v>0</v>
      </c>
    </row>
    <row r="1631" spans="1:5" customFormat="1" ht="14.25" x14ac:dyDescent="0.15">
      <c r="A1631" s="29">
        <v>316544</v>
      </c>
      <c r="B1631" s="70" t="s">
        <v>6394</v>
      </c>
      <c r="C1631" s="31">
        <f>IF($J$2&gt;0,$J$2,MULTIPLIER!$C$11)</f>
        <v>0</v>
      </c>
      <c r="D1631" s="32">
        <v>12.41</v>
      </c>
      <c r="E1631" s="43">
        <f t="shared" si="38"/>
        <v>0</v>
      </c>
    </row>
    <row r="1632" spans="1:5" customFormat="1" ht="14.25" x14ac:dyDescent="0.15">
      <c r="A1632" s="33">
        <v>316545</v>
      </c>
      <c r="B1632" s="71" t="s">
        <v>6395</v>
      </c>
      <c r="C1632" s="35">
        <f>IF($J$2&gt;0,$J$2,MULTIPLIER!$C$11)</f>
        <v>0</v>
      </c>
      <c r="D1632" s="36">
        <v>12.41</v>
      </c>
      <c r="E1632" s="43">
        <f t="shared" si="38"/>
        <v>0</v>
      </c>
    </row>
    <row r="1633" spans="1:5" customFormat="1" ht="14.25" x14ac:dyDescent="0.15">
      <c r="A1633" s="29">
        <v>316547</v>
      </c>
      <c r="B1633" s="70" t="s">
        <v>6397</v>
      </c>
      <c r="C1633" s="31">
        <f>IF($J$2&gt;0,$J$2,MULTIPLIER!$C$11)</f>
        <v>0</v>
      </c>
      <c r="D1633" s="32">
        <v>15.92</v>
      </c>
      <c r="E1633" s="43">
        <f t="shared" si="38"/>
        <v>0</v>
      </c>
    </row>
    <row r="1634" spans="1:5" customFormat="1" ht="14.25" x14ac:dyDescent="0.15">
      <c r="A1634" s="33">
        <v>316549</v>
      </c>
      <c r="B1634" s="71" t="s">
        <v>6399</v>
      </c>
      <c r="C1634" s="35">
        <f>IF($J$2&gt;0,$J$2,MULTIPLIER!$C$11)</f>
        <v>0</v>
      </c>
      <c r="D1634" s="36">
        <v>15.92</v>
      </c>
      <c r="E1634" s="43">
        <f t="shared" si="38"/>
        <v>0</v>
      </c>
    </row>
    <row r="1635" spans="1:5" customFormat="1" ht="14.25" x14ac:dyDescent="0.15">
      <c r="A1635" s="29">
        <v>316550</v>
      </c>
      <c r="B1635" s="70" t="s">
        <v>6400</v>
      </c>
      <c r="C1635" s="31">
        <f>IF($J$2&gt;0,$J$2,MULTIPLIER!$C$11)</f>
        <v>0</v>
      </c>
      <c r="D1635" s="32">
        <v>26.27</v>
      </c>
      <c r="E1635" s="43">
        <f t="shared" si="38"/>
        <v>0</v>
      </c>
    </row>
    <row r="1636" spans="1:5" customFormat="1" ht="14.25" x14ac:dyDescent="0.15">
      <c r="A1636" s="33">
        <v>316552</v>
      </c>
      <c r="B1636" s="71" t="s">
        <v>6402</v>
      </c>
      <c r="C1636" s="35">
        <f>IF($J$2&gt;0,$J$2,MULTIPLIER!$C$11)</f>
        <v>0</v>
      </c>
      <c r="D1636" s="36">
        <v>26.27</v>
      </c>
      <c r="E1636" s="43">
        <f t="shared" si="38"/>
        <v>0</v>
      </c>
    </row>
    <row r="1637" spans="1:5" customFormat="1" ht="14.25" x14ac:dyDescent="0.15">
      <c r="A1637" s="29">
        <v>316553</v>
      </c>
      <c r="B1637" s="70" t="s">
        <v>6403</v>
      </c>
      <c r="C1637" s="31">
        <f>IF($J$2&gt;0,$J$2,MULTIPLIER!$C$11)</f>
        <v>0</v>
      </c>
      <c r="D1637" s="32">
        <v>26.27</v>
      </c>
      <c r="E1637" s="43">
        <f t="shared" si="38"/>
        <v>0</v>
      </c>
    </row>
    <row r="1638" spans="1:5" customFormat="1" ht="14.25" x14ac:dyDescent="0.15">
      <c r="A1638" s="33">
        <v>316555</v>
      </c>
      <c r="B1638" s="71" t="s">
        <v>6405</v>
      </c>
      <c r="C1638" s="35">
        <f>IF($J$2&gt;0,$J$2,MULTIPLIER!$C$11)</f>
        <v>0</v>
      </c>
      <c r="D1638" s="36">
        <v>34.299999999999997</v>
      </c>
      <c r="E1638" s="43">
        <f t="shared" si="38"/>
        <v>0</v>
      </c>
    </row>
    <row r="1639" spans="1:5" customFormat="1" ht="14.25" x14ac:dyDescent="0.15">
      <c r="A1639" s="29">
        <v>316556</v>
      </c>
      <c r="B1639" s="70" t="s">
        <v>6406</v>
      </c>
      <c r="C1639" s="31">
        <f>IF($J$2&gt;0,$J$2,MULTIPLIER!$C$11)</f>
        <v>0</v>
      </c>
      <c r="D1639" s="32">
        <v>34.299999999999997</v>
      </c>
      <c r="E1639" s="43">
        <f t="shared" si="38"/>
        <v>0</v>
      </c>
    </row>
    <row r="1640" spans="1:5" customFormat="1" ht="14.25" x14ac:dyDescent="0.15">
      <c r="A1640" s="33">
        <v>316558</v>
      </c>
      <c r="B1640" s="71" t="s">
        <v>6408</v>
      </c>
      <c r="C1640" s="35">
        <f>IF($J$2&gt;0,$J$2,MULTIPLIER!$C$11)</f>
        <v>0</v>
      </c>
      <c r="D1640" s="36">
        <v>45.81</v>
      </c>
      <c r="E1640" s="43">
        <f t="shared" si="38"/>
        <v>0</v>
      </c>
    </row>
    <row r="1641" spans="1:5" customFormat="1" ht="14.25" x14ac:dyDescent="0.15">
      <c r="A1641" s="29">
        <v>316559</v>
      </c>
      <c r="B1641" s="70" t="s">
        <v>6409</v>
      </c>
      <c r="C1641" s="31">
        <f>IF($J$2&gt;0,$J$2,MULTIPLIER!$C$11)</f>
        <v>0</v>
      </c>
      <c r="D1641" s="32">
        <v>45.81</v>
      </c>
      <c r="E1641" s="43">
        <f t="shared" si="38"/>
        <v>0</v>
      </c>
    </row>
    <row r="1642" spans="1:5" customFormat="1" ht="14.25" x14ac:dyDescent="0.15">
      <c r="A1642" s="33">
        <v>316560</v>
      </c>
      <c r="B1642" s="71" t="s">
        <v>6410</v>
      </c>
      <c r="C1642" s="35">
        <f>IF($J$2&gt;0,$J$2,MULTIPLIER!$C$11)</f>
        <v>0</v>
      </c>
      <c r="D1642" s="36">
        <v>45.81</v>
      </c>
      <c r="E1642" s="43">
        <f t="shared" si="38"/>
        <v>0</v>
      </c>
    </row>
    <row r="1643" spans="1:5" customFormat="1" ht="14.25" x14ac:dyDescent="0.15">
      <c r="A1643" s="29">
        <v>316562</v>
      </c>
      <c r="B1643" s="70" t="s">
        <v>6412</v>
      </c>
      <c r="C1643" s="31">
        <f>IF($J$2&gt;0,$J$2,MULTIPLIER!$C$11)</f>
        <v>0</v>
      </c>
      <c r="D1643" s="32">
        <v>77.27</v>
      </c>
      <c r="E1643" s="43">
        <f t="shared" si="38"/>
        <v>0</v>
      </c>
    </row>
    <row r="1644" spans="1:5" customFormat="1" ht="14.25" x14ac:dyDescent="0.15">
      <c r="A1644" s="33">
        <v>316563</v>
      </c>
      <c r="B1644" s="71" t="s">
        <v>6413</v>
      </c>
      <c r="C1644" s="35">
        <f>IF($J$2&gt;0,$J$2,MULTIPLIER!$C$11)</f>
        <v>0</v>
      </c>
      <c r="D1644" s="36">
        <v>77.27</v>
      </c>
      <c r="E1644" s="43">
        <f t="shared" si="38"/>
        <v>0</v>
      </c>
    </row>
    <row r="1645" spans="1:5" customFormat="1" ht="14.25" x14ac:dyDescent="0.15">
      <c r="A1645" s="29">
        <v>316564</v>
      </c>
      <c r="B1645" s="70" t="s">
        <v>6414</v>
      </c>
      <c r="C1645" s="31">
        <f>IF($J$2&gt;0,$J$2,MULTIPLIER!$C$11)</f>
        <v>0</v>
      </c>
      <c r="D1645" s="32">
        <v>77.27</v>
      </c>
      <c r="E1645" s="43">
        <f t="shared" si="38"/>
        <v>0</v>
      </c>
    </row>
    <row r="1646" spans="1:5" customFormat="1" ht="14.25" x14ac:dyDescent="0.15">
      <c r="A1646" s="33">
        <v>316565</v>
      </c>
      <c r="B1646" s="71" t="s">
        <v>6415</v>
      </c>
      <c r="C1646" s="35">
        <f>IF($J$2&gt;0,$J$2,MULTIPLIER!$C$11)</f>
        <v>0</v>
      </c>
      <c r="D1646" s="36">
        <v>77.27</v>
      </c>
      <c r="E1646" s="43">
        <f t="shared" si="38"/>
        <v>0</v>
      </c>
    </row>
    <row r="1647" spans="1:5" customFormat="1" ht="14.25" x14ac:dyDescent="0.15">
      <c r="A1647" s="29">
        <v>316571</v>
      </c>
      <c r="B1647" s="70" t="s">
        <v>6418</v>
      </c>
      <c r="C1647" s="31">
        <f>IF($J$2&gt;0,$J$2,MULTIPLIER!$C$11)</f>
        <v>0</v>
      </c>
      <c r="D1647" s="32">
        <v>167.63</v>
      </c>
      <c r="E1647" s="43">
        <f t="shared" si="38"/>
        <v>0</v>
      </c>
    </row>
    <row r="1648" spans="1:5" customFormat="1" ht="14.25" x14ac:dyDescent="0.15">
      <c r="A1648" s="33">
        <v>316575</v>
      </c>
      <c r="B1648" s="71" t="s">
        <v>6416</v>
      </c>
      <c r="C1648" s="35">
        <f>IF($J$2&gt;0,$J$2,MULTIPLIER!$C$11)</f>
        <v>0</v>
      </c>
      <c r="D1648" s="36">
        <v>228.07</v>
      </c>
      <c r="E1648" s="43">
        <f t="shared" si="38"/>
        <v>0</v>
      </c>
    </row>
    <row r="1649" spans="1:6" customFormat="1" ht="32.1" customHeight="1" x14ac:dyDescent="0.15">
      <c r="A1649" s="243" t="s">
        <v>19</v>
      </c>
      <c r="B1649" s="244"/>
      <c r="C1649" s="243"/>
      <c r="D1649" s="243"/>
      <c r="E1649" s="243"/>
      <c r="F1649" s="93" t="str">
        <f>HYPERLINK("#'Fittings'!A1","Top of Page")</f>
        <v>Top of Page</v>
      </c>
    </row>
    <row r="1650" spans="1:6" customFormat="1" ht="28.5" x14ac:dyDescent="0.15">
      <c r="A1650" s="29">
        <v>440983</v>
      </c>
      <c r="B1650" s="70" t="s">
        <v>4527</v>
      </c>
      <c r="C1650" s="31">
        <f>IF($K$2&gt;0,$K$2,MULTIPLIER!$C$12)</f>
        <v>0</v>
      </c>
      <c r="D1650" s="32">
        <v>157.5</v>
      </c>
      <c r="E1650" s="43">
        <f t="shared" ref="E1650:E1681" si="39">C1650*D1650</f>
        <v>0</v>
      </c>
    </row>
    <row r="1651" spans="1:6" customFormat="1" ht="28.5" x14ac:dyDescent="0.15">
      <c r="A1651" s="33" t="s">
        <v>4528</v>
      </c>
      <c r="B1651" s="71" t="s">
        <v>4529</v>
      </c>
      <c r="C1651" s="35">
        <f>IF($K$2&gt;0,$K$2,MULTIPLIER!$C$12)</f>
        <v>0</v>
      </c>
      <c r="D1651" s="36">
        <v>148.05000000000001</v>
      </c>
      <c r="E1651" s="43">
        <f t="shared" si="39"/>
        <v>0</v>
      </c>
    </row>
    <row r="1652" spans="1:6" customFormat="1" ht="14.25" x14ac:dyDescent="0.15">
      <c r="A1652" s="29">
        <v>440943</v>
      </c>
      <c r="B1652" s="70" t="s">
        <v>6424</v>
      </c>
      <c r="C1652" s="31">
        <f>IF($K$2&gt;0,$K$2,MULTIPLIER!$C$12)</f>
        <v>0</v>
      </c>
      <c r="D1652" s="32">
        <v>226.8</v>
      </c>
      <c r="E1652" s="43">
        <f t="shared" si="39"/>
        <v>0</v>
      </c>
    </row>
    <row r="1653" spans="1:6" customFormat="1" ht="14.25" x14ac:dyDescent="0.15">
      <c r="A1653" s="33">
        <v>440944</v>
      </c>
      <c r="B1653" s="71" t="s">
        <v>6425</v>
      </c>
      <c r="C1653" s="35">
        <f>IF($K$2&gt;0,$K$2,MULTIPLIER!$C$12)</f>
        <v>0</v>
      </c>
      <c r="D1653" s="36">
        <v>349.65</v>
      </c>
      <c r="E1653" s="43">
        <f t="shared" si="39"/>
        <v>0</v>
      </c>
    </row>
    <row r="1654" spans="1:6" customFormat="1" ht="14.25" x14ac:dyDescent="0.15">
      <c r="A1654" s="29">
        <v>440945</v>
      </c>
      <c r="B1654" s="70" t="s">
        <v>6426</v>
      </c>
      <c r="C1654" s="31">
        <f>IF($K$2&gt;0,$K$2,MULTIPLIER!$C$12)</f>
        <v>0</v>
      </c>
      <c r="D1654" s="32">
        <v>598.5</v>
      </c>
      <c r="E1654" s="43">
        <f t="shared" si="39"/>
        <v>0</v>
      </c>
    </row>
    <row r="1655" spans="1:6" customFormat="1" ht="14.25" x14ac:dyDescent="0.15">
      <c r="A1655" s="33">
        <v>440253</v>
      </c>
      <c r="B1655" s="71" t="s">
        <v>6427</v>
      </c>
      <c r="C1655" s="35">
        <f>IF($K$2&gt;0,$K$2,MULTIPLIER!$C$12)</f>
        <v>0</v>
      </c>
      <c r="D1655" s="36">
        <v>120.75</v>
      </c>
      <c r="E1655" s="43">
        <f t="shared" si="39"/>
        <v>0</v>
      </c>
    </row>
    <row r="1656" spans="1:6" customFormat="1" ht="14.25" x14ac:dyDescent="0.15">
      <c r="A1656" s="29">
        <v>440254</v>
      </c>
      <c r="B1656" s="70" t="s">
        <v>6428</v>
      </c>
      <c r="C1656" s="31">
        <f>IF($K$2&gt;0,$K$2,MULTIPLIER!$C$12)</f>
        <v>0</v>
      </c>
      <c r="D1656" s="32">
        <v>219.45</v>
      </c>
      <c r="E1656" s="43">
        <f t="shared" si="39"/>
        <v>0</v>
      </c>
    </row>
    <row r="1657" spans="1:6" customFormat="1" ht="14.25" x14ac:dyDescent="0.15">
      <c r="A1657" s="33">
        <v>440255</v>
      </c>
      <c r="B1657" s="71" t="s">
        <v>6429</v>
      </c>
      <c r="C1657" s="35">
        <f>IF($K$2&gt;0,$K$2,MULTIPLIER!$C$12)</f>
        <v>0</v>
      </c>
      <c r="D1657" s="36">
        <v>386.4</v>
      </c>
      <c r="E1657" s="43">
        <f t="shared" si="39"/>
        <v>0</v>
      </c>
    </row>
    <row r="1658" spans="1:6" customFormat="1" ht="14.25" x14ac:dyDescent="0.15">
      <c r="A1658" s="29">
        <v>440323</v>
      </c>
      <c r="B1658" s="70" t="s">
        <v>5724</v>
      </c>
      <c r="C1658" s="31">
        <f>IF($K$2&gt;0,$K$2,MULTIPLIER!$C$12)</f>
        <v>0</v>
      </c>
      <c r="D1658" s="32">
        <v>95.55</v>
      </c>
      <c r="E1658" s="43">
        <f t="shared" si="39"/>
        <v>0</v>
      </c>
    </row>
    <row r="1659" spans="1:6" customFormat="1" ht="14.25" x14ac:dyDescent="0.15">
      <c r="A1659" s="33">
        <v>440324</v>
      </c>
      <c r="B1659" s="71" t="s">
        <v>5725</v>
      </c>
      <c r="C1659" s="35">
        <f>IF($K$2&gt;0,$K$2,MULTIPLIER!$C$12)</f>
        <v>0</v>
      </c>
      <c r="D1659" s="36">
        <v>121.8</v>
      </c>
      <c r="E1659" s="43">
        <f t="shared" si="39"/>
        <v>0</v>
      </c>
    </row>
    <row r="1660" spans="1:6" customFormat="1" ht="14.25" x14ac:dyDescent="0.15">
      <c r="A1660" s="29">
        <v>440325</v>
      </c>
      <c r="B1660" s="70" t="s">
        <v>5726</v>
      </c>
      <c r="C1660" s="31">
        <f>IF($K$2&gt;0,$K$2,MULTIPLIER!$C$12)</f>
        <v>0</v>
      </c>
      <c r="D1660" s="32">
        <v>229.95</v>
      </c>
      <c r="E1660" s="43">
        <f t="shared" si="39"/>
        <v>0</v>
      </c>
    </row>
    <row r="1661" spans="1:6" customFormat="1" ht="14.25" x14ac:dyDescent="0.15">
      <c r="A1661" s="33">
        <v>440549</v>
      </c>
      <c r="B1661" s="71" t="s">
        <v>5830</v>
      </c>
      <c r="C1661" s="35">
        <f>IF($K$2&gt;0,$K$2,MULTIPLIER!$C$12)</f>
        <v>0</v>
      </c>
      <c r="D1661" s="36">
        <v>102.9</v>
      </c>
      <c r="E1661" s="43">
        <f t="shared" si="39"/>
        <v>0</v>
      </c>
    </row>
    <row r="1662" spans="1:6" customFormat="1" ht="14.25" x14ac:dyDescent="0.15">
      <c r="A1662" s="29">
        <v>440553</v>
      </c>
      <c r="B1662" s="70" t="s">
        <v>5834</v>
      </c>
      <c r="C1662" s="31">
        <f>IF($K$2&gt;0,$K$2,MULTIPLIER!$C$12)</f>
        <v>0</v>
      </c>
      <c r="D1662" s="32">
        <v>149.1</v>
      </c>
      <c r="E1662" s="43">
        <f t="shared" si="39"/>
        <v>0</v>
      </c>
    </row>
    <row r="1663" spans="1:6" customFormat="1" ht="14.25" x14ac:dyDescent="0.15">
      <c r="A1663" s="33" t="s">
        <v>4541</v>
      </c>
      <c r="B1663" s="71" t="s">
        <v>6430</v>
      </c>
      <c r="C1663" s="35">
        <f>IF($K$2&gt;0,$K$2,MULTIPLIER!$C$12)</f>
        <v>0</v>
      </c>
      <c r="D1663" s="36">
        <v>159.6</v>
      </c>
      <c r="E1663" s="43">
        <f t="shared" si="39"/>
        <v>0</v>
      </c>
    </row>
    <row r="1664" spans="1:6" customFormat="1" ht="14.25" x14ac:dyDescent="0.15">
      <c r="A1664" s="29" t="s">
        <v>4543</v>
      </c>
      <c r="B1664" s="70" t="s">
        <v>6431</v>
      </c>
      <c r="C1664" s="31">
        <f>IF($K$2&gt;0,$K$2,MULTIPLIER!$C$12)</f>
        <v>0</v>
      </c>
      <c r="D1664" s="32">
        <v>197.4</v>
      </c>
      <c r="E1664" s="43">
        <f t="shared" si="39"/>
        <v>0</v>
      </c>
    </row>
    <row r="1665" spans="1:5" customFormat="1" ht="14.25" x14ac:dyDescent="0.15">
      <c r="A1665" s="33" t="s">
        <v>4545</v>
      </c>
      <c r="B1665" s="71" t="s">
        <v>6432</v>
      </c>
      <c r="C1665" s="35">
        <f>IF($K$2&gt;0,$K$2,MULTIPLIER!$C$12)</f>
        <v>0</v>
      </c>
      <c r="D1665" s="36">
        <v>341.25</v>
      </c>
      <c r="E1665" s="43">
        <f t="shared" si="39"/>
        <v>0</v>
      </c>
    </row>
    <row r="1666" spans="1:5" customFormat="1" ht="14.25" x14ac:dyDescent="0.15">
      <c r="A1666" s="29">
        <v>440883</v>
      </c>
      <c r="B1666" s="70" t="s">
        <v>6433</v>
      </c>
      <c r="C1666" s="31">
        <f>IF($K$2&gt;0,$K$2,MULTIPLIER!$C$12)</f>
        <v>0</v>
      </c>
      <c r="D1666" s="32">
        <v>92.4</v>
      </c>
      <c r="E1666" s="43">
        <f t="shared" si="39"/>
        <v>0</v>
      </c>
    </row>
    <row r="1667" spans="1:5" customFormat="1" ht="14.25" x14ac:dyDescent="0.15">
      <c r="A1667" s="33">
        <v>440884</v>
      </c>
      <c r="B1667" s="71" t="s">
        <v>6434</v>
      </c>
      <c r="C1667" s="35">
        <f>IF($K$2&gt;0,$K$2,MULTIPLIER!$C$12)</f>
        <v>0</v>
      </c>
      <c r="D1667" s="36">
        <v>132.30000000000001</v>
      </c>
      <c r="E1667" s="43">
        <f t="shared" si="39"/>
        <v>0</v>
      </c>
    </row>
    <row r="1668" spans="1:5" customFormat="1" ht="14.25" x14ac:dyDescent="0.15">
      <c r="A1668" s="29">
        <v>440885</v>
      </c>
      <c r="B1668" s="70" t="s">
        <v>6435</v>
      </c>
      <c r="C1668" s="31">
        <f>IF($K$2&gt;0,$K$2,MULTIPLIER!$C$12)</f>
        <v>0</v>
      </c>
      <c r="D1668" s="32">
        <v>196.35</v>
      </c>
      <c r="E1668" s="43">
        <f t="shared" si="39"/>
        <v>0</v>
      </c>
    </row>
    <row r="1669" spans="1:5" customFormat="1" ht="14.25" x14ac:dyDescent="0.15">
      <c r="A1669" s="33">
        <v>4408830</v>
      </c>
      <c r="B1669" s="71" t="s">
        <v>6436</v>
      </c>
      <c r="C1669" s="35">
        <f>IF($K$2&gt;0,$K$2,MULTIPLIER!$C$12)</f>
        <v>0</v>
      </c>
      <c r="D1669" s="36">
        <v>117.6</v>
      </c>
      <c r="E1669" s="43">
        <f t="shared" si="39"/>
        <v>0</v>
      </c>
    </row>
    <row r="1670" spans="1:5" customFormat="1" ht="14.25" x14ac:dyDescent="0.15">
      <c r="A1670" s="29">
        <v>4408850</v>
      </c>
      <c r="B1670" s="70" t="s">
        <v>6437</v>
      </c>
      <c r="C1670" s="31">
        <f>IF($K$2&gt;0,$K$2,MULTIPLIER!$C$12)</f>
        <v>0</v>
      </c>
      <c r="D1670" s="32">
        <v>174.3</v>
      </c>
      <c r="E1670" s="43">
        <f t="shared" si="39"/>
        <v>0</v>
      </c>
    </row>
    <row r="1671" spans="1:5" customFormat="1" ht="14.25" x14ac:dyDescent="0.15">
      <c r="A1671" s="33">
        <v>440863</v>
      </c>
      <c r="B1671" s="71" t="s">
        <v>6438</v>
      </c>
      <c r="C1671" s="35">
        <f>IF($K$2&gt;0,$K$2,MULTIPLIER!$C$12)</f>
        <v>0</v>
      </c>
      <c r="D1671" s="36">
        <v>89.25</v>
      </c>
      <c r="E1671" s="43">
        <f t="shared" si="39"/>
        <v>0</v>
      </c>
    </row>
    <row r="1672" spans="1:5" customFormat="1" ht="14.25" x14ac:dyDescent="0.15">
      <c r="A1672" s="29">
        <v>440864</v>
      </c>
      <c r="B1672" s="70" t="s">
        <v>6439</v>
      </c>
      <c r="C1672" s="31">
        <f>IF($K$2&gt;0,$K$2,MULTIPLIER!$C$12)</f>
        <v>0</v>
      </c>
      <c r="D1672" s="32">
        <v>113.4</v>
      </c>
      <c r="E1672" s="43">
        <f t="shared" si="39"/>
        <v>0</v>
      </c>
    </row>
    <row r="1673" spans="1:5" customFormat="1" ht="14.25" x14ac:dyDescent="0.15">
      <c r="A1673" s="33">
        <v>440865</v>
      </c>
      <c r="B1673" s="71" t="s">
        <v>6440</v>
      </c>
      <c r="C1673" s="35">
        <f>IF($K$2&gt;0,$K$2,MULTIPLIER!$C$12)</f>
        <v>0</v>
      </c>
      <c r="D1673" s="36">
        <v>177.45</v>
      </c>
      <c r="E1673" s="43">
        <f t="shared" si="39"/>
        <v>0</v>
      </c>
    </row>
    <row r="1674" spans="1:5" customFormat="1" ht="14.25" x14ac:dyDescent="0.15">
      <c r="A1674" s="29">
        <v>4408630</v>
      </c>
      <c r="B1674" s="70" t="s">
        <v>6441</v>
      </c>
      <c r="C1674" s="31">
        <f>IF($K$2&gt;0,$K$2,MULTIPLIER!$C$12)</f>
        <v>0</v>
      </c>
      <c r="D1674" s="32">
        <v>110.25</v>
      </c>
      <c r="E1674" s="43">
        <f t="shared" si="39"/>
        <v>0</v>
      </c>
    </row>
    <row r="1675" spans="1:5" customFormat="1" ht="14.25" x14ac:dyDescent="0.15">
      <c r="A1675" s="33">
        <v>4408640</v>
      </c>
      <c r="B1675" s="71" t="s">
        <v>6442</v>
      </c>
      <c r="C1675" s="35">
        <f>IF($K$2&gt;0,$K$2,MULTIPLIER!$C$12)</f>
        <v>0</v>
      </c>
      <c r="D1675" s="36">
        <v>155.4</v>
      </c>
      <c r="E1675" s="43">
        <f t="shared" si="39"/>
        <v>0</v>
      </c>
    </row>
    <row r="1676" spans="1:5" customFormat="1" ht="14.25" x14ac:dyDescent="0.15">
      <c r="A1676" s="29">
        <v>4408650</v>
      </c>
      <c r="B1676" s="70" t="s">
        <v>6443</v>
      </c>
      <c r="C1676" s="31">
        <f>IF($K$2&gt;0,$K$2,MULTIPLIER!$C$12)</f>
        <v>0</v>
      </c>
      <c r="D1676" s="32">
        <v>175.35</v>
      </c>
      <c r="E1676" s="43">
        <f t="shared" si="39"/>
        <v>0</v>
      </c>
    </row>
    <row r="1677" spans="1:5" customFormat="1" ht="14.25" x14ac:dyDescent="0.15">
      <c r="A1677" s="33">
        <v>440103</v>
      </c>
      <c r="B1677" s="71" t="s">
        <v>6444</v>
      </c>
      <c r="C1677" s="35">
        <f>IF($K$2&gt;0,$K$2,MULTIPLIER!$C$12)</f>
        <v>0</v>
      </c>
      <c r="D1677" s="36">
        <v>120.75</v>
      </c>
      <c r="E1677" s="43">
        <f t="shared" si="39"/>
        <v>0</v>
      </c>
    </row>
    <row r="1678" spans="1:5" customFormat="1" ht="14.25" x14ac:dyDescent="0.15">
      <c r="A1678" s="29">
        <v>440104</v>
      </c>
      <c r="B1678" s="70" t="s">
        <v>6445</v>
      </c>
      <c r="C1678" s="31">
        <f>IF($K$2&gt;0,$K$2,MULTIPLIER!$C$12)</f>
        <v>0</v>
      </c>
      <c r="D1678" s="32">
        <v>171.15</v>
      </c>
      <c r="E1678" s="43">
        <f t="shared" si="39"/>
        <v>0</v>
      </c>
    </row>
    <row r="1679" spans="1:5" customFormat="1" ht="14.25" x14ac:dyDescent="0.15">
      <c r="A1679" s="33">
        <v>440105</v>
      </c>
      <c r="B1679" s="71" t="s">
        <v>6446</v>
      </c>
      <c r="C1679" s="35">
        <f>IF($K$2&gt;0,$K$2,MULTIPLIER!$C$12)</f>
        <v>0</v>
      </c>
      <c r="D1679" s="36">
        <v>283.5</v>
      </c>
      <c r="E1679" s="43">
        <f t="shared" si="39"/>
        <v>0</v>
      </c>
    </row>
    <row r="1680" spans="1:5" customFormat="1" ht="14.25" x14ac:dyDescent="0.15">
      <c r="A1680" s="29" t="s">
        <v>4561</v>
      </c>
      <c r="B1680" s="70" t="s">
        <v>6447</v>
      </c>
      <c r="C1680" s="31">
        <f>IF($K$2&gt;0,$K$2,MULTIPLIER!$C$12)</f>
        <v>0</v>
      </c>
      <c r="D1680" s="32">
        <v>147</v>
      </c>
      <c r="E1680" s="43">
        <f t="shared" si="39"/>
        <v>0</v>
      </c>
    </row>
    <row r="1681" spans="1:5" customFormat="1" ht="14.25" x14ac:dyDescent="0.15">
      <c r="A1681" s="33" t="s">
        <v>4563</v>
      </c>
      <c r="B1681" s="71" t="s">
        <v>6448</v>
      </c>
      <c r="C1681" s="35">
        <f>IF($K$2&gt;0,$K$2,MULTIPLIER!$C$12)</f>
        <v>0</v>
      </c>
      <c r="D1681" s="36">
        <v>194.25</v>
      </c>
      <c r="E1681" s="43">
        <f t="shared" si="39"/>
        <v>0</v>
      </c>
    </row>
    <row r="1682" spans="1:5" customFormat="1" ht="14.25" x14ac:dyDescent="0.15">
      <c r="A1682" s="29">
        <v>440223</v>
      </c>
      <c r="B1682" s="70" t="s">
        <v>5971</v>
      </c>
      <c r="C1682" s="31">
        <f>IF($K$2&gt;0,$K$2,MULTIPLIER!$C$12)</f>
        <v>0</v>
      </c>
      <c r="D1682" s="32">
        <v>164.85</v>
      </c>
      <c r="E1682" s="43">
        <f t="shared" ref="E1682:E1706" si="40">C1682*D1682</f>
        <v>0</v>
      </c>
    </row>
    <row r="1683" spans="1:5" customFormat="1" ht="14.25" x14ac:dyDescent="0.15">
      <c r="A1683" s="33">
        <v>440224</v>
      </c>
      <c r="B1683" s="71" t="s">
        <v>5972</v>
      </c>
      <c r="C1683" s="35">
        <f>IF($K$2&gt;0,$K$2,MULTIPLIER!$C$12)</f>
        <v>0</v>
      </c>
      <c r="D1683" s="36">
        <v>222.6</v>
      </c>
      <c r="E1683" s="43">
        <f t="shared" si="40"/>
        <v>0</v>
      </c>
    </row>
    <row r="1684" spans="1:5" customFormat="1" ht="14.25" x14ac:dyDescent="0.15">
      <c r="A1684" s="29">
        <v>440225</v>
      </c>
      <c r="B1684" s="70" t="s">
        <v>5973</v>
      </c>
      <c r="C1684" s="31">
        <f>IF($K$2&gt;0,$K$2,MULTIPLIER!$C$12)</f>
        <v>0</v>
      </c>
      <c r="D1684" s="32">
        <v>379.05</v>
      </c>
      <c r="E1684" s="43">
        <f t="shared" si="40"/>
        <v>0</v>
      </c>
    </row>
    <row r="1685" spans="1:5" customFormat="1" ht="14.25" x14ac:dyDescent="0.15">
      <c r="A1685" s="33">
        <v>4402409</v>
      </c>
      <c r="B1685" s="71" t="s">
        <v>5869</v>
      </c>
      <c r="C1685" s="35">
        <f>IF($K$2&gt;0,$K$2,MULTIPLIER!$C$12)</f>
        <v>0</v>
      </c>
      <c r="D1685" s="36">
        <v>204.75</v>
      </c>
      <c r="E1685" s="43">
        <f t="shared" si="40"/>
        <v>0</v>
      </c>
    </row>
    <row r="1686" spans="1:5" customFormat="1" ht="14.25" x14ac:dyDescent="0.15">
      <c r="A1686" s="29">
        <v>4402410</v>
      </c>
      <c r="B1686" s="70" t="s">
        <v>5870</v>
      </c>
      <c r="C1686" s="31">
        <f>IF($K$2&gt;0,$K$2,MULTIPLIER!$C$12)</f>
        <v>0</v>
      </c>
      <c r="D1686" s="32">
        <v>220.5</v>
      </c>
      <c r="E1686" s="43">
        <f t="shared" si="40"/>
        <v>0</v>
      </c>
    </row>
    <row r="1687" spans="1:5" customFormat="1" ht="14.25" x14ac:dyDescent="0.15">
      <c r="A1687" s="33">
        <v>4402415</v>
      </c>
      <c r="B1687" s="71" t="s">
        <v>6449</v>
      </c>
      <c r="C1687" s="35">
        <f>IF($K$2&gt;0,$K$2,MULTIPLIER!$C$12)</f>
        <v>0</v>
      </c>
      <c r="D1687" s="36">
        <v>210</v>
      </c>
      <c r="E1687" s="43">
        <f t="shared" si="40"/>
        <v>0</v>
      </c>
    </row>
    <row r="1688" spans="1:5" customFormat="1" ht="14.25" x14ac:dyDescent="0.15">
      <c r="A1688" s="29">
        <v>4402427</v>
      </c>
      <c r="B1688" s="70" t="s">
        <v>5884</v>
      </c>
      <c r="C1688" s="31">
        <f>IF($K$2&gt;0,$K$2,MULTIPLIER!$C$12)</f>
        <v>0</v>
      </c>
      <c r="D1688" s="32">
        <v>374.85</v>
      </c>
      <c r="E1688" s="43">
        <f t="shared" si="40"/>
        <v>0</v>
      </c>
    </row>
    <row r="1689" spans="1:5" customFormat="1" ht="14.25" x14ac:dyDescent="0.15">
      <c r="A1689" s="33">
        <v>440453</v>
      </c>
      <c r="B1689" s="71" t="s">
        <v>5711</v>
      </c>
      <c r="C1689" s="35">
        <f>IF($K$2&gt;0,$K$2,MULTIPLIER!$C$12)</f>
        <v>0</v>
      </c>
      <c r="D1689" s="36">
        <v>63</v>
      </c>
      <c r="E1689" s="43">
        <f t="shared" si="40"/>
        <v>0</v>
      </c>
    </row>
    <row r="1690" spans="1:5" customFormat="1" ht="14.25" x14ac:dyDescent="0.15">
      <c r="A1690" s="29">
        <v>440454</v>
      </c>
      <c r="B1690" s="70" t="s">
        <v>5712</v>
      </c>
      <c r="C1690" s="31">
        <f>IF($K$2&gt;0,$K$2,MULTIPLIER!$C$12)</f>
        <v>0</v>
      </c>
      <c r="D1690" s="32">
        <v>93.45</v>
      </c>
      <c r="E1690" s="43">
        <f t="shared" si="40"/>
        <v>0</v>
      </c>
    </row>
    <row r="1691" spans="1:5" customFormat="1" ht="14.25" x14ac:dyDescent="0.15">
      <c r="A1691" s="33">
        <v>440455</v>
      </c>
      <c r="B1691" s="71" t="s">
        <v>5713</v>
      </c>
      <c r="C1691" s="35">
        <f>IF($K$2&gt;0,$K$2,MULTIPLIER!$C$12)</f>
        <v>0</v>
      </c>
      <c r="D1691" s="36">
        <v>118.65</v>
      </c>
      <c r="E1691" s="43">
        <f t="shared" si="40"/>
        <v>0</v>
      </c>
    </row>
    <row r="1692" spans="1:5" customFormat="1" ht="14.25" x14ac:dyDescent="0.15">
      <c r="A1692" s="29">
        <v>440853</v>
      </c>
      <c r="B1692" s="70" t="s">
        <v>6450</v>
      </c>
      <c r="C1692" s="31">
        <f>IF($K$2&gt;0,$K$2,MULTIPLIER!$C$12)</f>
        <v>0</v>
      </c>
      <c r="D1692" s="32">
        <v>4.2</v>
      </c>
      <c r="E1692" s="43">
        <f t="shared" si="40"/>
        <v>0</v>
      </c>
    </row>
    <row r="1693" spans="1:5" customFormat="1" ht="14.25" x14ac:dyDescent="0.15">
      <c r="A1693" s="33">
        <v>440854</v>
      </c>
      <c r="B1693" s="71" t="s">
        <v>6451</v>
      </c>
      <c r="C1693" s="35">
        <f>IF($K$2&gt;0,$K$2,MULTIPLIER!$C$12)</f>
        <v>0</v>
      </c>
      <c r="D1693" s="36">
        <v>6.15</v>
      </c>
      <c r="E1693" s="43">
        <f t="shared" si="40"/>
        <v>0</v>
      </c>
    </row>
    <row r="1694" spans="1:5" customFormat="1" ht="14.25" x14ac:dyDescent="0.15">
      <c r="A1694" s="29" t="s">
        <v>4577</v>
      </c>
      <c r="B1694" s="70" t="s">
        <v>6452</v>
      </c>
      <c r="C1694" s="31">
        <f>IF($K$2&gt;0,$K$2,MULTIPLIER!$C$12)</f>
        <v>0</v>
      </c>
      <c r="D1694" s="32">
        <v>211.05</v>
      </c>
      <c r="E1694" s="43">
        <f t="shared" si="40"/>
        <v>0</v>
      </c>
    </row>
    <row r="1695" spans="1:5" customFormat="1" ht="14.25" x14ac:dyDescent="0.15">
      <c r="A1695" s="33" t="s">
        <v>4579</v>
      </c>
      <c r="B1695" s="71" t="s">
        <v>6453</v>
      </c>
      <c r="C1695" s="35">
        <f>IF($K$2&gt;0,$K$2,MULTIPLIER!$C$12)</f>
        <v>0</v>
      </c>
      <c r="D1695" s="36">
        <v>265.64999999999998</v>
      </c>
      <c r="E1695" s="43">
        <f t="shared" si="40"/>
        <v>0</v>
      </c>
    </row>
    <row r="1696" spans="1:5" customFormat="1" ht="14.25" x14ac:dyDescent="0.15">
      <c r="A1696" s="29" t="s">
        <v>4581</v>
      </c>
      <c r="B1696" s="70" t="s">
        <v>6454</v>
      </c>
      <c r="C1696" s="31">
        <f>IF($K$2&gt;0,$K$2,MULTIPLIER!$C$12)</f>
        <v>0</v>
      </c>
      <c r="D1696" s="32">
        <v>315</v>
      </c>
      <c r="E1696" s="43">
        <f t="shared" si="40"/>
        <v>0</v>
      </c>
    </row>
    <row r="1697" spans="1:6" customFormat="1" ht="14.25" x14ac:dyDescent="0.15">
      <c r="A1697" s="33" t="s">
        <v>4583</v>
      </c>
      <c r="B1697" s="71" t="s">
        <v>6455</v>
      </c>
      <c r="C1697" s="35">
        <f>IF($K$2&gt;0,$K$2,MULTIPLIER!$C$12)</f>
        <v>0</v>
      </c>
      <c r="D1697" s="36">
        <v>218.4</v>
      </c>
      <c r="E1697" s="43">
        <f t="shared" si="40"/>
        <v>0</v>
      </c>
    </row>
    <row r="1698" spans="1:6" customFormat="1" ht="14.25" x14ac:dyDescent="0.15">
      <c r="A1698" s="29" t="s">
        <v>4585</v>
      </c>
      <c r="B1698" s="70" t="s">
        <v>6456</v>
      </c>
      <c r="C1698" s="31">
        <f>IF($K$2&gt;0,$K$2,MULTIPLIER!$C$12)</f>
        <v>0</v>
      </c>
      <c r="D1698" s="32">
        <v>270.89999999999998</v>
      </c>
      <c r="E1698" s="43">
        <f t="shared" si="40"/>
        <v>0</v>
      </c>
    </row>
    <row r="1699" spans="1:6" customFormat="1" ht="14.25" x14ac:dyDescent="0.15">
      <c r="A1699" s="33" t="s">
        <v>4587</v>
      </c>
      <c r="B1699" s="71" t="s">
        <v>6457</v>
      </c>
      <c r="C1699" s="35">
        <f>IF($K$2&gt;0,$K$2,MULTIPLIER!$C$12)</f>
        <v>0</v>
      </c>
      <c r="D1699" s="36">
        <v>325.5</v>
      </c>
      <c r="E1699" s="43">
        <f t="shared" si="40"/>
        <v>0</v>
      </c>
    </row>
    <row r="1700" spans="1:6" customFormat="1" ht="28.5" x14ac:dyDescent="0.15">
      <c r="A1700" s="29" t="s">
        <v>4589</v>
      </c>
      <c r="B1700" s="70" t="s">
        <v>4590</v>
      </c>
      <c r="C1700" s="31">
        <f>IF($K$2&gt;0,$K$2,MULTIPLIER!$C$12)</f>
        <v>0</v>
      </c>
      <c r="D1700" s="32">
        <v>236.25</v>
      </c>
      <c r="E1700" s="43">
        <f t="shared" si="40"/>
        <v>0</v>
      </c>
    </row>
    <row r="1701" spans="1:6" customFormat="1" ht="28.5" x14ac:dyDescent="0.15">
      <c r="A1701" s="33" t="s">
        <v>4591</v>
      </c>
      <c r="B1701" s="71" t="s">
        <v>4592</v>
      </c>
      <c r="C1701" s="35">
        <f>IF($K$2&gt;0,$K$2,MULTIPLIER!$C$12)</f>
        <v>0</v>
      </c>
      <c r="D1701" s="36">
        <v>246.75</v>
      </c>
      <c r="E1701" s="43">
        <f t="shared" si="40"/>
        <v>0</v>
      </c>
    </row>
    <row r="1702" spans="1:6" customFormat="1" ht="28.5" x14ac:dyDescent="0.15">
      <c r="A1702" s="29" t="s">
        <v>4593</v>
      </c>
      <c r="B1702" s="70" t="s">
        <v>4594</v>
      </c>
      <c r="C1702" s="31">
        <f>IF($K$2&gt;0,$K$2,MULTIPLIER!$C$12)</f>
        <v>0</v>
      </c>
      <c r="D1702" s="32">
        <v>236.25</v>
      </c>
      <c r="E1702" s="43">
        <f t="shared" si="40"/>
        <v>0</v>
      </c>
    </row>
    <row r="1703" spans="1:6" customFormat="1" ht="28.5" x14ac:dyDescent="0.15">
      <c r="A1703" s="33" t="s">
        <v>4595</v>
      </c>
      <c r="B1703" s="71" t="s">
        <v>4596</v>
      </c>
      <c r="C1703" s="35">
        <f>IF($K$2&gt;0,$K$2,MULTIPLIER!$C$12)</f>
        <v>0</v>
      </c>
      <c r="D1703" s="36">
        <v>246.75</v>
      </c>
      <c r="E1703" s="43">
        <f t="shared" si="40"/>
        <v>0</v>
      </c>
    </row>
    <row r="1704" spans="1:6" customFormat="1" ht="28.5" x14ac:dyDescent="0.15">
      <c r="A1704" s="29">
        <v>440612</v>
      </c>
      <c r="B1704" s="70" t="s">
        <v>6458</v>
      </c>
      <c r="C1704" s="31">
        <f>IF($K$2&gt;0,$K$2,MULTIPLIER!$C$12)</f>
        <v>0</v>
      </c>
      <c r="D1704" s="32">
        <v>304.5</v>
      </c>
      <c r="E1704" s="43">
        <f t="shared" si="40"/>
        <v>0</v>
      </c>
    </row>
    <row r="1705" spans="1:6" customFormat="1" ht="28.5" x14ac:dyDescent="0.15">
      <c r="A1705" s="33">
        <v>440618</v>
      </c>
      <c r="B1705" s="71" t="s">
        <v>6459</v>
      </c>
      <c r="C1705" s="35">
        <f>IF($K$2&gt;0,$K$2,MULTIPLIER!$C$12)</f>
        <v>0</v>
      </c>
      <c r="D1705" s="36">
        <v>346.5</v>
      </c>
      <c r="E1705" s="43">
        <f t="shared" si="40"/>
        <v>0</v>
      </c>
    </row>
    <row r="1706" spans="1:6" customFormat="1" ht="28.5" x14ac:dyDescent="0.15">
      <c r="A1706" s="29">
        <v>440624</v>
      </c>
      <c r="B1706" s="70" t="s">
        <v>6460</v>
      </c>
      <c r="C1706" s="31">
        <f>IF($K$2&gt;0,$K$2,MULTIPLIER!$C$12)</f>
        <v>0</v>
      </c>
      <c r="D1706" s="32">
        <v>393.75</v>
      </c>
      <c r="E1706" s="43">
        <f t="shared" si="40"/>
        <v>0</v>
      </c>
    </row>
    <row r="1707" spans="1:6" customFormat="1" ht="20.25" x14ac:dyDescent="0.15">
      <c r="A1707" s="243" t="s">
        <v>5623</v>
      </c>
      <c r="B1707" s="243"/>
      <c r="C1707" s="243"/>
      <c r="D1707" s="243"/>
      <c r="E1707" s="243"/>
      <c r="F1707" s="93" t="str">
        <f>HYPERLINK("#'Fittings'!A1","Top of Page")</f>
        <v>Top of Page</v>
      </c>
    </row>
    <row r="1708" spans="1:6" customFormat="1" ht="14.25" x14ac:dyDescent="0.15">
      <c r="A1708" s="29">
        <v>330103</v>
      </c>
      <c r="B1708" s="30" t="s">
        <v>6461</v>
      </c>
      <c r="C1708" s="31">
        <f>IF($L$2&gt;0,$L$2,MULTIPLIER!$C$19)</f>
        <v>0</v>
      </c>
      <c r="D1708" s="32">
        <v>3.17</v>
      </c>
      <c r="E1708" s="43">
        <f t="shared" ref="E1708:E1739" si="41">C1708*D1708</f>
        <v>0</v>
      </c>
    </row>
    <row r="1709" spans="1:6" customFormat="1" ht="14.25" x14ac:dyDescent="0.15">
      <c r="A1709" s="33">
        <v>330104</v>
      </c>
      <c r="B1709" s="34" t="s">
        <v>6462</v>
      </c>
      <c r="C1709" s="31">
        <f>IF($L$2&gt;0,$L$2,MULTIPLIER!$C$19)</f>
        <v>0</v>
      </c>
      <c r="D1709" s="36">
        <v>6.98</v>
      </c>
      <c r="E1709" s="43">
        <f t="shared" si="41"/>
        <v>0</v>
      </c>
    </row>
    <row r="1710" spans="1:6" customFormat="1" ht="14.25" x14ac:dyDescent="0.15">
      <c r="A1710" s="29">
        <v>330105</v>
      </c>
      <c r="B1710" s="30" t="s">
        <v>6463</v>
      </c>
      <c r="C1710" s="31">
        <f>IF($L$2&gt;0,$L$2,MULTIPLIER!$C$19)</f>
        <v>0</v>
      </c>
      <c r="D1710" s="32">
        <v>15.15</v>
      </c>
      <c r="E1710" s="43">
        <f t="shared" si="41"/>
        <v>0</v>
      </c>
    </row>
    <row r="1711" spans="1:6" customFormat="1" ht="14.25" x14ac:dyDescent="0.15">
      <c r="A1711" s="33">
        <v>330106</v>
      </c>
      <c r="B1711" s="34" t="s">
        <v>6464</v>
      </c>
      <c r="C1711" s="31">
        <f>IF($L$2&gt;0,$L$2,MULTIPLIER!$C$19)</f>
        <v>0</v>
      </c>
      <c r="D1711" s="36">
        <v>22.85</v>
      </c>
      <c r="E1711" s="43">
        <f t="shared" si="41"/>
        <v>0</v>
      </c>
    </row>
    <row r="1712" spans="1:6" customFormat="1" ht="14.25" x14ac:dyDescent="0.15">
      <c r="A1712" s="29">
        <v>330107</v>
      </c>
      <c r="B1712" s="30" t="s">
        <v>6465</v>
      </c>
      <c r="C1712" s="31">
        <f>IF($L$2&gt;0,$L$2,MULTIPLIER!$C$19)</f>
        <v>0</v>
      </c>
      <c r="D1712" s="32">
        <v>36.58</v>
      </c>
      <c r="E1712" s="43">
        <f t="shared" si="41"/>
        <v>0</v>
      </c>
    </row>
    <row r="1713" spans="1:5" customFormat="1" ht="14.25" x14ac:dyDescent="0.15">
      <c r="A1713" s="33">
        <v>330108</v>
      </c>
      <c r="B1713" s="34" t="s">
        <v>6466</v>
      </c>
      <c r="C1713" s="31">
        <f>IF($L$2&gt;0,$L$2,MULTIPLIER!$C$19)</f>
        <v>0</v>
      </c>
      <c r="D1713" s="36">
        <v>70.010000000000005</v>
      </c>
      <c r="E1713" s="43">
        <f t="shared" si="41"/>
        <v>0</v>
      </c>
    </row>
    <row r="1714" spans="1:5" customFormat="1" ht="14.25" x14ac:dyDescent="0.15">
      <c r="A1714" s="29">
        <v>330123</v>
      </c>
      <c r="B1714" s="30" t="s">
        <v>6467</v>
      </c>
      <c r="C1714" s="31">
        <f>IF($L$2&gt;0,$L$2,MULTIPLIER!$C$19)</f>
        <v>0</v>
      </c>
      <c r="D1714" s="32">
        <v>3.64</v>
      </c>
      <c r="E1714" s="43">
        <f t="shared" si="41"/>
        <v>0</v>
      </c>
    </row>
    <row r="1715" spans="1:5" ht="14.25" x14ac:dyDescent="0.15">
      <c r="A1715" s="33">
        <v>330124</v>
      </c>
      <c r="B1715" s="34" t="s">
        <v>6468</v>
      </c>
      <c r="C1715" s="31">
        <f>IF($L$2&gt;0,$L$2,MULTIPLIER!$C$19)</f>
        <v>0</v>
      </c>
      <c r="D1715" s="36">
        <v>8.0299999999999994</v>
      </c>
      <c r="E1715" s="43">
        <f t="shared" si="41"/>
        <v>0</v>
      </c>
    </row>
    <row r="1716" spans="1:5" ht="14.25" x14ac:dyDescent="0.15">
      <c r="A1716" s="29">
        <v>330125</v>
      </c>
      <c r="B1716" s="30" t="s">
        <v>6469</v>
      </c>
      <c r="C1716" s="31">
        <f>IF($L$2&gt;0,$L$2,MULTIPLIER!$C$19)</f>
        <v>0</v>
      </c>
      <c r="D1716" s="32">
        <v>16.350000000000001</v>
      </c>
      <c r="E1716" s="43">
        <f t="shared" si="41"/>
        <v>0</v>
      </c>
    </row>
    <row r="1717" spans="1:5" ht="14.25" x14ac:dyDescent="0.15">
      <c r="A1717" s="33">
        <v>330126</v>
      </c>
      <c r="B1717" s="34" t="s">
        <v>6470</v>
      </c>
      <c r="C1717" s="31">
        <f>IF($L$2&gt;0,$L$2,MULTIPLIER!$C$19)</f>
        <v>0</v>
      </c>
      <c r="D1717" s="36">
        <v>25.13</v>
      </c>
      <c r="E1717" s="43">
        <f t="shared" si="41"/>
        <v>0</v>
      </c>
    </row>
    <row r="1718" spans="1:5" ht="14.25" x14ac:dyDescent="0.15">
      <c r="A1718" s="29">
        <v>330127</v>
      </c>
      <c r="B1718" s="30" t="s">
        <v>6471</v>
      </c>
      <c r="C1718" s="31">
        <f>IF($L$2&gt;0,$L$2,MULTIPLIER!$C$19)</f>
        <v>0</v>
      </c>
      <c r="D1718" s="32">
        <v>39.729999999999997</v>
      </c>
      <c r="E1718" s="43">
        <f t="shared" si="41"/>
        <v>0</v>
      </c>
    </row>
    <row r="1719" spans="1:5" ht="14.25" x14ac:dyDescent="0.15">
      <c r="A1719" s="33">
        <v>330128</v>
      </c>
      <c r="B1719" s="34" t="s">
        <v>6472</v>
      </c>
      <c r="C1719" s="31">
        <f>IF($L$2&gt;0,$L$2,MULTIPLIER!$C$19)</f>
        <v>0</v>
      </c>
      <c r="D1719" s="36">
        <v>74.83</v>
      </c>
      <c r="E1719" s="43">
        <f t="shared" si="41"/>
        <v>0</v>
      </c>
    </row>
    <row r="1720" spans="1:5" ht="14.25" x14ac:dyDescent="0.15">
      <c r="A1720" s="29">
        <v>330147</v>
      </c>
      <c r="B1720" s="30" t="s">
        <v>6473</v>
      </c>
      <c r="C1720" s="31">
        <f>IF($L$2&gt;0,$L$2,MULTIPLIER!$C$19)</f>
        <v>0</v>
      </c>
      <c r="D1720" s="32">
        <v>8.3699999999999992</v>
      </c>
      <c r="E1720" s="43">
        <f t="shared" si="41"/>
        <v>0</v>
      </c>
    </row>
    <row r="1721" spans="1:5" ht="14.25" x14ac:dyDescent="0.15">
      <c r="A1721" s="33">
        <v>330149</v>
      </c>
      <c r="B1721" s="34" t="s">
        <v>6474</v>
      </c>
      <c r="C1721" s="31">
        <f>IF($L$2&gt;0,$L$2,MULTIPLIER!$C$19)</f>
        <v>0</v>
      </c>
      <c r="D1721" s="36">
        <v>16.559999999999999</v>
      </c>
      <c r="E1721" s="43">
        <f t="shared" si="41"/>
        <v>0</v>
      </c>
    </row>
    <row r="1722" spans="1:5" ht="14.25" x14ac:dyDescent="0.15">
      <c r="A1722" s="29">
        <v>330173</v>
      </c>
      <c r="B1722" s="30" t="s">
        <v>6475</v>
      </c>
      <c r="C1722" s="31">
        <f>IF($L$2&gt;0,$L$2,MULTIPLIER!$C$19)</f>
        <v>0</v>
      </c>
      <c r="D1722" s="32">
        <v>1.78</v>
      </c>
      <c r="E1722" s="43">
        <f t="shared" si="41"/>
        <v>0</v>
      </c>
    </row>
    <row r="1723" spans="1:5" ht="14.25" x14ac:dyDescent="0.15">
      <c r="A1723" s="33">
        <v>330174</v>
      </c>
      <c r="B1723" s="34" t="s">
        <v>6476</v>
      </c>
      <c r="C1723" s="31">
        <f>IF($L$2&gt;0,$L$2,MULTIPLIER!$C$19)</f>
        <v>0</v>
      </c>
      <c r="D1723" s="36">
        <v>2.46</v>
      </c>
      <c r="E1723" s="43">
        <f t="shared" si="41"/>
        <v>0</v>
      </c>
    </row>
    <row r="1724" spans="1:5" ht="14.25" x14ac:dyDescent="0.15">
      <c r="A1724" s="29">
        <v>330175</v>
      </c>
      <c r="B1724" s="30" t="s">
        <v>6477</v>
      </c>
      <c r="C1724" s="31">
        <f>IF($L$2&gt;0,$L$2,MULTIPLIER!$C$19)</f>
        <v>0</v>
      </c>
      <c r="D1724" s="32">
        <v>2.85</v>
      </c>
      <c r="E1724" s="43">
        <f t="shared" si="41"/>
        <v>0</v>
      </c>
    </row>
    <row r="1725" spans="1:5" ht="14.25" x14ac:dyDescent="0.15">
      <c r="A1725" s="33">
        <v>330176</v>
      </c>
      <c r="B1725" s="34" t="s">
        <v>6478</v>
      </c>
      <c r="C1725" s="31">
        <f>IF($L$2&gt;0,$L$2,MULTIPLIER!$C$19)</f>
        <v>0</v>
      </c>
      <c r="D1725" s="36">
        <v>3.66</v>
      </c>
      <c r="E1725" s="43">
        <f t="shared" si="41"/>
        <v>0</v>
      </c>
    </row>
    <row r="1726" spans="1:5" ht="14.25" x14ac:dyDescent="0.15">
      <c r="A1726" s="29">
        <v>330177</v>
      </c>
      <c r="B1726" s="30" t="s">
        <v>6479</v>
      </c>
      <c r="C1726" s="31">
        <f>IF($L$2&gt;0,$L$2,MULTIPLIER!$C$19)</f>
        <v>0</v>
      </c>
      <c r="D1726" s="32">
        <v>4.29</v>
      </c>
      <c r="E1726" s="43">
        <f t="shared" si="41"/>
        <v>0</v>
      </c>
    </row>
    <row r="1727" spans="1:5" ht="14.25" x14ac:dyDescent="0.15">
      <c r="A1727" s="33">
        <v>330183</v>
      </c>
      <c r="B1727" s="34" t="s">
        <v>6480</v>
      </c>
      <c r="C1727" s="31">
        <f>IF($L$2&gt;0,$L$2,MULTIPLIER!$C$19)</f>
        <v>0</v>
      </c>
      <c r="D1727" s="36">
        <v>3.43</v>
      </c>
      <c r="E1727" s="43">
        <f t="shared" si="41"/>
        <v>0</v>
      </c>
    </row>
    <row r="1728" spans="1:5" ht="14.25" x14ac:dyDescent="0.15">
      <c r="A1728" s="29">
        <v>330184</v>
      </c>
      <c r="B1728" s="30" t="s">
        <v>6481</v>
      </c>
      <c r="C1728" s="31">
        <f>IF($L$2&gt;0,$L$2,MULTIPLIER!$C$19)</f>
        <v>0</v>
      </c>
      <c r="D1728" s="32">
        <v>7.27</v>
      </c>
      <c r="E1728" s="43">
        <f t="shared" si="41"/>
        <v>0</v>
      </c>
    </row>
    <row r="1729" spans="1:5" ht="14.25" x14ac:dyDescent="0.15">
      <c r="A1729" s="33">
        <v>330185</v>
      </c>
      <c r="B1729" s="34" t="s">
        <v>6482</v>
      </c>
      <c r="C1729" s="31">
        <f>IF($L$2&gt;0,$L$2,MULTIPLIER!$C$19)</f>
        <v>0</v>
      </c>
      <c r="D1729" s="36">
        <v>14.25</v>
      </c>
      <c r="E1729" s="43">
        <f t="shared" si="41"/>
        <v>0</v>
      </c>
    </row>
    <row r="1730" spans="1:5" ht="14.25" x14ac:dyDescent="0.15">
      <c r="A1730" s="29">
        <v>330186</v>
      </c>
      <c r="B1730" s="30" t="s">
        <v>6483</v>
      </c>
      <c r="C1730" s="31">
        <f>IF($L$2&gt;0,$L$2,MULTIPLIER!$C$19)</f>
        <v>0</v>
      </c>
      <c r="D1730" s="32">
        <v>22.31</v>
      </c>
      <c r="E1730" s="43">
        <f t="shared" si="41"/>
        <v>0</v>
      </c>
    </row>
    <row r="1731" spans="1:5" ht="14.25" x14ac:dyDescent="0.15">
      <c r="A1731" s="33">
        <v>330187</v>
      </c>
      <c r="B1731" s="34" t="s">
        <v>6484</v>
      </c>
      <c r="C1731" s="31">
        <f>IF($L$2&gt;0,$L$2,MULTIPLIER!$C$19)</f>
        <v>0</v>
      </c>
      <c r="D1731" s="36">
        <v>32.46</v>
      </c>
      <c r="E1731" s="43">
        <f t="shared" si="41"/>
        <v>0</v>
      </c>
    </row>
    <row r="1732" spans="1:5" ht="14.25" x14ac:dyDescent="0.15">
      <c r="A1732" s="29">
        <v>330188</v>
      </c>
      <c r="B1732" s="30" t="s">
        <v>6485</v>
      </c>
      <c r="C1732" s="31">
        <f>IF($L$2&gt;0,$L$2,MULTIPLIER!$C$19)</f>
        <v>0</v>
      </c>
      <c r="D1732" s="32">
        <v>59.19</v>
      </c>
      <c r="E1732" s="43">
        <f t="shared" si="41"/>
        <v>0</v>
      </c>
    </row>
    <row r="1733" spans="1:5" ht="14.25" x14ac:dyDescent="0.15">
      <c r="A1733" s="33">
        <v>330203</v>
      </c>
      <c r="B1733" s="34" t="s">
        <v>6486</v>
      </c>
      <c r="C1733" s="31">
        <f>IF($L$2&gt;0,$L$2,MULTIPLIER!$C$19)</f>
        <v>0</v>
      </c>
      <c r="D1733" s="36">
        <v>3.53</v>
      </c>
      <c r="E1733" s="43">
        <f t="shared" si="41"/>
        <v>0</v>
      </c>
    </row>
    <row r="1734" spans="1:5" ht="14.25" x14ac:dyDescent="0.15">
      <c r="A1734" s="29">
        <v>330204</v>
      </c>
      <c r="B1734" s="30" t="s">
        <v>6487</v>
      </c>
      <c r="C1734" s="31">
        <f>IF($L$2&gt;0,$L$2,MULTIPLIER!$C$19)</f>
        <v>0</v>
      </c>
      <c r="D1734" s="32">
        <v>7.69</v>
      </c>
      <c r="E1734" s="43">
        <f t="shared" si="41"/>
        <v>0</v>
      </c>
    </row>
    <row r="1735" spans="1:5" ht="14.25" x14ac:dyDescent="0.15">
      <c r="A1735" s="33">
        <v>330205</v>
      </c>
      <c r="B1735" s="34" t="s">
        <v>6488</v>
      </c>
      <c r="C1735" s="31">
        <f>IF($L$2&gt;0,$L$2,MULTIPLIER!$C$19)</f>
        <v>0</v>
      </c>
      <c r="D1735" s="36">
        <v>15.12</v>
      </c>
      <c r="E1735" s="43">
        <f t="shared" si="41"/>
        <v>0</v>
      </c>
    </row>
    <row r="1736" spans="1:5" ht="14.25" x14ac:dyDescent="0.15">
      <c r="A1736" s="29">
        <v>330223</v>
      </c>
      <c r="B1736" s="30" t="s">
        <v>5971</v>
      </c>
      <c r="C1736" s="31">
        <f>IF($L$2&gt;0,$L$2,MULTIPLIER!$C$19)</f>
        <v>0</v>
      </c>
      <c r="D1736" s="32">
        <v>5.57</v>
      </c>
      <c r="E1736" s="43">
        <f t="shared" si="41"/>
        <v>0</v>
      </c>
    </row>
    <row r="1737" spans="1:5" ht="14.25" x14ac:dyDescent="0.15">
      <c r="A1737" s="33">
        <v>330224</v>
      </c>
      <c r="B1737" s="34" t="s">
        <v>5972</v>
      </c>
      <c r="C1737" s="31">
        <f>IF($L$2&gt;0,$L$2,MULTIPLIER!$C$19)</f>
        <v>0</v>
      </c>
      <c r="D1737" s="36">
        <v>13.78</v>
      </c>
      <c r="E1737" s="43">
        <f t="shared" si="41"/>
        <v>0</v>
      </c>
    </row>
    <row r="1738" spans="1:5" ht="14.25" x14ac:dyDescent="0.15">
      <c r="A1738" s="29">
        <v>330225</v>
      </c>
      <c r="B1738" s="30" t="s">
        <v>5973</v>
      </c>
      <c r="C1738" s="31">
        <f>IF($L$2&gt;0,$L$2,MULTIPLIER!$C$19)</f>
        <v>0</v>
      </c>
      <c r="D1738" s="32">
        <v>28.98</v>
      </c>
      <c r="E1738" s="43">
        <f t="shared" si="41"/>
        <v>0</v>
      </c>
    </row>
    <row r="1739" spans="1:5" ht="14.25" x14ac:dyDescent="0.15">
      <c r="A1739" s="33">
        <v>330226</v>
      </c>
      <c r="B1739" s="34" t="s">
        <v>5974</v>
      </c>
      <c r="C1739" s="31">
        <f>IF($L$2&gt;0,$L$2,MULTIPLIER!$C$19)</f>
        <v>0</v>
      </c>
      <c r="D1739" s="36">
        <v>39.99</v>
      </c>
      <c r="E1739" s="43">
        <f t="shared" si="41"/>
        <v>0</v>
      </c>
    </row>
    <row r="1740" spans="1:5" ht="14.25" x14ac:dyDescent="0.15">
      <c r="A1740" s="29">
        <v>330227</v>
      </c>
      <c r="B1740" s="30" t="s">
        <v>5975</v>
      </c>
      <c r="C1740" s="31">
        <f>IF($L$2&gt;0,$L$2,MULTIPLIER!$C$19)</f>
        <v>0</v>
      </c>
      <c r="D1740" s="32">
        <v>63.21</v>
      </c>
      <c r="E1740" s="43">
        <f t="shared" ref="E1740:E1771" si="42">C1740*D1740</f>
        <v>0</v>
      </c>
    </row>
    <row r="1741" spans="1:5" ht="14.25" x14ac:dyDescent="0.15">
      <c r="A1741" s="33">
        <v>330228</v>
      </c>
      <c r="B1741" s="34" t="s">
        <v>5976</v>
      </c>
      <c r="C1741" s="31">
        <f>IF($L$2&gt;0,$L$2,MULTIPLIER!$C$19)</f>
        <v>0</v>
      </c>
      <c r="D1741" s="36">
        <v>117.56</v>
      </c>
      <c r="E1741" s="43">
        <f t="shared" si="42"/>
        <v>0</v>
      </c>
    </row>
    <row r="1742" spans="1:5" ht="14.25" x14ac:dyDescent="0.15">
      <c r="A1742" s="29">
        <v>330243</v>
      </c>
      <c r="B1742" s="30" t="s">
        <v>6489</v>
      </c>
      <c r="C1742" s="31">
        <f>IF($L$2&gt;0,$L$2,MULTIPLIER!$C$19)</f>
        <v>0</v>
      </c>
      <c r="D1742" s="32">
        <v>5.31</v>
      </c>
      <c r="E1742" s="43">
        <f t="shared" si="42"/>
        <v>0</v>
      </c>
    </row>
    <row r="1743" spans="1:5" ht="14.25" x14ac:dyDescent="0.15">
      <c r="A1743" s="33">
        <v>330244</v>
      </c>
      <c r="B1743" s="34" t="s">
        <v>6490</v>
      </c>
      <c r="C1743" s="31">
        <f>IF($L$2&gt;0,$L$2,MULTIPLIER!$C$19)</f>
        <v>0</v>
      </c>
      <c r="D1743" s="36">
        <v>11.38</v>
      </c>
      <c r="E1743" s="43">
        <f t="shared" si="42"/>
        <v>0</v>
      </c>
    </row>
    <row r="1744" spans="1:5" ht="14.25" x14ac:dyDescent="0.15">
      <c r="A1744" s="29">
        <v>330255</v>
      </c>
      <c r="B1744" s="30" t="s">
        <v>6491</v>
      </c>
      <c r="C1744" s="31">
        <f>IF($L$2&gt;0,$L$2,MULTIPLIER!$C$19)</f>
        <v>0</v>
      </c>
      <c r="D1744" s="32">
        <v>8</v>
      </c>
      <c r="E1744" s="43">
        <f t="shared" si="42"/>
        <v>0</v>
      </c>
    </row>
    <row r="1745" spans="1:5" ht="14.25" x14ac:dyDescent="0.15">
      <c r="A1745" s="33">
        <v>330263</v>
      </c>
      <c r="B1745" s="34" t="s">
        <v>6492</v>
      </c>
      <c r="C1745" s="31">
        <f>IF($L$2&gt;0,$L$2,MULTIPLIER!$C$19)</f>
        <v>0</v>
      </c>
      <c r="D1745" s="36">
        <v>10.72</v>
      </c>
      <c r="E1745" s="43">
        <f t="shared" si="42"/>
        <v>0</v>
      </c>
    </row>
    <row r="1746" spans="1:5" ht="14.25" x14ac:dyDescent="0.15">
      <c r="A1746" s="29">
        <v>330264</v>
      </c>
      <c r="B1746" s="30" t="s">
        <v>6493</v>
      </c>
      <c r="C1746" s="31">
        <f>IF($L$2&gt;0,$L$2,MULTIPLIER!$C$19)</f>
        <v>0</v>
      </c>
      <c r="D1746" s="32">
        <v>15.2</v>
      </c>
      <c r="E1746" s="43">
        <f t="shared" si="42"/>
        <v>0</v>
      </c>
    </row>
    <row r="1747" spans="1:5" ht="14.25" x14ac:dyDescent="0.15">
      <c r="A1747" s="33">
        <v>330265</v>
      </c>
      <c r="B1747" s="34" t="s">
        <v>6494</v>
      </c>
      <c r="C1747" s="31">
        <f>IF($L$2&gt;0,$L$2,MULTIPLIER!$C$19)</f>
        <v>0</v>
      </c>
      <c r="D1747" s="36">
        <v>29.24</v>
      </c>
      <c r="E1747" s="43">
        <f t="shared" si="42"/>
        <v>0</v>
      </c>
    </row>
    <row r="1748" spans="1:5" ht="14.25" x14ac:dyDescent="0.15">
      <c r="A1748" s="29">
        <v>330266</v>
      </c>
      <c r="B1748" s="30" t="s">
        <v>6495</v>
      </c>
      <c r="C1748" s="31">
        <f>IF($L$2&gt;0,$L$2,MULTIPLIER!$C$19)</f>
        <v>0</v>
      </c>
      <c r="D1748" s="32">
        <v>37.450000000000003</v>
      </c>
      <c r="E1748" s="43">
        <f t="shared" si="42"/>
        <v>0</v>
      </c>
    </row>
    <row r="1749" spans="1:5" ht="14.25" x14ac:dyDescent="0.15">
      <c r="A1749" s="33">
        <v>330267</v>
      </c>
      <c r="B1749" s="34" t="s">
        <v>6496</v>
      </c>
      <c r="C1749" s="31">
        <f>IF($L$2&gt;0,$L$2,MULTIPLIER!$C$19)</f>
        <v>0</v>
      </c>
      <c r="D1749" s="36">
        <v>64.73</v>
      </c>
      <c r="E1749" s="43">
        <f t="shared" si="42"/>
        <v>0</v>
      </c>
    </row>
    <row r="1750" spans="1:5" ht="14.25" x14ac:dyDescent="0.15">
      <c r="A1750" s="29">
        <v>330268</v>
      </c>
      <c r="B1750" s="30" t="s">
        <v>6497</v>
      </c>
      <c r="C1750" s="31">
        <f>IF($L$2&gt;0,$L$2,MULTIPLIER!$C$19)</f>
        <v>0</v>
      </c>
      <c r="D1750" s="32">
        <v>98.13</v>
      </c>
      <c r="E1750" s="43">
        <f t="shared" si="42"/>
        <v>0</v>
      </c>
    </row>
    <row r="1751" spans="1:5" ht="14.25" x14ac:dyDescent="0.15">
      <c r="A1751" s="33">
        <v>330293</v>
      </c>
      <c r="B1751" s="34" t="s">
        <v>6498</v>
      </c>
      <c r="C1751" s="31">
        <f>IF($L$2&gt;0,$L$2,MULTIPLIER!$C$19)</f>
        <v>0</v>
      </c>
      <c r="D1751" s="36">
        <v>7.9</v>
      </c>
      <c r="E1751" s="43">
        <f t="shared" si="42"/>
        <v>0</v>
      </c>
    </row>
    <row r="1752" spans="1:5" ht="14.25" x14ac:dyDescent="0.15">
      <c r="A1752" s="29">
        <v>330294</v>
      </c>
      <c r="B1752" s="30" t="s">
        <v>6499</v>
      </c>
      <c r="C1752" s="31">
        <f>IF($L$2&gt;0,$L$2,MULTIPLIER!$C$19)</f>
        <v>0</v>
      </c>
      <c r="D1752" s="32">
        <v>13.1</v>
      </c>
      <c r="E1752" s="43">
        <f t="shared" si="42"/>
        <v>0</v>
      </c>
    </row>
    <row r="1753" spans="1:5" ht="14.25" x14ac:dyDescent="0.15">
      <c r="A1753" s="33">
        <v>330295</v>
      </c>
      <c r="B1753" s="34" t="s">
        <v>6500</v>
      </c>
      <c r="C1753" s="31">
        <f>IF($L$2&gt;0,$L$2,MULTIPLIER!$C$19)</f>
        <v>0</v>
      </c>
      <c r="D1753" s="36">
        <v>27.49</v>
      </c>
      <c r="E1753" s="43">
        <f t="shared" si="42"/>
        <v>0</v>
      </c>
    </row>
    <row r="1754" spans="1:5" ht="14.25" x14ac:dyDescent="0.15">
      <c r="A1754" s="29">
        <v>330296</v>
      </c>
      <c r="B1754" s="30" t="s">
        <v>6501</v>
      </c>
      <c r="C1754" s="31">
        <f>IF($L$2&gt;0,$L$2,MULTIPLIER!$C$19)</f>
        <v>0</v>
      </c>
      <c r="D1754" s="32">
        <v>39.729999999999997</v>
      </c>
      <c r="E1754" s="43">
        <f t="shared" si="42"/>
        <v>0</v>
      </c>
    </row>
    <row r="1755" spans="1:5" ht="14.25" x14ac:dyDescent="0.15">
      <c r="A1755" s="33">
        <v>330297</v>
      </c>
      <c r="B1755" s="34" t="s">
        <v>6502</v>
      </c>
      <c r="C1755" s="31">
        <f>IF($L$2&gt;0,$L$2,MULTIPLIER!$C$19)</f>
        <v>0</v>
      </c>
      <c r="D1755" s="36">
        <v>47.86</v>
      </c>
      <c r="E1755" s="43">
        <f t="shared" si="42"/>
        <v>0</v>
      </c>
    </row>
    <row r="1756" spans="1:5" ht="14.25" x14ac:dyDescent="0.15">
      <c r="A1756" s="29">
        <v>330298</v>
      </c>
      <c r="B1756" s="30" t="s">
        <v>6503</v>
      </c>
      <c r="C1756" s="31">
        <f>IF($L$2&gt;0,$L$2,MULTIPLIER!$C$19)</f>
        <v>0</v>
      </c>
      <c r="D1756" s="32">
        <v>93.34</v>
      </c>
      <c r="E1756" s="43">
        <f t="shared" si="42"/>
        <v>0</v>
      </c>
    </row>
    <row r="1757" spans="1:5" ht="14.25" x14ac:dyDescent="0.15">
      <c r="A1757" s="33">
        <v>330321</v>
      </c>
      <c r="B1757" s="34" t="s">
        <v>6504</v>
      </c>
      <c r="C1757" s="31">
        <f>IF($L$2&gt;0,$L$2,MULTIPLIER!$C$19)</f>
        <v>0</v>
      </c>
      <c r="D1757" s="36">
        <v>1.1200000000000001</v>
      </c>
      <c r="E1757" s="43">
        <f t="shared" si="42"/>
        <v>0</v>
      </c>
    </row>
    <row r="1758" spans="1:5" ht="14.25" x14ac:dyDescent="0.15">
      <c r="A1758" s="29">
        <v>330323</v>
      </c>
      <c r="B1758" s="30" t="s">
        <v>6505</v>
      </c>
      <c r="C1758" s="31">
        <f>IF($L$2&gt;0,$L$2,MULTIPLIER!$C$19)</f>
        <v>0</v>
      </c>
      <c r="D1758" s="32">
        <v>2.25</v>
      </c>
      <c r="E1758" s="43">
        <f t="shared" si="42"/>
        <v>0</v>
      </c>
    </row>
    <row r="1759" spans="1:5" ht="14.25" x14ac:dyDescent="0.15">
      <c r="A1759" s="33">
        <v>330324</v>
      </c>
      <c r="B1759" s="34" t="s">
        <v>6506</v>
      </c>
      <c r="C1759" s="31">
        <f>IF($L$2&gt;0,$L$2,MULTIPLIER!$C$19)</f>
        <v>0</v>
      </c>
      <c r="D1759" s="36">
        <v>4.76</v>
      </c>
      <c r="E1759" s="43">
        <f t="shared" si="42"/>
        <v>0</v>
      </c>
    </row>
    <row r="1760" spans="1:5" ht="14.25" x14ac:dyDescent="0.15">
      <c r="A1760" s="29">
        <v>330325</v>
      </c>
      <c r="B1760" s="30" t="s">
        <v>6507</v>
      </c>
      <c r="C1760" s="31">
        <f>IF($L$2&gt;0,$L$2,MULTIPLIER!$C$19)</f>
        <v>0</v>
      </c>
      <c r="D1760" s="32">
        <v>9.6999999999999993</v>
      </c>
      <c r="E1760" s="43">
        <f t="shared" si="42"/>
        <v>0</v>
      </c>
    </row>
    <row r="1761" spans="1:5" ht="14.25" x14ac:dyDescent="0.15">
      <c r="A1761" s="33">
        <v>330326</v>
      </c>
      <c r="B1761" s="34" t="s">
        <v>6508</v>
      </c>
      <c r="C1761" s="31">
        <f>IF($L$2&gt;0,$L$2,MULTIPLIER!$C$19)</f>
        <v>0</v>
      </c>
      <c r="D1761" s="36">
        <v>13.21</v>
      </c>
      <c r="E1761" s="43">
        <f t="shared" si="42"/>
        <v>0</v>
      </c>
    </row>
    <row r="1762" spans="1:5" ht="14.25" x14ac:dyDescent="0.15">
      <c r="A1762" s="29">
        <v>330327</v>
      </c>
      <c r="B1762" s="30" t="s">
        <v>6509</v>
      </c>
      <c r="C1762" s="31">
        <f>IF($L$2&gt;0,$L$2,MULTIPLIER!$C$19)</f>
        <v>0</v>
      </c>
      <c r="D1762" s="32">
        <v>20.22</v>
      </c>
      <c r="E1762" s="43">
        <f t="shared" si="42"/>
        <v>0</v>
      </c>
    </row>
    <row r="1763" spans="1:5" ht="14.25" x14ac:dyDescent="0.15">
      <c r="A1763" s="33">
        <v>330328</v>
      </c>
      <c r="B1763" s="34" t="s">
        <v>6510</v>
      </c>
      <c r="C1763" s="31">
        <f>IF($L$2&gt;0,$L$2,MULTIPLIER!$C$19)</f>
        <v>0</v>
      </c>
      <c r="D1763" s="36">
        <v>37.32</v>
      </c>
      <c r="E1763" s="43">
        <f t="shared" si="42"/>
        <v>0</v>
      </c>
    </row>
    <row r="1764" spans="1:5" ht="14.25" x14ac:dyDescent="0.15">
      <c r="A1764" s="29">
        <v>330343</v>
      </c>
      <c r="B1764" s="30" t="s">
        <v>6511</v>
      </c>
      <c r="C1764" s="31">
        <f>IF($L$2&gt;0,$L$2,MULTIPLIER!$C$19)</f>
        <v>0</v>
      </c>
      <c r="D1764" s="32">
        <v>2.12</v>
      </c>
      <c r="E1764" s="43">
        <f t="shared" si="42"/>
        <v>0</v>
      </c>
    </row>
    <row r="1765" spans="1:5" ht="14.25" x14ac:dyDescent="0.15">
      <c r="A1765" s="33">
        <v>330344</v>
      </c>
      <c r="B1765" s="34" t="s">
        <v>6512</v>
      </c>
      <c r="C1765" s="31">
        <f>IF($L$2&gt;0,$L$2,MULTIPLIER!$C$19)</f>
        <v>0</v>
      </c>
      <c r="D1765" s="36">
        <v>4.76</v>
      </c>
      <c r="E1765" s="43">
        <f t="shared" si="42"/>
        <v>0</v>
      </c>
    </row>
    <row r="1766" spans="1:5" ht="14.25" x14ac:dyDescent="0.15">
      <c r="A1766" s="29">
        <v>330345</v>
      </c>
      <c r="B1766" s="30" t="s">
        <v>6513</v>
      </c>
      <c r="C1766" s="31">
        <f>IF($L$2&gt;0,$L$2,MULTIPLIER!$C$19)</f>
        <v>0</v>
      </c>
      <c r="D1766" s="32">
        <v>9.5500000000000007</v>
      </c>
      <c r="E1766" s="43">
        <f t="shared" si="42"/>
        <v>0</v>
      </c>
    </row>
    <row r="1767" spans="1:5" ht="14.25" x14ac:dyDescent="0.15">
      <c r="A1767" s="33">
        <v>330346</v>
      </c>
      <c r="B1767" s="34" t="s">
        <v>6514</v>
      </c>
      <c r="C1767" s="31">
        <f>IF($L$2&gt;0,$L$2,MULTIPLIER!$C$19)</f>
        <v>0</v>
      </c>
      <c r="D1767" s="36">
        <v>13.21</v>
      </c>
      <c r="E1767" s="43">
        <f t="shared" si="42"/>
        <v>0</v>
      </c>
    </row>
    <row r="1768" spans="1:5" ht="14.25" x14ac:dyDescent="0.15">
      <c r="A1768" s="29">
        <v>330347</v>
      </c>
      <c r="B1768" s="30" t="s">
        <v>6515</v>
      </c>
      <c r="C1768" s="31">
        <f>IF($L$2&gt;0,$L$2,MULTIPLIER!$C$19)</f>
        <v>0</v>
      </c>
      <c r="D1768" s="32">
        <v>19.899999999999999</v>
      </c>
      <c r="E1768" s="43">
        <f t="shared" si="42"/>
        <v>0</v>
      </c>
    </row>
    <row r="1769" spans="1:5" ht="14.25" x14ac:dyDescent="0.15">
      <c r="A1769" s="33">
        <v>330348</v>
      </c>
      <c r="B1769" s="34" t="s">
        <v>6516</v>
      </c>
      <c r="C1769" s="31">
        <f>IF($L$2&gt;0,$L$2,MULTIPLIER!$C$19)</f>
        <v>0</v>
      </c>
      <c r="D1769" s="36">
        <v>36.43</v>
      </c>
      <c r="E1769" s="43">
        <f t="shared" si="42"/>
        <v>0</v>
      </c>
    </row>
    <row r="1770" spans="1:5" ht="14.25" x14ac:dyDescent="0.15">
      <c r="A1770" s="29">
        <v>330399</v>
      </c>
      <c r="B1770" s="30" t="s">
        <v>6517</v>
      </c>
      <c r="C1770" s="31">
        <f>IF($L$2&gt;0,$L$2,MULTIPLIER!$C$19)</f>
        <v>0</v>
      </c>
      <c r="D1770" s="32">
        <v>5.07</v>
      </c>
      <c r="E1770" s="43">
        <f t="shared" si="42"/>
        <v>0</v>
      </c>
    </row>
    <row r="1771" spans="1:5" ht="14.25" x14ac:dyDescent="0.15">
      <c r="A1771" s="33">
        <v>330403</v>
      </c>
      <c r="B1771" s="34" t="s">
        <v>6518</v>
      </c>
      <c r="C1771" s="31">
        <f>IF($L$2&gt;0,$L$2,MULTIPLIER!$C$19)</f>
        <v>0</v>
      </c>
      <c r="D1771" s="36">
        <v>9.65</v>
      </c>
      <c r="E1771" s="43">
        <f t="shared" si="42"/>
        <v>0</v>
      </c>
    </row>
    <row r="1772" spans="1:5" ht="14.25" x14ac:dyDescent="0.15">
      <c r="A1772" s="29">
        <v>330408</v>
      </c>
      <c r="B1772" s="30" t="s">
        <v>6519</v>
      </c>
      <c r="C1772" s="31">
        <f>IF($L$2&gt;0,$L$2,MULTIPLIER!$C$19)</f>
        <v>0</v>
      </c>
      <c r="D1772" s="32">
        <v>14.38</v>
      </c>
      <c r="E1772" s="43">
        <f t="shared" ref="E1772:E1803" si="43">C1772*D1772</f>
        <v>0</v>
      </c>
    </row>
    <row r="1773" spans="1:5" ht="14.25" x14ac:dyDescent="0.15">
      <c r="A1773" s="33">
        <v>330413</v>
      </c>
      <c r="B1773" s="34" t="s">
        <v>6520</v>
      </c>
      <c r="C1773" s="31">
        <f>IF($L$2&gt;0,$L$2,MULTIPLIER!$C$19)</f>
        <v>0</v>
      </c>
      <c r="D1773" s="36">
        <v>22.41</v>
      </c>
      <c r="E1773" s="43">
        <f t="shared" si="43"/>
        <v>0</v>
      </c>
    </row>
    <row r="1774" spans="1:5" ht="14.25" x14ac:dyDescent="0.15">
      <c r="A1774" s="29">
        <v>330453</v>
      </c>
      <c r="B1774" s="30" t="s">
        <v>5711</v>
      </c>
      <c r="C1774" s="31">
        <f>IF($L$2&gt;0,$L$2,MULTIPLIER!$C$19)</f>
        <v>0</v>
      </c>
      <c r="D1774" s="32">
        <v>2.04</v>
      </c>
      <c r="E1774" s="43">
        <f t="shared" si="43"/>
        <v>0</v>
      </c>
    </row>
    <row r="1775" spans="1:5" ht="14.25" x14ac:dyDescent="0.15">
      <c r="A1775" s="33">
        <v>330454</v>
      </c>
      <c r="B1775" s="34" t="s">
        <v>5712</v>
      </c>
      <c r="C1775" s="31">
        <f>IF($L$2&gt;0,$L$2,MULTIPLIER!$C$19)</f>
        <v>0</v>
      </c>
      <c r="D1775" s="36">
        <v>4.29</v>
      </c>
      <c r="E1775" s="43">
        <f t="shared" si="43"/>
        <v>0</v>
      </c>
    </row>
    <row r="1776" spans="1:5" ht="14.25" x14ac:dyDescent="0.15">
      <c r="A1776" s="29">
        <v>330455</v>
      </c>
      <c r="B1776" s="30" t="s">
        <v>5713</v>
      </c>
      <c r="C1776" s="31">
        <f>IF($L$2&gt;0,$L$2,MULTIPLIER!$C$19)</f>
        <v>0</v>
      </c>
      <c r="D1776" s="32">
        <v>9.15</v>
      </c>
      <c r="E1776" s="43">
        <f t="shared" si="43"/>
        <v>0</v>
      </c>
    </row>
    <row r="1777" spans="1:5" ht="14.25" x14ac:dyDescent="0.15">
      <c r="A1777" s="33">
        <v>330456</v>
      </c>
      <c r="B1777" s="34" t="s">
        <v>5714</v>
      </c>
      <c r="C1777" s="31">
        <f>IF($L$2&gt;0,$L$2,MULTIPLIER!$C$19)</f>
        <v>0</v>
      </c>
      <c r="D1777" s="36">
        <v>13.42</v>
      </c>
      <c r="E1777" s="43">
        <f t="shared" si="43"/>
        <v>0</v>
      </c>
    </row>
    <row r="1778" spans="1:5" ht="14.25" x14ac:dyDescent="0.15">
      <c r="A1778" s="29">
        <v>330457</v>
      </c>
      <c r="B1778" s="30" t="s">
        <v>5715</v>
      </c>
      <c r="C1778" s="31">
        <f>IF($L$2&gt;0,$L$2,MULTIPLIER!$C$19)</f>
        <v>0</v>
      </c>
      <c r="D1778" s="32">
        <v>18.75</v>
      </c>
      <c r="E1778" s="43">
        <f t="shared" si="43"/>
        <v>0</v>
      </c>
    </row>
    <row r="1779" spans="1:5" ht="14.25" x14ac:dyDescent="0.15">
      <c r="A1779" s="33">
        <v>330458</v>
      </c>
      <c r="B1779" s="34" t="s">
        <v>5716</v>
      </c>
      <c r="C1779" s="31">
        <f>IF($L$2&gt;0,$L$2,MULTIPLIER!$C$19)</f>
        <v>0</v>
      </c>
      <c r="D1779" s="36">
        <v>35.6</v>
      </c>
      <c r="E1779" s="43">
        <f t="shared" si="43"/>
        <v>0</v>
      </c>
    </row>
    <row r="1780" spans="1:5" ht="14.25" x14ac:dyDescent="0.15">
      <c r="A1780" s="29">
        <v>330513</v>
      </c>
      <c r="B1780" s="30" t="s">
        <v>5983</v>
      </c>
      <c r="C1780" s="31">
        <f>IF($L$2&gt;0,$L$2,MULTIPLIER!$C$19)</f>
        <v>0</v>
      </c>
      <c r="D1780" s="32">
        <v>26.86</v>
      </c>
      <c r="E1780" s="43">
        <f t="shared" si="43"/>
        <v>0</v>
      </c>
    </row>
    <row r="1781" spans="1:5" ht="14.25" x14ac:dyDescent="0.15">
      <c r="A1781" s="33">
        <v>330514</v>
      </c>
      <c r="B1781" s="34" t="s">
        <v>5984</v>
      </c>
      <c r="C1781" s="31">
        <f>IF($L$2&gt;0,$L$2,MULTIPLIER!$C$19)</f>
        <v>0</v>
      </c>
      <c r="D1781" s="36">
        <v>56.2</v>
      </c>
      <c r="E1781" s="43">
        <f t="shared" si="43"/>
        <v>0</v>
      </c>
    </row>
    <row r="1782" spans="1:5" ht="14.25" x14ac:dyDescent="0.15">
      <c r="A1782" s="29">
        <v>330515</v>
      </c>
      <c r="B1782" s="30" t="s">
        <v>5985</v>
      </c>
      <c r="C1782" s="31">
        <f>IF($L$2&gt;0,$L$2,MULTIPLIER!$C$19)</f>
        <v>0</v>
      </c>
      <c r="D1782" s="32">
        <v>75.739999999999995</v>
      </c>
      <c r="E1782" s="43">
        <f t="shared" si="43"/>
        <v>0</v>
      </c>
    </row>
    <row r="1783" spans="1:5" ht="14.25" x14ac:dyDescent="0.15">
      <c r="A1783" s="33">
        <v>330516</v>
      </c>
      <c r="B1783" s="34" t="s">
        <v>5986</v>
      </c>
      <c r="C1783" s="31">
        <f>IF($L$2&gt;0,$L$2,MULTIPLIER!$C$19)</f>
        <v>0</v>
      </c>
      <c r="D1783" s="36">
        <v>109.22</v>
      </c>
      <c r="E1783" s="43">
        <f t="shared" si="43"/>
        <v>0</v>
      </c>
    </row>
    <row r="1784" spans="1:5" ht="14.25" x14ac:dyDescent="0.15">
      <c r="A1784" s="29">
        <v>330517</v>
      </c>
      <c r="B1784" s="30" t="s">
        <v>5987</v>
      </c>
      <c r="C1784" s="31">
        <f>IF($L$2&gt;0,$L$2,MULTIPLIER!$C$19)</f>
        <v>0</v>
      </c>
      <c r="D1784" s="32">
        <v>150.33000000000001</v>
      </c>
      <c r="E1784" s="43">
        <f t="shared" si="43"/>
        <v>0</v>
      </c>
    </row>
    <row r="1785" spans="1:5" ht="14.25" x14ac:dyDescent="0.15">
      <c r="A1785" s="33">
        <v>330518</v>
      </c>
      <c r="B1785" s="34" t="s">
        <v>5988</v>
      </c>
      <c r="C1785" s="31">
        <f>IF($L$2&gt;0,$L$2,MULTIPLIER!$C$19)</f>
        <v>0</v>
      </c>
      <c r="D1785" s="36">
        <v>255.78</v>
      </c>
      <c r="E1785" s="43">
        <f t="shared" si="43"/>
        <v>0</v>
      </c>
    </row>
    <row r="1786" spans="1:5" ht="14.25" x14ac:dyDescent="0.15">
      <c r="A1786" s="29">
        <v>330549</v>
      </c>
      <c r="B1786" s="30" t="s">
        <v>6521</v>
      </c>
      <c r="C1786" s="31">
        <f>IF($L$2&gt;0,$L$2,MULTIPLIER!$C$19)</f>
        <v>0</v>
      </c>
      <c r="D1786" s="32">
        <v>5.36</v>
      </c>
      <c r="E1786" s="43">
        <f t="shared" si="43"/>
        <v>0</v>
      </c>
    </row>
    <row r="1787" spans="1:5" ht="14.25" x14ac:dyDescent="0.15">
      <c r="A1787" s="33">
        <v>330553</v>
      </c>
      <c r="B1787" s="34" t="s">
        <v>6522</v>
      </c>
      <c r="C1787" s="31">
        <f>IF($L$2&gt;0,$L$2,MULTIPLIER!$C$19)</f>
        <v>0</v>
      </c>
      <c r="D1787" s="36">
        <v>10.15</v>
      </c>
      <c r="E1787" s="43">
        <f t="shared" si="43"/>
        <v>0</v>
      </c>
    </row>
    <row r="1788" spans="1:5" ht="14.25" x14ac:dyDescent="0.15">
      <c r="A1788" s="29">
        <v>330554</v>
      </c>
      <c r="B1788" s="30" t="s">
        <v>6523</v>
      </c>
      <c r="C1788" s="31">
        <f>IF($L$2&gt;0,$L$2,MULTIPLIER!$C$19)</f>
        <v>0</v>
      </c>
      <c r="D1788" s="32">
        <v>15.35</v>
      </c>
      <c r="E1788" s="43">
        <f t="shared" si="43"/>
        <v>0</v>
      </c>
    </row>
    <row r="1789" spans="1:5" ht="14.25" x14ac:dyDescent="0.15">
      <c r="A1789" s="33">
        <v>330555</v>
      </c>
      <c r="B1789" s="34" t="s">
        <v>6524</v>
      </c>
      <c r="C1789" s="31">
        <f>IF($L$2&gt;0,$L$2,MULTIPLIER!$C$19)</f>
        <v>0</v>
      </c>
      <c r="D1789" s="36">
        <v>15.69</v>
      </c>
      <c r="E1789" s="43">
        <f t="shared" si="43"/>
        <v>0</v>
      </c>
    </row>
    <row r="1790" spans="1:5" ht="14.25" x14ac:dyDescent="0.15">
      <c r="A1790" s="29">
        <v>330556</v>
      </c>
      <c r="B1790" s="30" t="s">
        <v>6525</v>
      </c>
      <c r="C1790" s="31">
        <f>IF($L$2&gt;0,$L$2,MULTIPLIER!$C$19)</f>
        <v>0</v>
      </c>
      <c r="D1790" s="32">
        <v>14.38</v>
      </c>
      <c r="E1790" s="43">
        <f t="shared" si="43"/>
        <v>0</v>
      </c>
    </row>
    <row r="1791" spans="1:5" ht="14.25" x14ac:dyDescent="0.15">
      <c r="A1791" s="33">
        <v>330558</v>
      </c>
      <c r="B1791" s="34" t="s">
        <v>6526</v>
      </c>
      <c r="C1791" s="31">
        <f>IF($L$2&gt;0,$L$2,MULTIPLIER!$C$19)</f>
        <v>0</v>
      </c>
      <c r="D1791" s="36">
        <v>21.86</v>
      </c>
      <c r="E1791" s="43">
        <f t="shared" si="43"/>
        <v>0</v>
      </c>
    </row>
    <row r="1792" spans="1:5" ht="14.25" x14ac:dyDescent="0.15">
      <c r="A1792" s="29">
        <v>330559</v>
      </c>
      <c r="B1792" s="30" t="s">
        <v>6527</v>
      </c>
      <c r="C1792" s="31">
        <f>IF($L$2&gt;0,$L$2,MULTIPLIER!$C$19)</f>
        <v>0</v>
      </c>
      <c r="D1792" s="32">
        <v>22.65</v>
      </c>
      <c r="E1792" s="43">
        <f t="shared" si="43"/>
        <v>0</v>
      </c>
    </row>
    <row r="1793" spans="1:5" ht="14.25" x14ac:dyDescent="0.15">
      <c r="A1793" s="33">
        <v>330560</v>
      </c>
      <c r="B1793" s="34" t="s">
        <v>6528</v>
      </c>
      <c r="C1793" s="31">
        <f>IF($L$2&gt;0,$L$2,MULTIPLIER!$C$19)</f>
        <v>0</v>
      </c>
      <c r="D1793" s="36">
        <v>22.57</v>
      </c>
      <c r="E1793" s="43">
        <f t="shared" si="43"/>
        <v>0</v>
      </c>
    </row>
    <row r="1794" spans="1:5" ht="14.25" x14ac:dyDescent="0.15">
      <c r="A1794" s="29">
        <v>330565</v>
      </c>
      <c r="B1794" s="30" t="s">
        <v>6529</v>
      </c>
      <c r="C1794" s="31">
        <f>IF($L$2&gt;0,$L$2,MULTIPLIER!$C$19)</f>
        <v>0</v>
      </c>
      <c r="D1794" s="32">
        <v>40.119999999999997</v>
      </c>
      <c r="E1794" s="43">
        <f t="shared" si="43"/>
        <v>0</v>
      </c>
    </row>
    <row r="1795" spans="1:5" ht="14.25" x14ac:dyDescent="0.15">
      <c r="A1795" s="33">
        <v>3302409</v>
      </c>
      <c r="B1795" s="34" t="s">
        <v>6000</v>
      </c>
      <c r="C1795" s="31">
        <f>IF($L$2&gt;0,$L$2,MULTIPLIER!$C$19)</f>
        <v>0</v>
      </c>
      <c r="D1795" s="36">
        <v>15.25</v>
      </c>
      <c r="E1795" s="43">
        <f t="shared" si="43"/>
        <v>0</v>
      </c>
    </row>
    <row r="1796" spans="1:5" ht="14.25" x14ac:dyDescent="0.15">
      <c r="A1796" s="29">
        <v>3302410</v>
      </c>
      <c r="B1796" s="30" t="s">
        <v>6001</v>
      </c>
      <c r="C1796" s="31">
        <f>IF($L$2&gt;0,$L$2,MULTIPLIER!$C$19)</f>
        <v>0</v>
      </c>
      <c r="D1796" s="32">
        <v>15.4</v>
      </c>
      <c r="E1796" s="43">
        <f t="shared" si="43"/>
        <v>0</v>
      </c>
    </row>
    <row r="1797" spans="1:5" ht="14.25" x14ac:dyDescent="0.15">
      <c r="A1797" s="33">
        <v>3302415</v>
      </c>
      <c r="B1797" s="34" t="s">
        <v>6530</v>
      </c>
      <c r="C1797" s="31">
        <f>IF($L$2&gt;0,$L$2,MULTIPLIER!$C$19)</f>
        <v>0</v>
      </c>
      <c r="D1797" s="36">
        <v>12.61</v>
      </c>
      <c r="E1797" s="43">
        <f t="shared" si="43"/>
        <v>0</v>
      </c>
    </row>
    <row r="1798" spans="1:5" ht="14.25" x14ac:dyDescent="0.15">
      <c r="A1798" s="29">
        <v>3302422</v>
      </c>
      <c r="B1798" s="30" t="s">
        <v>6012</v>
      </c>
      <c r="C1798" s="31">
        <f>IF($L$2&gt;0,$L$2,MULTIPLIER!$C$19)</f>
        <v>0</v>
      </c>
      <c r="D1798" s="32">
        <v>35.46</v>
      </c>
      <c r="E1798" s="43">
        <f t="shared" si="43"/>
        <v>0</v>
      </c>
    </row>
    <row r="1799" spans="1:5" ht="14.25" x14ac:dyDescent="0.15">
      <c r="A1799" s="33">
        <v>3302423</v>
      </c>
      <c r="B1799" s="34" t="s">
        <v>6013</v>
      </c>
      <c r="C1799" s="31">
        <f>IF($L$2&gt;0,$L$2,MULTIPLIER!$C$19)</f>
        <v>0</v>
      </c>
      <c r="D1799" s="36">
        <v>38.08</v>
      </c>
      <c r="E1799" s="43">
        <f t="shared" si="43"/>
        <v>0</v>
      </c>
    </row>
    <row r="1800" spans="1:5" ht="14.25" x14ac:dyDescent="0.15">
      <c r="A1800" s="29">
        <v>3302426</v>
      </c>
      <c r="B1800" s="30" t="s">
        <v>6531</v>
      </c>
      <c r="C1800" s="31">
        <f>IF($L$2&gt;0,$L$2,MULTIPLIER!$C$19)</f>
        <v>0</v>
      </c>
      <c r="D1800" s="32">
        <v>28.61</v>
      </c>
      <c r="E1800" s="43">
        <f t="shared" si="43"/>
        <v>0</v>
      </c>
    </row>
    <row r="1801" spans="1:5" ht="14.25" x14ac:dyDescent="0.15">
      <c r="A1801" s="33">
        <v>3302427</v>
      </c>
      <c r="B1801" s="34" t="s">
        <v>6532</v>
      </c>
      <c r="C1801" s="31">
        <f>IF($L$2&gt;0,$L$2,MULTIPLIER!$C$19)</f>
        <v>0</v>
      </c>
      <c r="D1801" s="36">
        <v>31.62</v>
      </c>
      <c r="E1801" s="43">
        <f t="shared" si="43"/>
        <v>0</v>
      </c>
    </row>
    <row r="1802" spans="1:5" ht="14.25" x14ac:dyDescent="0.15">
      <c r="A1802" s="29">
        <v>3302446</v>
      </c>
      <c r="B1802" s="30" t="s">
        <v>6533</v>
      </c>
      <c r="C1802" s="31">
        <f>IF($L$2&gt;0,$L$2,MULTIPLIER!$C$19)</f>
        <v>0</v>
      </c>
      <c r="D1802" s="32">
        <v>38.729999999999997</v>
      </c>
      <c r="E1802" s="43">
        <f t="shared" si="43"/>
        <v>0</v>
      </c>
    </row>
    <row r="1803" spans="1:5" ht="14.25" x14ac:dyDescent="0.15">
      <c r="A1803" s="33">
        <v>3302447</v>
      </c>
      <c r="B1803" s="34" t="s">
        <v>6534</v>
      </c>
      <c r="C1803" s="31">
        <f>IF($L$2&gt;0,$L$2,MULTIPLIER!$C$19)</f>
        <v>0</v>
      </c>
      <c r="D1803" s="36">
        <v>44.49</v>
      </c>
      <c r="E1803" s="43">
        <f t="shared" si="43"/>
        <v>0</v>
      </c>
    </row>
    <row r="1804" spans="1:5" ht="14.25" x14ac:dyDescent="0.15">
      <c r="A1804" s="29">
        <v>3302448</v>
      </c>
      <c r="B1804" s="30" t="s">
        <v>6535</v>
      </c>
      <c r="C1804" s="31">
        <f>IF($L$2&gt;0,$L$2,MULTIPLIER!$C$19)</f>
        <v>0</v>
      </c>
      <c r="D1804" s="32">
        <v>45.8</v>
      </c>
      <c r="E1804" s="43">
        <f t="shared" ref="E1804:E1809" si="44">C1804*D1804</f>
        <v>0</v>
      </c>
    </row>
    <row r="1805" spans="1:5" ht="14.25" x14ac:dyDescent="0.15">
      <c r="A1805" s="33">
        <v>3302471</v>
      </c>
      <c r="B1805" s="34" t="s">
        <v>6536</v>
      </c>
      <c r="C1805" s="31">
        <f>IF($L$2&gt;0,$L$2,MULTIPLIER!$C$19)</f>
        <v>0</v>
      </c>
      <c r="D1805" s="36">
        <v>58.69</v>
      </c>
      <c r="E1805" s="43">
        <f t="shared" si="44"/>
        <v>0</v>
      </c>
    </row>
    <row r="1806" spans="1:5" ht="14.25" x14ac:dyDescent="0.15">
      <c r="A1806" s="29">
        <v>3302472</v>
      </c>
      <c r="B1806" s="30" t="s">
        <v>6537</v>
      </c>
      <c r="C1806" s="31">
        <f>IF($L$2&gt;0,$L$2,MULTIPLIER!$C$19)</f>
        <v>0</v>
      </c>
      <c r="D1806" s="32">
        <v>59.94</v>
      </c>
      <c r="E1806" s="43">
        <f t="shared" si="44"/>
        <v>0</v>
      </c>
    </row>
    <row r="1807" spans="1:5" ht="14.25" x14ac:dyDescent="0.15">
      <c r="A1807" s="33">
        <v>3302473</v>
      </c>
      <c r="B1807" s="34" t="s">
        <v>6538</v>
      </c>
      <c r="C1807" s="31">
        <f>IF($L$2&gt;0,$L$2,MULTIPLIER!$C$19)</f>
        <v>0</v>
      </c>
      <c r="D1807" s="36">
        <v>61.04</v>
      </c>
      <c r="E1807" s="43">
        <f t="shared" si="44"/>
        <v>0</v>
      </c>
    </row>
    <row r="1808" spans="1:5" ht="14.25" x14ac:dyDescent="0.15">
      <c r="A1808" s="29">
        <v>3302493</v>
      </c>
      <c r="B1808" s="30" t="s">
        <v>6539</v>
      </c>
      <c r="C1808" s="31">
        <f>IF($L$2&gt;0,$L$2,MULTIPLIER!$C$19)</f>
        <v>0</v>
      </c>
      <c r="D1808" s="32">
        <v>96.4</v>
      </c>
      <c r="E1808" s="43">
        <f t="shared" si="44"/>
        <v>0</v>
      </c>
    </row>
    <row r="1809" spans="1:6" ht="14.25" x14ac:dyDescent="0.15">
      <c r="A1809" s="33">
        <v>3302494</v>
      </c>
      <c r="B1809" s="34" t="s">
        <v>6540</v>
      </c>
      <c r="C1809" s="31">
        <f>IF($L$2&gt;0,$L$2,MULTIPLIER!$C$19)</f>
        <v>0</v>
      </c>
      <c r="D1809" s="36">
        <v>101.35</v>
      </c>
      <c r="E1809" s="43">
        <f t="shared" si="44"/>
        <v>0</v>
      </c>
    </row>
    <row r="1810" spans="1:6" ht="20.25" x14ac:dyDescent="0.15">
      <c r="A1810" s="243" t="s">
        <v>5624</v>
      </c>
      <c r="B1810" s="243"/>
      <c r="C1810" s="243"/>
      <c r="D1810" s="243"/>
      <c r="E1810" s="243"/>
      <c r="F1810" s="94" t="str">
        <f>HYPERLINK("#'Fittings'!A1","Top of Page")</f>
        <v>Top of Page</v>
      </c>
    </row>
    <row r="1811" spans="1:6" ht="14.25" x14ac:dyDescent="0.2">
      <c r="A1811" s="53">
        <v>620103</v>
      </c>
      <c r="B1811" s="54" t="s">
        <v>5654</v>
      </c>
      <c r="C1811" s="55">
        <f>IF($M$2&gt;0,$M$2,MULTIPLIER!$C$20)</f>
        <v>0</v>
      </c>
      <c r="D1811" s="56">
        <v>8.6999999999999993</v>
      </c>
      <c r="E1811" s="52">
        <f t="shared" ref="E1811:E1842" si="45">C1811*D1811</f>
        <v>0</v>
      </c>
    </row>
    <row r="1812" spans="1:6" ht="14.25" x14ac:dyDescent="0.2">
      <c r="A1812" s="57">
        <v>620104</v>
      </c>
      <c r="B1812" s="58" t="s">
        <v>5655</v>
      </c>
      <c r="C1812" s="55">
        <f>IF($M$2&gt;0,$M$2,MULTIPLIER!$C$20)</f>
        <v>0</v>
      </c>
      <c r="D1812" s="60">
        <v>9.11</v>
      </c>
      <c r="E1812" s="52">
        <f t="shared" si="45"/>
        <v>0</v>
      </c>
    </row>
    <row r="1813" spans="1:6" ht="14.25" x14ac:dyDescent="0.2">
      <c r="A1813" s="53">
        <v>620105</v>
      </c>
      <c r="B1813" s="54" t="s">
        <v>5656</v>
      </c>
      <c r="C1813" s="55">
        <f>IF($M$2&gt;0,$M$2,MULTIPLIER!$C$20)</f>
        <v>0</v>
      </c>
      <c r="D1813" s="56">
        <v>10.55</v>
      </c>
      <c r="E1813" s="52">
        <f t="shared" si="45"/>
        <v>0</v>
      </c>
    </row>
    <row r="1814" spans="1:6" ht="14.25" x14ac:dyDescent="0.2">
      <c r="A1814" s="57">
        <v>620106</v>
      </c>
      <c r="B1814" s="58" t="s">
        <v>5657</v>
      </c>
      <c r="C1814" s="55">
        <f>IF($M$2&gt;0,$M$2,MULTIPLIER!$C$20)</f>
        <v>0</v>
      </c>
      <c r="D1814" s="60">
        <v>16.57</v>
      </c>
      <c r="E1814" s="52">
        <f t="shared" si="45"/>
        <v>0</v>
      </c>
    </row>
    <row r="1815" spans="1:6" ht="14.25" x14ac:dyDescent="0.2">
      <c r="A1815" s="53">
        <v>620107</v>
      </c>
      <c r="B1815" s="54" t="s">
        <v>5658</v>
      </c>
      <c r="C1815" s="55">
        <f>IF($M$2&gt;0,$M$2,MULTIPLIER!$C$20)</f>
        <v>0</v>
      </c>
      <c r="D1815" s="56">
        <v>23.93</v>
      </c>
      <c r="E1815" s="52">
        <f t="shared" si="45"/>
        <v>0</v>
      </c>
    </row>
    <row r="1816" spans="1:6" ht="14.25" x14ac:dyDescent="0.2">
      <c r="A1816" s="57">
        <v>620108</v>
      </c>
      <c r="B1816" s="58" t="s">
        <v>5659</v>
      </c>
      <c r="C1816" s="55">
        <f>IF($M$2&gt;0,$M$2,MULTIPLIER!$C$20)</f>
        <v>0</v>
      </c>
      <c r="D1816" s="60">
        <v>36.200000000000003</v>
      </c>
      <c r="E1816" s="52">
        <f t="shared" si="45"/>
        <v>0</v>
      </c>
    </row>
    <row r="1817" spans="1:6" ht="14.25" x14ac:dyDescent="0.2">
      <c r="A1817" s="53">
        <v>620147</v>
      </c>
      <c r="B1817" s="54" t="s">
        <v>5671</v>
      </c>
      <c r="C1817" s="55">
        <f>IF($M$2&gt;0,$M$2,MULTIPLIER!$C$20)</f>
        <v>0</v>
      </c>
      <c r="D1817" s="56">
        <v>17.100000000000001</v>
      </c>
      <c r="E1817" s="52">
        <f t="shared" si="45"/>
        <v>0</v>
      </c>
    </row>
    <row r="1818" spans="1:6" ht="14.25" x14ac:dyDescent="0.2">
      <c r="A1818" s="57">
        <v>620148</v>
      </c>
      <c r="B1818" s="58" t="s">
        <v>5672</v>
      </c>
      <c r="C1818" s="55">
        <f>IF($M$2&gt;0,$M$2,MULTIPLIER!$C$20)</f>
        <v>0</v>
      </c>
      <c r="D1818" s="60">
        <v>13.02</v>
      </c>
      <c r="E1818" s="52">
        <f t="shared" si="45"/>
        <v>0</v>
      </c>
    </row>
    <row r="1819" spans="1:6" ht="14.25" x14ac:dyDescent="0.2">
      <c r="A1819" s="53">
        <v>620149</v>
      </c>
      <c r="B1819" s="54" t="s">
        <v>5673</v>
      </c>
      <c r="C1819" s="55">
        <f>IF($M$2&gt;0,$M$2,MULTIPLIER!$C$20)</f>
        <v>0</v>
      </c>
      <c r="D1819" s="56">
        <v>13.98</v>
      </c>
      <c r="E1819" s="52">
        <f t="shared" si="45"/>
        <v>0</v>
      </c>
    </row>
    <row r="1820" spans="1:6" ht="14.25" x14ac:dyDescent="0.2">
      <c r="A1820" s="57">
        <v>620150</v>
      </c>
      <c r="B1820" s="58" t="s">
        <v>5674</v>
      </c>
      <c r="C1820" s="55">
        <f>IF($M$2&gt;0,$M$2,MULTIPLIER!$C$20)</f>
        <v>0</v>
      </c>
      <c r="D1820" s="60">
        <v>23.19</v>
      </c>
      <c r="E1820" s="52">
        <f t="shared" si="45"/>
        <v>0</v>
      </c>
    </row>
    <row r="1821" spans="1:6" ht="14.25" x14ac:dyDescent="0.2">
      <c r="A1821" s="53">
        <v>620151</v>
      </c>
      <c r="B1821" s="54" t="s">
        <v>5675</v>
      </c>
      <c r="C1821" s="55">
        <f>IF($M$2&gt;0,$M$2,MULTIPLIER!$C$20)</f>
        <v>0</v>
      </c>
      <c r="D1821" s="56">
        <v>24.63</v>
      </c>
      <c r="E1821" s="52">
        <f t="shared" si="45"/>
        <v>0</v>
      </c>
    </row>
    <row r="1822" spans="1:6" ht="14.25" x14ac:dyDescent="0.2">
      <c r="A1822" s="57">
        <v>620152</v>
      </c>
      <c r="B1822" s="58" t="s">
        <v>5676</v>
      </c>
      <c r="C1822" s="55">
        <f>IF($M$2&gt;0,$M$2,MULTIPLIER!$C$20)</f>
        <v>0</v>
      </c>
      <c r="D1822" s="60">
        <v>20.58</v>
      </c>
      <c r="E1822" s="52">
        <f t="shared" si="45"/>
        <v>0</v>
      </c>
    </row>
    <row r="1823" spans="1:6" ht="14.25" x14ac:dyDescent="0.2">
      <c r="A1823" s="53">
        <v>620153</v>
      </c>
      <c r="B1823" s="54" t="s">
        <v>5677</v>
      </c>
      <c r="C1823" s="55">
        <f>IF($M$2&gt;0,$M$2,MULTIPLIER!$C$20)</f>
        <v>0</v>
      </c>
      <c r="D1823" s="56">
        <v>28.64</v>
      </c>
      <c r="E1823" s="52">
        <f t="shared" si="45"/>
        <v>0</v>
      </c>
    </row>
    <row r="1824" spans="1:6" ht="14.25" x14ac:dyDescent="0.2">
      <c r="A1824" s="57">
        <v>620154</v>
      </c>
      <c r="B1824" s="58" t="s">
        <v>5678</v>
      </c>
      <c r="C1824" s="55">
        <f>IF($M$2&gt;0,$M$2,MULTIPLIER!$C$20)</f>
        <v>0</v>
      </c>
      <c r="D1824" s="60">
        <v>32.08</v>
      </c>
      <c r="E1824" s="52">
        <f t="shared" si="45"/>
        <v>0</v>
      </c>
    </row>
    <row r="1825" spans="1:5" ht="14.25" x14ac:dyDescent="0.2">
      <c r="A1825" s="53">
        <v>620155</v>
      </c>
      <c r="B1825" s="54" t="s">
        <v>5679</v>
      </c>
      <c r="C1825" s="55">
        <f>IF($M$2&gt;0,$M$2,MULTIPLIER!$C$20)</f>
        <v>0</v>
      </c>
      <c r="D1825" s="56">
        <v>28.64</v>
      </c>
      <c r="E1825" s="52">
        <f t="shared" si="45"/>
        <v>0</v>
      </c>
    </row>
    <row r="1826" spans="1:5" ht="14.25" x14ac:dyDescent="0.2">
      <c r="A1826" s="57">
        <v>620156</v>
      </c>
      <c r="B1826" s="58" t="s">
        <v>5680</v>
      </c>
      <c r="C1826" s="55">
        <f>IF($M$2&gt;0,$M$2,MULTIPLIER!$C$20)</f>
        <v>0</v>
      </c>
      <c r="D1826" s="60">
        <v>28.64</v>
      </c>
      <c r="E1826" s="52">
        <f t="shared" si="45"/>
        <v>0</v>
      </c>
    </row>
    <row r="1827" spans="1:5" ht="14.25" x14ac:dyDescent="0.2">
      <c r="A1827" s="53">
        <v>620157</v>
      </c>
      <c r="B1827" s="54" t="s">
        <v>5681</v>
      </c>
      <c r="C1827" s="55">
        <f>IF($M$2&gt;0,$M$2,MULTIPLIER!$C$20)</f>
        <v>0</v>
      </c>
      <c r="D1827" s="56">
        <v>67.040000000000006</v>
      </c>
      <c r="E1827" s="52">
        <f t="shared" si="45"/>
        <v>0</v>
      </c>
    </row>
    <row r="1828" spans="1:5" ht="14.25" x14ac:dyDescent="0.2">
      <c r="A1828" s="57">
        <v>620158</v>
      </c>
      <c r="B1828" s="58" t="s">
        <v>5682</v>
      </c>
      <c r="C1828" s="55">
        <f>IF($M$2&gt;0,$M$2,MULTIPLIER!$C$20)</f>
        <v>0</v>
      </c>
      <c r="D1828" s="60">
        <v>48.07</v>
      </c>
      <c r="E1828" s="52">
        <f t="shared" si="45"/>
        <v>0</v>
      </c>
    </row>
    <row r="1829" spans="1:5" ht="14.25" x14ac:dyDescent="0.2">
      <c r="A1829" s="53">
        <v>620159</v>
      </c>
      <c r="B1829" s="54" t="s">
        <v>5683</v>
      </c>
      <c r="C1829" s="55">
        <f>IF($M$2&gt;0,$M$2,MULTIPLIER!$C$20)</f>
        <v>0</v>
      </c>
      <c r="D1829" s="56">
        <v>46.74</v>
      </c>
      <c r="E1829" s="52">
        <f t="shared" si="45"/>
        <v>0</v>
      </c>
    </row>
    <row r="1830" spans="1:5" ht="14.25" x14ac:dyDescent="0.2">
      <c r="A1830" s="57">
        <v>620160</v>
      </c>
      <c r="B1830" s="58" t="s">
        <v>5684</v>
      </c>
      <c r="C1830" s="55">
        <f>IF($M$2&gt;0,$M$2,MULTIPLIER!$C$20)</f>
        <v>0</v>
      </c>
      <c r="D1830" s="60">
        <v>62.57</v>
      </c>
      <c r="E1830" s="52">
        <f t="shared" si="45"/>
        <v>0</v>
      </c>
    </row>
    <row r="1831" spans="1:5" ht="14.25" x14ac:dyDescent="0.2">
      <c r="A1831" s="53">
        <v>620161</v>
      </c>
      <c r="B1831" s="54" t="s">
        <v>5685</v>
      </c>
      <c r="C1831" s="55">
        <f>IF($M$2&gt;0,$M$2,MULTIPLIER!$C$20)</f>
        <v>0</v>
      </c>
      <c r="D1831" s="56">
        <v>46.74</v>
      </c>
      <c r="E1831" s="52">
        <f t="shared" si="45"/>
        <v>0</v>
      </c>
    </row>
    <row r="1832" spans="1:5" ht="14.25" x14ac:dyDescent="0.2">
      <c r="A1832" s="57">
        <v>620183</v>
      </c>
      <c r="B1832" s="58" t="s">
        <v>5629</v>
      </c>
      <c r="C1832" s="55">
        <f>IF($M$2&gt;0,$M$2,MULTIPLIER!$C$20)</f>
        <v>0</v>
      </c>
      <c r="D1832" s="60">
        <v>13.74</v>
      </c>
      <c r="E1832" s="52">
        <f t="shared" si="45"/>
        <v>0</v>
      </c>
    </row>
    <row r="1833" spans="1:5" ht="14.25" x14ac:dyDescent="0.2">
      <c r="A1833" s="53">
        <v>620184</v>
      </c>
      <c r="B1833" s="54" t="s">
        <v>5630</v>
      </c>
      <c r="C1833" s="55">
        <f>IF($M$2&gt;0,$M$2,MULTIPLIER!$C$20)</f>
        <v>0</v>
      </c>
      <c r="D1833" s="56">
        <v>13.87</v>
      </c>
      <c r="E1833" s="52">
        <f t="shared" si="45"/>
        <v>0</v>
      </c>
    </row>
    <row r="1834" spans="1:5" ht="14.25" x14ac:dyDescent="0.2">
      <c r="A1834" s="57">
        <v>620185</v>
      </c>
      <c r="B1834" s="58" t="s">
        <v>5631</v>
      </c>
      <c r="C1834" s="55">
        <f>IF($M$2&gt;0,$M$2,MULTIPLIER!$C$20)</f>
        <v>0</v>
      </c>
      <c r="D1834" s="60">
        <v>16.37</v>
      </c>
      <c r="E1834" s="52">
        <f t="shared" si="45"/>
        <v>0</v>
      </c>
    </row>
    <row r="1835" spans="1:5" ht="14.25" x14ac:dyDescent="0.2">
      <c r="A1835" s="53">
        <v>620186</v>
      </c>
      <c r="B1835" s="54" t="s">
        <v>5632</v>
      </c>
      <c r="C1835" s="55">
        <f>IF($M$2&gt;0,$M$2,MULTIPLIER!$C$20)</f>
        <v>0</v>
      </c>
      <c r="D1835" s="56">
        <v>21.7</v>
      </c>
      <c r="E1835" s="52">
        <f t="shared" si="45"/>
        <v>0</v>
      </c>
    </row>
    <row r="1836" spans="1:5" ht="14.25" x14ac:dyDescent="0.2">
      <c r="A1836" s="57">
        <v>620187</v>
      </c>
      <c r="B1836" s="58" t="s">
        <v>5633</v>
      </c>
      <c r="C1836" s="55">
        <f>IF($M$2&gt;0,$M$2,MULTIPLIER!$C$20)</f>
        <v>0</v>
      </c>
      <c r="D1836" s="60">
        <v>36.200000000000003</v>
      </c>
      <c r="E1836" s="52">
        <f t="shared" si="45"/>
        <v>0</v>
      </c>
    </row>
    <row r="1837" spans="1:5" ht="14.25" x14ac:dyDescent="0.2">
      <c r="A1837" s="53">
        <v>620188</v>
      </c>
      <c r="B1837" s="54" t="s">
        <v>5634</v>
      </c>
      <c r="C1837" s="55">
        <f>IF($M$2&gt;0,$M$2,MULTIPLIER!$C$20)</f>
        <v>0</v>
      </c>
      <c r="D1837" s="56">
        <v>41.79</v>
      </c>
      <c r="E1837" s="52">
        <f t="shared" si="45"/>
        <v>0</v>
      </c>
    </row>
    <row r="1838" spans="1:5" ht="14.25" x14ac:dyDescent="0.2">
      <c r="A1838" s="57">
        <v>620223</v>
      </c>
      <c r="B1838" s="58" t="s">
        <v>5971</v>
      </c>
      <c r="C1838" s="55">
        <f>IF($M$2&gt;0,$M$2,MULTIPLIER!$C$20)</f>
        <v>0</v>
      </c>
      <c r="D1838" s="60">
        <v>13.99</v>
      </c>
      <c r="E1838" s="52">
        <f t="shared" si="45"/>
        <v>0</v>
      </c>
    </row>
    <row r="1839" spans="1:5" ht="14.25" x14ac:dyDescent="0.2">
      <c r="A1839" s="53">
        <v>620224</v>
      </c>
      <c r="B1839" s="54" t="s">
        <v>5972</v>
      </c>
      <c r="C1839" s="55">
        <f>IF($M$2&gt;0,$M$2,MULTIPLIER!$C$20)</f>
        <v>0</v>
      </c>
      <c r="D1839" s="56">
        <v>16.34</v>
      </c>
      <c r="E1839" s="52">
        <f t="shared" si="45"/>
        <v>0</v>
      </c>
    </row>
    <row r="1840" spans="1:5" ht="14.25" x14ac:dyDescent="0.2">
      <c r="A1840" s="57">
        <v>620225</v>
      </c>
      <c r="B1840" s="58" t="s">
        <v>5973</v>
      </c>
      <c r="C1840" s="55">
        <f>IF($M$2&gt;0,$M$2,MULTIPLIER!$C$20)</f>
        <v>0</v>
      </c>
      <c r="D1840" s="60">
        <v>14.97</v>
      </c>
      <c r="E1840" s="52">
        <f t="shared" si="45"/>
        <v>0</v>
      </c>
    </row>
    <row r="1841" spans="1:5" ht="14.25" x14ac:dyDescent="0.2">
      <c r="A1841" s="53">
        <v>620226</v>
      </c>
      <c r="B1841" s="54" t="s">
        <v>5974</v>
      </c>
      <c r="C1841" s="55">
        <f>IF($M$2&gt;0,$M$2,MULTIPLIER!$C$20)</f>
        <v>0</v>
      </c>
      <c r="D1841" s="56">
        <v>27.73</v>
      </c>
      <c r="E1841" s="52">
        <f t="shared" si="45"/>
        <v>0</v>
      </c>
    </row>
    <row r="1842" spans="1:5" ht="14.25" x14ac:dyDescent="0.2">
      <c r="A1842" s="57">
        <v>620227</v>
      </c>
      <c r="B1842" s="58" t="s">
        <v>5975</v>
      </c>
      <c r="C1842" s="55">
        <f>IF($M$2&gt;0,$M$2,MULTIPLIER!$C$20)</f>
        <v>0</v>
      </c>
      <c r="D1842" s="60">
        <v>35.130000000000003</v>
      </c>
      <c r="E1842" s="52">
        <f t="shared" si="45"/>
        <v>0</v>
      </c>
    </row>
    <row r="1843" spans="1:5" ht="14.25" x14ac:dyDescent="0.2">
      <c r="A1843" s="53">
        <v>620228</v>
      </c>
      <c r="B1843" s="54" t="s">
        <v>5976</v>
      </c>
      <c r="C1843" s="55">
        <f>IF($M$2&gt;0,$M$2,MULTIPLIER!$C$20)</f>
        <v>0</v>
      </c>
      <c r="D1843" s="56">
        <v>49.6</v>
      </c>
      <c r="E1843" s="52">
        <f t="shared" ref="E1843:E1874" si="46">C1843*D1843</f>
        <v>0</v>
      </c>
    </row>
    <row r="1844" spans="1:5" ht="14.25" x14ac:dyDescent="0.2">
      <c r="A1844" s="57">
        <v>620323</v>
      </c>
      <c r="B1844" s="58" t="s">
        <v>5724</v>
      </c>
      <c r="C1844" s="55">
        <f>IF($M$2&gt;0,$M$2,MULTIPLIER!$C$20)</f>
        <v>0</v>
      </c>
      <c r="D1844" s="60">
        <v>5.61</v>
      </c>
      <c r="E1844" s="52">
        <f t="shared" si="46"/>
        <v>0</v>
      </c>
    </row>
    <row r="1845" spans="1:5" ht="14.25" x14ac:dyDescent="0.2">
      <c r="A1845" s="53">
        <v>620324</v>
      </c>
      <c r="B1845" s="54" t="s">
        <v>5725</v>
      </c>
      <c r="C1845" s="55">
        <f>IF($M$2&gt;0,$M$2,MULTIPLIER!$C$20)</f>
        <v>0</v>
      </c>
      <c r="D1845" s="56">
        <v>7.37</v>
      </c>
      <c r="E1845" s="52">
        <f t="shared" si="46"/>
        <v>0</v>
      </c>
    </row>
    <row r="1846" spans="1:5" ht="14.25" x14ac:dyDescent="0.2">
      <c r="A1846" s="57">
        <v>620325</v>
      </c>
      <c r="B1846" s="58" t="s">
        <v>5726</v>
      </c>
      <c r="C1846" s="55">
        <f>IF($M$2&gt;0,$M$2,MULTIPLIER!$C$20)</f>
        <v>0</v>
      </c>
      <c r="D1846" s="60">
        <v>9.18</v>
      </c>
      <c r="E1846" s="52">
        <f t="shared" si="46"/>
        <v>0</v>
      </c>
    </row>
    <row r="1847" spans="1:5" ht="14.25" x14ac:dyDescent="0.2">
      <c r="A1847" s="53">
        <v>620326</v>
      </c>
      <c r="B1847" s="54" t="s">
        <v>5727</v>
      </c>
      <c r="C1847" s="55">
        <f>IF($M$2&gt;0,$M$2,MULTIPLIER!$C$20)</f>
        <v>0</v>
      </c>
      <c r="D1847" s="56">
        <v>13.68</v>
      </c>
      <c r="E1847" s="52">
        <f t="shared" si="46"/>
        <v>0</v>
      </c>
    </row>
    <row r="1848" spans="1:5" ht="14.25" x14ac:dyDescent="0.2">
      <c r="A1848" s="57">
        <v>620327</v>
      </c>
      <c r="B1848" s="58" t="s">
        <v>5728</v>
      </c>
      <c r="C1848" s="55">
        <f>IF($M$2&gt;0,$M$2,MULTIPLIER!$C$20)</f>
        <v>0</v>
      </c>
      <c r="D1848" s="60">
        <v>19.010000000000002</v>
      </c>
      <c r="E1848" s="52">
        <f t="shared" si="46"/>
        <v>0</v>
      </c>
    </row>
    <row r="1849" spans="1:5" ht="14.25" x14ac:dyDescent="0.2">
      <c r="A1849" s="53">
        <v>620328</v>
      </c>
      <c r="B1849" s="54" t="s">
        <v>5729</v>
      </c>
      <c r="C1849" s="55">
        <f>IF($M$2&gt;0,$M$2,MULTIPLIER!$C$20)</f>
        <v>0</v>
      </c>
      <c r="D1849" s="56">
        <v>28.4</v>
      </c>
      <c r="E1849" s="52">
        <f t="shared" si="46"/>
        <v>0</v>
      </c>
    </row>
    <row r="1850" spans="1:5" ht="14.25" x14ac:dyDescent="0.2">
      <c r="A1850" s="57">
        <v>620399</v>
      </c>
      <c r="B1850" s="58" t="s">
        <v>5770</v>
      </c>
      <c r="C1850" s="55">
        <f>IF($M$2&gt;0,$M$2,MULTIPLIER!$C$20)</f>
        <v>0</v>
      </c>
      <c r="D1850" s="60">
        <v>0</v>
      </c>
      <c r="E1850" s="52">
        <f t="shared" si="46"/>
        <v>0</v>
      </c>
    </row>
    <row r="1851" spans="1:5" ht="14.25" x14ac:dyDescent="0.2">
      <c r="A1851" s="53">
        <v>620402</v>
      </c>
      <c r="B1851" s="54" t="s">
        <v>5773</v>
      </c>
      <c r="C1851" s="55">
        <f>IF($M$2&gt;0,$M$2,MULTIPLIER!$C$20)</f>
        <v>0</v>
      </c>
      <c r="D1851" s="56">
        <v>10.09</v>
      </c>
      <c r="E1851" s="52">
        <f t="shared" si="46"/>
        <v>0</v>
      </c>
    </row>
    <row r="1852" spans="1:5" ht="14.25" x14ac:dyDescent="0.2">
      <c r="A1852" s="57">
        <v>620403</v>
      </c>
      <c r="B1852" s="58" t="s">
        <v>5774</v>
      </c>
      <c r="C1852" s="55">
        <f>IF($M$2&gt;0,$M$2,MULTIPLIER!$C$20)</f>
        <v>0</v>
      </c>
      <c r="D1852" s="60">
        <v>10.09</v>
      </c>
      <c r="E1852" s="52">
        <f t="shared" si="46"/>
        <v>0</v>
      </c>
    </row>
    <row r="1853" spans="1:5" ht="14.25" x14ac:dyDescent="0.2">
      <c r="A1853" s="53">
        <v>620404</v>
      </c>
      <c r="B1853" s="54" t="s">
        <v>6541</v>
      </c>
      <c r="C1853" s="55">
        <f>IF($M$2&gt;0,$M$2,MULTIPLIER!$C$20)</f>
        <v>0</v>
      </c>
      <c r="D1853" s="56">
        <v>0</v>
      </c>
      <c r="E1853" s="52">
        <f t="shared" si="46"/>
        <v>0</v>
      </c>
    </row>
    <row r="1854" spans="1:5" ht="14.25" x14ac:dyDescent="0.2">
      <c r="A1854" s="57">
        <v>620408</v>
      </c>
      <c r="B1854" s="58" t="s">
        <v>5777</v>
      </c>
      <c r="C1854" s="55">
        <f>IF($M$2&gt;0,$M$2,MULTIPLIER!$C$20)</f>
        <v>0</v>
      </c>
      <c r="D1854" s="60">
        <v>11.4</v>
      </c>
      <c r="E1854" s="52">
        <f t="shared" si="46"/>
        <v>0</v>
      </c>
    </row>
    <row r="1855" spans="1:5" ht="14.25" x14ac:dyDescent="0.2">
      <c r="A1855" s="53">
        <v>620413</v>
      </c>
      <c r="B1855" s="54" t="s">
        <v>5782</v>
      </c>
      <c r="C1855" s="55">
        <f>IF($M$2&gt;0,$M$2,MULTIPLIER!$C$20)</f>
        <v>0</v>
      </c>
      <c r="D1855" s="56">
        <v>13.02</v>
      </c>
      <c r="E1855" s="52">
        <f t="shared" si="46"/>
        <v>0</v>
      </c>
    </row>
    <row r="1856" spans="1:5" ht="14.25" x14ac:dyDescent="0.2">
      <c r="A1856" s="57">
        <v>620414</v>
      </c>
      <c r="B1856" s="58" t="s">
        <v>5783</v>
      </c>
      <c r="C1856" s="55">
        <f>IF($M$2&gt;0,$M$2,MULTIPLIER!$C$20)</f>
        <v>0</v>
      </c>
      <c r="D1856" s="60">
        <v>13.02</v>
      </c>
      <c r="E1856" s="52">
        <f t="shared" si="46"/>
        <v>0</v>
      </c>
    </row>
    <row r="1857" spans="1:5" ht="14.25" x14ac:dyDescent="0.2">
      <c r="A1857" s="53">
        <v>620419</v>
      </c>
      <c r="B1857" s="54" t="s">
        <v>5786</v>
      </c>
      <c r="C1857" s="55">
        <f>IF($M$2&gt;0,$M$2,MULTIPLIER!$C$20)</f>
        <v>0</v>
      </c>
      <c r="D1857" s="56">
        <v>18.190000000000001</v>
      </c>
      <c r="E1857" s="52">
        <f t="shared" si="46"/>
        <v>0</v>
      </c>
    </row>
    <row r="1858" spans="1:5" ht="14.25" x14ac:dyDescent="0.2">
      <c r="A1858" s="57">
        <v>620420</v>
      </c>
      <c r="B1858" s="58" t="s">
        <v>5787</v>
      </c>
      <c r="C1858" s="55">
        <f>IF($M$2&gt;0,$M$2,MULTIPLIER!$C$20)</f>
        <v>0</v>
      </c>
      <c r="D1858" s="60">
        <v>18.190000000000001</v>
      </c>
      <c r="E1858" s="52">
        <f t="shared" si="46"/>
        <v>0</v>
      </c>
    </row>
    <row r="1859" spans="1:5" ht="14.25" x14ac:dyDescent="0.2">
      <c r="A1859" s="53">
        <v>620421</v>
      </c>
      <c r="B1859" s="54" t="s">
        <v>5788</v>
      </c>
      <c r="C1859" s="55">
        <f>IF($M$2&gt;0,$M$2,MULTIPLIER!$C$20)</f>
        <v>0</v>
      </c>
      <c r="D1859" s="56">
        <v>18.850000000000001</v>
      </c>
      <c r="E1859" s="52">
        <f t="shared" si="46"/>
        <v>0</v>
      </c>
    </row>
    <row r="1860" spans="1:5" ht="14.25" x14ac:dyDescent="0.2">
      <c r="A1860" s="57">
        <v>620453</v>
      </c>
      <c r="B1860" s="58" t="s">
        <v>5711</v>
      </c>
      <c r="C1860" s="55">
        <f>IF($M$2&gt;0,$M$2,MULTIPLIER!$C$20)</f>
        <v>0</v>
      </c>
      <c r="D1860" s="60">
        <v>6.11</v>
      </c>
      <c r="E1860" s="52">
        <f t="shared" si="46"/>
        <v>0</v>
      </c>
    </row>
    <row r="1861" spans="1:5" ht="14.25" x14ac:dyDescent="0.2">
      <c r="A1861" s="53">
        <v>620454</v>
      </c>
      <c r="B1861" s="54" t="s">
        <v>5712</v>
      </c>
      <c r="C1861" s="55">
        <f>IF($M$2&gt;0,$M$2,MULTIPLIER!$C$20)</f>
        <v>0</v>
      </c>
      <c r="D1861" s="56">
        <v>7.27</v>
      </c>
      <c r="E1861" s="52">
        <f t="shared" si="46"/>
        <v>0</v>
      </c>
    </row>
    <row r="1862" spans="1:5" ht="14.25" x14ac:dyDescent="0.2">
      <c r="A1862" s="57">
        <v>620455</v>
      </c>
      <c r="B1862" s="58" t="s">
        <v>5713</v>
      </c>
      <c r="C1862" s="55">
        <f>IF($M$2&gt;0,$M$2,MULTIPLIER!$C$20)</f>
        <v>0</v>
      </c>
      <c r="D1862" s="60">
        <v>11.4</v>
      </c>
      <c r="E1862" s="52">
        <f t="shared" si="46"/>
        <v>0</v>
      </c>
    </row>
    <row r="1863" spans="1:5" ht="14.25" x14ac:dyDescent="0.2">
      <c r="A1863" s="53">
        <v>620456</v>
      </c>
      <c r="B1863" s="54" t="s">
        <v>5714</v>
      </c>
      <c r="C1863" s="55">
        <f>IF($M$2&gt;0,$M$2,MULTIPLIER!$C$20)</f>
        <v>0</v>
      </c>
      <c r="D1863" s="56">
        <v>15.46</v>
      </c>
      <c r="E1863" s="52">
        <f t="shared" si="46"/>
        <v>0</v>
      </c>
    </row>
    <row r="1864" spans="1:5" ht="14.25" x14ac:dyDescent="0.2">
      <c r="A1864" s="57">
        <v>620457</v>
      </c>
      <c r="B1864" s="58" t="s">
        <v>5715</v>
      </c>
      <c r="C1864" s="55">
        <f>IF($M$2&gt;0,$M$2,MULTIPLIER!$C$20)</f>
        <v>0</v>
      </c>
      <c r="D1864" s="60">
        <v>20.58</v>
      </c>
      <c r="E1864" s="52">
        <f t="shared" si="46"/>
        <v>0</v>
      </c>
    </row>
    <row r="1865" spans="1:5" ht="14.25" x14ac:dyDescent="0.2">
      <c r="A1865" s="53">
        <v>620458</v>
      </c>
      <c r="B1865" s="54" t="s">
        <v>5716</v>
      </c>
      <c r="C1865" s="55">
        <f>IF($M$2&gt;0,$M$2,MULTIPLIER!$C$20)</f>
        <v>0</v>
      </c>
      <c r="D1865" s="56">
        <v>27.73</v>
      </c>
      <c r="E1865" s="52">
        <f t="shared" si="46"/>
        <v>0</v>
      </c>
    </row>
    <row r="1866" spans="1:5" ht="14.25" x14ac:dyDescent="0.2">
      <c r="A1866" s="57">
        <v>620473</v>
      </c>
      <c r="B1866" s="58" t="s">
        <v>5811</v>
      </c>
      <c r="C1866" s="55">
        <f>IF($M$2&gt;0,$M$2,MULTIPLIER!$C$20)</f>
        <v>0</v>
      </c>
      <c r="D1866" s="60">
        <v>3.22</v>
      </c>
      <c r="E1866" s="52">
        <f t="shared" si="46"/>
        <v>0</v>
      </c>
    </row>
    <row r="1867" spans="1:5" ht="14.25" x14ac:dyDescent="0.2">
      <c r="A1867" s="53">
        <v>620474</v>
      </c>
      <c r="B1867" s="54" t="s">
        <v>5812</v>
      </c>
      <c r="C1867" s="55">
        <f>IF($M$2&gt;0,$M$2,MULTIPLIER!$C$20)</f>
        <v>0</v>
      </c>
      <c r="D1867" s="56">
        <v>4.22</v>
      </c>
      <c r="E1867" s="52">
        <f t="shared" si="46"/>
        <v>0</v>
      </c>
    </row>
    <row r="1868" spans="1:5" ht="14.25" x14ac:dyDescent="0.2">
      <c r="A1868" s="57">
        <v>620475</v>
      </c>
      <c r="B1868" s="58" t="s">
        <v>5813</v>
      </c>
      <c r="C1868" s="55">
        <f>IF($M$2&gt;0,$M$2,MULTIPLIER!$C$20)</f>
        <v>0</v>
      </c>
      <c r="D1868" s="60">
        <v>5.3</v>
      </c>
      <c r="E1868" s="52">
        <f t="shared" si="46"/>
        <v>0</v>
      </c>
    </row>
    <row r="1869" spans="1:5" ht="14.25" x14ac:dyDescent="0.2">
      <c r="A1869" s="53">
        <v>620476</v>
      </c>
      <c r="B1869" s="54" t="s">
        <v>5814</v>
      </c>
      <c r="C1869" s="55">
        <f>IF($M$2&gt;0,$M$2,MULTIPLIER!$C$20)</f>
        <v>0</v>
      </c>
      <c r="D1869" s="56">
        <v>7.2</v>
      </c>
      <c r="E1869" s="52">
        <f t="shared" si="46"/>
        <v>0</v>
      </c>
    </row>
    <row r="1870" spans="1:5" ht="14.25" x14ac:dyDescent="0.2">
      <c r="A1870" s="57">
        <v>620477</v>
      </c>
      <c r="B1870" s="58" t="s">
        <v>5815</v>
      </c>
      <c r="C1870" s="55">
        <f>IF($M$2&gt;0,$M$2,MULTIPLIER!$C$20)</f>
        <v>0</v>
      </c>
      <c r="D1870" s="60">
        <v>8.75</v>
      </c>
      <c r="E1870" s="52">
        <f t="shared" si="46"/>
        <v>0</v>
      </c>
    </row>
    <row r="1871" spans="1:5" ht="14.25" x14ac:dyDescent="0.2">
      <c r="A1871" s="53">
        <v>620478</v>
      </c>
      <c r="B1871" s="54" t="s">
        <v>5816</v>
      </c>
      <c r="C1871" s="55">
        <f>IF($M$2&gt;0,$M$2,MULTIPLIER!$C$20)</f>
        <v>0</v>
      </c>
      <c r="D1871" s="56">
        <v>12.83</v>
      </c>
      <c r="E1871" s="52">
        <f t="shared" si="46"/>
        <v>0</v>
      </c>
    </row>
    <row r="1872" spans="1:5" ht="14.25" x14ac:dyDescent="0.2">
      <c r="A1872" s="57">
        <v>620515</v>
      </c>
      <c r="B1872" s="58" t="s">
        <v>5985</v>
      </c>
      <c r="C1872" s="55">
        <f>IF($M$2&gt;0,$M$2,MULTIPLIER!$C$20)</f>
        <v>0</v>
      </c>
      <c r="D1872" s="60">
        <v>49.82</v>
      </c>
      <c r="E1872" s="52">
        <f t="shared" si="46"/>
        <v>0</v>
      </c>
    </row>
    <row r="1873" spans="1:5" ht="14.25" x14ac:dyDescent="0.2">
      <c r="A1873" s="53">
        <v>620516</v>
      </c>
      <c r="B1873" s="54" t="s">
        <v>5986</v>
      </c>
      <c r="C1873" s="55">
        <f>IF($M$2&gt;0,$M$2,MULTIPLIER!$C$20)</f>
        <v>0</v>
      </c>
      <c r="D1873" s="56">
        <v>69.05</v>
      </c>
      <c r="E1873" s="52">
        <f t="shared" si="46"/>
        <v>0</v>
      </c>
    </row>
    <row r="1874" spans="1:5" ht="14.25" x14ac:dyDescent="0.2">
      <c r="A1874" s="57">
        <v>620517</v>
      </c>
      <c r="B1874" s="58" t="s">
        <v>5987</v>
      </c>
      <c r="C1874" s="55">
        <f>IF($M$2&gt;0,$M$2,MULTIPLIER!$C$20)</f>
        <v>0</v>
      </c>
      <c r="D1874" s="60">
        <v>91.16</v>
      </c>
      <c r="E1874" s="52">
        <f t="shared" si="46"/>
        <v>0</v>
      </c>
    </row>
    <row r="1875" spans="1:5" ht="14.25" x14ac:dyDescent="0.2">
      <c r="A1875" s="53">
        <v>620518</v>
      </c>
      <c r="B1875" s="54" t="s">
        <v>5988</v>
      </c>
      <c r="C1875" s="55">
        <f>IF($M$2&gt;0,$M$2,MULTIPLIER!$C$20)</f>
        <v>0</v>
      </c>
      <c r="D1875" s="56">
        <v>114.95</v>
      </c>
      <c r="E1875" s="52">
        <f t="shared" ref="E1875:E1906" si="47">C1875*D1875</f>
        <v>0</v>
      </c>
    </row>
    <row r="1876" spans="1:5" ht="14.25" x14ac:dyDescent="0.2">
      <c r="A1876" s="57">
        <v>620535</v>
      </c>
      <c r="B1876" s="58" t="s">
        <v>5739</v>
      </c>
      <c r="C1876" s="55">
        <f>IF($M$2&gt;0,$M$2,MULTIPLIER!$C$20)</f>
        <v>0</v>
      </c>
      <c r="D1876" s="60">
        <v>44.23</v>
      </c>
      <c r="E1876" s="52">
        <f t="shared" si="47"/>
        <v>0</v>
      </c>
    </row>
    <row r="1877" spans="1:5" ht="14.25" x14ac:dyDescent="0.2">
      <c r="A1877" s="53">
        <v>620536</v>
      </c>
      <c r="B1877" s="54" t="s">
        <v>5740</v>
      </c>
      <c r="C1877" s="55">
        <f>IF($M$2&gt;0,$M$2,MULTIPLIER!$C$20)</f>
        <v>0</v>
      </c>
      <c r="D1877" s="56">
        <v>62.32</v>
      </c>
      <c r="E1877" s="52">
        <f t="shared" si="47"/>
        <v>0</v>
      </c>
    </row>
    <row r="1878" spans="1:5" ht="14.25" x14ac:dyDescent="0.2">
      <c r="A1878" s="57">
        <v>620537</v>
      </c>
      <c r="B1878" s="58" t="s">
        <v>5741</v>
      </c>
      <c r="C1878" s="55">
        <f>IF($M$2&gt;0,$M$2,MULTIPLIER!$C$20)</f>
        <v>0</v>
      </c>
      <c r="D1878" s="60">
        <v>80.680000000000007</v>
      </c>
      <c r="E1878" s="52">
        <f t="shared" si="47"/>
        <v>0</v>
      </c>
    </row>
    <row r="1879" spans="1:5" ht="14.25" x14ac:dyDescent="0.2">
      <c r="A1879" s="53">
        <v>620538</v>
      </c>
      <c r="B1879" s="54" t="s">
        <v>5742</v>
      </c>
      <c r="C1879" s="55">
        <f>IF($M$2&gt;0,$M$2,MULTIPLIER!$C$20)</f>
        <v>0</v>
      </c>
      <c r="D1879" s="56">
        <v>114.4</v>
      </c>
      <c r="E1879" s="52">
        <f t="shared" si="47"/>
        <v>0</v>
      </c>
    </row>
    <row r="1880" spans="1:5" ht="14.25" x14ac:dyDescent="0.2">
      <c r="A1880" s="57">
        <v>620549</v>
      </c>
      <c r="B1880" s="58" t="s">
        <v>5830</v>
      </c>
      <c r="C1880" s="55">
        <f>IF($M$2&gt;0,$M$2,MULTIPLIER!$C$20)</f>
        <v>0</v>
      </c>
      <c r="D1880" s="60">
        <v>0</v>
      </c>
      <c r="E1880" s="52">
        <f t="shared" si="47"/>
        <v>0</v>
      </c>
    </row>
    <row r="1881" spans="1:5" ht="14.25" x14ac:dyDescent="0.2">
      <c r="A1881" s="53">
        <v>620552</v>
      </c>
      <c r="B1881" s="54" t="s">
        <v>5833</v>
      </c>
      <c r="C1881" s="55">
        <f>IF($M$2&gt;0,$M$2,MULTIPLIER!$C$20)</f>
        <v>0</v>
      </c>
      <c r="D1881" s="56">
        <v>9.39</v>
      </c>
      <c r="E1881" s="52">
        <f t="shared" si="47"/>
        <v>0</v>
      </c>
    </row>
    <row r="1882" spans="1:5" ht="14.25" x14ac:dyDescent="0.2">
      <c r="A1882" s="57">
        <v>620553</v>
      </c>
      <c r="B1882" s="58" t="s">
        <v>5834</v>
      </c>
      <c r="C1882" s="55">
        <f>IF($M$2&gt;0,$M$2,MULTIPLIER!$C$20)</f>
        <v>0</v>
      </c>
      <c r="D1882" s="60">
        <v>12.53</v>
      </c>
      <c r="E1882" s="52">
        <f t="shared" si="47"/>
        <v>0</v>
      </c>
    </row>
    <row r="1883" spans="1:5" ht="14.25" x14ac:dyDescent="0.2">
      <c r="A1883" s="53">
        <v>620555</v>
      </c>
      <c r="B1883" s="54" t="s">
        <v>5836</v>
      </c>
      <c r="C1883" s="55">
        <f>IF($M$2&gt;0,$M$2,MULTIPLIER!$C$20)</f>
        <v>0</v>
      </c>
      <c r="D1883" s="56">
        <v>25.24</v>
      </c>
      <c r="E1883" s="52">
        <f t="shared" si="47"/>
        <v>0</v>
      </c>
    </row>
    <row r="1884" spans="1:5" ht="14.25" x14ac:dyDescent="0.2">
      <c r="A1884" s="57">
        <v>620556</v>
      </c>
      <c r="B1884" s="58" t="s">
        <v>5837</v>
      </c>
      <c r="C1884" s="55">
        <f>IF($M$2&gt;0,$M$2,MULTIPLIER!$C$20)</f>
        <v>0</v>
      </c>
      <c r="D1884" s="60">
        <v>0</v>
      </c>
      <c r="E1884" s="52">
        <f t="shared" si="47"/>
        <v>0</v>
      </c>
    </row>
    <row r="1885" spans="1:5" ht="14.25" x14ac:dyDescent="0.2">
      <c r="A1885" s="53">
        <v>620563</v>
      </c>
      <c r="B1885" s="54" t="s">
        <v>5844</v>
      </c>
      <c r="C1885" s="55">
        <f>IF($M$2&gt;0,$M$2,MULTIPLIER!$C$20)</f>
        <v>0</v>
      </c>
      <c r="D1885" s="56">
        <v>67.47</v>
      </c>
      <c r="E1885" s="52">
        <f t="shared" si="47"/>
        <v>0</v>
      </c>
    </row>
    <row r="1886" spans="1:5" ht="14.25" x14ac:dyDescent="0.2">
      <c r="A1886" s="57">
        <v>6202415</v>
      </c>
      <c r="B1886" s="58" t="s">
        <v>5874</v>
      </c>
      <c r="C1886" s="55">
        <f>IF($M$2&gt;0,$M$2,MULTIPLIER!$C$20)</f>
        <v>0</v>
      </c>
      <c r="D1886" s="60">
        <v>0</v>
      </c>
      <c r="E1886" s="52">
        <f t="shared" si="47"/>
        <v>0</v>
      </c>
    </row>
    <row r="1887" spans="1:5" ht="14.25" x14ac:dyDescent="0.2">
      <c r="A1887" s="53">
        <v>6202416</v>
      </c>
      <c r="B1887" s="54" t="s">
        <v>5875</v>
      </c>
      <c r="C1887" s="55">
        <f>IF($M$2&gt;0,$M$2,MULTIPLIER!$C$20)</f>
        <v>0</v>
      </c>
      <c r="D1887" s="56">
        <v>26.77</v>
      </c>
      <c r="E1887" s="52">
        <f t="shared" si="47"/>
        <v>0</v>
      </c>
    </row>
    <row r="1888" spans="1:5" ht="14.25" x14ac:dyDescent="0.2">
      <c r="A1888" s="57">
        <v>6202420</v>
      </c>
      <c r="B1888" s="58" t="s">
        <v>5879</v>
      </c>
      <c r="C1888" s="55">
        <f>IF($M$2&gt;0,$M$2,MULTIPLIER!$C$20)</f>
        <v>0</v>
      </c>
      <c r="D1888" s="60">
        <v>18.100000000000001</v>
      </c>
      <c r="E1888" s="52">
        <f t="shared" si="47"/>
        <v>0</v>
      </c>
    </row>
    <row r="1889" spans="1:5" ht="14.25" x14ac:dyDescent="0.2">
      <c r="A1889" s="53">
        <v>6202422</v>
      </c>
      <c r="B1889" s="54" t="s">
        <v>5881</v>
      </c>
      <c r="C1889" s="55">
        <f>IF($M$2&gt;0,$M$2,MULTIPLIER!$C$20)</f>
        <v>0</v>
      </c>
      <c r="D1889" s="56">
        <v>27.41</v>
      </c>
      <c r="E1889" s="52">
        <f t="shared" si="47"/>
        <v>0</v>
      </c>
    </row>
    <row r="1890" spans="1:5" ht="14.25" x14ac:dyDescent="0.2">
      <c r="A1890" s="57">
        <v>6202423</v>
      </c>
      <c r="B1890" s="58" t="s">
        <v>5882</v>
      </c>
      <c r="C1890" s="55">
        <f>IF($M$2&gt;0,$M$2,MULTIPLIER!$C$20)</f>
        <v>0</v>
      </c>
      <c r="D1890" s="60">
        <v>21.5</v>
      </c>
      <c r="E1890" s="52">
        <f t="shared" si="47"/>
        <v>0</v>
      </c>
    </row>
    <row r="1891" spans="1:5" ht="14.25" x14ac:dyDescent="0.2">
      <c r="A1891" s="53">
        <v>6202426</v>
      </c>
      <c r="B1891" s="54" t="s">
        <v>5883</v>
      </c>
      <c r="C1891" s="55">
        <f>IF($M$2&gt;0,$M$2,MULTIPLIER!$C$20)</f>
        <v>0</v>
      </c>
      <c r="D1891" s="56">
        <v>16.95</v>
      </c>
      <c r="E1891" s="52">
        <f t="shared" si="47"/>
        <v>0</v>
      </c>
    </row>
    <row r="1892" spans="1:5" ht="14.25" x14ac:dyDescent="0.2">
      <c r="A1892" s="57">
        <v>6202427</v>
      </c>
      <c r="B1892" s="58" t="s">
        <v>5884</v>
      </c>
      <c r="C1892" s="55">
        <f>IF($M$2&gt;0,$M$2,MULTIPLIER!$C$20)</f>
        <v>0</v>
      </c>
      <c r="D1892" s="60">
        <v>20.37</v>
      </c>
      <c r="E1892" s="52">
        <f t="shared" si="47"/>
        <v>0</v>
      </c>
    </row>
    <row r="1893" spans="1:5" ht="14.25" x14ac:dyDescent="0.2">
      <c r="A1893" s="53">
        <v>6202428</v>
      </c>
      <c r="B1893" s="54" t="s">
        <v>5885</v>
      </c>
      <c r="C1893" s="55">
        <f>IF($M$2&gt;0,$M$2,MULTIPLIER!$C$20)</f>
        <v>0</v>
      </c>
      <c r="D1893" s="56">
        <v>27.49</v>
      </c>
      <c r="E1893" s="52">
        <f t="shared" si="47"/>
        <v>0</v>
      </c>
    </row>
    <row r="1894" spans="1:5" ht="14.25" x14ac:dyDescent="0.2">
      <c r="A1894" s="57">
        <v>6202429</v>
      </c>
      <c r="B1894" s="58" t="s">
        <v>5886</v>
      </c>
      <c r="C1894" s="55">
        <f>IF($M$2&gt;0,$M$2,MULTIPLIER!$C$20)</f>
        <v>0</v>
      </c>
      <c r="D1894" s="60">
        <v>48.85</v>
      </c>
      <c r="E1894" s="52">
        <f t="shared" si="47"/>
        <v>0</v>
      </c>
    </row>
    <row r="1895" spans="1:5" ht="14.25" x14ac:dyDescent="0.2">
      <c r="A1895" s="53">
        <v>6202434</v>
      </c>
      <c r="B1895" s="54" t="s">
        <v>5891</v>
      </c>
      <c r="C1895" s="55">
        <f>IF($M$2&gt;0,$M$2,MULTIPLIER!$C$20)</f>
        <v>0</v>
      </c>
      <c r="D1895" s="56">
        <v>40.56</v>
      </c>
      <c r="E1895" s="52">
        <f t="shared" si="47"/>
        <v>0</v>
      </c>
    </row>
    <row r="1896" spans="1:5" ht="14.25" x14ac:dyDescent="0.2">
      <c r="A1896" s="57">
        <v>6202438</v>
      </c>
      <c r="B1896" s="58" t="s">
        <v>5895</v>
      </c>
      <c r="C1896" s="55">
        <f>IF($M$2&gt;0,$M$2,MULTIPLIER!$C$20)</f>
        <v>0</v>
      </c>
      <c r="D1896" s="60">
        <v>37.82</v>
      </c>
      <c r="E1896" s="52">
        <f t="shared" si="47"/>
        <v>0</v>
      </c>
    </row>
    <row r="1897" spans="1:5" ht="14.25" x14ac:dyDescent="0.2">
      <c r="A1897" s="53">
        <v>6202439</v>
      </c>
      <c r="B1897" s="54" t="s">
        <v>5896</v>
      </c>
      <c r="C1897" s="55">
        <f>IF($M$2&gt;0,$M$2,MULTIPLIER!$C$20)</f>
        <v>0</v>
      </c>
      <c r="D1897" s="56">
        <v>27.49</v>
      </c>
      <c r="E1897" s="52">
        <f t="shared" si="47"/>
        <v>0</v>
      </c>
    </row>
    <row r="1898" spans="1:5" ht="14.25" x14ac:dyDescent="0.2">
      <c r="A1898" s="57">
        <v>6202440</v>
      </c>
      <c r="B1898" s="58" t="s">
        <v>5897</v>
      </c>
      <c r="C1898" s="55">
        <f>IF($M$2&gt;0,$M$2,MULTIPLIER!$C$20)</f>
        <v>0</v>
      </c>
      <c r="D1898" s="60">
        <v>31.08</v>
      </c>
      <c r="E1898" s="52">
        <f t="shared" si="47"/>
        <v>0</v>
      </c>
    </row>
    <row r="1899" spans="1:5" ht="14.25" x14ac:dyDescent="0.2">
      <c r="A1899" s="53">
        <v>6202441</v>
      </c>
      <c r="B1899" s="54" t="s">
        <v>5898</v>
      </c>
      <c r="C1899" s="55">
        <f>IF($M$2&gt;0,$M$2,MULTIPLIER!$C$20)</f>
        <v>0</v>
      </c>
      <c r="D1899" s="56">
        <v>27.49</v>
      </c>
      <c r="E1899" s="52">
        <f t="shared" si="47"/>
        <v>0</v>
      </c>
    </row>
    <row r="1900" spans="1:5" ht="14.25" x14ac:dyDescent="0.2">
      <c r="A1900" s="57">
        <v>6202442</v>
      </c>
      <c r="B1900" s="58" t="s">
        <v>5899</v>
      </c>
      <c r="C1900" s="55">
        <f>IF($M$2&gt;0,$M$2,MULTIPLIER!$C$20)</f>
        <v>0</v>
      </c>
      <c r="D1900" s="60">
        <v>27.49</v>
      </c>
      <c r="E1900" s="52">
        <f t="shared" si="47"/>
        <v>0</v>
      </c>
    </row>
    <row r="1901" spans="1:5" ht="14.25" x14ac:dyDescent="0.2">
      <c r="A1901" s="53">
        <v>6202443</v>
      </c>
      <c r="B1901" s="54" t="s">
        <v>5900</v>
      </c>
      <c r="C1901" s="55">
        <f>IF($M$2&gt;0,$M$2,MULTIPLIER!$C$20)</f>
        <v>0</v>
      </c>
      <c r="D1901" s="56">
        <v>35.340000000000003</v>
      </c>
      <c r="E1901" s="52">
        <f t="shared" si="47"/>
        <v>0</v>
      </c>
    </row>
    <row r="1902" spans="1:5" ht="14.25" x14ac:dyDescent="0.2">
      <c r="A1902" s="57">
        <v>6202446</v>
      </c>
      <c r="B1902" s="58" t="s">
        <v>5901</v>
      </c>
      <c r="C1902" s="55">
        <f>IF($M$2&gt;0,$M$2,MULTIPLIER!$C$20)</f>
        <v>0</v>
      </c>
      <c r="D1902" s="60">
        <v>26.37</v>
      </c>
      <c r="E1902" s="52">
        <f t="shared" si="47"/>
        <v>0</v>
      </c>
    </row>
    <row r="1903" spans="1:5" ht="14.25" x14ac:dyDescent="0.2">
      <c r="A1903" s="53">
        <v>6202447</v>
      </c>
      <c r="B1903" s="54" t="s">
        <v>5902</v>
      </c>
      <c r="C1903" s="55">
        <f>IF($M$2&gt;0,$M$2,MULTIPLIER!$C$20)</f>
        <v>0</v>
      </c>
      <c r="D1903" s="56">
        <v>29.55</v>
      </c>
      <c r="E1903" s="52">
        <f t="shared" si="47"/>
        <v>0</v>
      </c>
    </row>
    <row r="1904" spans="1:5" ht="14.25" x14ac:dyDescent="0.2">
      <c r="A1904" s="57">
        <v>6202448</v>
      </c>
      <c r="B1904" s="58" t="s">
        <v>5903</v>
      </c>
      <c r="C1904" s="55">
        <f>IF($M$2&gt;0,$M$2,MULTIPLIER!$C$20)</f>
        <v>0</v>
      </c>
      <c r="D1904" s="60">
        <v>27.07</v>
      </c>
      <c r="E1904" s="52">
        <f t="shared" si="47"/>
        <v>0</v>
      </c>
    </row>
    <row r="1905" spans="1:5" ht="14.25" x14ac:dyDescent="0.2">
      <c r="A1905" s="53">
        <v>6202449</v>
      </c>
      <c r="B1905" s="54" t="s">
        <v>5904</v>
      </c>
      <c r="C1905" s="55">
        <f>IF($M$2&gt;0,$M$2,MULTIPLIER!$C$20)</f>
        <v>0</v>
      </c>
      <c r="D1905" s="56">
        <v>48.77</v>
      </c>
      <c r="E1905" s="52">
        <f t="shared" si="47"/>
        <v>0</v>
      </c>
    </row>
    <row r="1906" spans="1:5" ht="14.25" x14ac:dyDescent="0.2">
      <c r="A1906" s="57">
        <v>6202450</v>
      </c>
      <c r="B1906" s="58" t="s">
        <v>5905</v>
      </c>
      <c r="C1906" s="55">
        <f>IF($M$2&gt;0,$M$2,MULTIPLIER!$C$20)</f>
        <v>0</v>
      </c>
      <c r="D1906" s="60">
        <v>73.73</v>
      </c>
      <c r="E1906" s="52">
        <f t="shared" si="47"/>
        <v>0</v>
      </c>
    </row>
    <row r="1907" spans="1:5" ht="14.25" x14ac:dyDescent="0.2">
      <c r="A1907" s="53">
        <v>6202453</v>
      </c>
      <c r="B1907" s="54" t="s">
        <v>5908</v>
      </c>
      <c r="C1907" s="55">
        <f>IF($M$2&gt;0,$M$2,MULTIPLIER!$C$20)</f>
        <v>0</v>
      </c>
      <c r="D1907" s="56">
        <v>60.3</v>
      </c>
      <c r="E1907" s="52">
        <f t="shared" ref="E1907:E1938" si="48">C1907*D1907</f>
        <v>0</v>
      </c>
    </row>
    <row r="1908" spans="1:5" ht="14.25" x14ac:dyDescent="0.2">
      <c r="A1908" s="57">
        <v>6202454</v>
      </c>
      <c r="B1908" s="58" t="s">
        <v>5909</v>
      </c>
      <c r="C1908" s="55">
        <f>IF($M$2&gt;0,$M$2,MULTIPLIER!$C$20)</f>
        <v>0</v>
      </c>
      <c r="D1908" s="60">
        <v>53.05</v>
      </c>
      <c r="E1908" s="52">
        <f t="shared" si="48"/>
        <v>0</v>
      </c>
    </row>
    <row r="1909" spans="1:5" ht="14.25" x14ac:dyDescent="0.2">
      <c r="A1909" s="53">
        <v>6202458</v>
      </c>
      <c r="B1909" s="54" t="s">
        <v>5913</v>
      </c>
      <c r="C1909" s="55">
        <f>IF($M$2&gt;0,$M$2,MULTIPLIER!$C$20)</f>
        <v>0</v>
      </c>
      <c r="D1909" s="56">
        <v>60.3</v>
      </c>
      <c r="E1909" s="52">
        <f t="shared" si="48"/>
        <v>0</v>
      </c>
    </row>
    <row r="1910" spans="1:5" ht="14.25" x14ac:dyDescent="0.2">
      <c r="A1910" s="57">
        <v>6202459</v>
      </c>
      <c r="B1910" s="58" t="s">
        <v>5914</v>
      </c>
      <c r="C1910" s="55">
        <f>IF($M$2&gt;0,$M$2,MULTIPLIER!$C$20)</f>
        <v>0</v>
      </c>
      <c r="D1910" s="60">
        <v>53.05</v>
      </c>
      <c r="E1910" s="52">
        <f t="shared" si="48"/>
        <v>0</v>
      </c>
    </row>
    <row r="1911" spans="1:5" ht="14.25" x14ac:dyDescent="0.2">
      <c r="A1911" s="53">
        <v>6202460</v>
      </c>
      <c r="B1911" s="54" t="s">
        <v>5915</v>
      </c>
      <c r="C1911" s="55">
        <f>IF($M$2&gt;0,$M$2,MULTIPLIER!$C$20)</f>
        <v>0</v>
      </c>
      <c r="D1911" s="56">
        <v>55.21</v>
      </c>
      <c r="E1911" s="52">
        <f t="shared" si="48"/>
        <v>0</v>
      </c>
    </row>
    <row r="1912" spans="1:5" ht="14.25" x14ac:dyDescent="0.2">
      <c r="A1912" s="57">
        <v>6202461</v>
      </c>
      <c r="B1912" s="58" t="s">
        <v>5916</v>
      </c>
      <c r="C1912" s="55">
        <f>IF($M$2&gt;0,$M$2,MULTIPLIER!$C$20)</f>
        <v>0</v>
      </c>
      <c r="D1912" s="60">
        <v>51.67</v>
      </c>
      <c r="E1912" s="52">
        <f t="shared" si="48"/>
        <v>0</v>
      </c>
    </row>
    <row r="1913" spans="1:5" ht="14.25" x14ac:dyDescent="0.2">
      <c r="A1913" s="53">
        <v>6202462</v>
      </c>
      <c r="B1913" s="54" t="s">
        <v>5917</v>
      </c>
      <c r="C1913" s="55">
        <f>IF($M$2&gt;0,$M$2,MULTIPLIER!$C$20)</f>
        <v>0</v>
      </c>
      <c r="D1913" s="56">
        <v>48.77</v>
      </c>
      <c r="E1913" s="52">
        <f t="shared" si="48"/>
        <v>0</v>
      </c>
    </row>
    <row r="1914" spans="1:5" ht="14.25" x14ac:dyDescent="0.2">
      <c r="A1914" s="57">
        <v>6202463</v>
      </c>
      <c r="B1914" s="58" t="s">
        <v>5918</v>
      </c>
      <c r="C1914" s="55">
        <f>IF($M$2&gt;0,$M$2,MULTIPLIER!$C$20)</f>
        <v>0</v>
      </c>
      <c r="D1914" s="60">
        <v>61.5</v>
      </c>
      <c r="E1914" s="52">
        <f t="shared" si="48"/>
        <v>0</v>
      </c>
    </row>
    <row r="1915" spans="1:5" ht="14.25" x14ac:dyDescent="0.2">
      <c r="A1915" s="53">
        <v>6202464</v>
      </c>
      <c r="B1915" s="54" t="s">
        <v>5919</v>
      </c>
      <c r="C1915" s="55">
        <f>IF($M$2&gt;0,$M$2,MULTIPLIER!$C$20)</f>
        <v>0</v>
      </c>
      <c r="D1915" s="56">
        <v>35.340000000000003</v>
      </c>
      <c r="E1915" s="52">
        <f t="shared" si="48"/>
        <v>0</v>
      </c>
    </row>
    <row r="1916" spans="1:5" ht="14.25" x14ac:dyDescent="0.2">
      <c r="A1916" s="57">
        <v>6202465</v>
      </c>
      <c r="B1916" s="58" t="s">
        <v>5920</v>
      </c>
      <c r="C1916" s="55">
        <f>IF($M$2&gt;0,$M$2,MULTIPLIER!$C$20)</f>
        <v>0</v>
      </c>
      <c r="D1916" s="60">
        <v>38.24</v>
      </c>
      <c r="E1916" s="52">
        <f t="shared" si="48"/>
        <v>0</v>
      </c>
    </row>
    <row r="1917" spans="1:5" ht="14.25" x14ac:dyDescent="0.2">
      <c r="A1917" s="53">
        <v>6202466</v>
      </c>
      <c r="B1917" s="54" t="s">
        <v>5921</v>
      </c>
      <c r="C1917" s="55">
        <f>IF($M$2&gt;0,$M$2,MULTIPLIER!$C$20)</f>
        <v>0</v>
      </c>
      <c r="D1917" s="56">
        <v>38.24</v>
      </c>
      <c r="E1917" s="52">
        <f t="shared" si="48"/>
        <v>0</v>
      </c>
    </row>
    <row r="1918" spans="1:5" ht="14.25" x14ac:dyDescent="0.2">
      <c r="A1918" s="57">
        <v>6202467</v>
      </c>
      <c r="B1918" s="58" t="s">
        <v>5922</v>
      </c>
      <c r="C1918" s="55">
        <f>IF($M$2&gt;0,$M$2,MULTIPLIER!$C$20)</f>
        <v>0</v>
      </c>
      <c r="D1918" s="60">
        <v>35.130000000000003</v>
      </c>
      <c r="E1918" s="52">
        <f t="shared" si="48"/>
        <v>0</v>
      </c>
    </row>
    <row r="1919" spans="1:5" ht="14.25" x14ac:dyDescent="0.2">
      <c r="A1919" s="53">
        <v>6202468</v>
      </c>
      <c r="B1919" s="54" t="s">
        <v>5923</v>
      </c>
      <c r="C1919" s="55">
        <f>IF($M$2&gt;0,$M$2,MULTIPLIER!$C$20)</f>
        <v>0</v>
      </c>
      <c r="D1919" s="56">
        <v>48.66</v>
      </c>
      <c r="E1919" s="52">
        <f t="shared" si="48"/>
        <v>0</v>
      </c>
    </row>
    <row r="1920" spans="1:5" ht="14.25" x14ac:dyDescent="0.2">
      <c r="A1920" s="57">
        <v>6202469</v>
      </c>
      <c r="B1920" s="58" t="s">
        <v>5924</v>
      </c>
      <c r="C1920" s="55">
        <f>IF($M$2&gt;0,$M$2,MULTIPLIER!$C$20)</f>
        <v>0</v>
      </c>
      <c r="D1920" s="60">
        <v>38.479999999999997</v>
      </c>
      <c r="E1920" s="52">
        <f t="shared" si="48"/>
        <v>0</v>
      </c>
    </row>
    <row r="1921" spans="1:5" ht="14.25" x14ac:dyDescent="0.2">
      <c r="A1921" s="53">
        <v>6202470</v>
      </c>
      <c r="B1921" s="54" t="s">
        <v>5925</v>
      </c>
      <c r="C1921" s="55">
        <f>IF($M$2&gt;0,$M$2,MULTIPLIER!$C$20)</f>
        <v>0</v>
      </c>
      <c r="D1921" s="56">
        <v>73.73</v>
      </c>
      <c r="E1921" s="52">
        <f t="shared" si="48"/>
        <v>0</v>
      </c>
    </row>
    <row r="1922" spans="1:5" ht="14.25" x14ac:dyDescent="0.2">
      <c r="A1922" s="57">
        <v>6202471</v>
      </c>
      <c r="B1922" s="58" t="s">
        <v>5926</v>
      </c>
      <c r="C1922" s="55">
        <f>IF($M$2&gt;0,$M$2,MULTIPLIER!$C$20)</f>
        <v>0</v>
      </c>
      <c r="D1922" s="60">
        <v>34.43</v>
      </c>
      <c r="E1922" s="52">
        <f t="shared" si="48"/>
        <v>0</v>
      </c>
    </row>
    <row r="1923" spans="1:5" ht="14.25" x14ac:dyDescent="0.2">
      <c r="A1923" s="53">
        <v>6202472</v>
      </c>
      <c r="B1923" s="54" t="s">
        <v>5927</v>
      </c>
      <c r="C1923" s="55">
        <f>IF($M$2&gt;0,$M$2,MULTIPLIER!$C$20)</f>
        <v>0</v>
      </c>
      <c r="D1923" s="56">
        <v>38.24</v>
      </c>
      <c r="E1923" s="52">
        <f t="shared" si="48"/>
        <v>0</v>
      </c>
    </row>
    <row r="1924" spans="1:5" ht="14.25" x14ac:dyDescent="0.2">
      <c r="A1924" s="57">
        <v>6202473</v>
      </c>
      <c r="B1924" s="58" t="s">
        <v>5928</v>
      </c>
      <c r="C1924" s="55">
        <f>IF($M$2&gt;0,$M$2,MULTIPLIER!$C$20)</f>
        <v>0</v>
      </c>
      <c r="D1924" s="60">
        <v>34.43</v>
      </c>
      <c r="E1924" s="52">
        <f t="shared" si="48"/>
        <v>0</v>
      </c>
    </row>
    <row r="1925" spans="1:5" ht="14.25" x14ac:dyDescent="0.2">
      <c r="A1925" s="53">
        <v>6202474</v>
      </c>
      <c r="B1925" s="54" t="s">
        <v>5929</v>
      </c>
      <c r="C1925" s="55">
        <f>IF($M$2&gt;0,$M$2,MULTIPLIER!$C$20)</f>
        <v>0</v>
      </c>
      <c r="D1925" s="56">
        <v>49.19</v>
      </c>
      <c r="E1925" s="52">
        <f t="shared" si="48"/>
        <v>0</v>
      </c>
    </row>
    <row r="1926" spans="1:5" ht="14.25" x14ac:dyDescent="0.2">
      <c r="A1926" s="57">
        <v>6202475</v>
      </c>
      <c r="B1926" s="58" t="s">
        <v>5930</v>
      </c>
      <c r="C1926" s="55">
        <f>IF($M$2&gt;0,$M$2,MULTIPLIER!$C$20)</f>
        <v>0</v>
      </c>
      <c r="D1926" s="60">
        <v>72.209999999999994</v>
      </c>
      <c r="E1926" s="52">
        <f t="shared" si="48"/>
        <v>0</v>
      </c>
    </row>
    <row r="1927" spans="1:5" ht="14.25" x14ac:dyDescent="0.2">
      <c r="A1927" s="53">
        <v>6202481</v>
      </c>
      <c r="B1927" s="54" t="s">
        <v>5935</v>
      </c>
      <c r="C1927" s="55">
        <f>IF($M$2&gt;0,$M$2,MULTIPLIER!$C$20)</f>
        <v>0</v>
      </c>
      <c r="D1927" s="56">
        <v>49.84</v>
      </c>
      <c r="E1927" s="52">
        <f t="shared" si="48"/>
        <v>0</v>
      </c>
    </row>
    <row r="1928" spans="1:5" ht="14.25" x14ac:dyDescent="0.2">
      <c r="A1928" s="57">
        <v>6202485</v>
      </c>
      <c r="B1928" s="58" t="s">
        <v>5939</v>
      </c>
      <c r="C1928" s="55">
        <f>IF($M$2&gt;0,$M$2,MULTIPLIER!$C$20)</f>
        <v>0</v>
      </c>
      <c r="D1928" s="60">
        <v>54.1</v>
      </c>
      <c r="E1928" s="52">
        <f t="shared" si="48"/>
        <v>0</v>
      </c>
    </row>
    <row r="1929" spans="1:5" ht="14.25" x14ac:dyDescent="0.2">
      <c r="A1929" s="53">
        <v>6202486</v>
      </c>
      <c r="B1929" s="54" t="s">
        <v>5940</v>
      </c>
      <c r="C1929" s="55">
        <f>IF($M$2&gt;0,$M$2,MULTIPLIER!$C$20)</f>
        <v>0</v>
      </c>
      <c r="D1929" s="56">
        <v>56.54</v>
      </c>
      <c r="E1929" s="52">
        <f t="shared" si="48"/>
        <v>0</v>
      </c>
    </row>
    <row r="1930" spans="1:5" ht="14.25" x14ac:dyDescent="0.2">
      <c r="A1930" s="57">
        <v>6202487</v>
      </c>
      <c r="B1930" s="58" t="s">
        <v>5941</v>
      </c>
      <c r="C1930" s="55">
        <f>IF($M$2&gt;0,$M$2,MULTIPLIER!$C$20)</f>
        <v>0</v>
      </c>
      <c r="D1930" s="60">
        <v>56.54</v>
      </c>
      <c r="E1930" s="52">
        <f t="shared" si="48"/>
        <v>0</v>
      </c>
    </row>
    <row r="1931" spans="1:5" ht="14.25" x14ac:dyDescent="0.2">
      <c r="A1931" s="53">
        <v>6202488</v>
      </c>
      <c r="B1931" s="54" t="s">
        <v>5942</v>
      </c>
      <c r="C1931" s="55">
        <f>IF($M$2&gt;0,$M$2,MULTIPLIER!$C$20)</f>
        <v>0</v>
      </c>
      <c r="D1931" s="56">
        <v>50.1</v>
      </c>
      <c r="E1931" s="52">
        <f t="shared" si="48"/>
        <v>0</v>
      </c>
    </row>
    <row r="1932" spans="1:5" ht="14.25" x14ac:dyDescent="0.2">
      <c r="A1932" s="57">
        <v>6202489</v>
      </c>
      <c r="B1932" s="58" t="s">
        <v>5943</v>
      </c>
      <c r="C1932" s="55">
        <f>IF($M$2&gt;0,$M$2,MULTIPLIER!$C$20)</f>
        <v>0</v>
      </c>
      <c r="D1932" s="60">
        <v>76.209999999999994</v>
      </c>
      <c r="E1932" s="52">
        <f t="shared" si="48"/>
        <v>0</v>
      </c>
    </row>
    <row r="1933" spans="1:5" ht="14.25" x14ac:dyDescent="0.2">
      <c r="A1933" s="53">
        <v>6202490</v>
      </c>
      <c r="B1933" s="54" t="s">
        <v>5944</v>
      </c>
      <c r="C1933" s="55">
        <f>IF($M$2&gt;0,$M$2,MULTIPLIER!$C$20)</f>
        <v>0</v>
      </c>
      <c r="D1933" s="56">
        <v>73.73</v>
      </c>
      <c r="E1933" s="52">
        <f t="shared" si="48"/>
        <v>0</v>
      </c>
    </row>
    <row r="1934" spans="1:5" ht="14.25" x14ac:dyDescent="0.2">
      <c r="A1934" s="57">
        <v>6202491</v>
      </c>
      <c r="B1934" s="58" t="s">
        <v>5945</v>
      </c>
      <c r="C1934" s="55">
        <f>IF($M$2&gt;0,$M$2,MULTIPLIER!$C$20)</f>
        <v>0</v>
      </c>
      <c r="D1934" s="60">
        <v>56.54</v>
      </c>
      <c r="E1934" s="52">
        <f t="shared" si="48"/>
        <v>0</v>
      </c>
    </row>
    <row r="1935" spans="1:5" ht="14.25" x14ac:dyDescent="0.2">
      <c r="A1935" s="53">
        <v>6202492</v>
      </c>
      <c r="B1935" s="54" t="s">
        <v>5946</v>
      </c>
      <c r="C1935" s="55">
        <f>IF($M$2&gt;0,$M$2,MULTIPLIER!$C$20)</f>
        <v>0</v>
      </c>
      <c r="D1935" s="56">
        <v>49.84</v>
      </c>
      <c r="E1935" s="52">
        <f t="shared" si="48"/>
        <v>0</v>
      </c>
    </row>
    <row r="1936" spans="1:5" ht="14.25" x14ac:dyDescent="0.2">
      <c r="A1936" s="57">
        <v>6202493</v>
      </c>
      <c r="B1936" s="58" t="s">
        <v>5947</v>
      </c>
      <c r="C1936" s="55">
        <f>IF($M$2&gt;0,$M$2,MULTIPLIER!$C$20)</f>
        <v>0</v>
      </c>
      <c r="D1936" s="60">
        <v>49.84</v>
      </c>
      <c r="E1936" s="52">
        <f t="shared" si="48"/>
        <v>0</v>
      </c>
    </row>
    <row r="1937" spans="1:5" ht="14.25" x14ac:dyDescent="0.2">
      <c r="A1937" s="53">
        <v>6202494</v>
      </c>
      <c r="B1937" s="54" t="s">
        <v>5948</v>
      </c>
      <c r="C1937" s="55">
        <f>IF($M$2&gt;0,$M$2,MULTIPLIER!$C$20)</f>
        <v>0</v>
      </c>
      <c r="D1937" s="56">
        <v>49.84</v>
      </c>
      <c r="E1937" s="52">
        <f t="shared" si="48"/>
        <v>0</v>
      </c>
    </row>
    <row r="1938" spans="1:5" ht="14.25" x14ac:dyDescent="0.2">
      <c r="A1938" s="57">
        <v>6202495</v>
      </c>
      <c r="B1938" s="58" t="s">
        <v>5949</v>
      </c>
      <c r="C1938" s="55">
        <f>IF($M$2&gt;0,$M$2,MULTIPLIER!$C$20)</f>
        <v>0</v>
      </c>
      <c r="D1938" s="60">
        <v>54.1</v>
      </c>
      <c r="E1938" s="52">
        <f t="shared" si="48"/>
        <v>0</v>
      </c>
    </row>
    <row r="1939" spans="1:5" ht="14.25" x14ac:dyDescent="0.2">
      <c r="A1939" s="53">
        <v>6202496</v>
      </c>
      <c r="B1939" s="54" t="s">
        <v>5950</v>
      </c>
      <c r="C1939" s="55">
        <f>IF($M$2&gt;0,$M$2,MULTIPLIER!$C$20)</f>
        <v>0</v>
      </c>
      <c r="D1939" s="56">
        <v>57.24</v>
      </c>
      <c r="E1939" s="52">
        <f t="shared" ref="E1939" si="49">C1939*D1939</f>
        <v>0</v>
      </c>
    </row>
  </sheetData>
  <mergeCells count="13">
    <mergeCell ref="B1:K1"/>
    <mergeCell ref="A5:E5"/>
    <mergeCell ref="A374:E374"/>
    <mergeCell ref="A418:E418"/>
    <mergeCell ref="A1500:E1500"/>
    <mergeCell ref="A1649:E1649"/>
    <mergeCell ref="A1707:E1707"/>
    <mergeCell ref="A1810:E1810"/>
    <mergeCell ref="A787:E787"/>
    <mergeCell ref="A1018:E1018"/>
    <mergeCell ref="A1031:E1031"/>
    <mergeCell ref="A1203:E1203"/>
    <mergeCell ref="A1332:E1332"/>
  </mergeCells>
  <hyperlinks>
    <hyperlink ref="B3" location="'Fittings'!A5" display="Blk Malleable Fittings" xr:uid="{27914626-B79F-4D0B-9DF5-847CCFC91E18}"/>
    <hyperlink ref="C3" location="'Fittings'!A374" display="Blk Malleable XH Sched80 Fittings" xr:uid="{51642054-A7C3-444A-89AF-422C9BAC9C50}"/>
    <hyperlink ref="D3" location="'Fittings'!A418" display="Galv Malleable Fittings" xr:uid="{8A630FCC-527D-4E33-84B3-B06B2719B361}"/>
    <hyperlink ref="E3" location="'Fittings'!A787" display="Bronze Fittings" xr:uid="{710D4BED-D1A9-44F8-A666-2DB736164781}"/>
    <hyperlink ref="F3" location="'Fittings'!A1018" display="Gas Connector End Fittings" xr:uid="{34E31E6E-A1EC-48F2-8320-28EB9AEFEB68}"/>
    <hyperlink ref="G3" location="'Fittings'!A1031" display="Stainless 304 SP112 Fittings" xr:uid="{AA6BFB66-EC89-4904-97FD-73B3805A5F66}"/>
    <hyperlink ref="H3" location="'Fittings'!A1203" display="Stainless 316 SP112 Fittings" xr:uid="{89AD9EC0-0E12-448F-9A2C-DBBA02FFF4CC}"/>
    <hyperlink ref="I3" location="'Fittings'!A1332" display="Stainless 304 SP114 Fittings" xr:uid="{EA8D81E3-5A60-4F51-A090-95A4CE2676F4}"/>
    <hyperlink ref="J3" location="'Fittings'!A1500" display="Stainless 316 SP114 Fittings" xr:uid="{1620C0CE-4B0E-4959-9521-3A02EB717AF8}"/>
    <hyperlink ref="K3" location="'Fittings'!A1649" display="Push Fittings" xr:uid="{CBA9C48F-5E11-4684-9D2B-9CF09F9CB4B0}"/>
    <hyperlink ref="L3" location="'Main Catalog'!B3" display="Main Catalog ▶" xr:uid="{1924356D-FE5D-4282-93A9-7EAF7F92FE31}"/>
    <hyperlink ref="N3" location="'Master List'!A1" tooltip="Go to Master List" display="Master List ▶" xr:uid="{3FC37655-A911-44B4-9D1D-4999F5510849}"/>
  </hyperlinks>
  <pageMargins left="0.75" right="0.75" top="1" bottom="1" header="0.5" footer="0.5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1"/>
  </sheetPr>
  <dimension ref="A1:P1315"/>
  <sheetViews>
    <sheetView showGridLines="0" workbookViewId="0">
      <selection activeCell="H12" sqref="H12"/>
    </sheetView>
  </sheetViews>
  <sheetFormatPr defaultRowHeight="10.5" x14ac:dyDescent="0.15"/>
  <cols>
    <col min="1" max="1" width="21.1640625" style="5" customWidth="1"/>
    <col min="2" max="2" width="31.83203125" style="5" bestFit="1" customWidth="1"/>
    <col min="3" max="5" width="24.5" style="5" customWidth="1"/>
    <col min="6" max="6" width="24.5" style="6" customWidth="1"/>
    <col min="7" max="15" width="24.5" style="5" customWidth="1"/>
    <col min="16" max="16" width="24.5" customWidth="1"/>
  </cols>
  <sheetData>
    <row r="1" spans="1:16" ht="21" customHeight="1" thickBot="1" x14ac:dyDescent="0.2">
      <c r="A1" s="26" t="s">
        <v>5184</v>
      </c>
      <c r="B1" s="246" t="s">
        <v>5185</v>
      </c>
      <c r="C1" s="246"/>
      <c r="D1" s="246"/>
      <c r="E1" s="246"/>
      <c r="F1" s="246"/>
      <c r="G1" s="246"/>
      <c r="H1" s="246"/>
      <c r="I1" s="246"/>
      <c r="J1" s="246"/>
      <c r="K1" s="246"/>
      <c r="L1" s="246"/>
      <c r="M1"/>
      <c r="N1"/>
      <c r="O1"/>
    </row>
    <row r="2" spans="1:16" ht="32.25" customHeight="1" thickTop="1" x14ac:dyDescent="0.15">
      <c r="A2" s="37"/>
      <c r="B2" s="220">
        <v>0</v>
      </c>
      <c r="C2" s="220">
        <v>0</v>
      </c>
      <c r="D2" s="220">
        <v>0</v>
      </c>
      <c r="E2" s="220">
        <v>0</v>
      </c>
      <c r="F2" s="220">
        <v>0</v>
      </c>
      <c r="G2" s="220">
        <v>0</v>
      </c>
      <c r="H2" s="220">
        <v>0</v>
      </c>
      <c r="I2" s="220">
        <v>0</v>
      </c>
      <c r="J2" s="220">
        <v>0</v>
      </c>
      <c r="K2" s="220">
        <v>0</v>
      </c>
      <c r="L2" s="221">
        <v>0</v>
      </c>
      <c r="M2" s="221">
        <v>0</v>
      </c>
      <c r="N2" s="221">
        <v>0</v>
      </c>
      <c r="O2" s="220">
        <v>0</v>
      </c>
    </row>
    <row r="3" spans="1:16" ht="60" customHeight="1" x14ac:dyDescent="0.15">
      <c r="A3" s="237" t="s">
        <v>0</v>
      </c>
      <c r="B3" s="38" t="str">
        <f>HYPERLINK("#'Pipe Nipples'!A5","Brass Pipe Nipple")</f>
        <v>Brass Pipe Nipple</v>
      </c>
      <c r="C3" s="38" t="str">
        <f>HYPERLINK("#'Pipe Nipples'!A186","Black Pipe Nipple")</f>
        <v>Black Pipe Nipple</v>
      </c>
      <c r="D3" s="38" t="str">
        <f>HYPERLINK("#'Pipe Nipples'!A454","Galv Pipe Nipple")</f>
        <v>Galv Pipe Nipple</v>
      </c>
      <c r="E3" s="38" t="str">
        <f>HYPERLINK("#'Pipe Nipples'!A728","R-L Coupling and Pipe Nipple")</f>
        <v>R-L Coupling and Pipe Nipple</v>
      </c>
      <c r="F3" s="38" t="str">
        <f>HYPERLINK("#'Pipe Nipples'!A753","Blk Extra Heavy Sched80 SEAMLESS Pipe Nipple")</f>
        <v>Blk Extra Heavy Sched80 SEAMLESS Pipe Nipple</v>
      </c>
      <c r="G3" s="38" t="str">
        <f>HYPERLINK("#'Pipe Nipples'!A901","304 Stainless Pipe Nipple")</f>
        <v>304 Stainless Pipe Nipple</v>
      </c>
      <c r="H3" s="38" t="str">
        <f>HYPERLINK("#'Pipe Nipples'!A1052","316 Stainless Pipe Nipple")</f>
        <v>316 Stainless Pipe Nipple</v>
      </c>
      <c r="I3" s="38" t="str">
        <f>HYPERLINK("#'Pipe Nipples'!A1175","Galvanize King Hose Pipe Nipple")</f>
        <v>Galvanize King Hose Pipe Nipple</v>
      </c>
      <c r="J3" s="38" t="str">
        <f>HYPERLINK("#'Pipe Nipples'!A1185","316 Stainless King Hose Pipe Nipple")</f>
        <v>316 Stainless King Hose Pipe Nipple</v>
      </c>
      <c r="K3" s="38" t="str">
        <f>HYPERLINK("#'Pipe Nipples'!A1193","Transition Pipe Nipple")</f>
        <v>Transition Pipe Nipple</v>
      </c>
      <c r="L3" s="38" t="str">
        <f>HYPERLINK("#'Pipe Nipples'!A1197","5 and 6 Inch Pipe Nipple")</f>
        <v>5 and 6 Inch Pipe Nipple</v>
      </c>
      <c r="M3" s="226" t="str">
        <f>HYPERLINK("#'Pipe Nipples'!A1222","Large Diameter Steel Precut Pipe Nipple")</f>
        <v>Large Diameter Steel Precut Pipe Nipple</v>
      </c>
      <c r="N3" s="226" t="str">
        <f>HYPERLINK("#'Pipe Nipples'!A1263","Red Brass Precut Pipe Nipple")</f>
        <v>Red Brass Precut Pipe Nipple</v>
      </c>
      <c r="O3" s="226" t="str">
        <f>HYPERLINK("#'Pipe Nipples'!A1297","Assorted Packs")</f>
        <v>Assorted Packs</v>
      </c>
      <c r="P3" s="236" t="str">
        <f>HYPERLINK("#'Master List'!A1","Master List ▶")</f>
        <v>Master List ▶</v>
      </c>
    </row>
    <row r="4" spans="1:16" ht="15.75" x14ac:dyDescent="0.15">
      <c r="A4" s="199" t="s">
        <v>70</v>
      </c>
      <c r="B4" s="199" t="s">
        <v>71</v>
      </c>
      <c r="C4" s="199" t="s">
        <v>72</v>
      </c>
      <c r="D4" s="199" t="s">
        <v>73</v>
      </c>
      <c r="E4" s="199" t="s">
        <v>74</v>
      </c>
      <c r="F4"/>
      <c r="G4"/>
      <c r="H4"/>
      <c r="I4"/>
      <c r="J4"/>
      <c r="K4"/>
      <c r="L4"/>
      <c r="M4"/>
      <c r="N4"/>
      <c r="O4"/>
    </row>
    <row r="5" spans="1:16" ht="32.1" customHeight="1" x14ac:dyDescent="0.15">
      <c r="A5" s="243" t="s">
        <v>5186</v>
      </c>
      <c r="B5" s="243"/>
      <c r="C5" s="243"/>
      <c r="D5" s="243"/>
      <c r="E5" s="243"/>
      <c r="F5" s="93" t="str">
        <f>HYPERLINK("#'Pipe Nipples'!A1","Top of Page")</f>
        <v>Top of Page</v>
      </c>
      <c r="G5"/>
      <c r="H5"/>
      <c r="I5"/>
      <c r="J5"/>
      <c r="K5"/>
      <c r="L5"/>
      <c r="M5"/>
      <c r="N5"/>
      <c r="O5"/>
    </row>
    <row r="6" spans="1:16" ht="14.25" x14ac:dyDescent="0.15">
      <c r="A6" s="29">
        <v>350344</v>
      </c>
      <c r="B6" s="70" t="s">
        <v>5255</v>
      </c>
      <c r="C6" s="31">
        <f>IF($B$2&gt;0,$B$2,MULTIPLIER!$C$33)</f>
        <v>0</v>
      </c>
      <c r="D6" s="32">
        <v>10.89</v>
      </c>
      <c r="E6" s="43">
        <f t="shared" ref="E6:E37" si="0">C6*D6</f>
        <v>0</v>
      </c>
      <c r="F6"/>
      <c r="G6"/>
      <c r="H6"/>
      <c r="I6"/>
      <c r="J6"/>
      <c r="K6"/>
      <c r="L6"/>
      <c r="M6"/>
      <c r="N6"/>
      <c r="O6"/>
    </row>
    <row r="7" spans="1:16" ht="14.25" x14ac:dyDescent="0.15">
      <c r="A7" s="33">
        <v>350345</v>
      </c>
      <c r="B7" s="71" t="s">
        <v>5256</v>
      </c>
      <c r="C7" s="35">
        <f>IF($B$2&gt;0,$B$2,MULTIPLIER!$C$33)</f>
        <v>0</v>
      </c>
      <c r="D7" s="36">
        <v>12.28</v>
      </c>
      <c r="E7" s="43">
        <f t="shared" si="0"/>
        <v>0</v>
      </c>
      <c r="F7"/>
      <c r="G7"/>
      <c r="H7"/>
      <c r="I7"/>
      <c r="J7"/>
      <c r="K7"/>
      <c r="L7"/>
      <c r="M7"/>
      <c r="N7"/>
      <c r="O7"/>
    </row>
    <row r="8" spans="1:16" ht="14.25" x14ac:dyDescent="0.15">
      <c r="A8" s="29">
        <v>350346</v>
      </c>
      <c r="B8" s="70" t="s">
        <v>5257</v>
      </c>
      <c r="C8" s="31">
        <f>IF($B$2&gt;0,$B$2,MULTIPLIER!$C$33)</f>
        <v>0</v>
      </c>
      <c r="D8" s="32">
        <v>13.21</v>
      </c>
      <c r="E8" s="43">
        <f t="shared" si="0"/>
        <v>0</v>
      </c>
      <c r="F8"/>
      <c r="G8"/>
      <c r="H8"/>
      <c r="I8"/>
      <c r="J8"/>
      <c r="K8"/>
      <c r="L8"/>
      <c r="M8"/>
      <c r="N8"/>
      <c r="O8"/>
    </row>
    <row r="9" spans="1:16" ht="14.25" x14ac:dyDescent="0.15">
      <c r="A9" s="33">
        <v>350347</v>
      </c>
      <c r="B9" s="71" t="s">
        <v>5258</v>
      </c>
      <c r="C9" s="35">
        <f>IF($B$2&gt;0,$B$2,MULTIPLIER!$C$33)</f>
        <v>0</v>
      </c>
      <c r="D9" s="36">
        <v>14.95</v>
      </c>
      <c r="E9" s="43">
        <f t="shared" si="0"/>
        <v>0</v>
      </c>
      <c r="F9"/>
      <c r="G9"/>
      <c r="H9"/>
      <c r="I9"/>
      <c r="J9"/>
      <c r="K9"/>
      <c r="L9"/>
      <c r="M9"/>
      <c r="N9"/>
      <c r="O9"/>
    </row>
    <row r="10" spans="1:16" ht="14.25" x14ac:dyDescent="0.15">
      <c r="A10" s="29">
        <v>350348</v>
      </c>
      <c r="B10" s="70" t="s">
        <v>5259</v>
      </c>
      <c r="C10" s="31">
        <f>IF($B$2&gt;0,$B$2,MULTIPLIER!$C$33)</f>
        <v>0</v>
      </c>
      <c r="D10" s="32">
        <v>16.149999999999999</v>
      </c>
      <c r="E10" s="43">
        <f t="shared" si="0"/>
        <v>0</v>
      </c>
      <c r="F10"/>
      <c r="G10"/>
      <c r="H10"/>
      <c r="I10"/>
      <c r="J10"/>
      <c r="K10"/>
      <c r="L10"/>
      <c r="M10"/>
      <c r="N10"/>
      <c r="O10"/>
    </row>
    <row r="11" spans="1:16" ht="14.25" x14ac:dyDescent="0.15">
      <c r="A11" s="33">
        <v>350349</v>
      </c>
      <c r="B11" s="71" t="s">
        <v>5260</v>
      </c>
      <c r="C11" s="35">
        <f>IF($B$2&gt;0,$B$2,MULTIPLIER!$C$33)</f>
        <v>0</v>
      </c>
      <c r="D11" s="36">
        <v>17.45</v>
      </c>
      <c r="E11" s="43">
        <f t="shared" si="0"/>
        <v>0</v>
      </c>
      <c r="F11"/>
      <c r="G11"/>
      <c r="H11"/>
      <c r="I11"/>
      <c r="J11"/>
      <c r="K11"/>
      <c r="L11"/>
      <c r="M11"/>
      <c r="N11"/>
      <c r="O11"/>
    </row>
    <row r="12" spans="1:16" ht="14.25" x14ac:dyDescent="0.15">
      <c r="A12" s="29">
        <v>350350</v>
      </c>
      <c r="B12" s="70" t="s">
        <v>5261</v>
      </c>
      <c r="C12" s="31">
        <f>IF($B$2&gt;0,$B$2,MULTIPLIER!$C$33)</f>
        <v>0</v>
      </c>
      <c r="D12" s="32">
        <v>19.600000000000001</v>
      </c>
      <c r="E12" s="43">
        <f t="shared" si="0"/>
        <v>0</v>
      </c>
      <c r="F12"/>
      <c r="G12"/>
      <c r="H12"/>
      <c r="I12"/>
      <c r="J12"/>
      <c r="K12"/>
      <c r="L12"/>
      <c r="M12"/>
      <c r="N12"/>
      <c r="O12"/>
    </row>
    <row r="13" spans="1:16" ht="14.25" x14ac:dyDescent="0.15">
      <c r="A13" s="33">
        <v>350351</v>
      </c>
      <c r="B13" s="71" t="s">
        <v>5262</v>
      </c>
      <c r="C13" s="35">
        <f>IF($B$2&gt;0,$B$2,MULTIPLIER!$C$33)</f>
        <v>0</v>
      </c>
      <c r="D13" s="36">
        <v>22.16</v>
      </c>
      <c r="E13" s="43">
        <f t="shared" si="0"/>
        <v>0</v>
      </c>
      <c r="F13"/>
      <c r="G13"/>
      <c r="H13"/>
      <c r="I13"/>
      <c r="J13"/>
      <c r="K13"/>
      <c r="L13"/>
      <c r="M13"/>
      <c r="N13"/>
      <c r="O13"/>
    </row>
    <row r="14" spans="1:16" ht="14.25" x14ac:dyDescent="0.15">
      <c r="A14" s="29">
        <v>350352</v>
      </c>
      <c r="B14" s="70" t="s">
        <v>5263</v>
      </c>
      <c r="C14" s="31">
        <f>IF($B$2&gt;0,$B$2,MULTIPLIER!$C$33)</f>
        <v>0</v>
      </c>
      <c r="D14" s="32">
        <v>23.99</v>
      </c>
      <c r="E14" s="43">
        <f t="shared" si="0"/>
        <v>0</v>
      </c>
      <c r="F14"/>
      <c r="G14"/>
      <c r="H14"/>
      <c r="I14"/>
      <c r="J14"/>
      <c r="K14"/>
      <c r="L14"/>
      <c r="M14"/>
      <c r="N14"/>
      <c r="O14"/>
    </row>
    <row r="15" spans="1:16" ht="14.25" x14ac:dyDescent="0.15">
      <c r="A15" s="33">
        <v>350353</v>
      </c>
      <c r="B15" s="71" t="s">
        <v>5264</v>
      </c>
      <c r="C15" s="35">
        <f>IF($B$2&gt;0,$B$2,MULTIPLIER!$C$33)</f>
        <v>0</v>
      </c>
      <c r="D15" s="36">
        <v>25.19</v>
      </c>
      <c r="E15" s="43">
        <f t="shared" si="0"/>
        <v>0</v>
      </c>
      <c r="F15"/>
      <c r="G15"/>
      <c r="H15"/>
      <c r="I15"/>
      <c r="J15"/>
      <c r="K15"/>
      <c r="L15"/>
      <c r="M15"/>
      <c r="N15"/>
      <c r="O15"/>
    </row>
    <row r="16" spans="1:16" ht="14.25" x14ac:dyDescent="0.15">
      <c r="A16" s="29">
        <v>350354</v>
      </c>
      <c r="B16" s="70" t="s">
        <v>5265</v>
      </c>
      <c r="C16" s="31">
        <f>IF($B$2&gt;0,$B$2,MULTIPLIER!$C$33)</f>
        <v>0</v>
      </c>
      <c r="D16" s="32">
        <v>27.77</v>
      </c>
      <c r="E16" s="43">
        <f t="shared" si="0"/>
        <v>0</v>
      </c>
      <c r="F16"/>
      <c r="G16"/>
      <c r="H16"/>
      <c r="I16"/>
      <c r="J16"/>
      <c r="K16"/>
      <c r="L16"/>
      <c r="M16"/>
      <c r="N16"/>
      <c r="O16"/>
    </row>
    <row r="17" spans="1:15" ht="14.25" x14ac:dyDescent="0.15">
      <c r="A17" s="33">
        <v>350356</v>
      </c>
      <c r="B17" s="71" t="s">
        <v>5266</v>
      </c>
      <c r="C17" s="35">
        <f>IF($B$2&gt;0,$B$2,MULTIPLIER!$C$33)</f>
        <v>0</v>
      </c>
      <c r="D17" s="36">
        <v>35.14</v>
      </c>
      <c r="E17" s="43">
        <f t="shared" si="0"/>
        <v>0</v>
      </c>
      <c r="F17"/>
      <c r="G17"/>
      <c r="H17"/>
      <c r="I17"/>
      <c r="J17"/>
      <c r="K17"/>
      <c r="L17"/>
      <c r="M17"/>
      <c r="N17"/>
      <c r="O17"/>
    </row>
    <row r="18" spans="1:15" ht="14.25" x14ac:dyDescent="0.15">
      <c r="A18" s="29">
        <v>350358</v>
      </c>
      <c r="B18" s="70" t="s">
        <v>5267</v>
      </c>
      <c r="C18" s="31">
        <f>IF($B$2&gt;0,$B$2,MULTIPLIER!$C$33)</f>
        <v>0</v>
      </c>
      <c r="D18" s="32">
        <v>41.15</v>
      </c>
      <c r="E18" s="43">
        <f t="shared" si="0"/>
        <v>0</v>
      </c>
      <c r="F18"/>
      <c r="G18"/>
      <c r="H18"/>
      <c r="I18"/>
      <c r="J18"/>
      <c r="K18"/>
      <c r="L18"/>
      <c r="M18"/>
      <c r="N18"/>
      <c r="O18"/>
    </row>
    <row r="19" spans="1:15" ht="14.25" x14ac:dyDescent="0.15">
      <c r="A19" s="33">
        <v>350360</v>
      </c>
      <c r="B19" s="71" t="s">
        <v>5268</v>
      </c>
      <c r="C19" s="35">
        <f>IF($B$2&gt;0,$B$2,MULTIPLIER!$C$33)</f>
        <v>0</v>
      </c>
      <c r="D19" s="36">
        <v>47.57</v>
      </c>
      <c r="E19" s="43">
        <f t="shared" si="0"/>
        <v>0</v>
      </c>
      <c r="F19"/>
      <c r="G19"/>
      <c r="H19"/>
      <c r="I19"/>
      <c r="J19"/>
      <c r="K19"/>
      <c r="L19"/>
      <c r="M19"/>
      <c r="N19"/>
      <c r="O19"/>
    </row>
    <row r="20" spans="1:15" ht="14.25" x14ac:dyDescent="0.15">
      <c r="A20" s="29">
        <v>350362</v>
      </c>
      <c r="B20" s="70" t="s">
        <v>5269</v>
      </c>
      <c r="C20" s="31">
        <f>IF($B$2&gt;0,$B$2,MULTIPLIER!$C$33)</f>
        <v>0</v>
      </c>
      <c r="D20" s="32">
        <v>52.68</v>
      </c>
      <c r="E20" s="43">
        <f t="shared" si="0"/>
        <v>0</v>
      </c>
      <c r="F20"/>
      <c r="G20"/>
      <c r="H20"/>
      <c r="I20"/>
      <c r="J20"/>
      <c r="K20"/>
      <c r="L20"/>
      <c r="M20"/>
      <c r="N20"/>
      <c r="O20"/>
    </row>
    <row r="21" spans="1:15" ht="14.25" x14ac:dyDescent="0.15">
      <c r="A21" s="33">
        <v>350364</v>
      </c>
      <c r="B21" s="71" t="s">
        <v>5270</v>
      </c>
      <c r="C21" s="35">
        <f>IF($B$2&gt;0,$B$2,MULTIPLIER!$C$33)</f>
        <v>0</v>
      </c>
      <c r="D21" s="36">
        <v>57.41</v>
      </c>
      <c r="E21" s="43">
        <f t="shared" si="0"/>
        <v>0</v>
      </c>
      <c r="F21"/>
      <c r="G21"/>
      <c r="H21"/>
      <c r="I21"/>
      <c r="J21"/>
      <c r="K21"/>
      <c r="L21"/>
      <c r="M21"/>
      <c r="N21"/>
      <c r="O21"/>
    </row>
    <row r="22" spans="1:15" ht="14.25" x14ac:dyDescent="0.15">
      <c r="A22" s="29">
        <v>350366</v>
      </c>
      <c r="B22" s="70" t="s">
        <v>5271</v>
      </c>
      <c r="C22" s="31">
        <f>IF($B$2&gt;0,$B$2,MULTIPLIER!$C$33)</f>
        <v>0</v>
      </c>
      <c r="D22" s="32">
        <v>61.24</v>
      </c>
      <c r="E22" s="43">
        <f t="shared" si="0"/>
        <v>0</v>
      </c>
      <c r="F22"/>
      <c r="G22"/>
      <c r="H22"/>
      <c r="I22"/>
      <c r="J22"/>
      <c r="K22"/>
      <c r="L22"/>
      <c r="M22"/>
      <c r="N22"/>
      <c r="O22"/>
    </row>
    <row r="23" spans="1:15" ht="14.25" x14ac:dyDescent="0.15">
      <c r="A23" s="33">
        <v>350379</v>
      </c>
      <c r="B23" s="71" t="s">
        <v>5272</v>
      </c>
      <c r="C23" s="35">
        <f>IF($B$2&gt;0,$B$2,MULTIPLIER!$C$33)</f>
        <v>0</v>
      </c>
      <c r="D23" s="36">
        <v>12.73</v>
      </c>
      <c r="E23" s="43">
        <f t="shared" si="0"/>
        <v>0</v>
      </c>
      <c r="F23"/>
      <c r="G23"/>
      <c r="H23"/>
      <c r="I23"/>
      <c r="J23"/>
      <c r="K23"/>
      <c r="L23"/>
      <c r="M23"/>
      <c r="N23"/>
      <c r="O23"/>
    </row>
    <row r="24" spans="1:15" ht="14.25" x14ac:dyDescent="0.15">
      <c r="A24" s="29">
        <v>350380</v>
      </c>
      <c r="B24" s="70" t="s">
        <v>5273</v>
      </c>
      <c r="C24" s="31">
        <f>IF($B$2&gt;0,$B$2,MULTIPLIER!$C$33)</f>
        <v>0</v>
      </c>
      <c r="D24" s="32">
        <v>14.73</v>
      </c>
      <c r="E24" s="43">
        <f t="shared" si="0"/>
        <v>0</v>
      </c>
      <c r="F24"/>
      <c r="G24"/>
      <c r="H24"/>
      <c r="I24"/>
      <c r="J24"/>
      <c r="K24"/>
      <c r="L24"/>
      <c r="M24"/>
      <c r="N24"/>
      <c r="O24"/>
    </row>
    <row r="25" spans="1:15" ht="14.25" x14ac:dyDescent="0.15">
      <c r="A25" s="33">
        <v>350381</v>
      </c>
      <c r="B25" s="71" t="s">
        <v>5274</v>
      </c>
      <c r="C25" s="35">
        <f>IF($B$2&gt;0,$B$2,MULTIPLIER!$C$33)</f>
        <v>0</v>
      </c>
      <c r="D25" s="36">
        <v>16.670000000000002</v>
      </c>
      <c r="E25" s="43">
        <f t="shared" si="0"/>
        <v>0</v>
      </c>
      <c r="F25"/>
      <c r="G25"/>
      <c r="H25"/>
      <c r="I25"/>
      <c r="J25"/>
      <c r="K25"/>
      <c r="L25"/>
      <c r="M25"/>
      <c r="N25"/>
      <c r="O25"/>
    </row>
    <row r="26" spans="1:15" ht="14.25" x14ac:dyDescent="0.15">
      <c r="A26" s="29">
        <v>350382</v>
      </c>
      <c r="B26" s="70" t="s">
        <v>5275</v>
      </c>
      <c r="C26" s="31">
        <f>IF($B$2&gt;0,$B$2,MULTIPLIER!$C$33)</f>
        <v>0</v>
      </c>
      <c r="D26" s="32">
        <v>18.059999999999999</v>
      </c>
      <c r="E26" s="43">
        <f t="shared" si="0"/>
        <v>0</v>
      </c>
      <c r="F26"/>
      <c r="G26"/>
      <c r="H26"/>
      <c r="I26"/>
      <c r="J26"/>
      <c r="K26"/>
      <c r="L26"/>
      <c r="M26"/>
      <c r="N26"/>
      <c r="O26"/>
    </row>
    <row r="27" spans="1:15" ht="14.25" x14ac:dyDescent="0.15">
      <c r="A27" s="33">
        <v>350383</v>
      </c>
      <c r="B27" s="71" t="s">
        <v>5276</v>
      </c>
      <c r="C27" s="35">
        <f>IF($B$2&gt;0,$B$2,MULTIPLIER!$C$33)</f>
        <v>0</v>
      </c>
      <c r="D27" s="36">
        <v>21.2</v>
      </c>
      <c r="E27" s="43">
        <f t="shared" si="0"/>
        <v>0</v>
      </c>
      <c r="F27"/>
      <c r="G27"/>
      <c r="H27"/>
      <c r="I27"/>
      <c r="J27"/>
      <c r="K27"/>
      <c r="L27"/>
      <c r="M27"/>
      <c r="N27"/>
      <c r="O27"/>
    </row>
    <row r="28" spans="1:15" ht="14.25" x14ac:dyDescent="0.15">
      <c r="A28" s="29">
        <v>350384</v>
      </c>
      <c r="B28" s="70" t="s">
        <v>5277</v>
      </c>
      <c r="C28" s="31">
        <f>IF($B$2&gt;0,$B$2,MULTIPLIER!$C$33)</f>
        <v>0</v>
      </c>
      <c r="D28" s="32">
        <v>23.07</v>
      </c>
      <c r="E28" s="43">
        <f t="shared" si="0"/>
        <v>0</v>
      </c>
      <c r="F28"/>
      <c r="G28"/>
      <c r="H28"/>
      <c r="I28"/>
      <c r="J28"/>
      <c r="K28"/>
      <c r="L28"/>
      <c r="M28"/>
      <c r="N28"/>
      <c r="O28"/>
    </row>
    <row r="29" spans="1:15" ht="14.25" x14ac:dyDescent="0.15">
      <c r="A29" s="33">
        <v>350385</v>
      </c>
      <c r="B29" s="71" t="s">
        <v>5278</v>
      </c>
      <c r="C29" s="35">
        <f>IF($B$2&gt;0,$B$2,MULTIPLIER!$C$33)</f>
        <v>0</v>
      </c>
      <c r="D29" s="36">
        <v>27.13</v>
      </c>
      <c r="E29" s="43">
        <f t="shared" si="0"/>
        <v>0</v>
      </c>
      <c r="F29"/>
      <c r="G29"/>
      <c r="H29"/>
      <c r="I29"/>
      <c r="J29"/>
      <c r="K29"/>
      <c r="L29"/>
      <c r="M29"/>
      <c r="N29"/>
      <c r="O29"/>
    </row>
    <row r="30" spans="1:15" ht="14.25" x14ac:dyDescent="0.15">
      <c r="A30" s="29">
        <v>350386</v>
      </c>
      <c r="B30" s="70" t="s">
        <v>5279</v>
      </c>
      <c r="C30" s="31">
        <f>IF($B$2&gt;0,$B$2,MULTIPLIER!$C$33)</f>
        <v>0</v>
      </c>
      <c r="D30" s="32">
        <v>29.44</v>
      </c>
      <c r="E30" s="43">
        <f t="shared" si="0"/>
        <v>0</v>
      </c>
      <c r="F30"/>
      <c r="G30"/>
      <c r="H30"/>
      <c r="I30"/>
      <c r="J30"/>
      <c r="K30"/>
      <c r="L30"/>
      <c r="M30"/>
      <c r="N30"/>
      <c r="O30"/>
    </row>
    <row r="31" spans="1:15" ht="14.25" x14ac:dyDescent="0.15">
      <c r="A31" s="33">
        <v>350387</v>
      </c>
      <c r="B31" s="71" t="s">
        <v>5280</v>
      </c>
      <c r="C31" s="35">
        <f>IF($B$2&gt;0,$B$2,MULTIPLIER!$C$33)</f>
        <v>0</v>
      </c>
      <c r="D31" s="36">
        <v>32.090000000000003</v>
      </c>
      <c r="E31" s="43">
        <f t="shared" si="0"/>
        <v>0</v>
      </c>
      <c r="F31"/>
      <c r="G31"/>
      <c r="H31"/>
      <c r="I31"/>
      <c r="J31"/>
      <c r="K31"/>
      <c r="L31"/>
      <c r="M31"/>
      <c r="N31"/>
      <c r="O31"/>
    </row>
    <row r="32" spans="1:15" ht="14.25" x14ac:dyDescent="0.15">
      <c r="A32" s="29">
        <v>350388</v>
      </c>
      <c r="B32" s="70" t="s">
        <v>5281</v>
      </c>
      <c r="C32" s="31">
        <f>IF($B$2&gt;0,$B$2,MULTIPLIER!$C$33)</f>
        <v>0</v>
      </c>
      <c r="D32" s="32">
        <v>34.78</v>
      </c>
      <c r="E32" s="43">
        <f t="shared" si="0"/>
        <v>0</v>
      </c>
      <c r="F32"/>
      <c r="G32"/>
      <c r="H32"/>
      <c r="I32"/>
      <c r="J32"/>
      <c r="K32"/>
      <c r="L32"/>
      <c r="M32"/>
      <c r="N32"/>
      <c r="O32"/>
    </row>
    <row r="33" spans="1:15" ht="14.25" x14ac:dyDescent="0.15">
      <c r="A33" s="33">
        <v>350389</v>
      </c>
      <c r="B33" s="71" t="s">
        <v>5282</v>
      </c>
      <c r="C33" s="35">
        <f>IF($B$2&gt;0,$B$2,MULTIPLIER!$C$33)</f>
        <v>0</v>
      </c>
      <c r="D33" s="36">
        <v>39.119999999999997</v>
      </c>
      <c r="E33" s="43">
        <f t="shared" si="0"/>
        <v>0</v>
      </c>
      <c r="F33"/>
      <c r="G33"/>
      <c r="H33"/>
      <c r="I33"/>
      <c r="J33"/>
      <c r="K33"/>
      <c r="L33"/>
      <c r="M33"/>
      <c r="N33"/>
      <c r="O33"/>
    </row>
    <row r="34" spans="1:15" ht="14.25" x14ac:dyDescent="0.15">
      <c r="A34" s="29">
        <v>350391</v>
      </c>
      <c r="B34" s="70" t="s">
        <v>5283</v>
      </c>
      <c r="C34" s="31">
        <f>IF($B$2&gt;0,$B$2,MULTIPLIER!$C$33)</f>
        <v>0</v>
      </c>
      <c r="D34" s="32">
        <v>43.28</v>
      </c>
      <c r="E34" s="43">
        <f t="shared" si="0"/>
        <v>0</v>
      </c>
      <c r="F34"/>
      <c r="G34"/>
      <c r="H34"/>
      <c r="I34"/>
      <c r="J34"/>
      <c r="K34"/>
      <c r="L34"/>
      <c r="M34"/>
      <c r="N34"/>
      <c r="O34"/>
    </row>
    <row r="35" spans="1:15" ht="14.25" x14ac:dyDescent="0.15">
      <c r="A35" s="33">
        <v>350393</v>
      </c>
      <c r="B35" s="71" t="s">
        <v>5284</v>
      </c>
      <c r="C35" s="35">
        <f>IF($B$2&gt;0,$B$2,MULTIPLIER!$C$33)</f>
        <v>0</v>
      </c>
      <c r="D35" s="36">
        <v>46.65</v>
      </c>
      <c r="E35" s="43">
        <f t="shared" si="0"/>
        <v>0</v>
      </c>
      <c r="F35"/>
      <c r="G35"/>
      <c r="H35"/>
      <c r="I35"/>
      <c r="J35"/>
      <c r="K35"/>
      <c r="L35"/>
      <c r="M35"/>
      <c r="N35"/>
      <c r="O35"/>
    </row>
    <row r="36" spans="1:15" ht="14.25" x14ac:dyDescent="0.15">
      <c r="A36" s="29">
        <v>350395</v>
      </c>
      <c r="B36" s="70" t="s">
        <v>5285</v>
      </c>
      <c r="C36" s="31">
        <f>IF($B$2&gt;0,$B$2,MULTIPLIER!$C$33)</f>
        <v>0</v>
      </c>
      <c r="D36" s="32">
        <v>49.43</v>
      </c>
      <c r="E36" s="43">
        <f t="shared" si="0"/>
        <v>0</v>
      </c>
      <c r="F36"/>
      <c r="G36"/>
      <c r="H36"/>
      <c r="I36"/>
      <c r="J36"/>
      <c r="K36"/>
      <c r="L36"/>
      <c r="M36"/>
      <c r="N36"/>
      <c r="O36"/>
    </row>
    <row r="37" spans="1:15" ht="14.25" x14ac:dyDescent="0.15">
      <c r="A37" s="33">
        <v>350397</v>
      </c>
      <c r="B37" s="71" t="s">
        <v>5286</v>
      </c>
      <c r="C37" s="35">
        <f>IF($B$2&gt;0,$B$2,MULTIPLIER!$C$33)</f>
        <v>0</v>
      </c>
      <c r="D37" s="36">
        <v>55.65</v>
      </c>
      <c r="E37" s="43">
        <f t="shared" si="0"/>
        <v>0</v>
      </c>
      <c r="F37"/>
      <c r="G37"/>
      <c r="H37"/>
      <c r="I37"/>
      <c r="J37"/>
      <c r="K37"/>
      <c r="L37"/>
      <c r="M37"/>
      <c r="N37"/>
      <c r="O37"/>
    </row>
    <row r="38" spans="1:15" ht="14.25" x14ac:dyDescent="0.15">
      <c r="A38" s="29">
        <v>350399</v>
      </c>
      <c r="B38" s="70" t="s">
        <v>5287</v>
      </c>
      <c r="C38" s="31">
        <f>IF($B$2&gt;0,$B$2,MULTIPLIER!$C$33)</f>
        <v>0</v>
      </c>
      <c r="D38" s="32">
        <v>63.15</v>
      </c>
      <c r="E38" s="43">
        <f t="shared" ref="E38:E69" si="1">C38*D38</f>
        <v>0</v>
      </c>
      <c r="F38"/>
      <c r="G38"/>
      <c r="H38"/>
      <c r="I38"/>
      <c r="J38"/>
      <c r="K38"/>
      <c r="L38"/>
      <c r="M38"/>
      <c r="N38"/>
      <c r="O38"/>
    </row>
    <row r="39" spans="1:15" ht="14.25" x14ac:dyDescent="0.15">
      <c r="A39" s="33">
        <v>350401</v>
      </c>
      <c r="B39" s="71" t="s">
        <v>5288</v>
      </c>
      <c r="C39" s="35">
        <f>IF($B$2&gt;0,$B$2,MULTIPLIER!$C$33)</f>
        <v>0</v>
      </c>
      <c r="D39" s="36">
        <v>70.430000000000007</v>
      </c>
      <c r="E39" s="43">
        <f t="shared" si="1"/>
        <v>0</v>
      </c>
      <c r="F39"/>
      <c r="G39"/>
      <c r="H39"/>
      <c r="I39"/>
      <c r="J39"/>
      <c r="K39"/>
      <c r="L39"/>
      <c r="M39"/>
      <c r="N39"/>
      <c r="O39"/>
    </row>
    <row r="40" spans="1:15" ht="14.25" x14ac:dyDescent="0.15">
      <c r="A40" s="29">
        <v>350414</v>
      </c>
      <c r="B40" s="70" t="s">
        <v>5289</v>
      </c>
      <c r="C40" s="31">
        <f>IF($B$2&gt;0,$B$2,MULTIPLIER!$C$33)</f>
        <v>0</v>
      </c>
      <c r="D40" s="32">
        <v>13.19</v>
      </c>
      <c r="E40" s="43">
        <f t="shared" si="1"/>
        <v>0</v>
      </c>
      <c r="F40"/>
      <c r="G40"/>
      <c r="H40"/>
      <c r="I40"/>
      <c r="J40"/>
      <c r="K40"/>
      <c r="L40"/>
      <c r="M40"/>
      <c r="N40"/>
      <c r="O40"/>
    </row>
    <row r="41" spans="1:15" ht="14.25" x14ac:dyDescent="0.15">
      <c r="A41" s="33">
        <v>350415</v>
      </c>
      <c r="B41" s="71" t="s">
        <v>5290</v>
      </c>
      <c r="C41" s="35">
        <f>IF($B$2&gt;0,$B$2,MULTIPLIER!$C$33)</f>
        <v>0</v>
      </c>
      <c r="D41" s="36">
        <v>15.61</v>
      </c>
      <c r="E41" s="43">
        <f t="shared" si="1"/>
        <v>0</v>
      </c>
      <c r="F41"/>
      <c r="G41"/>
      <c r="H41"/>
      <c r="I41"/>
      <c r="J41"/>
      <c r="K41"/>
      <c r="L41"/>
      <c r="M41"/>
      <c r="N41"/>
      <c r="O41"/>
    </row>
    <row r="42" spans="1:15" ht="14.25" x14ac:dyDescent="0.15">
      <c r="A42" s="29">
        <v>350416</v>
      </c>
      <c r="B42" s="70" t="s">
        <v>5291</v>
      </c>
      <c r="C42" s="31">
        <f>IF($B$2&gt;0,$B$2,MULTIPLIER!$C$33)</f>
        <v>0</v>
      </c>
      <c r="D42" s="32">
        <v>18.96</v>
      </c>
      <c r="E42" s="43">
        <f t="shared" si="1"/>
        <v>0</v>
      </c>
      <c r="F42"/>
      <c r="G42"/>
      <c r="H42"/>
      <c r="I42"/>
      <c r="J42"/>
      <c r="K42"/>
      <c r="L42"/>
      <c r="M42"/>
      <c r="N42"/>
      <c r="O42"/>
    </row>
    <row r="43" spans="1:15" ht="14.25" x14ac:dyDescent="0.15">
      <c r="A43" s="33">
        <v>350417</v>
      </c>
      <c r="B43" s="71" t="s">
        <v>5292</v>
      </c>
      <c r="C43" s="35">
        <f>IF($B$2&gt;0,$B$2,MULTIPLIER!$C$33)</f>
        <v>0</v>
      </c>
      <c r="D43" s="36">
        <v>20.55</v>
      </c>
      <c r="E43" s="43">
        <f t="shared" si="1"/>
        <v>0</v>
      </c>
      <c r="F43"/>
      <c r="G43"/>
      <c r="H43"/>
      <c r="I43"/>
      <c r="J43"/>
      <c r="K43"/>
      <c r="L43"/>
      <c r="M43"/>
      <c r="N43"/>
      <c r="O43"/>
    </row>
    <row r="44" spans="1:15" ht="14.25" x14ac:dyDescent="0.15">
      <c r="A44" s="29">
        <v>350418</v>
      </c>
      <c r="B44" s="70" t="s">
        <v>5293</v>
      </c>
      <c r="C44" s="31">
        <f>IF($B$2&gt;0,$B$2,MULTIPLIER!$C$33)</f>
        <v>0</v>
      </c>
      <c r="D44" s="32">
        <v>25.14</v>
      </c>
      <c r="E44" s="43">
        <f t="shared" si="1"/>
        <v>0</v>
      </c>
      <c r="F44"/>
      <c r="G44"/>
      <c r="H44"/>
      <c r="I44"/>
      <c r="J44"/>
      <c r="K44"/>
      <c r="L44"/>
      <c r="M44"/>
      <c r="N44"/>
      <c r="O44"/>
    </row>
    <row r="45" spans="1:15" ht="14.25" x14ac:dyDescent="0.15">
      <c r="A45" s="33">
        <v>350419</v>
      </c>
      <c r="B45" s="71" t="s">
        <v>5294</v>
      </c>
      <c r="C45" s="35">
        <f>IF($B$2&gt;0,$B$2,MULTIPLIER!$C$33)</f>
        <v>0</v>
      </c>
      <c r="D45" s="36">
        <v>27.12</v>
      </c>
      <c r="E45" s="43">
        <f t="shared" si="1"/>
        <v>0</v>
      </c>
      <c r="F45"/>
      <c r="G45"/>
      <c r="H45"/>
      <c r="I45"/>
      <c r="J45"/>
      <c r="K45"/>
      <c r="L45"/>
      <c r="M45"/>
      <c r="N45"/>
      <c r="O45"/>
    </row>
    <row r="46" spans="1:15" ht="14.25" x14ac:dyDescent="0.15">
      <c r="A46" s="29">
        <v>350420</v>
      </c>
      <c r="B46" s="70" t="s">
        <v>5295</v>
      </c>
      <c r="C46" s="31">
        <f>IF($B$2&gt;0,$B$2,MULTIPLIER!$C$33)</f>
        <v>0</v>
      </c>
      <c r="D46" s="32">
        <v>32.270000000000003</v>
      </c>
      <c r="E46" s="43">
        <f t="shared" si="1"/>
        <v>0</v>
      </c>
      <c r="F46"/>
      <c r="G46"/>
      <c r="H46"/>
      <c r="I46"/>
      <c r="J46"/>
      <c r="K46"/>
      <c r="L46"/>
      <c r="M46"/>
      <c r="N46"/>
      <c r="O46"/>
    </row>
    <row r="47" spans="1:15" ht="14.25" x14ac:dyDescent="0.15">
      <c r="A47" s="33">
        <v>350421</v>
      </c>
      <c r="B47" s="71" t="s">
        <v>5296</v>
      </c>
      <c r="C47" s="35">
        <f>IF($B$2&gt;0,$B$2,MULTIPLIER!$C$33)</f>
        <v>0</v>
      </c>
      <c r="D47" s="36">
        <v>34.369999999999997</v>
      </c>
      <c r="E47" s="43">
        <f t="shared" si="1"/>
        <v>0</v>
      </c>
      <c r="F47"/>
      <c r="G47"/>
      <c r="H47"/>
      <c r="I47"/>
      <c r="J47"/>
      <c r="K47"/>
      <c r="L47"/>
      <c r="M47"/>
      <c r="N47"/>
      <c r="O47"/>
    </row>
    <row r="48" spans="1:15" ht="14.25" x14ac:dyDescent="0.15">
      <c r="A48" s="29">
        <v>350422</v>
      </c>
      <c r="B48" s="70" t="s">
        <v>5297</v>
      </c>
      <c r="C48" s="31">
        <f>IF($B$2&gt;0,$B$2,MULTIPLIER!$C$33)</f>
        <v>0</v>
      </c>
      <c r="D48" s="32">
        <v>37.71</v>
      </c>
      <c r="E48" s="43">
        <f t="shared" si="1"/>
        <v>0</v>
      </c>
      <c r="F48"/>
      <c r="G48"/>
      <c r="H48"/>
      <c r="I48"/>
      <c r="J48"/>
      <c r="K48"/>
      <c r="L48"/>
      <c r="M48"/>
      <c r="N48"/>
      <c r="O48"/>
    </row>
    <row r="49" spans="1:15" ht="14.25" x14ac:dyDescent="0.15">
      <c r="A49" s="33">
        <v>350423</v>
      </c>
      <c r="B49" s="71" t="s">
        <v>5298</v>
      </c>
      <c r="C49" s="35">
        <f>IF($B$2&gt;0,$B$2,MULTIPLIER!$C$33)</f>
        <v>0</v>
      </c>
      <c r="D49" s="36">
        <v>40.98</v>
      </c>
      <c r="E49" s="43">
        <f t="shared" si="1"/>
        <v>0</v>
      </c>
      <c r="F49"/>
      <c r="G49"/>
      <c r="H49"/>
      <c r="I49"/>
      <c r="J49"/>
      <c r="K49"/>
      <c r="L49"/>
      <c r="M49"/>
      <c r="N49"/>
      <c r="O49"/>
    </row>
    <row r="50" spans="1:15" ht="14.25" x14ac:dyDescent="0.15">
      <c r="A50" s="29">
        <v>350424</v>
      </c>
      <c r="B50" s="70" t="s">
        <v>5299</v>
      </c>
      <c r="C50" s="31">
        <f>IF($B$2&gt;0,$B$2,MULTIPLIER!$C$33)</f>
        <v>0</v>
      </c>
      <c r="D50" s="32">
        <v>44.32</v>
      </c>
      <c r="E50" s="43">
        <f t="shared" si="1"/>
        <v>0</v>
      </c>
      <c r="F50"/>
      <c r="G50"/>
      <c r="H50"/>
      <c r="I50"/>
      <c r="J50"/>
      <c r="K50"/>
      <c r="L50"/>
      <c r="M50"/>
      <c r="N50"/>
      <c r="O50"/>
    </row>
    <row r="51" spans="1:15" ht="14.25" x14ac:dyDescent="0.15">
      <c r="A51" s="33">
        <v>350426</v>
      </c>
      <c r="B51" s="71" t="s">
        <v>5300</v>
      </c>
      <c r="C51" s="35">
        <f>IF($B$2&gt;0,$B$2,MULTIPLIER!$C$33)</f>
        <v>0</v>
      </c>
      <c r="D51" s="36">
        <v>49.64</v>
      </c>
      <c r="E51" s="43">
        <f t="shared" si="1"/>
        <v>0</v>
      </c>
      <c r="F51"/>
      <c r="G51"/>
      <c r="H51"/>
      <c r="I51"/>
      <c r="J51"/>
      <c r="K51"/>
      <c r="L51"/>
      <c r="M51"/>
      <c r="N51"/>
      <c r="O51"/>
    </row>
    <row r="52" spans="1:15" ht="14.25" x14ac:dyDescent="0.15">
      <c r="A52" s="29">
        <v>350428</v>
      </c>
      <c r="B52" s="70" t="s">
        <v>5301</v>
      </c>
      <c r="C52" s="31">
        <f>IF($B$2&gt;0,$B$2,MULTIPLIER!$C$33)</f>
        <v>0</v>
      </c>
      <c r="D52" s="32">
        <v>57.78</v>
      </c>
      <c r="E52" s="43">
        <f t="shared" si="1"/>
        <v>0</v>
      </c>
      <c r="F52"/>
      <c r="G52"/>
      <c r="H52"/>
      <c r="I52"/>
      <c r="J52"/>
      <c r="K52"/>
      <c r="L52"/>
      <c r="M52"/>
      <c r="N52"/>
      <c r="O52"/>
    </row>
    <row r="53" spans="1:15" ht="14.25" x14ac:dyDescent="0.15">
      <c r="A53" s="33">
        <v>350430</v>
      </c>
      <c r="B53" s="71" t="s">
        <v>5302</v>
      </c>
      <c r="C53" s="35">
        <f>IF($B$2&gt;0,$B$2,MULTIPLIER!$C$33)</f>
        <v>0</v>
      </c>
      <c r="D53" s="36">
        <v>64.25</v>
      </c>
      <c r="E53" s="43">
        <f t="shared" si="1"/>
        <v>0</v>
      </c>
      <c r="F53"/>
      <c r="G53"/>
      <c r="H53"/>
      <c r="I53"/>
      <c r="J53"/>
      <c r="K53"/>
      <c r="L53"/>
      <c r="M53"/>
      <c r="N53"/>
      <c r="O53"/>
    </row>
    <row r="54" spans="1:15" ht="14.25" x14ac:dyDescent="0.15">
      <c r="A54" s="29">
        <v>350432</v>
      </c>
      <c r="B54" s="70" t="s">
        <v>5303</v>
      </c>
      <c r="C54" s="31">
        <f>IF($B$2&gt;0,$B$2,MULTIPLIER!$C$33)</f>
        <v>0</v>
      </c>
      <c r="D54" s="32">
        <v>71.88</v>
      </c>
      <c r="E54" s="43">
        <f t="shared" si="1"/>
        <v>0</v>
      </c>
      <c r="F54"/>
      <c r="G54"/>
      <c r="H54"/>
      <c r="I54"/>
      <c r="J54"/>
      <c r="K54"/>
      <c r="L54"/>
      <c r="M54"/>
      <c r="N54"/>
      <c r="O54"/>
    </row>
    <row r="55" spans="1:15" ht="14.25" x14ac:dyDescent="0.15">
      <c r="A55" s="33">
        <v>350434</v>
      </c>
      <c r="B55" s="71" t="s">
        <v>5304</v>
      </c>
      <c r="C55" s="35">
        <f>IF($B$2&gt;0,$B$2,MULTIPLIER!$C$33)</f>
        <v>0</v>
      </c>
      <c r="D55" s="36">
        <v>78.459999999999994</v>
      </c>
      <c r="E55" s="43">
        <f t="shared" si="1"/>
        <v>0</v>
      </c>
      <c r="F55"/>
      <c r="G55"/>
      <c r="H55"/>
      <c r="I55"/>
      <c r="J55"/>
      <c r="K55"/>
      <c r="L55"/>
      <c r="M55"/>
      <c r="N55"/>
      <c r="O55"/>
    </row>
    <row r="56" spans="1:15" ht="14.25" x14ac:dyDescent="0.15">
      <c r="A56" s="29">
        <v>350436</v>
      </c>
      <c r="B56" s="70" t="s">
        <v>5305</v>
      </c>
      <c r="C56" s="31">
        <f>IF($B$2&gt;0,$B$2,MULTIPLIER!$C$33)</f>
        <v>0</v>
      </c>
      <c r="D56" s="32">
        <v>85.1</v>
      </c>
      <c r="E56" s="43">
        <f t="shared" si="1"/>
        <v>0</v>
      </c>
      <c r="F56"/>
      <c r="G56"/>
      <c r="H56"/>
      <c r="I56"/>
      <c r="J56"/>
      <c r="K56"/>
      <c r="L56"/>
      <c r="M56"/>
      <c r="N56"/>
      <c r="O56"/>
    </row>
    <row r="57" spans="1:15" ht="14.25" x14ac:dyDescent="0.15">
      <c r="A57" s="33">
        <v>350449</v>
      </c>
      <c r="B57" s="71" t="s">
        <v>5306</v>
      </c>
      <c r="C57" s="35">
        <f>IF($B$2&gt;0,$B$2,MULTIPLIER!$C$33)</f>
        <v>0</v>
      </c>
      <c r="D57" s="36">
        <v>17.59</v>
      </c>
      <c r="E57" s="43">
        <f t="shared" si="1"/>
        <v>0</v>
      </c>
      <c r="F57"/>
      <c r="G57"/>
      <c r="H57"/>
      <c r="I57"/>
      <c r="J57"/>
      <c r="K57"/>
      <c r="L57"/>
      <c r="M57"/>
      <c r="N57"/>
      <c r="O57"/>
    </row>
    <row r="58" spans="1:15" ht="14.25" x14ac:dyDescent="0.15">
      <c r="A58" s="29">
        <v>350450</v>
      </c>
      <c r="B58" s="70" t="s">
        <v>5307</v>
      </c>
      <c r="C58" s="31">
        <f>IF($B$2&gt;0,$B$2,MULTIPLIER!$C$33)</f>
        <v>0</v>
      </c>
      <c r="D58" s="32">
        <v>20.37</v>
      </c>
      <c r="E58" s="43">
        <f t="shared" si="1"/>
        <v>0</v>
      </c>
      <c r="F58"/>
      <c r="G58"/>
      <c r="H58"/>
      <c r="I58"/>
      <c r="J58"/>
      <c r="K58"/>
      <c r="L58"/>
      <c r="M58"/>
      <c r="N58"/>
      <c r="O58"/>
    </row>
    <row r="59" spans="1:15" ht="14.25" x14ac:dyDescent="0.15">
      <c r="A59" s="33">
        <v>350451</v>
      </c>
      <c r="B59" s="71" t="s">
        <v>5308</v>
      </c>
      <c r="C59" s="35">
        <f>IF($B$2&gt;0,$B$2,MULTIPLIER!$C$33)</f>
        <v>0</v>
      </c>
      <c r="D59" s="36">
        <v>23.19</v>
      </c>
      <c r="E59" s="43">
        <f t="shared" si="1"/>
        <v>0</v>
      </c>
      <c r="F59"/>
      <c r="G59"/>
      <c r="H59"/>
      <c r="I59"/>
      <c r="J59"/>
      <c r="K59"/>
      <c r="L59"/>
      <c r="M59"/>
      <c r="N59"/>
      <c r="O59"/>
    </row>
    <row r="60" spans="1:15" ht="14.25" x14ac:dyDescent="0.15">
      <c r="A60" s="29">
        <v>350452</v>
      </c>
      <c r="B60" s="70" t="s">
        <v>5309</v>
      </c>
      <c r="C60" s="31">
        <f>IF($B$2&gt;0,$B$2,MULTIPLIER!$C$33)</f>
        <v>0</v>
      </c>
      <c r="D60" s="32">
        <v>28.45</v>
      </c>
      <c r="E60" s="43">
        <f t="shared" si="1"/>
        <v>0</v>
      </c>
      <c r="F60"/>
      <c r="G60"/>
      <c r="H60"/>
      <c r="I60"/>
      <c r="J60"/>
      <c r="K60"/>
      <c r="L60"/>
      <c r="M60"/>
      <c r="N60"/>
      <c r="O60"/>
    </row>
    <row r="61" spans="1:15" ht="14.25" x14ac:dyDescent="0.15">
      <c r="A61" s="33">
        <v>350453</v>
      </c>
      <c r="B61" s="71" t="s">
        <v>5310</v>
      </c>
      <c r="C61" s="35">
        <f>IF($B$2&gt;0,$B$2,MULTIPLIER!$C$33)</f>
        <v>0</v>
      </c>
      <c r="D61" s="36">
        <v>33.4</v>
      </c>
      <c r="E61" s="43">
        <f t="shared" si="1"/>
        <v>0</v>
      </c>
      <c r="F61"/>
      <c r="G61"/>
      <c r="H61"/>
      <c r="I61"/>
      <c r="J61"/>
      <c r="K61"/>
      <c r="L61"/>
      <c r="M61"/>
      <c r="N61"/>
      <c r="O61"/>
    </row>
    <row r="62" spans="1:15" ht="14.25" x14ac:dyDescent="0.15">
      <c r="A62" s="29">
        <v>350454</v>
      </c>
      <c r="B62" s="70" t="s">
        <v>5311</v>
      </c>
      <c r="C62" s="31">
        <f>IF($B$2&gt;0,$B$2,MULTIPLIER!$C$33)</f>
        <v>0</v>
      </c>
      <c r="D62" s="32">
        <v>38.119999999999997</v>
      </c>
      <c r="E62" s="43">
        <f t="shared" si="1"/>
        <v>0</v>
      </c>
      <c r="F62"/>
      <c r="G62"/>
      <c r="H62"/>
      <c r="I62"/>
      <c r="J62"/>
      <c r="K62"/>
      <c r="L62"/>
      <c r="M62"/>
      <c r="N62"/>
      <c r="O62"/>
    </row>
    <row r="63" spans="1:15" ht="14.25" x14ac:dyDescent="0.15">
      <c r="A63" s="33">
        <v>350455</v>
      </c>
      <c r="B63" s="71" t="s">
        <v>5312</v>
      </c>
      <c r="C63" s="35">
        <f>IF($B$2&gt;0,$B$2,MULTIPLIER!$C$33)</f>
        <v>0</v>
      </c>
      <c r="D63" s="36">
        <v>43.68</v>
      </c>
      <c r="E63" s="43">
        <f t="shared" si="1"/>
        <v>0</v>
      </c>
      <c r="F63"/>
      <c r="G63"/>
      <c r="H63"/>
      <c r="I63"/>
      <c r="J63"/>
      <c r="K63"/>
      <c r="L63"/>
      <c r="M63"/>
      <c r="N63"/>
      <c r="O63"/>
    </row>
    <row r="64" spans="1:15" ht="14.25" x14ac:dyDescent="0.15">
      <c r="A64" s="29">
        <v>350456</v>
      </c>
      <c r="B64" s="70" t="s">
        <v>5313</v>
      </c>
      <c r="C64" s="31">
        <f>IF($B$2&gt;0,$B$2,MULTIPLIER!$C$33)</f>
        <v>0</v>
      </c>
      <c r="D64" s="32">
        <v>47.4</v>
      </c>
      <c r="E64" s="43">
        <f t="shared" si="1"/>
        <v>0</v>
      </c>
      <c r="F64"/>
      <c r="G64"/>
      <c r="H64"/>
      <c r="I64"/>
      <c r="J64"/>
      <c r="K64"/>
      <c r="L64"/>
      <c r="M64"/>
      <c r="N64"/>
      <c r="O64"/>
    </row>
    <row r="65" spans="1:15" ht="14.25" x14ac:dyDescent="0.15">
      <c r="A65" s="33">
        <v>350457</v>
      </c>
      <c r="B65" s="71" t="s">
        <v>5314</v>
      </c>
      <c r="C65" s="35">
        <f>IF($B$2&gt;0,$B$2,MULTIPLIER!$C$33)</f>
        <v>0</v>
      </c>
      <c r="D65" s="36">
        <v>52.23</v>
      </c>
      <c r="E65" s="43">
        <f t="shared" si="1"/>
        <v>0</v>
      </c>
      <c r="F65"/>
      <c r="G65"/>
      <c r="H65"/>
      <c r="I65"/>
      <c r="J65"/>
      <c r="K65"/>
      <c r="L65"/>
      <c r="M65"/>
      <c r="N65"/>
      <c r="O65"/>
    </row>
    <row r="66" spans="1:15" ht="14.25" x14ac:dyDescent="0.15">
      <c r="A66" s="29">
        <v>350458</v>
      </c>
      <c r="B66" s="70" t="s">
        <v>5315</v>
      </c>
      <c r="C66" s="31">
        <f>IF($B$2&gt;0,$B$2,MULTIPLIER!$C$33)</f>
        <v>0</v>
      </c>
      <c r="D66" s="32">
        <v>57.36</v>
      </c>
      <c r="E66" s="43">
        <f t="shared" si="1"/>
        <v>0</v>
      </c>
      <c r="F66"/>
      <c r="G66"/>
      <c r="H66"/>
      <c r="I66"/>
      <c r="J66"/>
      <c r="K66"/>
      <c r="L66"/>
      <c r="M66"/>
      <c r="N66"/>
      <c r="O66"/>
    </row>
    <row r="67" spans="1:15" ht="14.25" x14ac:dyDescent="0.15">
      <c r="A67" s="33">
        <v>350459</v>
      </c>
      <c r="B67" s="71" t="s">
        <v>5316</v>
      </c>
      <c r="C67" s="35">
        <f>IF($B$2&gt;0,$B$2,MULTIPLIER!$C$33)</f>
        <v>0</v>
      </c>
      <c r="D67" s="36">
        <v>63.6</v>
      </c>
      <c r="E67" s="43">
        <f t="shared" si="1"/>
        <v>0</v>
      </c>
      <c r="F67"/>
      <c r="G67"/>
      <c r="H67"/>
      <c r="I67"/>
      <c r="J67"/>
      <c r="K67"/>
      <c r="L67"/>
      <c r="M67"/>
      <c r="N67"/>
      <c r="O67"/>
    </row>
    <row r="68" spans="1:15" ht="14.25" x14ac:dyDescent="0.15">
      <c r="A68" s="29">
        <v>350461</v>
      </c>
      <c r="B68" s="70" t="s">
        <v>5317</v>
      </c>
      <c r="C68" s="31">
        <f>IF($B$2&gt;0,$B$2,MULTIPLIER!$C$33)</f>
        <v>0</v>
      </c>
      <c r="D68" s="32">
        <v>73.69</v>
      </c>
      <c r="E68" s="43">
        <f t="shared" si="1"/>
        <v>0</v>
      </c>
      <c r="F68"/>
      <c r="G68"/>
      <c r="H68"/>
      <c r="I68"/>
      <c r="J68"/>
      <c r="K68"/>
      <c r="L68"/>
      <c r="M68"/>
      <c r="N68"/>
      <c r="O68"/>
    </row>
    <row r="69" spans="1:15" ht="14.25" x14ac:dyDescent="0.15">
      <c r="A69" s="33">
        <v>350463</v>
      </c>
      <c r="B69" s="71" t="s">
        <v>5318</v>
      </c>
      <c r="C69" s="35">
        <f>IF($B$2&gt;0,$B$2,MULTIPLIER!$C$33)</f>
        <v>0</v>
      </c>
      <c r="D69" s="36">
        <v>82.55</v>
      </c>
      <c r="E69" s="43">
        <f t="shared" si="1"/>
        <v>0</v>
      </c>
      <c r="F69"/>
      <c r="G69"/>
      <c r="H69"/>
      <c r="I69"/>
      <c r="J69"/>
      <c r="K69"/>
      <c r="L69"/>
      <c r="M69"/>
      <c r="N69"/>
      <c r="O69"/>
    </row>
    <row r="70" spans="1:15" ht="14.25" x14ac:dyDescent="0.15">
      <c r="A70" s="29">
        <v>350465</v>
      </c>
      <c r="B70" s="70" t="s">
        <v>5319</v>
      </c>
      <c r="C70" s="31">
        <f>IF($B$2&gt;0,$B$2,MULTIPLIER!$C$33)</f>
        <v>0</v>
      </c>
      <c r="D70" s="32">
        <v>91.6</v>
      </c>
      <c r="E70" s="43">
        <f t="shared" ref="E70:E101" si="2">C70*D70</f>
        <v>0</v>
      </c>
      <c r="F70"/>
      <c r="G70"/>
      <c r="H70"/>
      <c r="I70"/>
      <c r="J70"/>
      <c r="K70"/>
      <c r="L70"/>
      <c r="M70"/>
      <c r="N70"/>
      <c r="O70"/>
    </row>
    <row r="71" spans="1:15" ht="14.25" x14ac:dyDescent="0.15">
      <c r="A71" s="33">
        <v>350467</v>
      </c>
      <c r="B71" s="71" t="s">
        <v>5320</v>
      </c>
      <c r="C71" s="35">
        <f>IF($B$2&gt;0,$B$2,MULTIPLIER!$C$33)</f>
        <v>0</v>
      </c>
      <c r="D71" s="36">
        <v>101.31</v>
      </c>
      <c r="E71" s="43">
        <f t="shared" si="2"/>
        <v>0</v>
      </c>
      <c r="F71"/>
      <c r="G71"/>
      <c r="H71"/>
      <c r="I71"/>
      <c r="J71"/>
      <c r="K71"/>
      <c r="L71"/>
      <c r="M71"/>
      <c r="N71"/>
      <c r="O71"/>
    </row>
    <row r="72" spans="1:15" ht="14.25" x14ac:dyDescent="0.15">
      <c r="A72" s="29">
        <v>350469</v>
      </c>
      <c r="B72" s="70" t="s">
        <v>5321</v>
      </c>
      <c r="C72" s="31">
        <f>IF($B$2&gt;0,$B$2,MULTIPLIER!$C$33)</f>
        <v>0</v>
      </c>
      <c r="D72" s="32">
        <v>111</v>
      </c>
      <c r="E72" s="43">
        <f t="shared" si="2"/>
        <v>0</v>
      </c>
      <c r="F72"/>
      <c r="G72"/>
      <c r="H72"/>
      <c r="I72"/>
      <c r="J72"/>
      <c r="K72"/>
      <c r="L72"/>
      <c r="M72"/>
      <c r="N72"/>
      <c r="O72"/>
    </row>
    <row r="73" spans="1:15" ht="14.25" x14ac:dyDescent="0.15">
      <c r="A73" s="33">
        <v>350471</v>
      </c>
      <c r="B73" s="71" t="s">
        <v>5322</v>
      </c>
      <c r="C73" s="35">
        <f>IF($B$2&gt;0,$B$2,MULTIPLIER!$C$33)</f>
        <v>0</v>
      </c>
      <c r="D73" s="36">
        <v>120.55</v>
      </c>
      <c r="E73" s="43">
        <f t="shared" si="2"/>
        <v>0</v>
      </c>
      <c r="F73"/>
      <c r="G73"/>
      <c r="H73"/>
      <c r="I73"/>
      <c r="J73"/>
      <c r="K73"/>
      <c r="L73"/>
      <c r="M73"/>
      <c r="N73"/>
      <c r="O73"/>
    </row>
    <row r="74" spans="1:15" ht="14.25" x14ac:dyDescent="0.15">
      <c r="A74" s="29">
        <v>350484</v>
      </c>
      <c r="B74" s="70" t="s">
        <v>5323</v>
      </c>
      <c r="C74" s="31">
        <f>IF($B$2&gt;0,$B$2,MULTIPLIER!$C$33)</f>
        <v>0</v>
      </c>
      <c r="D74" s="32">
        <v>25.35</v>
      </c>
      <c r="E74" s="43">
        <f t="shared" si="2"/>
        <v>0</v>
      </c>
      <c r="F74"/>
      <c r="G74"/>
      <c r="H74"/>
      <c r="I74"/>
      <c r="J74"/>
      <c r="K74"/>
      <c r="L74"/>
      <c r="M74"/>
      <c r="N74"/>
      <c r="O74"/>
    </row>
    <row r="75" spans="1:15" ht="14.25" x14ac:dyDescent="0.15">
      <c r="A75" s="33">
        <v>350485</v>
      </c>
      <c r="B75" s="71" t="s">
        <v>5324</v>
      </c>
      <c r="C75" s="35">
        <f>IF($B$2&gt;0,$B$2,MULTIPLIER!$C$33)</f>
        <v>0</v>
      </c>
      <c r="D75" s="36">
        <v>27.03</v>
      </c>
      <c r="E75" s="43">
        <f t="shared" si="2"/>
        <v>0</v>
      </c>
      <c r="F75"/>
      <c r="G75"/>
      <c r="H75"/>
      <c r="I75"/>
      <c r="J75"/>
      <c r="K75"/>
      <c r="L75"/>
      <c r="M75"/>
      <c r="N75"/>
      <c r="O75"/>
    </row>
    <row r="76" spans="1:15" ht="14.25" x14ac:dyDescent="0.15">
      <c r="A76" s="29">
        <v>350486</v>
      </c>
      <c r="B76" s="70" t="s">
        <v>5325</v>
      </c>
      <c r="C76" s="31">
        <f>IF($B$2&gt;0,$B$2,MULTIPLIER!$C$33)</f>
        <v>0</v>
      </c>
      <c r="D76" s="32">
        <v>31.93</v>
      </c>
      <c r="E76" s="43">
        <f t="shared" si="2"/>
        <v>0</v>
      </c>
      <c r="F76"/>
      <c r="G76"/>
      <c r="H76"/>
      <c r="I76"/>
      <c r="J76"/>
      <c r="K76"/>
      <c r="L76"/>
      <c r="M76"/>
      <c r="N76"/>
      <c r="O76"/>
    </row>
    <row r="77" spans="1:15" ht="14.25" x14ac:dyDescent="0.15">
      <c r="A77" s="33">
        <v>350487</v>
      </c>
      <c r="B77" s="71" t="s">
        <v>5326</v>
      </c>
      <c r="C77" s="35">
        <f>IF($B$2&gt;0,$B$2,MULTIPLIER!$C$33)</f>
        <v>0</v>
      </c>
      <c r="D77" s="36">
        <v>37.020000000000003</v>
      </c>
      <c r="E77" s="43">
        <f t="shared" si="2"/>
        <v>0</v>
      </c>
      <c r="F77"/>
      <c r="G77"/>
      <c r="H77"/>
      <c r="I77"/>
      <c r="J77"/>
      <c r="K77"/>
      <c r="L77"/>
      <c r="M77"/>
      <c r="N77"/>
      <c r="O77"/>
    </row>
    <row r="78" spans="1:15" ht="14.25" x14ac:dyDescent="0.15">
      <c r="A78" s="29">
        <v>350488</v>
      </c>
      <c r="B78" s="70" t="s">
        <v>5327</v>
      </c>
      <c r="C78" s="31">
        <f>IF($B$2&gt;0,$B$2,MULTIPLIER!$C$33)</f>
        <v>0</v>
      </c>
      <c r="D78" s="32">
        <v>42.71</v>
      </c>
      <c r="E78" s="43">
        <f t="shared" si="2"/>
        <v>0</v>
      </c>
      <c r="F78"/>
      <c r="G78"/>
      <c r="H78"/>
      <c r="I78"/>
      <c r="J78"/>
      <c r="K78"/>
      <c r="L78"/>
      <c r="M78"/>
      <c r="N78"/>
      <c r="O78"/>
    </row>
    <row r="79" spans="1:15" ht="14.25" x14ac:dyDescent="0.15">
      <c r="A79" s="33">
        <v>350489</v>
      </c>
      <c r="B79" s="71" t="s">
        <v>5328</v>
      </c>
      <c r="C79" s="35">
        <f>IF($B$2&gt;0,$B$2,MULTIPLIER!$C$33)</f>
        <v>0</v>
      </c>
      <c r="D79" s="36">
        <v>47.93</v>
      </c>
      <c r="E79" s="43">
        <f t="shared" si="2"/>
        <v>0</v>
      </c>
      <c r="F79"/>
      <c r="G79"/>
      <c r="H79"/>
      <c r="I79"/>
      <c r="J79"/>
      <c r="K79"/>
      <c r="L79"/>
      <c r="M79"/>
      <c r="N79"/>
      <c r="O79"/>
    </row>
    <row r="80" spans="1:15" ht="14.25" x14ac:dyDescent="0.15">
      <c r="A80" s="29">
        <v>350490</v>
      </c>
      <c r="B80" s="70" t="s">
        <v>5329</v>
      </c>
      <c r="C80" s="31">
        <f>IF($B$2&gt;0,$B$2,MULTIPLIER!$C$33)</f>
        <v>0</v>
      </c>
      <c r="D80" s="32">
        <v>55.71</v>
      </c>
      <c r="E80" s="43">
        <f t="shared" si="2"/>
        <v>0</v>
      </c>
      <c r="F80"/>
      <c r="G80"/>
      <c r="H80"/>
      <c r="I80"/>
      <c r="J80"/>
      <c r="K80"/>
      <c r="L80"/>
      <c r="M80"/>
      <c r="N80"/>
      <c r="O80"/>
    </row>
    <row r="81" spans="1:15" ht="14.25" x14ac:dyDescent="0.15">
      <c r="A81" s="33">
        <v>350491</v>
      </c>
      <c r="B81" s="71" t="s">
        <v>5330</v>
      </c>
      <c r="C81" s="35">
        <f>IF($B$2&gt;0,$B$2,MULTIPLIER!$C$33)</f>
        <v>0</v>
      </c>
      <c r="D81" s="36">
        <v>60.6</v>
      </c>
      <c r="E81" s="43">
        <f t="shared" si="2"/>
        <v>0</v>
      </c>
      <c r="F81"/>
      <c r="G81"/>
      <c r="H81"/>
      <c r="I81"/>
      <c r="J81"/>
      <c r="K81"/>
      <c r="L81"/>
      <c r="M81"/>
      <c r="N81"/>
      <c r="O81"/>
    </row>
    <row r="82" spans="1:15" ht="14.25" x14ac:dyDescent="0.15">
      <c r="A82" s="29">
        <v>350492</v>
      </c>
      <c r="B82" s="70" t="s">
        <v>5331</v>
      </c>
      <c r="C82" s="31">
        <f>IF($B$2&gt;0,$B$2,MULTIPLIER!$C$33)</f>
        <v>0</v>
      </c>
      <c r="D82" s="32">
        <v>66.88</v>
      </c>
      <c r="E82" s="43">
        <f t="shared" si="2"/>
        <v>0</v>
      </c>
      <c r="F82"/>
      <c r="G82"/>
      <c r="H82"/>
      <c r="I82"/>
      <c r="J82"/>
      <c r="K82"/>
      <c r="L82"/>
      <c r="M82"/>
      <c r="N82"/>
      <c r="O82"/>
    </row>
    <row r="83" spans="1:15" ht="14.25" x14ac:dyDescent="0.15">
      <c r="A83" s="33">
        <v>350493</v>
      </c>
      <c r="B83" s="71" t="s">
        <v>5332</v>
      </c>
      <c r="C83" s="35">
        <f>IF($B$2&gt;0,$B$2,MULTIPLIER!$C$33)</f>
        <v>0</v>
      </c>
      <c r="D83" s="36">
        <v>73.09</v>
      </c>
      <c r="E83" s="43">
        <f t="shared" si="2"/>
        <v>0</v>
      </c>
      <c r="F83"/>
      <c r="G83"/>
      <c r="H83"/>
      <c r="I83"/>
      <c r="J83"/>
      <c r="K83"/>
      <c r="L83"/>
      <c r="M83"/>
      <c r="N83"/>
      <c r="O83"/>
    </row>
    <row r="84" spans="1:15" ht="14.25" x14ac:dyDescent="0.15">
      <c r="A84" s="29">
        <v>350494</v>
      </c>
      <c r="B84" s="70" t="s">
        <v>5333</v>
      </c>
      <c r="C84" s="31">
        <f>IF($B$2&gt;0,$B$2,MULTIPLIER!$C$33)</f>
        <v>0</v>
      </c>
      <c r="D84" s="32">
        <v>81.39</v>
      </c>
      <c r="E84" s="43">
        <f t="shared" si="2"/>
        <v>0</v>
      </c>
      <c r="F84"/>
      <c r="G84"/>
      <c r="H84"/>
      <c r="I84"/>
      <c r="J84"/>
      <c r="K84"/>
      <c r="L84"/>
      <c r="M84"/>
      <c r="N84"/>
      <c r="O84"/>
    </row>
    <row r="85" spans="1:15" ht="14.25" x14ac:dyDescent="0.15">
      <c r="A85" s="33">
        <v>350496</v>
      </c>
      <c r="B85" s="71" t="s">
        <v>5334</v>
      </c>
      <c r="C85" s="35">
        <f>IF($B$2&gt;0,$B$2,MULTIPLIER!$C$33)</f>
        <v>0</v>
      </c>
      <c r="D85" s="36">
        <v>95.35</v>
      </c>
      <c r="E85" s="43">
        <f t="shared" si="2"/>
        <v>0</v>
      </c>
      <c r="F85"/>
      <c r="G85"/>
      <c r="H85"/>
      <c r="I85"/>
      <c r="J85"/>
      <c r="K85"/>
      <c r="L85"/>
      <c r="M85"/>
      <c r="N85"/>
      <c r="O85"/>
    </row>
    <row r="86" spans="1:15" ht="14.25" x14ac:dyDescent="0.15">
      <c r="A86" s="29">
        <v>350498</v>
      </c>
      <c r="B86" s="70" t="s">
        <v>5335</v>
      </c>
      <c r="C86" s="31">
        <f>IF($B$2&gt;0,$B$2,MULTIPLIER!$C$33)</f>
        <v>0</v>
      </c>
      <c r="D86" s="32">
        <v>107.38</v>
      </c>
      <c r="E86" s="43">
        <f t="shared" si="2"/>
        <v>0</v>
      </c>
      <c r="F86"/>
      <c r="G86"/>
      <c r="H86"/>
      <c r="I86"/>
      <c r="J86"/>
      <c r="K86"/>
      <c r="L86"/>
      <c r="M86"/>
      <c r="N86"/>
      <c r="O86"/>
    </row>
    <row r="87" spans="1:15" ht="14.25" x14ac:dyDescent="0.15">
      <c r="A87" s="33">
        <v>350500</v>
      </c>
      <c r="B87" s="71" t="s">
        <v>5336</v>
      </c>
      <c r="C87" s="35">
        <f>IF($B$2&gt;0,$B$2,MULTIPLIER!$C$33)</f>
        <v>0</v>
      </c>
      <c r="D87" s="36">
        <v>118.91</v>
      </c>
      <c r="E87" s="43">
        <f t="shared" si="2"/>
        <v>0</v>
      </c>
      <c r="F87"/>
      <c r="G87"/>
      <c r="H87"/>
      <c r="I87"/>
      <c r="J87"/>
      <c r="K87"/>
      <c r="L87"/>
      <c r="M87"/>
      <c r="N87"/>
      <c r="O87"/>
    </row>
    <row r="88" spans="1:15" ht="14.25" x14ac:dyDescent="0.15">
      <c r="A88" s="29">
        <v>350502</v>
      </c>
      <c r="B88" s="70" t="s">
        <v>5337</v>
      </c>
      <c r="C88" s="31">
        <f>IF($B$2&gt;0,$B$2,MULTIPLIER!$C$33)</f>
        <v>0</v>
      </c>
      <c r="D88" s="32">
        <v>131.06</v>
      </c>
      <c r="E88" s="43">
        <f t="shared" si="2"/>
        <v>0</v>
      </c>
      <c r="F88"/>
      <c r="G88"/>
      <c r="H88"/>
      <c r="I88"/>
      <c r="J88"/>
      <c r="K88"/>
      <c r="L88"/>
      <c r="M88"/>
      <c r="N88"/>
      <c r="O88"/>
    </row>
    <row r="89" spans="1:15" ht="14.25" x14ac:dyDescent="0.15">
      <c r="A89" s="33">
        <v>350504</v>
      </c>
      <c r="B89" s="71" t="s">
        <v>5338</v>
      </c>
      <c r="C89" s="35">
        <f>IF($B$2&gt;0,$B$2,MULTIPLIER!$C$33)</f>
        <v>0</v>
      </c>
      <c r="D89" s="36">
        <v>143.01</v>
      </c>
      <c r="E89" s="43">
        <f t="shared" si="2"/>
        <v>0</v>
      </c>
      <c r="F89"/>
      <c r="G89"/>
      <c r="H89"/>
      <c r="I89"/>
      <c r="J89"/>
      <c r="K89"/>
      <c r="L89"/>
      <c r="M89"/>
      <c r="N89"/>
      <c r="O89"/>
    </row>
    <row r="90" spans="1:15" ht="14.25" x14ac:dyDescent="0.15">
      <c r="A90" s="29">
        <v>350506</v>
      </c>
      <c r="B90" s="70" t="s">
        <v>5339</v>
      </c>
      <c r="C90" s="31">
        <f>IF($B$2&gt;0,$B$2,MULTIPLIER!$C$33)</f>
        <v>0</v>
      </c>
      <c r="D90" s="32">
        <v>155.94999999999999</v>
      </c>
      <c r="E90" s="43">
        <f t="shared" si="2"/>
        <v>0</v>
      </c>
      <c r="F90"/>
      <c r="G90"/>
      <c r="H90"/>
      <c r="I90"/>
      <c r="J90"/>
      <c r="K90"/>
      <c r="L90"/>
      <c r="M90"/>
      <c r="N90"/>
      <c r="O90"/>
    </row>
    <row r="91" spans="1:15" ht="14.25" x14ac:dyDescent="0.15">
      <c r="A91" s="33">
        <v>350519</v>
      </c>
      <c r="B91" s="71" t="s">
        <v>5340</v>
      </c>
      <c r="C91" s="35">
        <f>IF($B$2&gt;0,$B$2,MULTIPLIER!$C$33)</f>
        <v>0</v>
      </c>
      <c r="D91" s="36">
        <v>37.380000000000003</v>
      </c>
      <c r="E91" s="43">
        <f t="shared" si="2"/>
        <v>0</v>
      </c>
      <c r="F91"/>
      <c r="G91"/>
      <c r="H91"/>
      <c r="I91"/>
      <c r="J91"/>
      <c r="K91"/>
      <c r="L91"/>
      <c r="M91"/>
      <c r="N91"/>
      <c r="O91"/>
    </row>
    <row r="92" spans="1:15" ht="14.25" x14ac:dyDescent="0.15">
      <c r="A92" s="29">
        <v>350520</v>
      </c>
      <c r="B92" s="70" t="s">
        <v>5341</v>
      </c>
      <c r="C92" s="31">
        <f>IF($B$2&gt;0,$B$2,MULTIPLIER!$C$33)</f>
        <v>0</v>
      </c>
      <c r="D92" s="32">
        <v>46.11</v>
      </c>
      <c r="E92" s="43">
        <f t="shared" si="2"/>
        <v>0</v>
      </c>
      <c r="F92"/>
      <c r="G92"/>
      <c r="H92"/>
      <c r="I92"/>
      <c r="J92"/>
      <c r="K92"/>
      <c r="L92"/>
      <c r="M92"/>
      <c r="N92"/>
      <c r="O92"/>
    </row>
    <row r="93" spans="1:15" ht="14.25" x14ac:dyDescent="0.15">
      <c r="A93" s="33">
        <v>350521</v>
      </c>
      <c r="B93" s="71" t="s">
        <v>5342</v>
      </c>
      <c r="C93" s="35">
        <f>IF($B$2&gt;0,$B$2,MULTIPLIER!$C$33)</f>
        <v>0</v>
      </c>
      <c r="D93" s="36">
        <v>53.81</v>
      </c>
      <c r="E93" s="43">
        <f t="shared" si="2"/>
        <v>0</v>
      </c>
      <c r="F93"/>
      <c r="G93"/>
      <c r="H93"/>
      <c r="I93"/>
      <c r="J93"/>
      <c r="K93"/>
      <c r="L93"/>
      <c r="M93"/>
      <c r="N93"/>
      <c r="O93"/>
    </row>
    <row r="94" spans="1:15" ht="14.25" x14ac:dyDescent="0.15">
      <c r="A94" s="29">
        <v>350522</v>
      </c>
      <c r="B94" s="70" t="s">
        <v>5343</v>
      </c>
      <c r="C94" s="31">
        <f>IF($B$2&gt;0,$B$2,MULTIPLIER!$C$33)</f>
        <v>0</v>
      </c>
      <c r="D94" s="32">
        <v>61.96</v>
      </c>
      <c r="E94" s="43">
        <f t="shared" si="2"/>
        <v>0</v>
      </c>
      <c r="F94"/>
      <c r="G94"/>
      <c r="H94"/>
      <c r="I94"/>
      <c r="J94"/>
      <c r="K94"/>
      <c r="L94"/>
      <c r="M94"/>
      <c r="N94"/>
      <c r="O94"/>
    </row>
    <row r="95" spans="1:15" ht="14.25" x14ac:dyDescent="0.15">
      <c r="A95" s="33">
        <v>350523</v>
      </c>
      <c r="B95" s="71" t="s">
        <v>5344</v>
      </c>
      <c r="C95" s="35">
        <f>IF($B$2&gt;0,$B$2,MULTIPLIER!$C$33)</f>
        <v>0</v>
      </c>
      <c r="D95" s="36">
        <v>71.73</v>
      </c>
      <c r="E95" s="43">
        <f t="shared" si="2"/>
        <v>0</v>
      </c>
      <c r="F95"/>
      <c r="G95"/>
      <c r="H95"/>
      <c r="I95"/>
      <c r="J95"/>
      <c r="K95"/>
      <c r="L95"/>
      <c r="M95"/>
      <c r="N95"/>
      <c r="O95"/>
    </row>
    <row r="96" spans="1:15" ht="14.25" x14ac:dyDescent="0.15">
      <c r="A96" s="29">
        <v>350524</v>
      </c>
      <c r="B96" s="70" t="s">
        <v>5345</v>
      </c>
      <c r="C96" s="31">
        <f>IF($B$2&gt;0,$B$2,MULTIPLIER!$C$33)</f>
        <v>0</v>
      </c>
      <c r="D96" s="32">
        <v>80.69</v>
      </c>
      <c r="E96" s="43">
        <f t="shared" si="2"/>
        <v>0</v>
      </c>
      <c r="F96"/>
      <c r="G96"/>
      <c r="H96"/>
      <c r="I96"/>
      <c r="J96"/>
      <c r="K96"/>
      <c r="L96"/>
      <c r="M96"/>
      <c r="N96"/>
      <c r="O96"/>
    </row>
    <row r="97" spans="1:15" ht="14.25" x14ac:dyDescent="0.15">
      <c r="A97" s="33">
        <v>350525</v>
      </c>
      <c r="B97" s="71" t="s">
        <v>5346</v>
      </c>
      <c r="C97" s="35">
        <f>IF($B$2&gt;0,$B$2,MULTIPLIER!$C$33)</f>
        <v>0</v>
      </c>
      <c r="D97" s="36">
        <v>89.98</v>
      </c>
      <c r="E97" s="43">
        <f t="shared" si="2"/>
        <v>0</v>
      </c>
      <c r="F97"/>
      <c r="G97"/>
      <c r="H97"/>
      <c r="I97"/>
      <c r="J97"/>
      <c r="K97"/>
      <c r="L97"/>
      <c r="M97"/>
      <c r="N97"/>
      <c r="O97"/>
    </row>
    <row r="98" spans="1:15" ht="14.25" x14ac:dyDescent="0.15">
      <c r="A98" s="29">
        <v>350526</v>
      </c>
      <c r="B98" s="70" t="s">
        <v>5347</v>
      </c>
      <c r="C98" s="31">
        <f>IF($B$2&gt;0,$B$2,MULTIPLIER!$C$33)</f>
        <v>0</v>
      </c>
      <c r="D98" s="32">
        <v>99.5</v>
      </c>
      <c r="E98" s="43">
        <f t="shared" si="2"/>
        <v>0</v>
      </c>
      <c r="F98"/>
      <c r="G98"/>
      <c r="H98"/>
      <c r="I98"/>
      <c r="J98"/>
      <c r="K98"/>
      <c r="L98"/>
      <c r="M98"/>
      <c r="N98"/>
      <c r="O98"/>
    </row>
    <row r="99" spans="1:15" ht="14.25" x14ac:dyDescent="0.15">
      <c r="A99" s="33">
        <v>350527</v>
      </c>
      <c r="B99" s="71" t="s">
        <v>5348</v>
      </c>
      <c r="C99" s="35">
        <f>IF($B$2&gt;0,$B$2,MULTIPLIER!$C$33)</f>
        <v>0</v>
      </c>
      <c r="D99" s="36">
        <v>108.99</v>
      </c>
      <c r="E99" s="43">
        <f t="shared" si="2"/>
        <v>0</v>
      </c>
      <c r="F99"/>
      <c r="G99"/>
      <c r="H99"/>
      <c r="I99"/>
      <c r="J99"/>
      <c r="K99"/>
      <c r="L99"/>
      <c r="M99"/>
      <c r="N99"/>
      <c r="O99"/>
    </row>
    <row r="100" spans="1:15" ht="14.25" x14ac:dyDescent="0.15">
      <c r="A100" s="29">
        <v>350528</v>
      </c>
      <c r="B100" s="70" t="s">
        <v>5349</v>
      </c>
      <c r="C100" s="31">
        <f>IF($B$2&gt;0,$B$2,MULTIPLIER!$C$33)</f>
        <v>0</v>
      </c>
      <c r="D100" s="32">
        <v>118.82</v>
      </c>
      <c r="E100" s="43">
        <f t="shared" si="2"/>
        <v>0</v>
      </c>
      <c r="F100"/>
      <c r="G100"/>
      <c r="H100"/>
      <c r="I100"/>
      <c r="J100"/>
      <c r="K100"/>
      <c r="L100"/>
      <c r="M100"/>
      <c r="N100"/>
      <c r="O100"/>
    </row>
    <row r="101" spans="1:15" ht="14.25" x14ac:dyDescent="0.15">
      <c r="A101" s="33">
        <v>350530</v>
      </c>
      <c r="B101" s="71" t="s">
        <v>5350</v>
      </c>
      <c r="C101" s="35">
        <f>IF($B$2&gt;0,$B$2,MULTIPLIER!$C$33)</f>
        <v>0</v>
      </c>
      <c r="D101" s="36">
        <v>138.80000000000001</v>
      </c>
      <c r="E101" s="43">
        <f t="shared" si="2"/>
        <v>0</v>
      </c>
      <c r="F101"/>
      <c r="G101"/>
      <c r="H101"/>
      <c r="I101"/>
      <c r="J101"/>
      <c r="K101"/>
      <c r="L101"/>
      <c r="M101"/>
      <c r="N101"/>
      <c r="O101"/>
    </row>
    <row r="102" spans="1:15" ht="14.25" x14ac:dyDescent="0.15">
      <c r="A102" s="29">
        <v>350532</v>
      </c>
      <c r="B102" s="70" t="s">
        <v>5351</v>
      </c>
      <c r="C102" s="31">
        <f>IF($B$2&gt;0,$B$2,MULTIPLIER!$C$33)</f>
        <v>0</v>
      </c>
      <c r="D102" s="32">
        <v>158.43</v>
      </c>
      <c r="E102" s="43">
        <f t="shared" ref="E102:E133" si="3">C102*D102</f>
        <v>0</v>
      </c>
      <c r="F102"/>
      <c r="G102"/>
      <c r="H102"/>
      <c r="I102"/>
      <c r="J102"/>
      <c r="K102"/>
      <c r="L102"/>
      <c r="M102"/>
      <c r="N102"/>
      <c r="O102"/>
    </row>
    <row r="103" spans="1:15" ht="14.25" x14ac:dyDescent="0.15">
      <c r="A103" s="33">
        <v>350534</v>
      </c>
      <c r="B103" s="71" t="s">
        <v>5352</v>
      </c>
      <c r="C103" s="35">
        <f>IF($B$2&gt;0,$B$2,MULTIPLIER!$C$33)</f>
        <v>0</v>
      </c>
      <c r="D103" s="36">
        <v>176.78</v>
      </c>
      <c r="E103" s="43">
        <f t="shared" si="3"/>
        <v>0</v>
      </c>
      <c r="F103"/>
      <c r="G103"/>
      <c r="H103"/>
      <c r="I103"/>
      <c r="J103"/>
      <c r="K103"/>
      <c r="L103"/>
      <c r="M103"/>
      <c r="N103"/>
      <c r="O103"/>
    </row>
    <row r="104" spans="1:15" ht="14.25" x14ac:dyDescent="0.15">
      <c r="A104" s="29">
        <v>350536</v>
      </c>
      <c r="B104" s="70" t="s">
        <v>5353</v>
      </c>
      <c r="C104" s="31">
        <f>IF($B$2&gt;0,$B$2,MULTIPLIER!$C$33)</f>
        <v>0</v>
      </c>
      <c r="D104" s="32">
        <v>196.09</v>
      </c>
      <c r="E104" s="43">
        <f t="shared" si="3"/>
        <v>0</v>
      </c>
      <c r="F104"/>
      <c r="G104"/>
      <c r="H104"/>
      <c r="I104"/>
      <c r="J104"/>
      <c r="K104"/>
      <c r="L104"/>
      <c r="M104"/>
      <c r="N104"/>
      <c r="O104"/>
    </row>
    <row r="105" spans="1:15" ht="14.25" x14ac:dyDescent="0.15">
      <c r="A105" s="33">
        <v>350538</v>
      </c>
      <c r="B105" s="71" t="s">
        <v>5354</v>
      </c>
      <c r="C105" s="35">
        <f>IF($B$2&gt;0,$B$2,MULTIPLIER!$C$33)</f>
        <v>0</v>
      </c>
      <c r="D105" s="36">
        <v>211.57</v>
      </c>
      <c r="E105" s="43">
        <f t="shared" si="3"/>
        <v>0</v>
      </c>
      <c r="F105"/>
      <c r="G105"/>
      <c r="H105"/>
      <c r="I105"/>
      <c r="J105"/>
      <c r="K105"/>
      <c r="L105"/>
      <c r="M105"/>
      <c r="N105"/>
      <c r="O105"/>
    </row>
    <row r="106" spans="1:15" ht="14.25" x14ac:dyDescent="0.15">
      <c r="A106" s="29">
        <v>350540</v>
      </c>
      <c r="B106" s="70" t="s">
        <v>5355</v>
      </c>
      <c r="C106" s="31">
        <f>IF($B$2&gt;0,$B$2,MULTIPLIER!$C$33)</f>
        <v>0</v>
      </c>
      <c r="D106" s="32">
        <v>233.85</v>
      </c>
      <c r="E106" s="43">
        <f t="shared" si="3"/>
        <v>0</v>
      </c>
      <c r="F106"/>
      <c r="G106"/>
      <c r="H106"/>
      <c r="I106"/>
      <c r="J106"/>
      <c r="K106"/>
      <c r="L106"/>
      <c r="M106"/>
      <c r="N106"/>
      <c r="O106"/>
    </row>
    <row r="107" spans="1:15" ht="14.25" x14ac:dyDescent="0.15">
      <c r="A107" s="33">
        <v>350553</v>
      </c>
      <c r="B107" s="71" t="s">
        <v>5356</v>
      </c>
      <c r="C107" s="35">
        <f>IF($B$2&gt;0,$B$2,MULTIPLIER!$C$33)</f>
        <v>0</v>
      </c>
      <c r="D107" s="36">
        <v>56.41</v>
      </c>
      <c r="E107" s="43">
        <f t="shared" si="3"/>
        <v>0</v>
      </c>
      <c r="F107"/>
      <c r="G107"/>
      <c r="H107"/>
      <c r="I107"/>
      <c r="J107"/>
      <c r="K107"/>
      <c r="L107"/>
      <c r="M107"/>
      <c r="N107"/>
      <c r="O107"/>
    </row>
    <row r="108" spans="1:15" ht="14.25" x14ac:dyDescent="0.15">
      <c r="A108" s="29">
        <v>350554</v>
      </c>
      <c r="B108" s="70" t="s">
        <v>5357</v>
      </c>
      <c r="C108" s="31">
        <f>IF($B$2&gt;0,$B$2,MULTIPLIER!$C$33)</f>
        <v>0</v>
      </c>
      <c r="D108" s="32">
        <v>64.42</v>
      </c>
      <c r="E108" s="43">
        <f t="shared" si="3"/>
        <v>0</v>
      </c>
      <c r="F108"/>
      <c r="G108"/>
      <c r="H108"/>
      <c r="I108"/>
      <c r="J108"/>
      <c r="K108"/>
      <c r="L108"/>
      <c r="M108"/>
      <c r="N108"/>
      <c r="O108"/>
    </row>
    <row r="109" spans="1:15" ht="14.25" x14ac:dyDescent="0.15">
      <c r="A109" s="33">
        <v>350555</v>
      </c>
      <c r="B109" s="71" t="s">
        <v>5358</v>
      </c>
      <c r="C109" s="35">
        <f>IF($B$2&gt;0,$B$2,MULTIPLIER!$C$33)</f>
        <v>0</v>
      </c>
      <c r="D109" s="36">
        <v>72.849999999999994</v>
      </c>
      <c r="E109" s="43">
        <f t="shared" si="3"/>
        <v>0</v>
      </c>
      <c r="F109"/>
      <c r="G109"/>
      <c r="H109"/>
      <c r="I109"/>
      <c r="J109"/>
      <c r="K109"/>
      <c r="L109"/>
      <c r="M109"/>
      <c r="N109"/>
      <c r="O109"/>
    </row>
    <row r="110" spans="1:15" ht="14.25" x14ac:dyDescent="0.15">
      <c r="A110" s="29">
        <v>350556</v>
      </c>
      <c r="B110" s="70" t="s">
        <v>5359</v>
      </c>
      <c r="C110" s="31">
        <f>IF($B$2&gt;0,$B$2,MULTIPLIER!$C$33)</f>
        <v>0</v>
      </c>
      <c r="D110" s="32">
        <v>86.21</v>
      </c>
      <c r="E110" s="43">
        <f t="shared" si="3"/>
        <v>0</v>
      </c>
      <c r="F110"/>
      <c r="G110"/>
      <c r="H110"/>
      <c r="I110"/>
      <c r="J110"/>
      <c r="K110"/>
      <c r="L110"/>
      <c r="M110"/>
      <c r="N110"/>
      <c r="O110"/>
    </row>
    <row r="111" spans="1:15" ht="14.25" x14ac:dyDescent="0.15">
      <c r="A111" s="33">
        <v>350557</v>
      </c>
      <c r="B111" s="71" t="s">
        <v>5360</v>
      </c>
      <c r="C111" s="35">
        <f>IF($B$2&gt;0,$B$2,MULTIPLIER!$C$33)</f>
        <v>0</v>
      </c>
      <c r="D111" s="36">
        <v>100.89</v>
      </c>
      <c r="E111" s="43">
        <f t="shared" si="3"/>
        <v>0</v>
      </c>
      <c r="F111"/>
      <c r="G111"/>
      <c r="H111"/>
      <c r="I111"/>
      <c r="J111"/>
      <c r="K111"/>
      <c r="L111"/>
      <c r="M111"/>
      <c r="N111"/>
      <c r="O111"/>
    </row>
    <row r="112" spans="1:15" ht="14.25" x14ac:dyDescent="0.15">
      <c r="A112" s="29">
        <v>350558</v>
      </c>
      <c r="B112" s="70" t="s">
        <v>5361</v>
      </c>
      <c r="C112" s="31">
        <f>IF($B$2&gt;0,$B$2,MULTIPLIER!$C$33)</f>
        <v>0</v>
      </c>
      <c r="D112" s="32">
        <v>113.57</v>
      </c>
      <c r="E112" s="43">
        <f t="shared" si="3"/>
        <v>0</v>
      </c>
      <c r="F112"/>
      <c r="G112"/>
      <c r="H112"/>
      <c r="I112"/>
      <c r="J112"/>
      <c r="K112"/>
      <c r="L112"/>
      <c r="M112"/>
      <c r="N112"/>
      <c r="O112"/>
    </row>
    <row r="113" spans="1:15" ht="14.25" x14ac:dyDescent="0.15">
      <c r="A113" s="33">
        <v>350559</v>
      </c>
      <c r="B113" s="71" t="s">
        <v>5362</v>
      </c>
      <c r="C113" s="35">
        <f>IF($B$2&gt;0,$B$2,MULTIPLIER!$C$33)</f>
        <v>0</v>
      </c>
      <c r="D113" s="36">
        <v>125.74</v>
      </c>
      <c r="E113" s="43">
        <f t="shared" si="3"/>
        <v>0</v>
      </c>
      <c r="F113"/>
      <c r="G113"/>
      <c r="H113"/>
      <c r="I113"/>
      <c r="J113"/>
      <c r="K113"/>
      <c r="L113"/>
      <c r="M113"/>
      <c r="N113"/>
      <c r="O113"/>
    </row>
    <row r="114" spans="1:15" ht="14.25" x14ac:dyDescent="0.15">
      <c r="A114" s="29">
        <v>350560</v>
      </c>
      <c r="B114" s="70" t="s">
        <v>5363</v>
      </c>
      <c r="C114" s="31">
        <f>IF($B$2&gt;0,$B$2,MULTIPLIER!$C$33)</f>
        <v>0</v>
      </c>
      <c r="D114" s="32">
        <v>138.66</v>
      </c>
      <c r="E114" s="43">
        <f t="shared" si="3"/>
        <v>0</v>
      </c>
      <c r="F114"/>
      <c r="G114"/>
      <c r="H114"/>
      <c r="I114"/>
      <c r="J114"/>
      <c r="K114"/>
      <c r="L114"/>
      <c r="M114"/>
      <c r="N114"/>
      <c r="O114"/>
    </row>
    <row r="115" spans="1:15" ht="14.25" x14ac:dyDescent="0.15">
      <c r="A115" s="33">
        <v>350561</v>
      </c>
      <c r="B115" s="71" t="s">
        <v>5364</v>
      </c>
      <c r="C115" s="35">
        <f>IF($B$2&gt;0,$B$2,MULTIPLIER!$C$33)</f>
        <v>0</v>
      </c>
      <c r="D115" s="36">
        <v>151.69</v>
      </c>
      <c r="E115" s="43">
        <f t="shared" si="3"/>
        <v>0</v>
      </c>
      <c r="F115"/>
      <c r="G115"/>
      <c r="H115"/>
      <c r="I115"/>
      <c r="J115"/>
      <c r="K115"/>
      <c r="L115"/>
      <c r="M115"/>
      <c r="N115"/>
      <c r="O115"/>
    </row>
    <row r="116" spans="1:15" ht="14.25" x14ac:dyDescent="0.15">
      <c r="A116" s="29">
        <v>350562</v>
      </c>
      <c r="B116" s="70" t="s">
        <v>5365</v>
      </c>
      <c r="C116" s="31">
        <f>IF($B$2&gt;0,$B$2,MULTIPLIER!$C$33)</f>
        <v>0</v>
      </c>
      <c r="D116" s="32">
        <v>165.65</v>
      </c>
      <c r="E116" s="43">
        <f t="shared" si="3"/>
        <v>0</v>
      </c>
      <c r="F116"/>
      <c r="G116"/>
      <c r="H116"/>
      <c r="I116"/>
      <c r="J116"/>
      <c r="K116"/>
      <c r="L116"/>
      <c r="M116"/>
      <c r="N116"/>
      <c r="O116"/>
    </row>
    <row r="117" spans="1:15" ht="14.25" x14ac:dyDescent="0.15">
      <c r="A117" s="33">
        <v>350564</v>
      </c>
      <c r="B117" s="71" t="s">
        <v>5366</v>
      </c>
      <c r="C117" s="35">
        <f>IF($B$2&gt;0,$B$2,MULTIPLIER!$C$33)</f>
        <v>0</v>
      </c>
      <c r="D117" s="36">
        <v>194.35</v>
      </c>
      <c r="E117" s="43">
        <f t="shared" si="3"/>
        <v>0</v>
      </c>
      <c r="F117"/>
      <c r="G117"/>
      <c r="H117"/>
      <c r="I117"/>
      <c r="J117"/>
      <c r="K117"/>
      <c r="L117"/>
      <c r="M117"/>
      <c r="N117"/>
      <c r="O117"/>
    </row>
    <row r="118" spans="1:15" ht="14.25" x14ac:dyDescent="0.15">
      <c r="A118" s="29">
        <v>350566</v>
      </c>
      <c r="B118" s="70" t="s">
        <v>5367</v>
      </c>
      <c r="C118" s="31">
        <f>IF($B$2&gt;0,$B$2,MULTIPLIER!$C$33)</f>
        <v>0</v>
      </c>
      <c r="D118" s="32">
        <v>221.39</v>
      </c>
      <c r="E118" s="43">
        <f t="shared" si="3"/>
        <v>0</v>
      </c>
      <c r="F118"/>
      <c r="G118"/>
      <c r="H118"/>
      <c r="I118"/>
      <c r="J118"/>
      <c r="K118"/>
      <c r="L118"/>
      <c r="M118"/>
      <c r="N118"/>
      <c r="O118"/>
    </row>
    <row r="119" spans="1:15" ht="14.25" x14ac:dyDescent="0.15">
      <c r="A119" s="33">
        <v>350568</v>
      </c>
      <c r="B119" s="71" t="s">
        <v>5368</v>
      </c>
      <c r="C119" s="35">
        <f>IF($B$2&gt;0,$B$2,MULTIPLIER!$C$33)</f>
        <v>0</v>
      </c>
      <c r="D119" s="36">
        <v>245.54</v>
      </c>
      <c r="E119" s="43">
        <f t="shared" si="3"/>
        <v>0</v>
      </c>
      <c r="F119"/>
      <c r="G119"/>
      <c r="H119"/>
      <c r="I119"/>
      <c r="J119"/>
      <c r="K119"/>
      <c r="L119"/>
      <c r="M119"/>
      <c r="N119"/>
      <c r="O119"/>
    </row>
    <row r="120" spans="1:15" ht="14.25" x14ac:dyDescent="0.15">
      <c r="A120" s="29">
        <v>350570</v>
      </c>
      <c r="B120" s="70" t="s">
        <v>5369</v>
      </c>
      <c r="C120" s="31">
        <f>IF($B$2&gt;0,$B$2,MULTIPLIER!$C$33)</f>
        <v>0</v>
      </c>
      <c r="D120" s="32">
        <v>273.77</v>
      </c>
      <c r="E120" s="43">
        <f t="shared" si="3"/>
        <v>0</v>
      </c>
      <c r="F120"/>
      <c r="G120"/>
      <c r="H120"/>
      <c r="I120"/>
      <c r="J120"/>
      <c r="K120"/>
      <c r="L120"/>
      <c r="M120"/>
      <c r="N120"/>
      <c r="O120"/>
    </row>
    <row r="121" spans="1:15" ht="14.25" x14ac:dyDescent="0.15">
      <c r="A121" s="33">
        <v>350572</v>
      </c>
      <c r="B121" s="71" t="s">
        <v>5370</v>
      </c>
      <c r="C121" s="35">
        <f>IF($B$2&gt;0,$B$2,MULTIPLIER!$C$33)</f>
        <v>0</v>
      </c>
      <c r="D121" s="36">
        <v>300.25</v>
      </c>
      <c r="E121" s="43">
        <f t="shared" si="3"/>
        <v>0</v>
      </c>
      <c r="F121"/>
      <c r="G121"/>
      <c r="H121"/>
      <c r="I121"/>
      <c r="J121"/>
      <c r="K121"/>
      <c r="L121"/>
      <c r="M121"/>
      <c r="N121"/>
      <c r="O121"/>
    </row>
    <row r="122" spans="1:15" ht="14.25" x14ac:dyDescent="0.15">
      <c r="A122" s="29">
        <v>350574</v>
      </c>
      <c r="B122" s="70" t="s">
        <v>5371</v>
      </c>
      <c r="C122" s="31">
        <f>IF($B$2&gt;0,$B$2,MULTIPLIER!$C$33)</f>
        <v>0</v>
      </c>
      <c r="D122" s="32">
        <v>327.45999999999998</v>
      </c>
      <c r="E122" s="43">
        <f t="shared" si="3"/>
        <v>0</v>
      </c>
      <c r="F122"/>
      <c r="G122"/>
      <c r="H122"/>
      <c r="I122"/>
      <c r="J122"/>
      <c r="K122"/>
      <c r="L122"/>
      <c r="M122"/>
      <c r="N122"/>
      <c r="O122"/>
    </row>
    <row r="123" spans="1:15" ht="14.25" x14ac:dyDescent="0.15">
      <c r="A123" s="33">
        <v>350587</v>
      </c>
      <c r="B123" s="71" t="s">
        <v>5372</v>
      </c>
      <c r="C123" s="35">
        <f>IF($B$2&gt;0,$B$2,MULTIPLIER!$C$33)</f>
        <v>0</v>
      </c>
      <c r="D123" s="36">
        <v>73.34</v>
      </c>
      <c r="E123" s="43">
        <f t="shared" si="3"/>
        <v>0</v>
      </c>
      <c r="F123"/>
      <c r="G123"/>
      <c r="H123"/>
      <c r="I123"/>
      <c r="J123"/>
      <c r="K123"/>
      <c r="L123"/>
      <c r="M123"/>
      <c r="N123"/>
      <c r="O123"/>
    </row>
    <row r="124" spans="1:15" ht="14.25" x14ac:dyDescent="0.15">
      <c r="A124" s="29">
        <v>350588</v>
      </c>
      <c r="B124" s="70" t="s">
        <v>5373</v>
      </c>
      <c r="C124" s="31">
        <f>IF($B$2&gt;0,$B$2,MULTIPLIER!$C$33)</f>
        <v>0</v>
      </c>
      <c r="D124" s="32">
        <v>78.92</v>
      </c>
      <c r="E124" s="43">
        <f t="shared" si="3"/>
        <v>0</v>
      </c>
      <c r="F124"/>
      <c r="G124"/>
      <c r="H124"/>
      <c r="I124"/>
      <c r="J124"/>
      <c r="K124"/>
      <c r="L124"/>
      <c r="M124"/>
      <c r="N124"/>
      <c r="O124"/>
    </row>
    <row r="125" spans="1:15" ht="14.25" x14ac:dyDescent="0.15">
      <c r="A125" s="33">
        <v>350589</v>
      </c>
      <c r="B125" s="71" t="s">
        <v>5374</v>
      </c>
      <c r="C125" s="35">
        <f>IF($B$2&gt;0,$B$2,MULTIPLIER!$C$33)</f>
        <v>0</v>
      </c>
      <c r="D125" s="36">
        <v>94.55</v>
      </c>
      <c r="E125" s="43">
        <f t="shared" si="3"/>
        <v>0</v>
      </c>
      <c r="F125"/>
      <c r="G125"/>
      <c r="H125"/>
      <c r="I125"/>
      <c r="J125"/>
      <c r="K125"/>
      <c r="L125"/>
      <c r="M125"/>
      <c r="N125"/>
      <c r="O125"/>
    </row>
    <row r="126" spans="1:15" ht="14.25" x14ac:dyDescent="0.15">
      <c r="A126" s="29">
        <v>350590</v>
      </c>
      <c r="B126" s="70" t="s">
        <v>5375</v>
      </c>
      <c r="C126" s="31">
        <f>IF($B$2&gt;0,$B$2,MULTIPLIER!$C$33)</f>
        <v>0</v>
      </c>
      <c r="D126" s="32">
        <v>108.65</v>
      </c>
      <c r="E126" s="43">
        <f t="shared" si="3"/>
        <v>0</v>
      </c>
      <c r="F126"/>
      <c r="G126"/>
      <c r="H126"/>
      <c r="I126"/>
      <c r="J126"/>
      <c r="K126"/>
      <c r="L126"/>
      <c r="M126"/>
      <c r="N126"/>
      <c r="O126"/>
    </row>
    <row r="127" spans="1:15" ht="14.25" x14ac:dyDescent="0.15">
      <c r="A127" s="33">
        <v>350591</v>
      </c>
      <c r="B127" s="71" t="s">
        <v>5376</v>
      </c>
      <c r="C127" s="35">
        <f>IF($B$2&gt;0,$B$2,MULTIPLIER!$C$33)</f>
        <v>0</v>
      </c>
      <c r="D127" s="36">
        <v>124.76</v>
      </c>
      <c r="E127" s="43">
        <f t="shared" si="3"/>
        <v>0</v>
      </c>
      <c r="F127"/>
      <c r="G127"/>
      <c r="H127"/>
      <c r="I127"/>
      <c r="J127"/>
      <c r="K127"/>
      <c r="L127"/>
      <c r="M127"/>
      <c r="N127"/>
      <c r="O127"/>
    </row>
    <row r="128" spans="1:15" ht="14.25" x14ac:dyDescent="0.15">
      <c r="A128" s="29">
        <v>350592</v>
      </c>
      <c r="B128" s="70" t="s">
        <v>5377</v>
      </c>
      <c r="C128" s="31">
        <f>IF($B$2&gt;0,$B$2,MULTIPLIER!$C$33)</f>
        <v>0</v>
      </c>
      <c r="D128" s="32">
        <v>141.53</v>
      </c>
      <c r="E128" s="43">
        <f t="shared" si="3"/>
        <v>0</v>
      </c>
      <c r="F128"/>
      <c r="G128"/>
      <c r="H128"/>
      <c r="I128"/>
      <c r="J128"/>
      <c r="K128"/>
      <c r="L128"/>
      <c r="M128"/>
      <c r="N128"/>
      <c r="O128"/>
    </row>
    <row r="129" spans="1:15" ht="14.25" x14ac:dyDescent="0.15">
      <c r="A129" s="33">
        <v>350593</v>
      </c>
      <c r="B129" s="71" t="s">
        <v>5378</v>
      </c>
      <c r="C129" s="35">
        <f>IF($B$2&gt;0,$B$2,MULTIPLIER!$C$33)</f>
        <v>0</v>
      </c>
      <c r="D129" s="36">
        <v>159.03</v>
      </c>
      <c r="E129" s="43">
        <f t="shared" si="3"/>
        <v>0</v>
      </c>
      <c r="F129"/>
      <c r="G129"/>
      <c r="H129"/>
      <c r="I129"/>
      <c r="J129"/>
      <c r="K129"/>
      <c r="L129"/>
      <c r="M129"/>
      <c r="N129"/>
      <c r="O129"/>
    </row>
    <row r="130" spans="1:15" ht="14.25" x14ac:dyDescent="0.15">
      <c r="A130" s="29">
        <v>350594</v>
      </c>
      <c r="B130" s="70" t="s">
        <v>5379</v>
      </c>
      <c r="C130" s="31">
        <f>IF($B$2&gt;0,$B$2,MULTIPLIER!$C$33)</f>
        <v>0</v>
      </c>
      <c r="D130" s="32">
        <v>175.95</v>
      </c>
      <c r="E130" s="43">
        <f t="shared" si="3"/>
        <v>0</v>
      </c>
      <c r="F130"/>
      <c r="G130"/>
      <c r="H130"/>
      <c r="I130"/>
      <c r="J130"/>
      <c r="K130"/>
      <c r="L130"/>
      <c r="M130"/>
      <c r="N130"/>
      <c r="O130"/>
    </row>
    <row r="131" spans="1:15" ht="14.25" x14ac:dyDescent="0.15">
      <c r="A131" s="33">
        <v>350595</v>
      </c>
      <c r="B131" s="71" t="s">
        <v>5380</v>
      </c>
      <c r="C131" s="35">
        <f>IF($B$2&gt;0,$B$2,MULTIPLIER!$C$33)</f>
        <v>0</v>
      </c>
      <c r="D131" s="36">
        <v>192.51</v>
      </c>
      <c r="E131" s="43">
        <f t="shared" si="3"/>
        <v>0</v>
      </c>
      <c r="F131"/>
      <c r="G131"/>
      <c r="H131"/>
      <c r="I131"/>
      <c r="J131"/>
      <c r="K131"/>
      <c r="L131"/>
      <c r="M131"/>
      <c r="N131"/>
      <c r="O131"/>
    </row>
    <row r="132" spans="1:15" ht="14.25" x14ac:dyDescent="0.15">
      <c r="A132" s="29">
        <v>350596</v>
      </c>
      <c r="B132" s="70" t="s">
        <v>5381</v>
      </c>
      <c r="C132" s="31">
        <f>IF($B$2&gt;0,$B$2,MULTIPLIER!$C$33)</f>
        <v>0</v>
      </c>
      <c r="D132" s="32">
        <v>209.1</v>
      </c>
      <c r="E132" s="43">
        <f t="shared" si="3"/>
        <v>0</v>
      </c>
      <c r="F132"/>
      <c r="G132"/>
      <c r="H132"/>
      <c r="I132"/>
      <c r="J132"/>
      <c r="K132"/>
      <c r="L132"/>
      <c r="M132"/>
      <c r="N132"/>
      <c r="O132"/>
    </row>
    <row r="133" spans="1:15" ht="14.25" x14ac:dyDescent="0.15">
      <c r="A133" s="33">
        <v>350598</v>
      </c>
      <c r="B133" s="71" t="s">
        <v>5382</v>
      </c>
      <c r="C133" s="35">
        <f>IF($B$2&gt;0,$B$2,MULTIPLIER!$C$33)</f>
        <v>0</v>
      </c>
      <c r="D133" s="36">
        <v>237.03</v>
      </c>
      <c r="E133" s="43">
        <f t="shared" si="3"/>
        <v>0</v>
      </c>
      <c r="F133"/>
      <c r="G133"/>
      <c r="H133"/>
      <c r="I133"/>
      <c r="J133"/>
      <c r="K133"/>
      <c r="L133"/>
      <c r="M133"/>
      <c r="N133"/>
      <c r="O133"/>
    </row>
    <row r="134" spans="1:15" ht="14.25" x14ac:dyDescent="0.15">
      <c r="A134" s="29">
        <v>350600</v>
      </c>
      <c r="B134" s="70" t="s">
        <v>5383</v>
      </c>
      <c r="C134" s="31">
        <f>IF($B$2&gt;0,$B$2,MULTIPLIER!$C$33)</f>
        <v>0</v>
      </c>
      <c r="D134" s="32">
        <v>277.61</v>
      </c>
      <c r="E134" s="43">
        <f t="shared" ref="E134:E165" si="4">C134*D134</f>
        <v>0</v>
      </c>
      <c r="F134"/>
      <c r="G134"/>
      <c r="H134"/>
      <c r="I134"/>
      <c r="J134"/>
      <c r="K134"/>
      <c r="L134"/>
      <c r="M134"/>
      <c r="N134"/>
      <c r="O134"/>
    </row>
    <row r="135" spans="1:15" ht="14.25" x14ac:dyDescent="0.15">
      <c r="A135" s="33">
        <v>350602</v>
      </c>
      <c r="B135" s="71" t="s">
        <v>5384</v>
      </c>
      <c r="C135" s="35">
        <f>IF($B$2&gt;0,$B$2,MULTIPLIER!$C$33)</f>
        <v>0</v>
      </c>
      <c r="D135" s="36">
        <v>312.73</v>
      </c>
      <c r="E135" s="43">
        <f t="shared" si="4"/>
        <v>0</v>
      </c>
      <c r="F135"/>
      <c r="G135"/>
      <c r="H135"/>
      <c r="I135"/>
      <c r="J135"/>
      <c r="K135"/>
      <c r="L135"/>
      <c r="M135"/>
      <c r="N135"/>
      <c r="O135"/>
    </row>
    <row r="136" spans="1:15" ht="14.25" x14ac:dyDescent="0.15">
      <c r="A136" s="29">
        <v>350604</v>
      </c>
      <c r="B136" s="70" t="s">
        <v>5385</v>
      </c>
      <c r="C136" s="31">
        <f>IF($B$2&gt;0,$B$2,MULTIPLIER!$C$33)</f>
        <v>0</v>
      </c>
      <c r="D136" s="32">
        <v>343.95</v>
      </c>
      <c r="E136" s="43">
        <f t="shared" si="4"/>
        <v>0</v>
      </c>
      <c r="F136"/>
      <c r="G136"/>
      <c r="H136"/>
      <c r="I136"/>
      <c r="J136"/>
      <c r="K136"/>
      <c r="L136"/>
      <c r="M136"/>
      <c r="N136"/>
      <c r="O136"/>
    </row>
    <row r="137" spans="1:15" ht="14.25" x14ac:dyDescent="0.15">
      <c r="A137" s="33">
        <v>350606</v>
      </c>
      <c r="B137" s="71" t="s">
        <v>5386</v>
      </c>
      <c r="C137" s="35">
        <f>IF($B$2&gt;0,$B$2,MULTIPLIER!$C$33)</f>
        <v>0</v>
      </c>
      <c r="D137" s="36">
        <v>374.88</v>
      </c>
      <c r="E137" s="43">
        <f t="shared" si="4"/>
        <v>0</v>
      </c>
      <c r="F137"/>
      <c r="G137"/>
      <c r="H137"/>
      <c r="I137"/>
      <c r="J137"/>
      <c r="K137"/>
      <c r="L137"/>
      <c r="M137"/>
      <c r="N137"/>
      <c r="O137"/>
    </row>
    <row r="138" spans="1:15" ht="14.25" x14ac:dyDescent="0.15">
      <c r="A138" s="29">
        <v>350608</v>
      </c>
      <c r="B138" s="70" t="s">
        <v>5387</v>
      </c>
      <c r="C138" s="31">
        <f>IF($B$2&gt;0,$B$2,MULTIPLIER!$C$33)</f>
        <v>0</v>
      </c>
      <c r="D138" s="32">
        <v>410.3</v>
      </c>
      <c r="E138" s="43">
        <f t="shared" si="4"/>
        <v>0</v>
      </c>
      <c r="F138"/>
      <c r="G138"/>
      <c r="H138"/>
      <c r="I138"/>
      <c r="J138"/>
      <c r="K138"/>
      <c r="L138"/>
      <c r="M138"/>
      <c r="N138"/>
      <c r="O138"/>
    </row>
    <row r="139" spans="1:15" ht="14.25" x14ac:dyDescent="0.15">
      <c r="A139" s="33">
        <v>350621</v>
      </c>
      <c r="B139" s="71" t="s">
        <v>5388</v>
      </c>
      <c r="C139" s="35">
        <f>IF($B$2&gt;0,$B$2,MULTIPLIER!$C$33)</f>
        <v>0</v>
      </c>
      <c r="D139" s="36">
        <v>111.68</v>
      </c>
      <c r="E139" s="43">
        <f t="shared" si="4"/>
        <v>0</v>
      </c>
      <c r="F139"/>
      <c r="G139"/>
      <c r="H139"/>
      <c r="I139"/>
      <c r="J139"/>
      <c r="K139"/>
      <c r="L139"/>
      <c r="M139"/>
      <c r="N139"/>
      <c r="O139"/>
    </row>
    <row r="140" spans="1:15" ht="14.25" x14ac:dyDescent="0.15">
      <c r="A140" s="29">
        <v>350622</v>
      </c>
      <c r="B140" s="70" t="s">
        <v>5389</v>
      </c>
      <c r="C140" s="31">
        <f>IF($B$2&gt;0,$B$2,MULTIPLIER!$C$33)</f>
        <v>0</v>
      </c>
      <c r="D140" s="32">
        <v>120.6</v>
      </c>
      <c r="E140" s="43">
        <f t="shared" si="4"/>
        <v>0</v>
      </c>
      <c r="F140"/>
      <c r="G140"/>
      <c r="H140"/>
      <c r="I140"/>
      <c r="J140"/>
      <c r="K140"/>
      <c r="L140"/>
      <c r="M140"/>
      <c r="N140"/>
      <c r="O140"/>
    </row>
    <row r="141" spans="1:15" ht="14.25" x14ac:dyDescent="0.15">
      <c r="A141" s="33">
        <v>350623</v>
      </c>
      <c r="B141" s="71" t="s">
        <v>5390</v>
      </c>
      <c r="C141" s="35">
        <f>IF($B$2&gt;0,$B$2,MULTIPLIER!$C$33)</f>
        <v>0</v>
      </c>
      <c r="D141" s="36">
        <v>139.18</v>
      </c>
      <c r="E141" s="43">
        <f t="shared" si="4"/>
        <v>0</v>
      </c>
      <c r="F141"/>
      <c r="G141"/>
      <c r="H141"/>
      <c r="I141"/>
      <c r="J141"/>
      <c r="K141"/>
      <c r="L141"/>
      <c r="M141"/>
      <c r="N141"/>
      <c r="O141"/>
    </row>
    <row r="142" spans="1:15" ht="14.25" x14ac:dyDescent="0.15">
      <c r="A142" s="29">
        <v>350624</v>
      </c>
      <c r="B142" s="70" t="s">
        <v>5391</v>
      </c>
      <c r="C142" s="31">
        <f>IF($B$2&gt;0,$B$2,MULTIPLIER!$C$33)</f>
        <v>0</v>
      </c>
      <c r="D142" s="32">
        <v>160.21</v>
      </c>
      <c r="E142" s="43">
        <f t="shared" si="4"/>
        <v>0</v>
      </c>
      <c r="F142"/>
      <c r="G142"/>
      <c r="H142"/>
      <c r="I142"/>
      <c r="J142"/>
      <c r="K142"/>
      <c r="L142"/>
      <c r="M142"/>
      <c r="N142"/>
      <c r="O142"/>
    </row>
    <row r="143" spans="1:15" ht="14.25" x14ac:dyDescent="0.15">
      <c r="A143" s="33">
        <v>350625</v>
      </c>
      <c r="B143" s="71" t="s">
        <v>5392</v>
      </c>
      <c r="C143" s="35">
        <f>IF($B$2&gt;0,$B$2,MULTIPLIER!$C$33)</f>
        <v>0</v>
      </c>
      <c r="D143" s="36">
        <v>182.08</v>
      </c>
      <c r="E143" s="43">
        <f t="shared" si="4"/>
        <v>0</v>
      </c>
      <c r="F143"/>
      <c r="G143"/>
      <c r="H143"/>
      <c r="I143"/>
      <c r="J143"/>
      <c r="K143"/>
      <c r="L143"/>
      <c r="M143"/>
      <c r="N143"/>
      <c r="O143"/>
    </row>
    <row r="144" spans="1:15" ht="14.25" x14ac:dyDescent="0.15">
      <c r="A144" s="29">
        <v>350626</v>
      </c>
      <c r="B144" s="70" t="s">
        <v>5393</v>
      </c>
      <c r="C144" s="31">
        <f>IF($B$2&gt;0,$B$2,MULTIPLIER!$C$33)</f>
        <v>0</v>
      </c>
      <c r="D144" s="32">
        <v>203</v>
      </c>
      <c r="E144" s="43">
        <f t="shared" si="4"/>
        <v>0</v>
      </c>
      <c r="F144"/>
      <c r="G144"/>
      <c r="H144"/>
      <c r="I144"/>
      <c r="J144"/>
      <c r="K144"/>
      <c r="L144"/>
      <c r="M144"/>
      <c r="N144"/>
      <c r="O144"/>
    </row>
    <row r="145" spans="1:15" ht="14.25" x14ac:dyDescent="0.15">
      <c r="A145" s="33">
        <v>350627</v>
      </c>
      <c r="B145" s="71" t="s">
        <v>5394</v>
      </c>
      <c r="C145" s="35">
        <f>IF($B$2&gt;0,$B$2,MULTIPLIER!$C$33)</f>
        <v>0</v>
      </c>
      <c r="D145" s="36">
        <v>225.09</v>
      </c>
      <c r="E145" s="43">
        <f t="shared" si="4"/>
        <v>0</v>
      </c>
      <c r="F145"/>
      <c r="G145"/>
      <c r="H145"/>
      <c r="I145"/>
      <c r="J145"/>
      <c r="K145"/>
      <c r="L145"/>
      <c r="M145"/>
      <c r="N145"/>
      <c r="O145"/>
    </row>
    <row r="146" spans="1:15" ht="14.25" x14ac:dyDescent="0.15">
      <c r="A146" s="29">
        <v>350628</v>
      </c>
      <c r="B146" s="70" t="s">
        <v>5395</v>
      </c>
      <c r="C146" s="31">
        <f>IF($B$2&gt;0,$B$2,MULTIPLIER!$C$33)</f>
        <v>0</v>
      </c>
      <c r="D146" s="32">
        <v>246.9</v>
      </c>
      <c r="E146" s="43">
        <f t="shared" si="4"/>
        <v>0</v>
      </c>
      <c r="F146"/>
      <c r="G146"/>
      <c r="H146"/>
      <c r="I146"/>
      <c r="J146"/>
      <c r="K146"/>
      <c r="L146"/>
      <c r="M146"/>
      <c r="N146"/>
      <c r="O146"/>
    </row>
    <row r="147" spans="1:15" ht="14.25" x14ac:dyDescent="0.15">
      <c r="A147" s="33">
        <v>350629</v>
      </c>
      <c r="B147" s="71" t="s">
        <v>5396</v>
      </c>
      <c r="C147" s="35">
        <f>IF($B$2&gt;0,$B$2,MULTIPLIER!$C$33)</f>
        <v>0</v>
      </c>
      <c r="D147" s="36">
        <v>268.81</v>
      </c>
      <c r="E147" s="43">
        <f t="shared" si="4"/>
        <v>0</v>
      </c>
      <c r="F147"/>
      <c r="G147"/>
      <c r="H147"/>
      <c r="I147"/>
      <c r="J147"/>
      <c r="K147"/>
      <c r="L147"/>
      <c r="M147"/>
      <c r="N147"/>
      <c r="O147"/>
    </row>
    <row r="148" spans="1:15" ht="14.25" x14ac:dyDescent="0.15">
      <c r="A148" s="29">
        <v>350631</v>
      </c>
      <c r="B148" s="70" t="s">
        <v>5397</v>
      </c>
      <c r="C148" s="31">
        <f>IF($B$2&gt;0,$B$2,MULTIPLIER!$C$33)</f>
        <v>0</v>
      </c>
      <c r="D148" s="32">
        <v>314.43</v>
      </c>
      <c r="E148" s="43">
        <f t="shared" si="4"/>
        <v>0</v>
      </c>
      <c r="F148"/>
      <c r="G148"/>
      <c r="H148"/>
      <c r="I148"/>
      <c r="J148"/>
      <c r="K148"/>
      <c r="L148"/>
      <c r="M148"/>
      <c r="N148"/>
      <c r="O148"/>
    </row>
    <row r="149" spans="1:15" ht="14.25" x14ac:dyDescent="0.15">
      <c r="A149" s="33">
        <v>350633</v>
      </c>
      <c r="B149" s="71" t="s">
        <v>5398</v>
      </c>
      <c r="C149" s="35">
        <f>IF($B$2&gt;0,$B$2,MULTIPLIER!$C$33)</f>
        <v>0</v>
      </c>
      <c r="D149" s="36">
        <v>358.58</v>
      </c>
      <c r="E149" s="43">
        <f t="shared" si="4"/>
        <v>0</v>
      </c>
      <c r="F149"/>
      <c r="G149"/>
      <c r="H149"/>
      <c r="I149"/>
      <c r="J149"/>
      <c r="K149"/>
      <c r="L149"/>
      <c r="M149"/>
      <c r="N149"/>
      <c r="O149"/>
    </row>
    <row r="150" spans="1:15" ht="14.25" x14ac:dyDescent="0.15">
      <c r="A150" s="29">
        <v>350635</v>
      </c>
      <c r="B150" s="70" t="s">
        <v>5399</v>
      </c>
      <c r="C150" s="31">
        <f>IF($B$2&gt;0,$B$2,MULTIPLIER!$C$33)</f>
        <v>0</v>
      </c>
      <c r="D150" s="32">
        <v>399.85</v>
      </c>
      <c r="E150" s="43">
        <f t="shared" si="4"/>
        <v>0</v>
      </c>
      <c r="F150"/>
      <c r="G150"/>
      <c r="H150"/>
      <c r="I150"/>
      <c r="J150"/>
      <c r="K150"/>
      <c r="L150"/>
      <c r="M150"/>
      <c r="N150"/>
      <c r="O150"/>
    </row>
    <row r="151" spans="1:15" ht="14.25" x14ac:dyDescent="0.15">
      <c r="A151" s="33">
        <v>350637</v>
      </c>
      <c r="B151" s="71" t="s">
        <v>5400</v>
      </c>
      <c r="C151" s="35">
        <f>IF($B$2&gt;0,$B$2,MULTIPLIER!$C$33)</f>
        <v>0</v>
      </c>
      <c r="D151" s="36">
        <v>444.11</v>
      </c>
      <c r="E151" s="43">
        <f t="shared" si="4"/>
        <v>0</v>
      </c>
      <c r="F151"/>
      <c r="G151"/>
      <c r="H151"/>
      <c r="I151"/>
      <c r="J151"/>
      <c r="K151"/>
      <c r="L151"/>
      <c r="M151"/>
      <c r="N151"/>
      <c r="O151"/>
    </row>
    <row r="152" spans="1:15" ht="14.25" x14ac:dyDescent="0.15">
      <c r="A152" s="29">
        <v>350639</v>
      </c>
      <c r="B152" s="70" t="s">
        <v>5401</v>
      </c>
      <c r="C152" s="31">
        <f>IF($B$2&gt;0,$B$2,MULTIPLIER!$C$33)</f>
        <v>0</v>
      </c>
      <c r="D152" s="32">
        <v>486.18</v>
      </c>
      <c r="E152" s="43">
        <f t="shared" si="4"/>
        <v>0</v>
      </c>
      <c r="F152"/>
      <c r="G152"/>
      <c r="H152"/>
      <c r="I152"/>
      <c r="J152"/>
      <c r="K152"/>
      <c r="L152"/>
      <c r="M152"/>
      <c r="N152"/>
      <c r="O152"/>
    </row>
    <row r="153" spans="1:15" ht="14.25" x14ac:dyDescent="0.15">
      <c r="A153" s="33">
        <v>350641</v>
      </c>
      <c r="B153" s="71" t="s">
        <v>5402</v>
      </c>
      <c r="C153" s="35">
        <f>IF($B$2&gt;0,$B$2,MULTIPLIER!$C$33)</f>
        <v>0</v>
      </c>
      <c r="D153" s="36">
        <v>529.69000000000005</v>
      </c>
      <c r="E153" s="43">
        <f t="shared" si="4"/>
        <v>0</v>
      </c>
      <c r="F153"/>
      <c r="G153"/>
      <c r="H153"/>
      <c r="I153"/>
      <c r="J153"/>
      <c r="K153"/>
      <c r="L153"/>
      <c r="M153"/>
      <c r="N153"/>
      <c r="O153"/>
    </row>
    <row r="154" spans="1:15" ht="14.25" x14ac:dyDescent="0.15">
      <c r="A154" s="29">
        <v>350654</v>
      </c>
      <c r="B154" s="70" t="s">
        <v>5403</v>
      </c>
      <c r="C154" s="31">
        <f>IF($B$2&gt;0,$B$2,MULTIPLIER!$C$33)</f>
        <v>0</v>
      </c>
      <c r="D154" s="32">
        <v>294.82</v>
      </c>
      <c r="E154" s="43">
        <f t="shared" si="4"/>
        <v>0</v>
      </c>
      <c r="F154"/>
      <c r="G154"/>
      <c r="H154"/>
      <c r="I154"/>
      <c r="J154"/>
      <c r="K154"/>
      <c r="L154"/>
      <c r="M154"/>
      <c r="N154"/>
      <c r="O154"/>
    </row>
    <row r="155" spans="1:15" ht="14.25" x14ac:dyDescent="0.15">
      <c r="A155" s="33">
        <v>350655</v>
      </c>
      <c r="B155" s="71" t="s">
        <v>5404</v>
      </c>
      <c r="C155" s="35">
        <f>IF($B$2&gt;0,$B$2,MULTIPLIER!$C$33)</f>
        <v>0</v>
      </c>
      <c r="D155" s="36">
        <v>308.20999999999998</v>
      </c>
      <c r="E155" s="43">
        <f t="shared" si="4"/>
        <v>0</v>
      </c>
      <c r="F155"/>
      <c r="G155"/>
      <c r="H155"/>
      <c r="I155"/>
      <c r="J155"/>
      <c r="K155"/>
      <c r="L155"/>
      <c r="M155"/>
      <c r="N155"/>
      <c r="O155"/>
    </row>
    <row r="156" spans="1:15" ht="14.25" x14ac:dyDescent="0.15">
      <c r="A156" s="29">
        <v>350656</v>
      </c>
      <c r="B156" s="70" t="s">
        <v>5405</v>
      </c>
      <c r="C156" s="31">
        <f>IF($B$2&gt;0,$B$2,MULTIPLIER!$C$33)</f>
        <v>0</v>
      </c>
      <c r="D156" s="32">
        <v>349.2</v>
      </c>
      <c r="E156" s="43">
        <f t="shared" si="4"/>
        <v>0</v>
      </c>
      <c r="F156"/>
      <c r="G156"/>
      <c r="H156"/>
      <c r="I156"/>
      <c r="J156"/>
      <c r="K156"/>
      <c r="L156"/>
      <c r="M156"/>
      <c r="N156"/>
      <c r="O156"/>
    </row>
    <row r="157" spans="1:15" ht="14.25" x14ac:dyDescent="0.15">
      <c r="A157" s="33">
        <v>350657</v>
      </c>
      <c r="B157" s="71" t="s">
        <v>5406</v>
      </c>
      <c r="C157" s="35">
        <f>IF($B$2&gt;0,$B$2,MULTIPLIER!$C$33)</f>
        <v>0</v>
      </c>
      <c r="D157" s="36">
        <v>388.19</v>
      </c>
      <c r="E157" s="43">
        <f t="shared" si="4"/>
        <v>0</v>
      </c>
      <c r="F157"/>
      <c r="G157"/>
      <c r="H157"/>
      <c r="I157"/>
      <c r="J157"/>
      <c r="K157"/>
      <c r="L157"/>
      <c r="M157"/>
      <c r="N157"/>
      <c r="O157"/>
    </row>
    <row r="158" spans="1:15" ht="14.25" x14ac:dyDescent="0.15">
      <c r="A158" s="29">
        <v>350658</v>
      </c>
      <c r="B158" s="70" t="s">
        <v>5407</v>
      </c>
      <c r="C158" s="31">
        <f>IF($B$2&gt;0,$B$2,MULTIPLIER!$C$33)</f>
        <v>0</v>
      </c>
      <c r="D158" s="32">
        <v>426.65</v>
      </c>
      <c r="E158" s="43">
        <f t="shared" si="4"/>
        <v>0</v>
      </c>
      <c r="F158"/>
      <c r="G158"/>
      <c r="H158"/>
      <c r="I158"/>
      <c r="J158"/>
      <c r="K158"/>
      <c r="L158"/>
      <c r="M158"/>
      <c r="N158"/>
      <c r="O158"/>
    </row>
    <row r="159" spans="1:15" ht="14.25" x14ac:dyDescent="0.15">
      <c r="A159" s="33">
        <v>350659</v>
      </c>
      <c r="B159" s="71" t="s">
        <v>5408</v>
      </c>
      <c r="C159" s="35">
        <f>IF($B$2&gt;0,$B$2,MULTIPLIER!$C$33)</f>
        <v>0</v>
      </c>
      <c r="D159" s="36">
        <v>458.13</v>
      </c>
      <c r="E159" s="43">
        <f t="shared" si="4"/>
        <v>0</v>
      </c>
      <c r="F159"/>
      <c r="G159"/>
      <c r="H159"/>
      <c r="I159"/>
      <c r="J159"/>
      <c r="K159"/>
      <c r="L159"/>
      <c r="M159"/>
      <c r="N159"/>
      <c r="O159"/>
    </row>
    <row r="160" spans="1:15" ht="14.25" x14ac:dyDescent="0.15">
      <c r="A160" s="29">
        <v>350660</v>
      </c>
      <c r="B160" s="70" t="s">
        <v>5409</v>
      </c>
      <c r="C160" s="31">
        <f>IF($B$2&gt;0,$B$2,MULTIPLIER!$C$33)</f>
        <v>0</v>
      </c>
      <c r="D160" s="32">
        <v>490.76</v>
      </c>
      <c r="E160" s="43">
        <f t="shared" si="4"/>
        <v>0</v>
      </c>
      <c r="F160"/>
      <c r="G160"/>
      <c r="H160"/>
      <c r="I160"/>
      <c r="J160"/>
      <c r="K160"/>
      <c r="L160"/>
      <c r="M160"/>
      <c r="N160"/>
      <c r="O160"/>
    </row>
    <row r="161" spans="1:15" ht="14.25" x14ac:dyDescent="0.15">
      <c r="A161" s="33">
        <v>350661</v>
      </c>
      <c r="B161" s="71" t="s">
        <v>5410</v>
      </c>
      <c r="C161" s="35">
        <f>IF($B$2&gt;0,$B$2,MULTIPLIER!$C$33)</f>
        <v>0</v>
      </c>
      <c r="D161" s="36">
        <v>540.22</v>
      </c>
      <c r="E161" s="43">
        <f t="shared" si="4"/>
        <v>0</v>
      </c>
      <c r="F161"/>
      <c r="G161"/>
      <c r="H161"/>
      <c r="I161"/>
      <c r="J161"/>
      <c r="K161"/>
      <c r="L161"/>
      <c r="M161"/>
      <c r="N161"/>
      <c r="O161"/>
    </row>
    <row r="162" spans="1:15" ht="14.25" x14ac:dyDescent="0.15">
      <c r="A162" s="29">
        <v>350665</v>
      </c>
      <c r="B162" s="70" t="s">
        <v>5411</v>
      </c>
      <c r="C162" s="31">
        <f>IF($B$2&gt;0,$B$2,MULTIPLIER!$C$33)</f>
        <v>0</v>
      </c>
      <c r="D162" s="32">
        <v>836.79</v>
      </c>
      <c r="E162" s="43">
        <f t="shared" si="4"/>
        <v>0</v>
      </c>
      <c r="F162"/>
      <c r="G162"/>
      <c r="H162"/>
      <c r="I162"/>
      <c r="J162"/>
      <c r="K162"/>
      <c r="L162"/>
      <c r="M162"/>
      <c r="N162"/>
      <c r="O162"/>
    </row>
    <row r="163" spans="1:15" ht="14.25" x14ac:dyDescent="0.15">
      <c r="A163" s="33">
        <v>350667</v>
      </c>
      <c r="B163" s="71" t="s">
        <v>5412</v>
      </c>
      <c r="C163" s="35">
        <f>IF($B$2&gt;0,$B$2,MULTIPLIER!$C$33)</f>
        <v>0</v>
      </c>
      <c r="D163" s="36">
        <v>1008.33</v>
      </c>
      <c r="E163" s="43">
        <f t="shared" si="4"/>
        <v>0</v>
      </c>
      <c r="F163"/>
      <c r="G163"/>
      <c r="H163"/>
      <c r="I163"/>
      <c r="J163"/>
      <c r="K163"/>
      <c r="L163"/>
      <c r="M163"/>
      <c r="N163"/>
      <c r="O163"/>
    </row>
    <row r="164" spans="1:15" ht="14.25" x14ac:dyDescent="0.15">
      <c r="A164" s="29">
        <v>350669</v>
      </c>
      <c r="B164" s="70" t="s">
        <v>5413</v>
      </c>
      <c r="C164" s="31">
        <f>IF($B$2&gt;0,$B$2,MULTIPLIER!$C$33)</f>
        <v>0</v>
      </c>
      <c r="D164" s="32">
        <v>1213.6199999999999</v>
      </c>
      <c r="E164" s="43">
        <f t="shared" si="4"/>
        <v>0</v>
      </c>
      <c r="F164"/>
      <c r="G164"/>
      <c r="H164"/>
      <c r="I164"/>
      <c r="J164"/>
      <c r="K164"/>
      <c r="L164"/>
      <c r="M164"/>
      <c r="N164"/>
      <c r="O164"/>
    </row>
    <row r="165" spans="1:15" ht="14.25" x14ac:dyDescent="0.15">
      <c r="A165" s="33">
        <v>350673</v>
      </c>
      <c r="B165" s="71" t="s">
        <v>5414</v>
      </c>
      <c r="C165" s="35">
        <f>IF($B$2&gt;0,$B$2,MULTIPLIER!$C$33)</f>
        <v>0</v>
      </c>
      <c r="D165" s="36">
        <v>1434.71</v>
      </c>
      <c r="E165" s="43">
        <f t="shared" si="4"/>
        <v>0</v>
      </c>
      <c r="F165"/>
      <c r="G165"/>
      <c r="H165"/>
      <c r="I165"/>
      <c r="J165"/>
      <c r="K165"/>
      <c r="L165"/>
      <c r="M165"/>
      <c r="N165"/>
      <c r="O165"/>
    </row>
    <row r="166" spans="1:15" ht="14.25" x14ac:dyDescent="0.15">
      <c r="A166" s="29">
        <v>350686</v>
      </c>
      <c r="B166" s="70" t="s">
        <v>5415</v>
      </c>
      <c r="C166" s="31">
        <f>IF($B$2&gt;0,$B$2,MULTIPLIER!$C$33)</f>
        <v>0</v>
      </c>
      <c r="D166" s="32">
        <v>400.89</v>
      </c>
      <c r="E166" s="43">
        <f t="shared" ref="E166:E185" si="5">C166*D166</f>
        <v>0</v>
      </c>
      <c r="F166"/>
      <c r="G166"/>
      <c r="H166"/>
      <c r="I166"/>
      <c r="J166"/>
      <c r="K166"/>
      <c r="L166"/>
      <c r="M166"/>
      <c r="N166"/>
      <c r="O166"/>
    </row>
    <row r="167" spans="1:15" ht="14.25" x14ac:dyDescent="0.15">
      <c r="A167" s="33">
        <v>350687</v>
      </c>
      <c r="B167" s="71" t="s">
        <v>5416</v>
      </c>
      <c r="C167" s="35">
        <f>IF($B$2&gt;0,$B$2,MULTIPLIER!$C$33)</f>
        <v>0</v>
      </c>
      <c r="D167" s="36">
        <v>416.58</v>
      </c>
      <c r="E167" s="43">
        <f t="shared" si="5"/>
        <v>0</v>
      </c>
      <c r="F167"/>
      <c r="G167"/>
      <c r="H167"/>
      <c r="I167"/>
      <c r="J167"/>
      <c r="K167"/>
      <c r="L167"/>
      <c r="M167"/>
      <c r="N167"/>
      <c r="O167"/>
    </row>
    <row r="168" spans="1:15" ht="14.25" x14ac:dyDescent="0.15">
      <c r="A168" s="29">
        <v>350688</v>
      </c>
      <c r="B168" s="70" t="s">
        <v>5417</v>
      </c>
      <c r="C168" s="31">
        <f>IF($B$2&gt;0,$B$2,MULTIPLIER!$C$33)</f>
        <v>0</v>
      </c>
      <c r="D168" s="32">
        <v>471.26</v>
      </c>
      <c r="E168" s="43">
        <f t="shared" si="5"/>
        <v>0</v>
      </c>
      <c r="F168"/>
      <c r="G168"/>
      <c r="H168"/>
      <c r="I168"/>
      <c r="J168"/>
      <c r="K168"/>
      <c r="L168"/>
      <c r="M168"/>
      <c r="N168"/>
      <c r="O168"/>
    </row>
    <row r="169" spans="1:15" ht="14.25" x14ac:dyDescent="0.15">
      <c r="A169" s="33">
        <v>350689</v>
      </c>
      <c r="B169" s="71" t="s">
        <v>5418</v>
      </c>
      <c r="C169" s="35">
        <f>IF($B$2&gt;0,$B$2,MULTIPLIER!$C$33)</f>
        <v>0</v>
      </c>
      <c r="D169" s="36">
        <v>530.79</v>
      </c>
      <c r="E169" s="43">
        <f t="shared" si="5"/>
        <v>0</v>
      </c>
      <c r="F169"/>
      <c r="G169"/>
      <c r="H169"/>
      <c r="I169"/>
      <c r="J169"/>
      <c r="K169"/>
      <c r="L169"/>
      <c r="M169"/>
      <c r="N169"/>
      <c r="O169"/>
    </row>
    <row r="170" spans="1:15" ht="14.25" x14ac:dyDescent="0.15">
      <c r="A170" s="29">
        <v>350690</v>
      </c>
      <c r="B170" s="70" t="s">
        <v>5419</v>
      </c>
      <c r="C170" s="31">
        <f>IF($B$2&gt;0,$B$2,MULTIPLIER!$C$33)</f>
        <v>0</v>
      </c>
      <c r="D170" s="32">
        <v>583.48</v>
      </c>
      <c r="E170" s="43">
        <f t="shared" si="5"/>
        <v>0</v>
      </c>
      <c r="F170"/>
      <c r="G170"/>
      <c r="H170"/>
      <c r="I170"/>
      <c r="J170"/>
      <c r="K170"/>
      <c r="L170"/>
      <c r="M170"/>
      <c r="N170"/>
      <c r="O170"/>
    </row>
    <row r="171" spans="1:15" ht="14.25" x14ac:dyDescent="0.15">
      <c r="A171" s="33">
        <v>350691</v>
      </c>
      <c r="B171" s="71" t="s">
        <v>5420</v>
      </c>
      <c r="C171" s="35">
        <f>IF($B$2&gt;0,$B$2,MULTIPLIER!$C$33)</f>
        <v>0</v>
      </c>
      <c r="D171" s="36">
        <v>641.99</v>
      </c>
      <c r="E171" s="43">
        <f t="shared" si="5"/>
        <v>0</v>
      </c>
      <c r="F171"/>
      <c r="G171"/>
      <c r="H171"/>
      <c r="I171"/>
      <c r="J171"/>
      <c r="K171"/>
      <c r="L171"/>
      <c r="M171"/>
      <c r="N171"/>
      <c r="O171"/>
    </row>
    <row r="172" spans="1:15" ht="14.25" x14ac:dyDescent="0.15">
      <c r="A172" s="29">
        <v>350692</v>
      </c>
      <c r="B172" s="70" t="s">
        <v>5421</v>
      </c>
      <c r="C172" s="31">
        <f>IF($B$2&gt;0,$B$2,MULTIPLIER!$C$33)</f>
        <v>0</v>
      </c>
      <c r="D172" s="32">
        <v>697.57</v>
      </c>
      <c r="E172" s="43">
        <f t="shared" si="5"/>
        <v>0</v>
      </c>
      <c r="F172"/>
      <c r="G172"/>
      <c r="H172"/>
      <c r="I172"/>
      <c r="J172"/>
      <c r="K172"/>
      <c r="L172"/>
      <c r="M172"/>
      <c r="N172"/>
      <c r="O172"/>
    </row>
    <row r="173" spans="1:15" ht="14.25" x14ac:dyDescent="0.15">
      <c r="A173" s="33">
        <v>350693</v>
      </c>
      <c r="B173" s="71" t="s">
        <v>5422</v>
      </c>
      <c r="C173" s="35">
        <f>IF($B$2&gt;0,$B$2,MULTIPLIER!$C$33)</f>
        <v>0</v>
      </c>
      <c r="D173" s="36">
        <v>758.27</v>
      </c>
      <c r="E173" s="43">
        <f t="shared" si="5"/>
        <v>0</v>
      </c>
      <c r="F173"/>
      <c r="G173"/>
      <c r="H173"/>
      <c r="I173"/>
      <c r="J173"/>
      <c r="K173"/>
      <c r="L173"/>
      <c r="M173"/>
      <c r="N173"/>
      <c r="O173"/>
    </row>
    <row r="174" spans="1:15" ht="14.25" x14ac:dyDescent="0.15">
      <c r="A174" s="29">
        <v>350697</v>
      </c>
      <c r="B174" s="70" t="s">
        <v>5423</v>
      </c>
      <c r="C174" s="31">
        <f>IF($B$2&gt;0,$B$2,MULTIPLIER!$C$33)</f>
        <v>0</v>
      </c>
      <c r="D174" s="32">
        <v>1411.2</v>
      </c>
      <c r="E174" s="43">
        <f t="shared" si="5"/>
        <v>0</v>
      </c>
      <c r="F174"/>
      <c r="G174"/>
      <c r="H174"/>
      <c r="I174"/>
      <c r="J174"/>
      <c r="K174"/>
      <c r="L174"/>
      <c r="M174"/>
      <c r="N174"/>
      <c r="O174"/>
    </row>
    <row r="175" spans="1:15" ht="14.25" x14ac:dyDescent="0.15">
      <c r="A175" s="33">
        <v>350701</v>
      </c>
      <c r="B175" s="71" t="s">
        <v>5424</v>
      </c>
      <c r="C175" s="35">
        <f>IF($B$2&gt;0,$B$2,MULTIPLIER!$C$33)</f>
        <v>0</v>
      </c>
      <c r="D175" s="36">
        <v>1714.33</v>
      </c>
      <c r="E175" s="43">
        <f t="shared" si="5"/>
        <v>0</v>
      </c>
      <c r="F175"/>
      <c r="G175"/>
      <c r="H175"/>
      <c r="I175"/>
      <c r="J175"/>
      <c r="K175"/>
      <c r="L175"/>
      <c r="M175"/>
      <c r="N175"/>
      <c r="O175"/>
    </row>
    <row r="176" spans="1:15" ht="14.25" x14ac:dyDescent="0.15">
      <c r="A176" s="29">
        <v>350705</v>
      </c>
      <c r="B176" s="70" t="s">
        <v>5425</v>
      </c>
      <c r="C176" s="31">
        <f>IF($B$2&gt;0,$B$2,MULTIPLIER!$C$33)</f>
        <v>0</v>
      </c>
      <c r="D176" s="32">
        <v>2053.41</v>
      </c>
      <c r="E176" s="43">
        <f t="shared" si="5"/>
        <v>0</v>
      </c>
      <c r="F176"/>
      <c r="G176"/>
      <c r="H176"/>
      <c r="I176"/>
      <c r="J176"/>
      <c r="K176"/>
      <c r="L176"/>
      <c r="M176"/>
      <c r="N176"/>
      <c r="O176"/>
    </row>
    <row r="177" spans="1:15" ht="14.25" x14ac:dyDescent="0.15">
      <c r="A177" s="33">
        <v>350749</v>
      </c>
      <c r="B177" s="71" t="s">
        <v>5426</v>
      </c>
      <c r="C177" s="35">
        <f>IF($B$2&gt;0,$B$2,MULTIPLIER!$C$33)</f>
        <v>0</v>
      </c>
      <c r="D177" s="36">
        <v>603.15</v>
      </c>
      <c r="E177" s="43">
        <f t="shared" si="5"/>
        <v>0</v>
      </c>
      <c r="F177"/>
      <c r="G177"/>
      <c r="H177"/>
      <c r="I177"/>
      <c r="J177"/>
      <c r="K177"/>
      <c r="L177"/>
      <c r="M177"/>
      <c r="N177"/>
      <c r="O177"/>
    </row>
    <row r="178" spans="1:15" ht="14.25" x14ac:dyDescent="0.15">
      <c r="A178" s="29">
        <v>350750</v>
      </c>
      <c r="B178" s="70" t="s">
        <v>5427</v>
      </c>
      <c r="C178" s="31">
        <f>IF($B$2&gt;0,$B$2,MULTIPLIER!$C$33)</f>
        <v>0</v>
      </c>
      <c r="D178" s="32">
        <v>682.99</v>
      </c>
      <c r="E178" s="43">
        <f t="shared" si="5"/>
        <v>0</v>
      </c>
      <c r="F178"/>
      <c r="G178"/>
      <c r="H178"/>
      <c r="I178"/>
      <c r="J178"/>
      <c r="K178"/>
      <c r="L178"/>
      <c r="M178"/>
      <c r="N178"/>
      <c r="O178"/>
    </row>
    <row r="179" spans="1:15" ht="14.25" x14ac:dyDescent="0.15">
      <c r="A179" s="33">
        <v>350751</v>
      </c>
      <c r="B179" s="71" t="s">
        <v>5428</v>
      </c>
      <c r="C179" s="35">
        <f>IF($B$2&gt;0,$B$2,MULTIPLIER!$C$33)</f>
        <v>0</v>
      </c>
      <c r="D179" s="36">
        <v>784.46</v>
      </c>
      <c r="E179" s="43">
        <f t="shared" si="5"/>
        <v>0</v>
      </c>
      <c r="F179"/>
      <c r="G179"/>
      <c r="H179"/>
      <c r="I179"/>
      <c r="J179"/>
      <c r="K179"/>
      <c r="L179"/>
      <c r="M179"/>
      <c r="N179"/>
      <c r="O179"/>
    </row>
    <row r="180" spans="1:15" ht="14.25" x14ac:dyDescent="0.15">
      <c r="A180" s="29">
        <v>350752</v>
      </c>
      <c r="B180" s="70" t="s">
        <v>5429</v>
      </c>
      <c r="C180" s="31">
        <f>IF($B$2&gt;0,$B$2,MULTIPLIER!$C$33)</f>
        <v>0</v>
      </c>
      <c r="D180" s="32">
        <v>856.26</v>
      </c>
      <c r="E180" s="43">
        <f t="shared" si="5"/>
        <v>0</v>
      </c>
      <c r="F180"/>
      <c r="G180"/>
      <c r="H180"/>
      <c r="I180"/>
      <c r="J180"/>
      <c r="K180"/>
      <c r="L180"/>
      <c r="M180"/>
      <c r="N180"/>
      <c r="O180"/>
    </row>
    <row r="181" spans="1:15" ht="14.25" x14ac:dyDescent="0.15">
      <c r="A181" s="33">
        <v>350753</v>
      </c>
      <c r="B181" s="71" t="s">
        <v>5430</v>
      </c>
      <c r="C181" s="35">
        <f>IF($B$2&gt;0,$B$2,MULTIPLIER!$C$33)</f>
        <v>0</v>
      </c>
      <c r="D181" s="36">
        <v>935.87</v>
      </c>
      <c r="E181" s="43">
        <f t="shared" si="5"/>
        <v>0</v>
      </c>
      <c r="F181"/>
      <c r="G181"/>
      <c r="H181"/>
      <c r="I181"/>
      <c r="J181"/>
      <c r="K181"/>
      <c r="L181"/>
      <c r="M181"/>
      <c r="N181"/>
      <c r="O181"/>
    </row>
    <row r="182" spans="1:15" ht="14.25" x14ac:dyDescent="0.15">
      <c r="A182" s="29">
        <v>350754</v>
      </c>
      <c r="B182" s="70" t="s">
        <v>5431</v>
      </c>
      <c r="C182" s="31">
        <f>IF($B$2&gt;0,$B$2,MULTIPLIER!$C$33)</f>
        <v>0</v>
      </c>
      <c r="D182" s="32">
        <v>997.96</v>
      </c>
      <c r="E182" s="43">
        <f t="shared" si="5"/>
        <v>0</v>
      </c>
      <c r="F182"/>
      <c r="G182"/>
      <c r="H182"/>
      <c r="I182"/>
      <c r="J182"/>
      <c r="K182"/>
      <c r="L182"/>
      <c r="M182"/>
      <c r="N182"/>
      <c r="O182"/>
    </row>
    <row r="183" spans="1:15" ht="14.25" x14ac:dyDescent="0.15">
      <c r="A183" s="33">
        <v>350755</v>
      </c>
      <c r="B183" s="71" t="s">
        <v>5432</v>
      </c>
      <c r="C183" s="35">
        <f>IF($B$2&gt;0,$B$2,MULTIPLIER!$C$33)</f>
        <v>0</v>
      </c>
      <c r="D183" s="36">
        <v>1542.72</v>
      </c>
      <c r="E183" s="43">
        <f t="shared" si="5"/>
        <v>0</v>
      </c>
      <c r="F183"/>
      <c r="G183"/>
      <c r="H183"/>
      <c r="I183"/>
      <c r="J183"/>
      <c r="K183"/>
      <c r="L183"/>
      <c r="M183"/>
      <c r="N183"/>
      <c r="O183"/>
    </row>
    <row r="184" spans="1:15" ht="14.25" x14ac:dyDescent="0.15">
      <c r="A184" s="29">
        <v>350759</v>
      </c>
      <c r="B184" s="70" t="s">
        <v>5433</v>
      </c>
      <c r="C184" s="31">
        <f>IF($B$2&gt;0,$B$2,MULTIPLIER!$C$33)</f>
        <v>0</v>
      </c>
      <c r="D184" s="32">
        <v>2008.96</v>
      </c>
      <c r="E184" s="43">
        <f t="shared" si="5"/>
        <v>0</v>
      </c>
      <c r="F184"/>
      <c r="G184"/>
      <c r="H184"/>
      <c r="I184"/>
      <c r="J184"/>
      <c r="K184"/>
      <c r="L184"/>
      <c r="M184"/>
      <c r="N184"/>
      <c r="O184"/>
    </row>
    <row r="185" spans="1:15" ht="14.25" x14ac:dyDescent="0.15">
      <c r="A185" s="33">
        <v>350767</v>
      </c>
      <c r="B185" s="71" t="s">
        <v>5434</v>
      </c>
      <c r="C185" s="35">
        <f>IF($B$2&gt;0,$B$2,MULTIPLIER!$C$33)</f>
        <v>0</v>
      </c>
      <c r="D185" s="36">
        <v>2931.46</v>
      </c>
      <c r="E185" s="43">
        <f t="shared" si="5"/>
        <v>0</v>
      </c>
      <c r="F185"/>
      <c r="G185"/>
      <c r="H185"/>
      <c r="I185"/>
      <c r="J185"/>
      <c r="K185"/>
      <c r="L185"/>
      <c r="M185"/>
      <c r="N185"/>
      <c r="O185"/>
    </row>
    <row r="186" spans="1:15" ht="32.1" customHeight="1" x14ac:dyDescent="0.15">
      <c r="A186" s="243" t="s">
        <v>2</v>
      </c>
      <c r="B186" s="244"/>
      <c r="C186" s="243"/>
      <c r="D186" s="243"/>
      <c r="E186" s="243"/>
      <c r="F186" s="93" t="str">
        <f>HYPERLINK("#'Pipe Nipples'!A1","Top of Page")</f>
        <v>Top of Page</v>
      </c>
      <c r="G186"/>
      <c r="H186"/>
      <c r="I186"/>
      <c r="J186"/>
      <c r="K186"/>
      <c r="L186"/>
      <c r="M186"/>
      <c r="N186"/>
      <c r="O186"/>
    </row>
    <row r="187" spans="1:15" ht="14.25" x14ac:dyDescent="0.15">
      <c r="A187" s="29">
        <v>362101</v>
      </c>
      <c r="B187" s="70" t="s">
        <v>5255</v>
      </c>
      <c r="C187" s="31">
        <f>IF($C$2&gt;0,$C$2,MULTIPLIER!$C$34)</f>
        <v>0</v>
      </c>
      <c r="D187" s="32">
        <v>1.18</v>
      </c>
      <c r="E187" s="43">
        <f t="shared" ref="E187:E250" si="6">C187*D187</f>
        <v>0</v>
      </c>
      <c r="F187"/>
      <c r="G187"/>
      <c r="H187"/>
      <c r="I187"/>
      <c r="J187"/>
      <c r="K187"/>
      <c r="L187"/>
      <c r="M187"/>
      <c r="N187"/>
      <c r="O187"/>
    </row>
    <row r="188" spans="1:15" ht="14.25" x14ac:dyDescent="0.15">
      <c r="A188" s="33">
        <v>362102</v>
      </c>
      <c r="B188" s="71" t="s">
        <v>5435</v>
      </c>
      <c r="C188" s="35">
        <f>IF($C$2&gt;0,$C$2,MULTIPLIER!$C$34)</f>
        <v>0</v>
      </c>
      <c r="D188" s="36">
        <v>1.46</v>
      </c>
      <c r="E188" s="43">
        <f t="shared" si="6"/>
        <v>0</v>
      </c>
      <c r="F188"/>
      <c r="G188"/>
      <c r="H188"/>
      <c r="I188"/>
      <c r="J188"/>
      <c r="K188"/>
      <c r="L188"/>
      <c r="M188"/>
      <c r="N188"/>
      <c r="O188"/>
    </row>
    <row r="189" spans="1:15" ht="14.25" x14ac:dyDescent="0.15">
      <c r="A189" s="29">
        <v>362103</v>
      </c>
      <c r="B189" s="70" t="s">
        <v>5257</v>
      </c>
      <c r="C189" s="31">
        <f>IF($C$2&gt;0,$C$2,MULTIPLIER!$C$34)</f>
        <v>0</v>
      </c>
      <c r="D189" s="32">
        <v>1.46</v>
      </c>
      <c r="E189" s="43">
        <f t="shared" si="6"/>
        <v>0</v>
      </c>
      <c r="F189"/>
      <c r="G189"/>
      <c r="H189"/>
      <c r="I189"/>
      <c r="J189"/>
      <c r="K189"/>
      <c r="L189"/>
      <c r="M189"/>
      <c r="N189"/>
      <c r="O189"/>
    </row>
    <row r="190" spans="1:15" ht="14.25" x14ac:dyDescent="0.15">
      <c r="A190" s="33">
        <v>362104</v>
      </c>
      <c r="B190" s="71" t="s">
        <v>5258</v>
      </c>
      <c r="C190" s="35">
        <f>IF($C$2&gt;0,$C$2,MULTIPLIER!$C$34)</f>
        <v>0</v>
      </c>
      <c r="D190" s="36">
        <v>1.69</v>
      </c>
      <c r="E190" s="43">
        <f t="shared" si="6"/>
        <v>0</v>
      </c>
      <c r="F190"/>
      <c r="G190"/>
      <c r="H190"/>
      <c r="I190"/>
      <c r="J190"/>
      <c r="K190"/>
      <c r="L190"/>
      <c r="M190"/>
      <c r="N190"/>
      <c r="O190"/>
    </row>
    <row r="191" spans="1:15" ht="14.25" x14ac:dyDescent="0.15">
      <c r="A191" s="29">
        <v>362105</v>
      </c>
      <c r="B191" s="70" t="s">
        <v>5259</v>
      </c>
      <c r="C191" s="31">
        <f>IF($C$2&gt;0,$C$2,MULTIPLIER!$C$34)</f>
        <v>0</v>
      </c>
      <c r="D191" s="32">
        <v>1.69</v>
      </c>
      <c r="E191" s="43">
        <f t="shared" si="6"/>
        <v>0</v>
      </c>
      <c r="F191"/>
      <c r="G191"/>
      <c r="H191"/>
      <c r="I191"/>
      <c r="J191"/>
      <c r="K191"/>
      <c r="L191"/>
      <c r="M191"/>
      <c r="N191"/>
      <c r="O191"/>
    </row>
    <row r="192" spans="1:15" ht="14.25" x14ac:dyDescent="0.15">
      <c r="A192" s="33">
        <v>362106</v>
      </c>
      <c r="B192" s="71" t="s">
        <v>5260</v>
      </c>
      <c r="C192" s="35">
        <f>IF($C$2&gt;0,$C$2,MULTIPLIER!$C$34)</f>
        <v>0</v>
      </c>
      <c r="D192" s="36">
        <v>2.0499999999999998</v>
      </c>
      <c r="E192" s="43">
        <f t="shared" si="6"/>
        <v>0</v>
      </c>
      <c r="F192"/>
      <c r="G192"/>
      <c r="H192"/>
      <c r="I192"/>
      <c r="J192"/>
      <c r="K192"/>
      <c r="L192"/>
      <c r="M192"/>
      <c r="N192"/>
      <c r="O192"/>
    </row>
    <row r="193" spans="1:15" ht="14.25" x14ac:dyDescent="0.15">
      <c r="A193" s="29">
        <v>362107</v>
      </c>
      <c r="B193" s="70" t="s">
        <v>5261</v>
      </c>
      <c r="C193" s="31">
        <f>IF($C$2&gt;0,$C$2,MULTIPLIER!$C$34)</f>
        <v>0</v>
      </c>
      <c r="D193" s="32">
        <v>2.0499999999999998</v>
      </c>
      <c r="E193" s="43">
        <f t="shared" si="6"/>
        <v>0</v>
      </c>
      <c r="F193"/>
      <c r="G193"/>
      <c r="H193"/>
      <c r="I193"/>
      <c r="J193"/>
      <c r="K193"/>
      <c r="L193"/>
      <c r="M193"/>
      <c r="N193"/>
      <c r="O193"/>
    </row>
    <row r="194" spans="1:15" ht="14.25" x14ac:dyDescent="0.15">
      <c r="A194" s="33">
        <v>362108</v>
      </c>
      <c r="B194" s="71" t="s">
        <v>5262</v>
      </c>
      <c r="C194" s="35">
        <f>IF($C$2&gt;0,$C$2,MULTIPLIER!$C$34)</f>
        <v>0</v>
      </c>
      <c r="D194" s="36">
        <v>3.89</v>
      </c>
      <c r="E194" s="43">
        <f t="shared" si="6"/>
        <v>0</v>
      </c>
      <c r="F194"/>
      <c r="G194"/>
      <c r="H194"/>
      <c r="I194"/>
      <c r="J194"/>
      <c r="K194"/>
      <c r="L194"/>
      <c r="M194"/>
      <c r="N194"/>
      <c r="O194"/>
    </row>
    <row r="195" spans="1:15" ht="14.25" x14ac:dyDescent="0.15">
      <c r="A195" s="29">
        <v>362109</v>
      </c>
      <c r="B195" s="70" t="s">
        <v>5263</v>
      </c>
      <c r="C195" s="31">
        <f>IF($C$2&gt;0,$C$2,MULTIPLIER!$C$34)</f>
        <v>0</v>
      </c>
      <c r="D195" s="32">
        <v>3.89</v>
      </c>
      <c r="E195" s="43">
        <f t="shared" si="6"/>
        <v>0</v>
      </c>
      <c r="F195"/>
      <c r="G195"/>
      <c r="H195"/>
      <c r="I195"/>
      <c r="J195"/>
      <c r="K195"/>
      <c r="L195"/>
      <c r="M195"/>
      <c r="N195"/>
      <c r="O195"/>
    </row>
    <row r="196" spans="1:15" ht="14.25" x14ac:dyDescent="0.15">
      <c r="A196" s="33">
        <v>362110</v>
      </c>
      <c r="B196" s="71" t="s">
        <v>5264</v>
      </c>
      <c r="C196" s="35">
        <f>IF($C$2&gt;0,$C$2,MULTIPLIER!$C$34)</f>
        <v>0</v>
      </c>
      <c r="D196" s="36">
        <v>4.26</v>
      </c>
      <c r="E196" s="43">
        <f t="shared" si="6"/>
        <v>0</v>
      </c>
      <c r="F196"/>
      <c r="G196"/>
      <c r="H196"/>
      <c r="I196"/>
      <c r="J196"/>
      <c r="K196"/>
      <c r="L196"/>
      <c r="M196"/>
      <c r="N196"/>
      <c r="O196"/>
    </row>
    <row r="197" spans="1:15" ht="14.25" x14ac:dyDescent="0.15">
      <c r="A197" s="29">
        <v>362111</v>
      </c>
      <c r="B197" s="70" t="s">
        <v>5265</v>
      </c>
      <c r="C197" s="31">
        <f>IF($C$2&gt;0,$C$2,MULTIPLIER!$C$34)</f>
        <v>0</v>
      </c>
      <c r="D197" s="32">
        <v>4.26</v>
      </c>
      <c r="E197" s="43">
        <f t="shared" si="6"/>
        <v>0</v>
      </c>
      <c r="F197"/>
      <c r="G197"/>
      <c r="H197"/>
      <c r="I197"/>
      <c r="J197"/>
      <c r="K197"/>
      <c r="L197"/>
      <c r="M197"/>
      <c r="N197"/>
      <c r="O197"/>
    </row>
    <row r="198" spans="1:15" ht="14.25" x14ac:dyDescent="0.15">
      <c r="A198" s="33">
        <v>362113</v>
      </c>
      <c r="B198" s="71" t="s">
        <v>5266</v>
      </c>
      <c r="C198" s="35">
        <f>IF($C$2&gt;0,$C$2,MULTIPLIER!$C$34)</f>
        <v>0</v>
      </c>
      <c r="D198" s="36">
        <v>5.87</v>
      </c>
      <c r="E198" s="43">
        <f t="shared" si="6"/>
        <v>0</v>
      </c>
      <c r="F198"/>
      <c r="G198"/>
      <c r="H198"/>
      <c r="I198"/>
      <c r="J198"/>
      <c r="K198"/>
      <c r="L198"/>
      <c r="M198"/>
      <c r="N198"/>
      <c r="O198"/>
    </row>
    <row r="199" spans="1:15" ht="14.25" x14ac:dyDescent="0.15">
      <c r="A199" s="29">
        <v>362115</v>
      </c>
      <c r="B199" s="70" t="s">
        <v>5267</v>
      </c>
      <c r="C199" s="31">
        <f>IF($C$2&gt;0,$C$2,MULTIPLIER!$C$34)</f>
        <v>0</v>
      </c>
      <c r="D199" s="32">
        <v>5.87</v>
      </c>
      <c r="E199" s="43">
        <f t="shared" si="6"/>
        <v>0</v>
      </c>
      <c r="F199"/>
      <c r="G199"/>
      <c r="H199"/>
      <c r="I199"/>
      <c r="J199"/>
      <c r="K199"/>
      <c r="L199"/>
      <c r="M199"/>
      <c r="N199"/>
      <c r="O199"/>
    </row>
    <row r="200" spans="1:15" ht="14.25" x14ac:dyDescent="0.15">
      <c r="A200" s="33">
        <v>362117</v>
      </c>
      <c r="B200" s="71" t="s">
        <v>5268</v>
      </c>
      <c r="C200" s="35">
        <f>IF($C$2&gt;0,$C$2,MULTIPLIER!$C$34)</f>
        <v>0</v>
      </c>
      <c r="D200" s="36">
        <v>6.71</v>
      </c>
      <c r="E200" s="43">
        <f t="shared" si="6"/>
        <v>0</v>
      </c>
      <c r="F200"/>
      <c r="G200"/>
      <c r="H200"/>
      <c r="I200"/>
      <c r="J200"/>
      <c r="K200"/>
      <c r="L200"/>
      <c r="M200"/>
      <c r="N200"/>
      <c r="O200"/>
    </row>
    <row r="201" spans="1:15" ht="14.25" x14ac:dyDescent="0.15">
      <c r="A201" s="29">
        <v>362119</v>
      </c>
      <c r="B201" s="70" t="s">
        <v>5269</v>
      </c>
      <c r="C201" s="31">
        <f>IF($C$2&gt;0,$C$2,MULTIPLIER!$C$34)</f>
        <v>0</v>
      </c>
      <c r="D201" s="32">
        <v>6.71</v>
      </c>
      <c r="E201" s="43">
        <f t="shared" si="6"/>
        <v>0</v>
      </c>
      <c r="F201"/>
      <c r="G201"/>
      <c r="H201"/>
      <c r="I201"/>
      <c r="J201"/>
      <c r="K201"/>
      <c r="L201"/>
      <c r="M201"/>
      <c r="N201"/>
      <c r="O201"/>
    </row>
    <row r="202" spans="1:15" ht="14.25" x14ac:dyDescent="0.15">
      <c r="A202" s="33">
        <v>362121</v>
      </c>
      <c r="B202" s="71" t="s">
        <v>5270</v>
      </c>
      <c r="C202" s="35">
        <f>IF($C$2&gt;0,$C$2,MULTIPLIER!$C$34)</f>
        <v>0</v>
      </c>
      <c r="D202" s="36">
        <v>6.71</v>
      </c>
      <c r="E202" s="43">
        <f t="shared" si="6"/>
        <v>0</v>
      </c>
      <c r="F202"/>
      <c r="G202"/>
      <c r="H202"/>
      <c r="I202"/>
      <c r="J202"/>
      <c r="K202"/>
      <c r="L202"/>
      <c r="M202"/>
      <c r="N202"/>
      <c r="O202"/>
    </row>
    <row r="203" spans="1:15" ht="14.25" x14ac:dyDescent="0.15">
      <c r="A203" s="29">
        <v>362123</v>
      </c>
      <c r="B203" s="70" t="s">
        <v>5271</v>
      </c>
      <c r="C203" s="31">
        <f>IF($C$2&gt;0,$C$2,MULTIPLIER!$C$34)</f>
        <v>0</v>
      </c>
      <c r="D203" s="32">
        <v>6.86</v>
      </c>
      <c r="E203" s="43">
        <f t="shared" si="6"/>
        <v>0</v>
      </c>
      <c r="F203"/>
      <c r="G203"/>
      <c r="H203"/>
      <c r="I203"/>
      <c r="J203"/>
      <c r="K203"/>
      <c r="L203"/>
      <c r="M203"/>
      <c r="N203"/>
      <c r="O203"/>
    </row>
    <row r="204" spans="1:15" ht="14.25" x14ac:dyDescent="0.15">
      <c r="A204" s="33">
        <v>362136</v>
      </c>
      <c r="B204" s="71" t="s">
        <v>5272</v>
      </c>
      <c r="C204" s="35">
        <f>IF($C$2&gt;0,$C$2,MULTIPLIER!$C$34)</f>
        <v>0</v>
      </c>
      <c r="D204" s="36">
        <v>1.42</v>
      </c>
      <c r="E204" s="43">
        <f t="shared" si="6"/>
        <v>0</v>
      </c>
      <c r="F204"/>
      <c r="G204"/>
      <c r="H204"/>
      <c r="I204"/>
      <c r="J204"/>
      <c r="K204"/>
      <c r="L204"/>
      <c r="M204"/>
      <c r="N204"/>
      <c r="O204"/>
    </row>
    <row r="205" spans="1:15" ht="14.25" x14ac:dyDescent="0.15">
      <c r="A205" s="29">
        <v>362137</v>
      </c>
      <c r="B205" s="70" t="s">
        <v>5436</v>
      </c>
      <c r="C205" s="31">
        <f>IF($C$2&gt;0,$C$2,MULTIPLIER!$C$34)</f>
        <v>0</v>
      </c>
      <c r="D205" s="32">
        <v>1.51</v>
      </c>
      <c r="E205" s="43">
        <f t="shared" si="6"/>
        <v>0</v>
      </c>
      <c r="F205"/>
      <c r="G205"/>
      <c r="H205"/>
      <c r="I205"/>
      <c r="J205"/>
      <c r="K205"/>
      <c r="L205"/>
      <c r="M205"/>
      <c r="N205"/>
      <c r="O205"/>
    </row>
    <row r="206" spans="1:15" ht="14.25" x14ac:dyDescent="0.15">
      <c r="A206" s="33">
        <v>362138</v>
      </c>
      <c r="B206" s="71" t="s">
        <v>5274</v>
      </c>
      <c r="C206" s="35">
        <f>IF($C$2&gt;0,$C$2,MULTIPLIER!$C$34)</f>
        <v>0</v>
      </c>
      <c r="D206" s="36">
        <v>1.51</v>
      </c>
      <c r="E206" s="43">
        <f t="shared" si="6"/>
        <v>0</v>
      </c>
      <c r="F206"/>
      <c r="G206"/>
      <c r="H206"/>
      <c r="I206"/>
      <c r="J206"/>
      <c r="K206"/>
      <c r="L206"/>
      <c r="M206"/>
      <c r="N206"/>
      <c r="O206"/>
    </row>
    <row r="207" spans="1:15" ht="14.25" x14ac:dyDescent="0.15">
      <c r="A207" s="29">
        <v>362139</v>
      </c>
      <c r="B207" s="70" t="s">
        <v>5275</v>
      </c>
      <c r="C207" s="31">
        <f>IF($C$2&gt;0,$C$2,MULTIPLIER!$C$34)</f>
        <v>0</v>
      </c>
      <c r="D207" s="32">
        <v>1.94</v>
      </c>
      <c r="E207" s="43">
        <f t="shared" si="6"/>
        <v>0</v>
      </c>
      <c r="F207"/>
      <c r="G207"/>
      <c r="H207"/>
      <c r="I207"/>
      <c r="J207"/>
      <c r="K207"/>
      <c r="L207"/>
      <c r="M207"/>
      <c r="N207"/>
      <c r="O207"/>
    </row>
    <row r="208" spans="1:15" ht="14.25" x14ac:dyDescent="0.15">
      <c r="A208" s="33">
        <v>362140</v>
      </c>
      <c r="B208" s="71" t="s">
        <v>5276</v>
      </c>
      <c r="C208" s="35">
        <f>IF($C$2&gt;0,$C$2,MULTIPLIER!$C$34)</f>
        <v>0</v>
      </c>
      <c r="D208" s="36">
        <v>1.94</v>
      </c>
      <c r="E208" s="43">
        <f t="shared" si="6"/>
        <v>0</v>
      </c>
      <c r="F208"/>
      <c r="G208"/>
      <c r="H208"/>
      <c r="I208"/>
      <c r="J208"/>
      <c r="K208"/>
      <c r="L208"/>
      <c r="M208"/>
      <c r="N208"/>
      <c r="O208"/>
    </row>
    <row r="209" spans="1:15" ht="14.25" x14ac:dyDescent="0.15">
      <c r="A209" s="29">
        <v>362141</v>
      </c>
      <c r="B209" s="70" t="s">
        <v>5277</v>
      </c>
      <c r="C209" s="31">
        <f>IF($C$2&gt;0,$C$2,MULTIPLIER!$C$34)</f>
        <v>0</v>
      </c>
      <c r="D209" s="32">
        <v>2.25</v>
      </c>
      <c r="E209" s="43">
        <f t="shared" si="6"/>
        <v>0</v>
      </c>
      <c r="F209"/>
      <c r="G209"/>
      <c r="H209"/>
      <c r="I209"/>
      <c r="J209"/>
      <c r="K209"/>
      <c r="L209"/>
      <c r="M209"/>
      <c r="N209"/>
      <c r="O209"/>
    </row>
    <row r="210" spans="1:15" ht="14.25" x14ac:dyDescent="0.15">
      <c r="A210" s="33">
        <v>362142</v>
      </c>
      <c r="B210" s="71" t="s">
        <v>5278</v>
      </c>
      <c r="C210" s="35">
        <f>IF($C$2&gt;0,$C$2,MULTIPLIER!$C$34)</f>
        <v>0</v>
      </c>
      <c r="D210" s="36">
        <v>2.25</v>
      </c>
      <c r="E210" s="43">
        <f t="shared" si="6"/>
        <v>0</v>
      </c>
      <c r="F210"/>
      <c r="G210"/>
      <c r="H210"/>
      <c r="I210"/>
      <c r="J210"/>
      <c r="K210"/>
      <c r="L210"/>
      <c r="M210"/>
      <c r="N210"/>
      <c r="O210"/>
    </row>
    <row r="211" spans="1:15" ht="14.25" x14ac:dyDescent="0.15">
      <c r="A211" s="29">
        <v>362143</v>
      </c>
      <c r="B211" s="70" t="s">
        <v>5279</v>
      </c>
      <c r="C211" s="31">
        <f>IF($C$2&gt;0,$C$2,MULTIPLIER!$C$34)</f>
        <v>0</v>
      </c>
      <c r="D211" s="32">
        <v>3.43</v>
      </c>
      <c r="E211" s="43">
        <f t="shared" si="6"/>
        <v>0</v>
      </c>
      <c r="F211"/>
      <c r="G211"/>
      <c r="H211"/>
      <c r="I211"/>
      <c r="J211"/>
      <c r="K211"/>
      <c r="L211"/>
      <c r="M211"/>
      <c r="N211"/>
      <c r="O211"/>
    </row>
    <row r="212" spans="1:15" ht="14.25" x14ac:dyDescent="0.15">
      <c r="A212" s="33">
        <v>362144</v>
      </c>
      <c r="B212" s="71" t="s">
        <v>5280</v>
      </c>
      <c r="C212" s="35">
        <f>IF($C$2&gt;0,$C$2,MULTIPLIER!$C$34)</f>
        <v>0</v>
      </c>
      <c r="D212" s="36">
        <v>3.43</v>
      </c>
      <c r="E212" s="43">
        <f t="shared" si="6"/>
        <v>0</v>
      </c>
      <c r="F212"/>
      <c r="G212"/>
      <c r="H212"/>
      <c r="I212"/>
      <c r="J212"/>
      <c r="K212"/>
      <c r="L212"/>
      <c r="M212"/>
      <c r="N212"/>
      <c r="O212"/>
    </row>
    <row r="213" spans="1:15" ht="14.25" x14ac:dyDescent="0.15">
      <c r="A213" s="29">
        <v>362145</v>
      </c>
      <c r="B213" s="70" t="s">
        <v>5281</v>
      </c>
      <c r="C213" s="31">
        <f>IF($C$2&gt;0,$C$2,MULTIPLIER!$C$34)</f>
        <v>0</v>
      </c>
      <c r="D213" s="32">
        <v>4.04</v>
      </c>
      <c r="E213" s="43">
        <f t="shared" si="6"/>
        <v>0</v>
      </c>
      <c r="F213"/>
      <c r="G213"/>
      <c r="H213"/>
      <c r="I213"/>
      <c r="J213"/>
      <c r="K213"/>
      <c r="L213"/>
      <c r="M213"/>
      <c r="N213"/>
      <c r="O213"/>
    </row>
    <row r="214" spans="1:15" ht="14.25" x14ac:dyDescent="0.15">
      <c r="A214" s="33">
        <v>362146</v>
      </c>
      <c r="B214" s="71" t="s">
        <v>5282</v>
      </c>
      <c r="C214" s="35">
        <f>IF($C$2&gt;0,$C$2,MULTIPLIER!$C$34)</f>
        <v>0</v>
      </c>
      <c r="D214" s="36">
        <v>4.04</v>
      </c>
      <c r="E214" s="43">
        <f t="shared" si="6"/>
        <v>0</v>
      </c>
      <c r="F214"/>
      <c r="G214"/>
      <c r="H214"/>
      <c r="I214"/>
      <c r="J214"/>
      <c r="K214"/>
      <c r="L214"/>
      <c r="M214"/>
      <c r="N214"/>
      <c r="O214"/>
    </row>
    <row r="215" spans="1:15" ht="14.25" x14ac:dyDescent="0.15">
      <c r="A215" s="29">
        <v>362148</v>
      </c>
      <c r="B215" s="70" t="s">
        <v>5283</v>
      </c>
      <c r="C215" s="31">
        <f>IF($C$2&gt;0,$C$2,MULTIPLIER!$C$34)</f>
        <v>0</v>
      </c>
      <c r="D215" s="32">
        <v>6.21</v>
      </c>
      <c r="E215" s="43">
        <f t="shared" si="6"/>
        <v>0</v>
      </c>
      <c r="F215"/>
      <c r="G215"/>
      <c r="H215"/>
      <c r="I215"/>
      <c r="J215"/>
      <c r="K215"/>
      <c r="L215"/>
      <c r="M215"/>
      <c r="N215"/>
      <c r="O215"/>
    </row>
    <row r="216" spans="1:15" ht="14.25" x14ac:dyDescent="0.15">
      <c r="A216" s="33">
        <v>362150</v>
      </c>
      <c r="B216" s="71" t="s">
        <v>5284</v>
      </c>
      <c r="C216" s="35">
        <f>IF($C$2&gt;0,$C$2,MULTIPLIER!$C$34)</f>
        <v>0</v>
      </c>
      <c r="D216" s="36">
        <v>6.21</v>
      </c>
      <c r="E216" s="43">
        <f t="shared" si="6"/>
        <v>0</v>
      </c>
      <c r="F216"/>
      <c r="G216"/>
      <c r="H216"/>
      <c r="I216"/>
      <c r="J216"/>
      <c r="K216"/>
      <c r="L216"/>
      <c r="M216"/>
      <c r="N216"/>
      <c r="O216"/>
    </row>
    <row r="217" spans="1:15" ht="14.25" x14ac:dyDescent="0.15">
      <c r="A217" s="29">
        <v>362152</v>
      </c>
      <c r="B217" s="70" t="s">
        <v>5285</v>
      </c>
      <c r="C217" s="31">
        <f>IF($C$2&gt;0,$C$2,MULTIPLIER!$C$34)</f>
        <v>0</v>
      </c>
      <c r="D217" s="32">
        <v>7.3</v>
      </c>
      <c r="E217" s="43">
        <f t="shared" si="6"/>
        <v>0</v>
      </c>
      <c r="F217"/>
      <c r="G217"/>
      <c r="H217"/>
      <c r="I217"/>
      <c r="J217"/>
      <c r="K217"/>
      <c r="L217"/>
      <c r="M217"/>
      <c r="N217"/>
      <c r="O217"/>
    </row>
    <row r="218" spans="1:15" ht="14.25" x14ac:dyDescent="0.15">
      <c r="A218" s="33">
        <v>362154</v>
      </c>
      <c r="B218" s="71" t="s">
        <v>5286</v>
      </c>
      <c r="C218" s="35">
        <f>IF($C$2&gt;0,$C$2,MULTIPLIER!$C$34)</f>
        <v>0</v>
      </c>
      <c r="D218" s="36">
        <v>7.3</v>
      </c>
      <c r="E218" s="43">
        <f t="shared" si="6"/>
        <v>0</v>
      </c>
      <c r="F218"/>
      <c r="G218"/>
      <c r="H218"/>
      <c r="I218"/>
      <c r="J218"/>
      <c r="K218"/>
      <c r="L218"/>
      <c r="M218"/>
      <c r="N218"/>
      <c r="O218"/>
    </row>
    <row r="219" spans="1:15" ht="14.25" x14ac:dyDescent="0.15">
      <c r="A219" s="29">
        <v>362156</v>
      </c>
      <c r="B219" s="70" t="s">
        <v>5287</v>
      </c>
      <c r="C219" s="31">
        <f>IF($C$2&gt;0,$C$2,MULTIPLIER!$C$34)</f>
        <v>0</v>
      </c>
      <c r="D219" s="32">
        <v>8.0500000000000007</v>
      </c>
      <c r="E219" s="43">
        <f t="shared" si="6"/>
        <v>0</v>
      </c>
      <c r="F219"/>
      <c r="G219"/>
      <c r="H219"/>
      <c r="I219"/>
      <c r="J219"/>
      <c r="K219"/>
      <c r="L219"/>
      <c r="M219"/>
      <c r="N219"/>
      <c r="O219"/>
    </row>
    <row r="220" spans="1:15" ht="14.25" x14ac:dyDescent="0.15">
      <c r="A220" s="33">
        <v>362158</v>
      </c>
      <c r="B220" s="71" t="s">
        <v>5288</v>
      </c>
      <c r="C220" s="35">
        <f>IF($C$2&gt;0,$C$2,MULTIPLIER!$C$34)</f>
        <v>0</v>
      </c>
      <c r="D220" s="36">
        <v>8.0500000000000007</v>
      </c>
      <c r="E220" s="43">
        <f t="shared" si="6"/>
        <v>0</v>
      </c>
      <c r="F220"/>
      <c r="G220"/>
      <c r="H220"/>
      <c r="I220"/>
      <c r="J220"/>
      <c r="K220"/>
      <c r="L220"/>
      <c r="M220"/>
      <c r="N220"/>
      <c r="O220"/>
    </row>
    <row r="221" spans="1:15" ht="14.25" x14ac:dyDescent="0.15">
      <c r="A221" s="29">
        <v>362171</v>
      </c>
      <c r="B221" s="70" t="s">
        <v>5289</v>
      </c>
      <c r="C221" s="31">
        <f>IF($C$2&gt;0,$C$2,MULTIPLIER!$C$34)</f>
        <v>0</v>
      </c>
      <c r="D221" s="32">
        <v>1.46</v>
      </c>
      <c r="E221" s="43">
        <f t="shared" si="6"/>
        <v>0</v>
      </c>
      <c r="F221"/>
      <c r="G221"/>
      <c r="H221"/>
      <c r="I221"/>
      <c r="J221"/>
      <c r="K221"/>
      <c r="L221"/>
      <c r="M221"/>
      <c r="N221"/>
      <c r="O221"/>
    </row>
    <row r="222" spans="1:15" ht="14.25" x14ac:dyDescent="0.15">
      <c r="A222" s="33">
        <v>362172</v>
      </c>
      <c r="B222" s="71" t="s">
        <v>5437</v>
      </c>
      <c r="C222" s="35">
        <f>IF($C$2&gt;0,$C$2,MULTIPLIER!$C$34)</f>
        <v>0</v>
      </c>
      <c r="D222" s="36">
        <v>1.66</v>
      </c>
      <c r="E222" s="43">
        <f t="shared" si="6"/>
        <v>0</v>
      </c>
      <c r="F222"/>
      <c r="G222"/>
      <c r="H222"/>
      <c r="I222"/>
      <c r="J222"/>
      <c r="K222"/>
      <c r="L222"/>
      <c r="M222"/>
      <c r="N222"/>
      <c r="O222"/>
    </row>
    <row r="223" spans="1:15" ht="14.25" x14ac:dyDescent="0.15">
      <c r="A223" s="29">
        <v>362173</v>
      </c>
      <c r="B223" s="70" t="s">
        <v>5291</v>
      </c>
      <c r="C223" s="31">
        <f>IF($C$2&gt;0,$C$2,MULTIPLIER!$C$34)</f>
        <v>0</v>
      </c>
      <c r="D223" s="32">
        <v>1.66</v>
      </c>
      <c r="E223" s="43">
        <f t="shared" si="6"/>
        <v>0</v>
      </c>
      <c r="F223"/>
      <c r="G223"/>
      <c r="H223"/>
      <c r="I223"/>
      <c r="J223"/>
      <c r="K223"/>
      <c r="L223"/>
      <c r="M223"/>
      <c r="N223"/>
      <c r="O223"/>
    </row>
    <row r="224" spans="1:15" ht="14.25" x14ac:dyDescent="0.15">
      <c r="A224" s="33">
        <v>362174</v>
      </c>
      <c r="B224" s="71" t="s">
        <v>5438</v>
      </c>
      <c r="C224" s="35">
        <f>IF($C$2&gt;0,$C$2,MULTIPLIER!$C$34)</f>
        <v>0</v>
      </c>
      <c r="D224" s="36">
        <v>2.12</v>
      </c>
      <c r="E224" s="43">
        <f t="shared" si="6"/>
        <v>0</v>
      </c>
      <c r="F224"/>
      <c r="G224"/>
      <c r="H224"/>
      <c r="I224"/>
      <c r="J224"/>
      <c r="K224"/>
      <c r="L224"/>
      <c r="M224"/>
      <c r="N224"/>
      <c r="O224"/>
    </row>
    <row r="225" spans="1:15" ht="14.25" x14ac:dyDescent="0.15">
      <c r="A225" s="29">
        <v>362175</v>
      </c>
      <c r="B225" s="70" t="s">
        <v>5293</v>
      </c>
      <c r="C225" s="31">
        <f>IF($C$2&gt;0,$C$2,MULTIPLIER!$C$34)</f>
        <v>0</v>
      </c>
      <c r="D225" s="32">
        <v>2.12</v>
      </c>
      <c r="E225" s="43">
        <f t="shared" si="6"/>
        <v>0</v>
      </c>
      <c r="F225"/>
      <c r="G225"/>
      <c r="H225"/>
      <c r="I225"/>
      <c r="J225"/>
      <c r="K225"/>
      <c r="L225"/>
      <c r="M225"/>
      <c r="N225"/>
      <c r="O225"/>
    </row>
    <row r="226" spans="1:15" ht="14.25" x14ac:dyDescent="0.15">
      <c r="A226" s="33">
        <v>362176</v>
      </c>
      <c r="B226" s="71" t="s">
        <v>5439</v>
      </c>
      <c r="C226" s="35">
        <f>IF($C$2&gt;0,$C$2,MULTIPLIER!$C$34)</f>
        <v>0</v>
      </c>
      <c r="D226" s="36">
        <v>2.4900000000000002</v>
      </c>
      <c r="E226" s="43">
        <f t="shared" si="6"/>
        <v>0</v>
      </c>
      <c r="F226"/>
      <c r="G226"/>
      <c r="H226"/>
      <c r="I226"/>
      <c r="J226"/>
      <c r="K226"/>
      <c r="L226"/>
      <c r="M226"/>
      <c r="N226"/>
      <c r="O226"/>
    </row>
    <row r="227" spans="1:15" ht="14.25" x14ac:dyDescent="0.15">
      <c r="A227" s="29">
        <v>362177</v>
      </c>
      <c r="B227" s="70" t="s">
        <v>5295</v>
      </c>
      <c r="C227" s="31">
        <f>IF($C$2&gt;0,$C$2,MULTIPLIER!$C$34)</f>
        <v>0</v>
      </c>
      <c r="D227" s="32">
        <v>2.4900000000000002</v>
      </c>
      <c r="E227" s="43">
        <f t="shared" si="6"/>
        <v>0</v>
      </c>
      <c r="F227"/>
      <c r="G227"/>
      <c r="H227"/>
      <c r="I227"/>
      <c r="J227"/>
      <c r="K227"/>
      <c r="L227"/>
      <c r="M227"/>
      <c r="N227"/>
      <c r="O227"/>
    </row>
    <row r="228" spans="1:15" ht="14.25" x14ac:dyDescent="0.15">
      <c r="A228" s="33">
        <v>362178</v>
      </c>
      <c r="B228" s="71" t="s">
        <v>5296</v>
      </c>
      <c r="C228" s="35">
        <f>IF($C$2&gt;0,$C$2,MULTIPLIER!$C$34)</f>
        <v>0</v>
      </c>
      <c r="D228" s="36">
        <v>3.6</v>
      </c>
      <c r="E228" s="43">
        <f t="shared" si="6"/>
        <v>0</v>
      </c>
      <c r="F228"/>
      <c r="G228"/>
      <c r="H228"/>
      <c r="I228"/>
      <c r="J228"/>
      <c r="K228"/>
      <c r="L228"/>
      <c r="M228"/>
      <c r="N228"/>
      <c r="O228"/>
    </row>
    <row r="229" spans="1:15" ht="14.25" x14ac:dyDescent="0.15">
      <c r="A229" s="29">
        <v>362179</v>
      </c>
      <c r="B229" s="70" t="s">
        <v>5440</v>
      </c>
      <c r="C229" s="31">
        <f>IF($C$2&gt;0,$C$2,MULTIPLIER!$C$34)</f>
        <v>0</v>
      </c>
      <c r="D229" s="32">
        <v>3.6</v>
      </c>
      <c r="E229" s="43">
        <f t="shared" si="6"/>
        <v>0</v>
      </c>
      <c r="F229"/>
      <c r="G229"/>
      <c r="H229"/>
      <c r="I229"/>
      <c r="J229"/>
      <c r="K229"/>
      <c r="L229"/>
      <c r="M229"/>
      <c r="N229"/>
      <c r="O229"/>
    </row>
    <row r="230" spans="1:15" ht="14.25" x14ac:dyDescent="0.15">
      <c r="A230" s="33">
        <v>362180</v>
      </c>
      <c r="B230" s="71" t="s">
        <v>5441</v>
      </c>
      <c r="C230" s="35">
        <f>IF($C$2&gt;0,$C$2,MULTIPLIER!$C$34)</f>
        <v>0</v>
      </c>
      <c r="D230" s="36">
        <v>4</v>
      </c>
      <c r="E230" s="43">
        <f t="shared" si="6"/>
        <v>0</v>
      </c>
      <c r="F230"/>
      <c r="G230"/>
      <c r="H230"/>
      <c r="I230"/>
      <c r="J230"/>
      <c r="K230"/>
      <c r="L230"/>
      <c r="M230"/>
      <c r="N230"/>
      <c r="O230"/>
    </row>
    <row r="231" spans="1:15" ht="14.25" x14ac:dyDescent="0.15">
      <c r="A231" s="29">
        <v>362181</v>
      </c>
      <c r="B231" s="70" t="s">
        <v>5299</v>
      </c>
      <c r="C231" s="31">
        <f>IF($C$2&gt;0,$C$2,MULTIPLIER!$C$34)</f>
        <v>0</v>
      </c>
      <c r="D231" s="32">
        <v>4</v>
      </c>
      <c r="E231" s="43">
        <f t="shared" si="6"/>
        <v>0</v>
      </c>
      <c r="F231"/>
      <c r="G231"/>
      <c r="H231"/>
      <c r="I231"/>
      <c r="J231"/>
      <c r="K231"/>
      <c r="L231"/>
      <c r="M231"/>
      <c r="N231"/>
      <c r="O231"/>
    </row>
    <row r="232" spans="1:15" ht="14.25" x14ac:dyDescent="0.15">
      <c r="A232" s="33">
        <v>362183</v>
      </c>
      <c r="B232" s="71" t="s">
        <v>5300</v>
      </c>
      <c r="C232" s="35">
        <f>IF($C$2&gt;0,$C$2,MULTIPLIER!$C$34)</f>
        <v>0</v>
      </c>
      <c r="D232" s="36">
        <v>7.05</v>
      </c>
      <c r="E232" s="43">
        <f t="shared" si="6"/>
        <v>0</v>
      </c>
      <c r="F232"/>
      <c r="G232"/>
      <c r="H232"/>
      <c r="I232"/>
      <c r="J232"/>
      <c r="K232"/>
      <c r="L232"/>
      <c r="M232"/>
      <c r="N232"/>
      <c r="O232"/>
    </row>
    <row r="233" spans="1:15" ht="14.25" x14ac:dyDescent="0.15">
      <c r="A233" s="29">
        <v>362185</v>
      </c>
      <c r="B233" s="70" t="s">
        <v>5301</v>
      </c>
      <c r="C233" s="31">
        <f>IF($C$2&gt;0,$C$2,MULTIPLIER!$C$34)</f>
        <v>0</v>
      </c>
      <c r="D233" s="32">
        <v>7.05</v>
      </c>
      <c r="E233" s="43">
        <f t="shared" si="6"/>
        <v>0</v>
      </c>
      <c r="F233"/>
      <c r="G233"/>
      <c r="H233"/>
      <c r="I233"/>
      <c r="J233"/>
      <c r="K233"/>
      <c r="L233"/>
      <c r="M233"/>
      <c r="N233"/>
      <c r="O233"/>
    </row>
    <row r="234" spans="1:15" ht="14.25" x14ac:dyDescent="0.15">
      <c r="A234" s="33">
        <v>362187</v>
      </c>
      <c r="B234" s="71" t="s">
        <v>5302</v>
      </c>
      <c r="C234" s="35">
        <f>IF($C$2&gt;0,$C$2,MULTIPLIER!$C$34)</f>
        <v>0</v>
      </c>
      <c r="D234" s="36">
        <v>7.92</v>
      </c>
      <c r="E234" s="43">
        <f t="shared" si="6"/>
        <v>0</v>
      </c>
      <c r="F234"/>
      <c r="G234"/>
      <c r="H234"/>
      <c r="I234"/>
      <c r="J234"/>
      <c r="K234"/>
      <c r="L234"/>
      <c r="M234"/>
      <c r="N234"/>
      <c r="O234"/>
    </row>
    <row r="235" spans="1:15" ht="14.25" x14ac:dyDescent="0.15">
      <c r="A235" s="29">
        <v>362189</v>
      </c>
      <c r="B235" s="70" t="s">
        <v>5303</v>
      </c>
      <c r="C235" s="31">
        <f>IF($C$2&gt;0,$C$2,MULTIPLIER!$C$34)</f>
        <v>0</v>
      </c>
      <c r="D235" s="32">
        <v>7.92</v>
      </c>
      <c r="E235" s="43">
        <f t="shared" si="6"/>
        <v>0</v>
      </c>
      <c r="F235"/>
      <c r="G235"/>
      <c r="H235"/>
      <c r="I235"/>
      <c r="J235"/>
      <c r="K235"/>
      <c r="L235"/>
      <c r="M235"/>
      <c r="N235"/>
      <c r="O235"/>
    </row>
    <row r="236" spans="1:15" ht="14.25" x14ac:dyDescent="0.15">
      <c r="A236" s="33">
        <v>362191</v>
      </c>
      <c r="B236" s="71" t="s">
        <v>5304</v>
      </c>
      <c r="C236" s="35">
        <f>IF($C$2&gt;0,$C$2,MULTIPLIER!$C$34)</f>
        <v>0</v>
      </c>
      <c r="D236" s="36">
        <v>8.99</v>
      </c>
      <c r="E236" s="43">
        <f t="shared" si="6"/>
        <v>0</v>
      </c>
      <c r="F236"/>
      <c r="G236"/>
      <c r="H236"/>
      <c r="I236"/>
      <c r="J236"/>
      <c r="K236"/>
      <c r="L236"/>
      <c r="M236"/>
      <c r="N236"/>
      <c r="O236"/>
    </row>
    <row r="237" spans="1:15" ht="14.25" x14ac:dyDescent="0.15">
      <c r="A237" s="29">
        <v>362193</v>
      </c>
      <c r="B237" s="70" t="s">
        <v>5305</v>
      </c>
      <c r="C237" s="31">
        <f>IF($C$2&gt;0,$C$2,MULTIPLIER!$C$34)</f>
        <v>0</v>
      </c>
      <c r="D237" s="32">
        <v>8.99</v>
      </c>
      <c r="E237" s="43">
        <f t="shared" si="6"/>
        <v>0</v>
      </c>
      <c r="F237"/>
      <c r="G237"/>
      <c r="H237"/>
      <c r="I237"/>
      <c r="J237"/>
      <c r="K237"/>
      <c r="L237"/>
      <c r="M237"/>
      <c r="N237"/>
      <c r="O237"/>
    </row>
    <row r="238" spans="1:15" ht="14.25" x14ac:dyDescent="0.15">
      <c r="A238" s="33">
        <v>362206</v>
      </c>
      <c r="B238" s="71" t="s">
        <v>5306</v>
      </c>
      <c r="C238" s="35">
        <f>IF($C$2&gt;0,$C$2,MULTIPLIER!$C$34)</f>
        <v>0</v>
      </c>
      <c r="D238" s="36">
        <v>1.23</v>
      </c>
      <c r="E238" s="43">
        <f t="shared" si="6"/>
        <v>0</v>
      </c>
      <c r="F238"/>
      <c r="G238"/>
      <c r="H238"/>
      <c r="I238"/>
      <c r="J238"/>
      <c r="K238"/>
      <c r="L238"/>
      <c r="M238"/>
      <c r="N238"/>
      <c r="O238"/>
    </row>
    <row r="239" spans="1:15" ht="14.25" x14ac:dyDescent="0.15">
      <c r="A239" s="29">
        <v>362207</v>
      </c>
      <c r="B239" s="70" t="s">
        <v>5307</v>
      </c>
      <c r="C239" s="31">
        <f>IF($C$2&gt;0,$C$2,MULTIPLIER!$C$34)</f>
        <v>0</v>
      </c>
      <c r="D239" s="32">
        <v>1.23</v>
      </c>
      <c r="E239" s="43">
        <f t="shared" si="6"/>
        <v>0</v>
      </c>
      <c r="F239"/>
      <c r="G239"/>
      <c r="H239"/>
      <c r="I239"/>
      <c r="J239"/>
      <c r="K239"/>
      <c r="L239"/>
      <c r="M239"/>
      <c r="N239"/>
      <c r="O239"/>
    </row>
    <row r="240" spans="1:15" ht="14.25" x14ac:dyDescent="0.15">
      <c r="A240" s="33">
        <v>362208</v>
      </c>
      <c r="B240" s="71" t="s">
        <v>5308</v>
      </c>
      <c r="C240" s="35">
        <f>IF($C$2&gt;0,$C$2,MULTIPLIER!$C$34)</f>
        <v>0</v>
      </c>
      <c r="D240" s="36">
        <v>1.23</v>
      </c>
      <c r="E240" s="43">
        <f t="shared" si="6"/>
        <v>0</v>
      </c>
      <c r="F240"/>
      <c r="G240"/>
      <c r="H240"/>
      <c r="I240"/>
      <c r="J240"/>
      <c r="K240"/>
      <c r="L240"/>
      <c r="M240"/>
      <c r="N240"/>
      <c r="O240"/>
    </row>
    <row r="241" spans="1:15" ht="14.25" x14ac:dyDescent="0.15">
      <c r="A241" s="29">
        <v>362209</v>
      </c>
      <c r="B241" s="70" t="s">
        <v>5309</v>
      </c>
      <c r="C241" s="31">
        <f>IF($C$2&gt;0,$C$2,MULTIPLIER!$C$34)</f>
        <v>0</v>
      </c>
      <c r="D241" s="32">
        <v>1.46</v>
      </c>
      <c r="E241" s="43">
        <f t="shared" si="6"/>
        <v>0</v>
      </c>
      <c r="F241"/>
      <c r="G241"/>
      <c r="H241"/>
      <c r="I241"/>
      <c r="J241"/>
      <c r="K241"/>
      <c r="L241"/>
      <c r="M241"/>
      <c r="N241"/>
      <c r="O241"/>
    </row>
    <row r="242" spans="1:15" ht="14.25" x14ac:dyDescent="0.15">
      <c r="A242" s="33">
        <v>362210</v>
      </c>
      <c r="B242" s="71" t="s">
        <v>5310</v>
      </c>
      <c r="C242" s="35">
        <f>IF($C$2&gt;0,$C$2,MULTIPLIER!$C$34)</f>
        <v>0</v>
      </c>
      <c r="D242" s="36">
        <v>1.46</v>
      </c>
      <c r="E242" s="43">
        <f t="shared" si="6"/>
        <v>0</v>
      </c>
      <c r="F242"/>
      <c r="G242"/>
      <c r="H242"/>
      <c r="I242"/>
      <c r="J242"/>
      <c r="K242"/>
      <c r="L242"/>
      <c r="M242"/>
      <c r="N242"/>
      <c r="O242"/>
    </row>
    <row r="243" spans="1:15" ht="14.25" x14ac:dyDescent="0.15">
      <c r="A243" s="29">
        <v>362211</v>
      </c>
      <c r="B243" s="70" t="s">
        <v>5311</v>
      </c>
      <c r="C243" s="31">
        <f>IF($C$2&gt;0,$C$2,MULTIPLIER!$C$34)</f>
        <v>0</v>
      </c>
      <c r="D243" s="32">
        <v>1.75</v>
      </c>
      <c r="E243" s="43">
        <f t="shared" si="6"/>
        <v>0</v>
      </c>
      <c r="F243"/>
      <c r="G243"/>
      <c r="H243"/>
      <c r="I243"/>
      <c r="J243"/>
      <c r="K243"/>
      <c r="L243"/>
      <c r="M243"/>
      <c r="N243"/>
      <c r="O243"/>
    </row>
    <row r="244" spans="1:15" ht="14.25" x14ac:dyDescent="0.15">
      <c r="A244" s="33">
        <v>362212</v>
      </c>
      <c r="B244" s="71" t="s">
        <v>5312</v>
      </c>
      <c r="C244" s="35">
        <f>IF($C$2&gt;0,$C$2,MULTIPLIER!$C$34)</f>
        <v>0</v>
      </c>
      <c r="D244" s="36">
        <v>1.75</v>
      </c>
      <c r="E244" s="43">
        <f t="shared" si="6"/>
        <v>0</v>
      </c>
      <c r="F244"/>
      <c r="G244"/>
      <c r="H244"/>
      <c r="I244"/>
      <c r="J244"/>
      <c r="K244"/>
      <c r="L244"/>
      <c r="M244"/>
      <c r="N244"/>
      <c r="O244"/>
    </row>
    <row r="245" spans="1:15" ht="14.25" x14ac:dyDescent="0.15">
      <c r="A245" s="29">
        <v>362213</v>
      </c>
      <c r="B245" s="70" t="s">
        <v>5313</v>
      </c>
      <c r="C245" s="31">
        <f>IF($C$2&gt;0,$C$2,MULTIPLIER!$C$34)</f>
        <v>0</v>
      </c>
      <c r="D245" s="32">
        <v>2.0499999999999998</v>
      </c>
      <c r="E245" s="43">
        <f t="shared" si="6"/>
        <v>0</v>
      </c>
      <c r="F245"/>
      <c r="G245"/>
      <c r="H245"/>
      <c r="I245"/>
      <c r="J245"/>
      <c r="K245"/>
      <c r="L245"/>
      <c r="M245"/>
      <c r="N245"/>
      <c r="O245"/>
    </row>
    <row r="246" spans="1:15" ht="14.25" x14ac:dyDescent="0.15">
      <c r="A246" s="33">
        <v>362214</v>
      </c>
      <c r="B246" s="71" t="s">
        <v>5314</v>
      </c>
      <c r="C246" s="35">
        <f>IF($C$2&gt;0,$C$2,MULTIPLIER!$C$34)</f>
        <v>0</v>
      </c>
      <c r="D246" s="36">
        <v>2.0499999999999998</v>
      </c>
      <c r="E246" s="43">
        <f t="shared" si="6"/>
        <v>0</v>
      </c>
      <c r="F246"/>
      <c r="G246"/>
      <c r="H246"/>
      <c r="I246"/>
      <c r="J246"/>
      <c r="K246"/>
      <c r="L246"/>
      <c r="M246"/>
      <c r="N246"/>
      <c r="O246"/>
    </row>
    <row r="247" spans="1:15" ht="14.25" x14ac:dyDescent="0.15">
      <c r="A247" s="29">
        <v>362215</v>
      </c>
      <c r="B247" s="70" t="s">
        <v>5315</v>
      </c>
      <c r="C247" s="31">
        <f>IF($C$2&gt;0,$C$2,MULTIPLIER!$C$34)</f>
        <v>0</v>
      </c>
      <c r="D247" s="32">
        <v>2.29</v>
      </c>
      <c r="E247" s="43">
        <f t="shared" si="6"/>
        <v>0</v>
      </c>
      <c r="F247"/>
      <c r="G247"/>
      <c r="H247"/>
      <c r="I247"/>
      <c r="J247"/>
      <c r="K247"/>
      <c r="L247"/>
      <c r="M247"/>
      <c r="N247"/>
      <c r="O247"/>
    </row>
    <row r="248" spans="1:15" ht="14.25" x14ac:dyDescent="0.15">
      <c r="A248" s="33">
        <v>362216</v>
      </c>
      <c r="B248" s="71" t="s">
        <v>5316</v>
      </c>
      <c r="C248" s="35">
        <f>IF($C$2&gt;0,$C$2,MULTIPLIER!$C$34)</f>
        <v>0</v>
      </c>
      <c r="D248" s="36">
        <v>2.29</v>
      </c>
      <c r="E248" s="43">
        <f t="shared" si="6"/>
        <v>0</v>
      </c>
      <c r="F248"/>
      <c r="G248"/>
      <c r="H248"/>
      <c r="I248"/>
      <c r="J248"/>
      <c r="K248"/>
      <c r="L248"/>
      <c r="M248"/>
      <c r="N248"/>
      <c r="O248"/>
    </row>
    <row r="249" spans="1:15" ht="14.25" x14ac:dyDescent="0.15">
      <c r="A249" s="29">
        <v>362218</v>
      </c>
      <c r="B249" s="70" t="s">
        <v>5317</v>
      </c>
      <c r="C249" s="31">
        <f>IF($C$2&gt;0,$C$2,MULTIPLIER!$C$34)</f>
        <v>0</v>
      </c>
      <c r="D249" s="32">
        <v>4.1100000000000003</v>
      </c>
      <c r="E249" s="43">
        <f t="shared" si="6"/>
        <v>0</v>
      </c>
      <c r="F249"/>
      <c r="G249"/>
      <c r="H249"/>
      <c r="I249"/>
      <c r="J249"/>
      <c r="K249"/>
      <c r="L249"/>
      <c r="M249"/>
      <c r="N249"/>
      <c r="O249"/>
    </row>
    <row r="250" spans="1:15" ht="14.25" x14ac:dyDescent="0.15">
      <c r="A250" s="33">
        <v>362220</v>
      </c>
      <c r="B250" s="71" t="s">
        <v>5318</v>
      </c>
      <c r="C250" s="35">
        <f>IF($C$2&gt;0,$C$2,MULTIPLIER!$C$34)</f>
        <v>0</v>
      </c>
      <c r="D250" s="36">
        <v>4.1100000000000003</v>
      </c>
      <c r="E250" s="43">
        <f t="shared" si="6"/>
        <v>0</v>
      </c>
      <c r="F250"/>
      <c r="G250"/>
      <c r="H250"/>
      <c r="I250"/>
      <c r="J250"/>
      <c r="K250"/>
      <c r="L250"/>
      <c r="M250"/>
      <c r="N250"/>
      <c r="O250"/>
    </row>
    <row r="251" spans="1:15" ht="14.25" x14ac:dyDescent="0.15">
      <c r="A251" s="29">
        <v>362222</v>
      </c>
      <c r="B251" s="70" t="s">
        <v>5319</v>
      </c>
      <c r="C251" s="31">
        <f>IF($C$2&gt;0,$C$2,MULTIPLIER!$C$34)</f>
        <v>0</v>
      </c>
      <c r="D251" s="32">
        <v>4.95</v>
      </c>
      <c r="E251" s="43">
        <f t="shared" ref="E251:E314" si="7">C251*D251</f>
        <v>0</v>
      </c>
      <c r="F251"/>
      <c r="G251"/>
      <c r="H251"/>
      <c r="I251"/>
      <c r="J251"/>
      <c r="K251"/>
      <c r="L251"/>
      <c r="M251"/>
      <c r="N251"/>
      <c r="O251"/>
    </row>
    <row r="252" spans="1:15" ht="14.25" x14ac:dyDescent="0.15">
      <c r="A252" s="33">
        <v>362224</v>
      </c>
      <c r="B252" s="71" t="s">
        <v>5320</v>
      </c>
      <c r="C252" s="35">
        <f>IF($C$2&gt;0,$C$2,MULTIPLIER!$C$34)</f>
        <v>0</v>
      </c>
      <c r="D252" s="36">
        <v>4.95</v>
      </c>
      <c r="E252" s="43">
        <f t="shared" si="7"/>
        <v>0</v>
      </c>
      <c r="F252"/>
      <c r="G252"/>
      <c r="H252"/>
      <c r="I252"/>
      <c r="J252"/>
      <c r="K252"/>
      <c r="L252"/>
      <c r="M252"/>
      <c r="N252"/>
      <c r="O252"/>
    </row>
    <row r="253" spans="1:15" ht="14.25" x14ac:dyDescent="0.15">
      <c r="A253" s="29">
        <v>362226</v>
      </c>
      <c r="B253" s="70" t="s">
        <v>5321</v>
      </c>
      <c r="C253" s="31">
        <f>IF($C$2&gt;0,$C$2,MULTIPLIER!$C$34)</f>
        <v>0</v>
      </c>
      <c r="D253" s="32">
        <v>5.88</v>
      </c>
      <c r="E253" s="43">
        <f t="shared" si="7"/>
        <v>0</v>
      </c>
      <c r="F253"/>
      <c r="G253"/>
      <c r="H253"/>
      <c r="I253"/>
      <c r="J253"/>
      <c r="K253"/>
      <c r="L253"/>
      <c r="M253"/>
      <c r="N253"/>
      <c r="O253"/>
    </row>
    <row r="254" spans="1:15" ht="14.25" x14ac:dyDescent="0.15">
      <c r="A254" s="33">
        <v>362228</v>
      </c>
      <c r="B254" s="71" t="s">
        <v>5322</v>
      </c>
      <c r="C254" s="35">
        <f>IF($C$2&gt;0,$C$2,MULTIPLIER!$C$34)</f>
        <v>0</v>
      </c>
      <c r="D254" s="36">
        <v>5.88</v>
      </c>
      <c r="E254" s="43">
        <f t="shared" si="7"/>
        <v>0</v>
      </c>
      <c r="F254"/>
      <c r="G254"/>
      <c r="H254"/>
      <c r="I254"/>
      <c r="J254"/>
      <c r="K254"/>
      <c r="L254"/>
      <c r="M254"/>
      <c r="N254"/>
      <c r="O254"/>
    </row>
    <row r="255" spans="1:15" ht="14.25" x14ac:dyDescent="0.15">
      <c r="A255" s="29">
        <v>362241</v>
      </c>
      <c r="B255" s="70" t="s">
        <v>5323</v>
      </c>
      <c r="C255" s="31">
        <f>IF($C$2&gt;0,$C$2,MULTIPLIER!$C$34)</f>
        <v>0</v>
      </c>
      <c r="D255" s="32">
        <v>1.4</v>
      </c>
      <c r="E255" s="43">
        <f t="shared" si="7"/>
        <v>0</v>
      </c>
      <c r="F255"/>
      <c r="G255"/>
      <c r="H255"/>
      <c r="I255"/>
      <c r="J255"/>
      <c r="K255"/>
      <c r="L255"/>
      <c r="M255"/>
      <c r="N255"/>
      <c r="O255"/>
    </row>
    <row r="256" spans="1:15" ht="14.25" x14ac:dyDescent="0.15">
      <c r="A256" s="33">
        <v>362242</v>
      </c>
      <c r="B256" s="71" t="s">
        <v>5324</v>
      </c>
      <c r="C256" s="35">
        <f>IF($C$2&gt;0,$C$2,MULTIPLIER!$C$34)</f>
        <v>0</v>
      </c>
      <c r="D256" s="36">
        <v>1.51</v>
      </c>
      <c r="E256" s="43">
        <f t="shared" si="7"/>
        <v>0</v>
      </c>
      <c r="F256"/>
      <c r="G256"/>
      <c r="H256"/>
      <c r="I256"/>
      <c r="J256"/>
      <c r="K256"/>
      <c r="L256"/>
      <c r="M256"/>
      <c r="N256"/>
      <c r="O256"/>
    </row>
    <row r="257" spans="1:15" ht="14.25" x14ac:dyDescent="0.15">
      <c r="A257" s="29">
        <v>362243</v>
      </c>
      <c r="B257" s="70" t="s">
        <v>5325</v>
      </c>
      <c r="C257" s="31">
        <f>IF($C$2&gt;0,$C$2,MULTIPLIER!$C$34)</f>
        <v>0</v>
      </c>
      <c r="D257" s="32">
        <v>1.51</v>
      </c>
      <c r="E257" s="43">
        <f t="shared" si="7"/>
        <v>0</v>
      </c>
      <c r="F257"/>
      <c r="G257"/>
      <c r="H257"/>
      <c r="I257"/>
      <c r="J257"/>
      <c r="K257"/>
      <c r="L257"/>
      <c r="M257"/>
      <c r="N257"/>
      <c r="O257"/>
    </row>
    <row r="258" spans="1:15" ht="14.25" x14ac:dyDescent="0.15">
      <c r="A258" s="33">
        <v>362244</v>
      </c>
      <c r="B258" s="71" t="s">
        <v>5326</v>
      </c>
      <c r="C258" s="35">
        <f>IF($C$2&gt;0,$C$2,MULTIPLIER!$C$34)</f>
        <v>0</v>
      </c>
      <c r="D258" s="36">
        <v>1.71</v>
      </c>
      <c r="E258" s="43">
        <f t="shared" si="7"/>
        <v>0</v>
      </c>
      <c r="F258"/>
      <c r="G258"/>
      <c r="H258"/>
      <c r="I258"/>
      <c r="J258"/>
      <c r="K258"/>
      <c r="L258"/>
      <c r="M258"/>
      <c r="N258"/>
      <c r="O258"/>
    </row>
    <row r="259" spans="1:15" ht="14.25" x14ac:dyDescent="0.15">
      <c r="A259" s="29">
        <v>362245</v>
      </c>
      <c r="B259" s="70" t="s">
        <v>5327</v>
      </c>
      <c r="C259" s="31">
        <f>IF($C$2&gt;0,$C$2,MULTIPLIER!$C$34)</f>
        <v>0</v>
      </c>
      <c r="D259" s="32">
        <v>1.71</v>
      </c>
      <c r="E259" s="43">
        <f t="shared" si="7"/>
        <v>0</v>
      </c>
      <c r="F259"/>
      <c r="G259"/>
      <c r="H259"/>
      <c r="I259"/>
      <c r="J259"/>
      <c r="K259"/>
      <c r="L259"/>
      <c r="M259"/>
      <c r="N259"/>
      <c r="O259"/>
    </row>
    <row r="260" spans="1:15" ht="14.25" x14ac:dyDescent="0.15">
      <c r="A260" s="33">
        <v>362246</v>
      </c>
      <c r="B260" s="71" t="s">
        <v>5328</v>
      </c>
      <c r="C260" s="35">
        <f>IF($C$2&gt;0,$C$2,MULTIPLIER!$C$34)</f>
        <v>0</v>
      </c>
      <c r="D260" s="36">
        <v>2.12</v>
      </c>
      <c r="E260" s="43">
        <f t="shared" si="7"/>
        <v>0</v>
      </c>
      <c r="F260"/>
      <c r="G260"/>
      <c r="H260"/>
      <c r="I260"/>
      <c r="J260"/>
      <c r="K260"/>
      <c r="L260"/>
      <c r="M260"/>
      <c r="N260"/>
      <c r="O260"/>
    </row>
    <row r="261" spans="1:15" ht="14.25" x14ac:dyDescent="0.15">
      <c r="A261" s="29">
        <v>362247</v>
      </c>
      <c r="B261" s="70" t="s">
        <v>5329</v>
      </c>
      <c r="C261" s="31">
        <f>IF($C$2&gt;0,$C$2,MULTIPLIER!$C$34)</f>
        <v>0</v>
      </c>
      <c r="D261" s="32">
        <v>2.12</v>
      </c>
      <c r="E261" s="43">
        <f t="shared" si="7"/>
        <v>0</v>
      </c>
      <c r="F261"/>
      <c r="G261"/>
      <c r="H261"/>
      <c r="I261"/>
      <c r="J261"/>
      <c r="K261"/>
      <c r="L261"/>
      <c r="M261"/>
      <c r="N261"/>
      <c r="O261"/>
    </row>
    <row r="262" spans="1:15" ht="14.25" x14ac:dyDescent="0.15">
      <c r="A262" s="33">
        <v>362248</v>
      </c>
      <c r="B262" s="71" t="s">
        <v>5330</v>
      </c>
      <c r="C262" s="35">
        <f>IF($C$2&gt;0,$C$2,MULTIPLIER!$C$34)</f>
        <v>0</v>
      </c>
      <c r="D262" s="36">
        <v>2.66</v>
      </c>
      <c r="E262" s="43">
        <f t="shared" si="7"/>
        <v>0</v>
      </c>
      <c r="F262"/>
      <c r="G262"/>
      <c r="H262"/>
      <c r="I262"/>
      <c r="J262"/>
      <c r="K262"/>
      <c r="L262"/>
      <c r="M262"/>
      <c r="N262"/>
      <c r="O262"/>
    </row>
    <row r="263" spans="1:15" ht="14.25" x14ac:dyDescent="0.15">
      <c r="A263" s="29">
        <v>362249</v>
      </c>
      <c r="B263" s="70" t="s">
        <v>5331</v>
      </c>
      <c r="C263" s="31">
        <f>IF($C$2&gt;0,$C$2,MULTIPLIER!$C$34)</f>
        <v>0</v>
      </c>
      <c r="D263" s="32">
        <v>2.66</v>
      </c>
      <c r="E263" s="43">
        <f t="shared" si="7"/>
        <v>0</v>
      </c>
      <c r="F263"/>
      <c r="G263"/>
      <c r="H263"/>
      <c r="I263"/>
      <c r="J263"/>
      <c r="K263"/>
      <c r="L263"/>
      <c r="M263"/>
      <c r="N263"/>
      <c r="O263"/>
    </row>
    <row r="264" spans="1:15" ht="14.25" x14ac:dyDescent="0.15">
      <c r="A264" s="33">
        <v>362250</v>
      </c>
      <c r="B264" s="71" t="s">
        <v>5332</v>
      </c>
      <c r="C264" s="35">
        <f>IF($C$2&gt;0,$C$2,MULTIPLIER!$C$34)</f>
        <v>0</v>
      </c>
      <c r="D264" s="36">
        <v>3.01</v>
      </c>
      <c r="E264" s="43">
        <f t="shared" si="7"/>
        <v>0</v>
      </c>
      <c r="F264"/>
      <c r="G264"/>
      <c r="H264"/>
      <c r="I264"/>
      <c r="J264"/>
      <c r="K264"/>
      <c r="L264"/>
      <c r="M264"/>
      <c r="N264"/>
      <c r="O264"/>
    </row>
    <row r="265" spans="1:15" ht="14.25" x14ac:dyDescent="0.15">
      <c r="A265" s="29">
        <v>362251</v>
      </c>
      <c r="B265" s="70" t="s">
        <v>5333</v>
      </c>
      <c r="C265" s="31">
        <f>IF($C$2&gt;0,$C$2,MULTIPLIER!$C$34)</f>
        <v>0</v>
      </c>
      <c r="D265" s="32">
        <v>3.01</v>
      </c>
      <c r="E265" s="43">
        <f t="shared" si="7"/>
        <v>0</v>
      </c>
      <c r="F265"/>
      <c r="G265"/>
      <c r="H265"/>
      <c r="I265"/>
      <c r="J265"/>
      <c r="K265"/>
      <c r="L265"/>
      <c r="M265"/>
      <c r="N265"/>
      <c r="O265"/>
    </row>
    <row r="266" spans="1:15" ht="14.25" x14ac:dyDescent="0.15">
      <c r="A266" s="33">
        <v>362253</v>
      </c>
      <c r="B266" s="71" t="s">
        <v>5334</v>
      </c>
      <c r="C266" s="35">
        <f>IF($C$2&gt;0,$C$2,MULTIPLIER!$C$34)</f>
        <v>0</v>
      </c>
      <c r="D266" s="36">
        <v>5.05</v>
      </c>
      <c r="E266" s="43">
        <f t="shared" si="7"/>
        <v>0</v>
      </c>
      <c r="F266"/>
      <c r="G266"/>
      <c r="H266"/>
      <c r="I266"/>
      <c r="J266"/>
      <c r="K266"/>
      <c r="L266"/>
      <c r="M266"/>
      <c r="N266"/>
      <c r="O266"/>
    </row>
    <row r="267" spans="1:15" ht="14.25" x14ac:dyDescent="0.15">
      <c r="A267" s="29">
        <v>362255</v>
      </c>
      <c r="B267" s="70" t="s">
        <v>5335</v>
      </c>
      <c r="C267" s="31">
        <f>IF($C$2&gt;0,$C$2,MULTIPLIER!$C$34)</f>
        <v>0</v>
      </c>
      <c r="D267" s="32">
        <v>5.05</v>
      </c>
      <c r="E267" s="43">
        <f t="shared" si="7"/>
        <v>0</v>
      </c>
      <c r="F267"/>
      <c r="G267"/>
      <c r="H267"/>
      <c r="I267"/>
      <c r="J267"/>
      <c r="K267"/>
      <c r="L267"/>
      <c r="M267"/>
      <c r="N267"/>
      <c r="O267"/>
    </row>
    <row r="268" spans="1:15" ht="14.25" x14ac:dyDescent="0.15">
      <c r="A268" s="33">
        <v>362257</v>
      </c>
      <c r="B268" s="71" t="s">
        <v>5336</v>
      </c>
      <c r="C268" s="35">
        <f>IF($C$2&gt;0,$C$2,MULTIPLIER!$C$34)</f>
        <v>0</v>
      </c>
      <c r="D268" s="36">
        <v>5.86</v>
      </c>
      <c r="E268" s="43">
        <f t="shared" si="7"/>
        <v>0</v>
      </c>
      <c r="F268"/>
      <c r="G268"/>
      <c r="H268"/>
      <c r="I268"/>
      <c r="J268"/>
      <c r="K268"/>
      <c r="L268"/>
      <c r="M268"/>
      <c r="N268"/>
      <c r="O268"/>
    </row>
    <row r="269" spans="1:15" ht="14.25" x14ac:dyDescent="0.15">
      <c r="A269" s="29">
        <v>362259</v>
      </c>
      <c r="B269" s="70" t="s">
        <v>5337</v>
      </c>
      <c r="C269" s="31">
        <f>IF($C$2&gt;0,$C$2,MULTIPLIER!$C$34)</f>
        <v>0</v>
      </c>
      <c r="D269" s="32">
        <v>5.86</v>
      </c>
      <c r="E269" s="43">
        <f t="shared" si="7"/>
        <v>0</v>
      </c>
      <c r="F269"/>
      <c r="G269"/>
      <c r="H269"/>
      <c r="I269"/>
      <c r="J269"/>
      <c r="K269"/>
      <c r="L269"/>
      <c r="M269"/>
      <c r="N269"/>
      <c r="O269"/>
    </row>
    <row r="270" spans="1:15" ht="14.25" x14ac:dyDescent="0.15">
      <c r="A270" s="33">
        <v>362261</v>
      </c>
      <c r="B270" s="71" t="s">
        <v>5338</v>
      </c>
      <c r="C270" s="35">
        <f>IF($C$2&gt;0,$C$2,MULTIPLIER!$C$34)</f>
        <v>0</v>
      </c>
      <c r="D270" s="36">
        <v>6.51</v>
      </c>
      <c r="E270" s="43">
        <f t="shared" si="7"/>
        <v>0</v>
      </c>
      <c r="F270"/>
      <c r="G270"/>
      <c r="H270"/>
      <c r="I270"/>
      <c r="J270"/>
      <c r="K270"/>
      <c r="L270"/>
      <c r="M270"/>
      <c r="N270"/>
      <c r="O270"/>
    </row>
    <row r="271" spans="1:15" ht="14.25" x14ac:dyDescent="0.15">
      <c r="A271" s="29">
        <v>362263</v>
      </c>
      <c r="B271" s="70" t="s">
        <v>5339</v>
      </c>
      <c r="C271" s="31">
        <f>IF($C$2&gt;0,$C$2,MULTIPLIER!$C$34)</f>
        <v>0</v>
      </c>
      <c r="D271" s="32">
        <v>6.51</v>
      </c>
      <c r="E271" s="43">
        <f t="shared" si="7"/>
        <v>0</v>
      </c>
      <c r="F271"/>
      <c r="G271"/>
      <c r="H271"/>
      <c r="I271"/>
      <c r="J271"/>
      <c r="K271"/>
      <c r="L271"/>
      <c r="M271"/>
      <c r="N271"/>
      <c r="O271"/>
    </row>
    <row r="272" spans="1:15" ht="14.25" x14ac:dyDescent="0.15">
      <c r="A272" s="33">
        <v>362276</v>
      </c>
      <c r="B272" s="71" t="s">
        <v>5340</v>
      </c>
      <c r="C272" s="35">
        <f>IF($C$2&gt;0,$C$2,MULTIPLIER!$C$34)</f>
        <v>0</v>
      </c>
      <c r="D272" s="36">
        <v>2.0499999999999998</v>
      </c>
      <c r="E272" s="43">
        <f t="shared" si="7"/>
        <v>0</v>
      </c>
      <c r="F272"/>
      <c r="G272"/>
      <c r="H272"/>
      <c r="I272"/>
      <c r="J272"/>
      <c r="K272"/>
      <c r="L272"/>
      <c r="M272"/>
      <c r="N272"/>
      <c r="O272"/>
    </row>
    <row r="273" spans="1:15" ht="14.25" x14ac:dyDescent="0.15">
      <c r="A273" s="29">
        <v>362277</v>
      </c>
      <c r="B273" s="70" t="s">
        <v>5341</v>
      </c>
      <c r="C273" s="31">
        <f>IF($C$2&gt;0,$C$2,MULTIPLIER!$C$34)</f>
        <v>0</v>
      </c>
      <c r="D273" s="32">
        <v>2.2400000000000002</v>
      </c>
      <c r="E273" s="43">
        <f t="shared" si="7"/>
        <v>0</v>
      </c>
      <c r="F273"/>
      <c r="G273"/>
      <c r="H273"/>
      <c r="I273"/>
      <c r="J273"/>
      <c r="K273"/>
      <c r="L273"/>
      <c r="M273"/>
      <c r="N273"/>
      <c r="O273"/>
    </row>
    <row r="274" spans="1:15" ht="14.25" x14ac:dyDescent="0.15">
      <c r="A274" s="33">
        <v>362278</v>
      </c>
      <c r="B274" s="71" t="s">
        <v>5342</v>
      </c>
      <c r="C274" s="35">
        <f>IF($C$2&gt;0,$C$2,MULTIPLIER!$C$34)</f>
        <v>0</v>
      </c>
      <c r="D274" s="36">
        <v>2.36</v>
      </c>
      <c r="E274" s="43">
        <f t="shared" si="7"/>
        <v>0</v>
      </c>
      <c r="F274"/>
      <c r="G274"/>
      <c r="H274"/>
      <c r="I274"/>
      <c r="J274"/>
      <c r="K274"/>
      <c r="L274"/>
      <c r="M274"/>
      <c r="N274"/>
      <c r="O274"/>
    </row>
    <row r="275" spans="1:15" ht="14.25" x14ac:dyDescent="0.15">
      <c r="A275" s="29">
        <v>362279</v>
      </c>
      <c r="B275" s="70" t="s">
        <v>5343</v>
      </c>
      <c r="C275" s="31">
        <f>IF($C$2&gt;0,$C$2,MULTIPLIER!$C$34)</f>
        <v>0</v>
      </c>
      <c r="D275" s="32">
        <v>2.36</v>
      </c>
      <c r="E275" s="43">
        <f t="shared" si="7"/>
        <v>0</v>
      </c>
      <c r="F275"/>
      <c r="G275"/>
      <c r="H275"/>
      <c r="I275"/>
      <c r="J275"/>
      <c r="K275"/>
      <c r="L275"/>
      <c r="M275"/>
      <c r="N275"/>
      <c r="O275"/>
    </row>
    <row r="276" spans="1:15" ht="14.25" x14ac:dyDescent="0.15">
      <c r="A276" s="33">
        <v>362280</v>
      </c>
      <c r="B276" s="71" t="s">
        <v>5344</v>
      </c>
      <c r="C276" s="35">
        <f>IF($C$2&gt;0,$C$2,MULTIPLIER!$C$34)</f>
        <v>0</v>
      </c>
      <c r="D276" s="36">
        <v>2.94</v>
      </c>
      <c r="E276" s="43">
        <f t="shared" si="7"/>
        <v>0</v>
      </c>
      <c r="F276"/>
      <c r="G276"/>
      <c r="H276"/>
      <c r="I276"/>
      <c r="J276"/>
      <c r="K276"/>
      <c r="L276"/>
      <c r="M276"/>
      <c r="N276"/>
      <c r="O276"/>
    </row>
    <row r="277" spans="1:15" ht="14.25" x14ac:dyDescent="0.15">
      <c r="A277" s="29">
        <v>362281</v>
      </c>
      <c r="B277" s="70" t="s">
        <v>5345</v>
      </c>
      <c r="C277" s="31">
        <f>IF($C$2&gt;0,$C$2,MULTIPLIER!$C$34)</f>
        <v>0</v>
      </c>
      <c r="D277" s="32">
        <v>2.94</v>
      </c>
      <c r="E277" s="43">
        <f t="shared" si="7"/>
        <v>0</v>
      </c>
      <c r="F277"/>
      <c r="G277"/>
      <c r="H277"/>
      <c r="I277"/>
      <c r="J277"/>
      <c r="K277"/>
      <c r="L277"/>
      <c r="M277"/>
      <c r="N277"/>
      <c r="O277"/>
    </row>
    <row r="278" spans="1:15" ht="14.25" x14ac:dyDescent="0.15">
      <c r="A278" s="33">
        <v>362282</v>
      </c>
      <c r="B278" s="71" t="s">
        <v>5346</v>
      </c>
      <c r="C278" s="35">
        <f>IF($C$2&gt;0,$C$2,MULTIPLIER!$C$34)</f>
        <v>0</v>
      </c>
      <c r="D278" s="36">
        <v>3.49</v>
      </c>
      <c r="E278" s="43">
        <f t="shared" si="7"/>
        <v>0</v>
      </c>
      <c r="F278"/>
      <c r="G278"/>
      <c r="H278"/>
      <c r="I278"/>
      <c r="J278"/>
      <c r="K278"/>
      <c r="L278"/>
      <c r="M278"/>
      <c r="N278"/>
      <c r="O278"/>
    </row>
    <row r="279" spans="1:15" ht="14.25" x14ac:dyDescent="0.15">
      <c r="A279" s="29">
        <v>362283</v>
      </c>
      <c r="B279" s="70" t="s">
        <v>5347</v>
      </c>
      <c r="C279" s="31">
        <f>IF($C$2&gt;0,$C$2,MULTIPLIER!$C$34)</f>
        <v>0</v>
      </c>
      <c r="D279" s="32">
        <v>3.49</v>
      </c>
      <c r="E279" s="43">
        <f t="shared" si="7"/>
        <v>0</v>
      </c>
      <c r="F279"/>
      <c r="G279"/>
      <c r="H279"/>
      <c r="I279"/>
      <c r="J279"/>
      <c r="K279"/>
      <c r="L279"/>
      <c r="M279"/>
      <c r="N279"/>
      <c r="O279"/>
    </row>
    <row r="280" spans="1:15" ht="14.25" x14ac:dyDescent="0.15">
      <c r="A280" s="33">
        <v>362284</v>
      </c>
      <c r="B280" s="71" t="s">
        <v>5348</v>
      </c>
      <c r="C280" s="35">
        <f>IF($C$2&gt;0,$C$2,MULTIPLIER!$C$34)</f>
        <v>0</v>
      </c>
      <c r="D280" s="36">
        <v>4.12</v>
      </c>
      <c r="E280" s="43">
        <f t="shared" si="7"/>
        <v>0</v>
      </c>
      <c r="F280"/>
      <c r="G280"/>
      <c r="H280"/>
      <c r="I280"/>
      <c r="J280"/>
      <c r="K280"/>
      <c r="L280"/>
      <c r="M280"/>
      <c r="N280"/>
      <c r="O280"/>
    </row>
    <row r="281" spans="1:15" ht="14.25" x14ac:dyDescent="0.15">
      <c r="A281" s="29">
        <v>362285</v>
      </c>
      <c r="B281" s="70" t="s">
        <v>5349</v>
      </c>
      <c r="C281" s="31">
        <f>IF($C$2&gt;0,$C$2,MULTIPLIER!$C$34)</f>
        <v>0</v>
      </c>
      <c r="D281" s="32">
        <v>4.12</v>
      </c>
      <c r="E281" s="43">
        <f t="shared" si="7"/>
        <v>0</v>
      </c>
      <c r="F281"/>
      <c r="G281"/>
      <c r="H281"/>
      <c r="I281"/>
      <c r="J281"/>
      <c r="K281"/>
      <c r="L281"/>
      <c r="M281"/>
      <c r="N281"/>
      <c r="O281"/>
    </row>
    <row r="282" spans="1:15" ht="14.25" x14ac:dyDescent="0.15">
      <c r="A282" s="33">
        <v>362287</v>
      </c>
      <c r="B282" s="71" t="s">
        <v>5350</v>
      </c>
      <c r="C282" s="35">
        <f>IF($C$2&gt;0,$C$2,MULTIPLIER!$C$34)</f>
        <v>0</v>
      </c>
      <c r="D282" s="36">
        <v>6.74</v>
      </c>
      <c r="E282" s="43">
        <f t="shared" si="7"/>
        <v>0</v>
      </c>
      <c r="F282"/>
      <c r="G282"/>
      <c r="H282"/>
      <c r="I282"/>
      <c r="J282"/>
      <c r="K282"/>
      <c r="L282"/>
      <c r="M282"/>
      <c r="N282"/>
      <c r="O282"/>
    </row>
    <row r="283" spans="1:15" ht="14.25" x14ac:dyDescent="0.15">
      <c r="A283" s="29">
        <v>362289</v>
      </c>
      <c r="B283" s="70" t="s">
        <v>5351</v>
      </c>
      <c r="C283" s="31">
        <f>IF($C$2&gt;0,$C$2,MULTIPLIER!$C$34)</f>
        <v>0</v>
      </c>
      <c r="D283" s="32">
        <v>6.74</v>
      </c>
      <c r="E283" s="43">
        <f t="shared" si="7"/>
        <v>0</v>
      </c>
      <c r="F283"/>
      <c r="G283"/>
      <c r="H283"/>
      <c r="I283"/>
      <c r="J283"/>
      <c r="K283"/>
      <c r="L283"/>
      <c r="M283"/>
      <c r="N283"/>
      <c r="O283"/>
    </row>
    <row r="284" spans="1:15" ht="14.25" x14ac:dyDescent="0.15">
      <c r="A284" s="33">
        <v>362291</v>
      </c>
      <c r="B284" s="71" t="s">
        <v>5352</v>
      </c>
      <c r="C284" s="35">
        <f>IF($C$2&gt;0,$C$2,MULTIPLIER!$C$34)</f>
        <v>0</v>
      </c>
      <c r="D284" s="36">
        <v>7.88</v>
      </c>
      <c r="E284" s="43">
        <f t="shared" si="7"/>
        <v>0</v>
      </c>
      <c r="F284"/>
      <c r="G284"/>
      <c r="H284"/>
      <c r="I284"/>
      <c r="J284"/>
      <c r="K284"/>
      <c r="L284"/>
      <c r="M284"/>
      <c r="N284"/>
      <c r="O284"/>
    </row>
    <row r="285" spans="1:15" ht="14.25" x14ac:dyDescent="0.15">
      <c r="A285" s="29">
        <v>362293</v>
      </c>
      <c r="B285" s="70" t="s">
        <v>5353</v>
      </c>
      <c r="C285" s="31">
        <f>IF($C$2&gt;0,$C$2,MULTIPLIER!$C$34)</f>
        <v>0</v>
      </c>
      <c r="D285" s="32">
        <v>7.88</v>
      </c>
      <c r="E285" s="43">
        <f t="shared" si="7"/>
        <v>0</v>
      </c>
      <c r="F285"/>
      <c r="G285"/>
      <c r="H285"/>
      <c r="I285"/>
      <c r="J285"/>
      <c r="K285"/>
      <c r="L285"/>
      <c r="M285"/>
      <c r="N285"/>
      <c r="O285"/>
    </row>
    <row r="286" spans="1:15" ht="14.25" x14ac:dyDescent="0.15">
      <c r="A286" s="33">
        <v>362295</v>
      </c>
      <c r="B286" s="71" t="s">
        <v>5354</v>
      </c>
      <c r="C286" s="35">
        <f>IF($C$2&gt;0,$C$2,MULTIPLIER!$C$34)</f>
        <v>0</v>
      </c>
      <c r="D286" s="36">
        <v>9.0399999999999991</v>
      </c>
      <c r="E286" s="43">
        <f t="shared" si="7"/>
        <v>0</v>
      </c>
      <c r="F286"/>
      <c r="G286"/>
      <c r="H286"/>
      <c r="I286"/>
      <c r="J286"/>
      <c r="K286"/>
      <c r="L286"/>
      <c r="M286"/>
      <c r="N286"/>
      <c r="O286"/>
    </row>
    <row r="287" spans="1:15" ht="14.25" x14ac:dyDescent="0.15">
      <c r="A287" s="29">
        <v>362297</v>
      </c>
      <c r="B287" s="70" t="s">
        <v>5355</v>
      </c>
      <c r="C287" s="31">
        <f>IF($C$2&gt;0,$C$2,MULTIPLIER!$C$34)</f>
        <v>0</v>
      </c>
      <c r="D287" s="32">
        <v>9.0399999999999991</v>
      </c>
      <c r="E287" s="43">
        <f t="shared" si="7"/>
        <v>0</v>
      </c>
      <c r="F287"/>
      <c r="G287"/>
      <c r="H287"/>
      <c r="I287"/>
      <c r="J287"/>
      <c r="K287"/>
      <c r="L287"/>
      <c r="M287"/>
      <c r="N287"/>
      <c r="O287"/>
    </row>
    <row r="288" spans="1:15" ht="14.25" x14ac:dyDescent="0.15">
      <c r="A288" s="33">
        <v>362310</v>
      </c>
      <c r="B288" s="71" t="s">
        <v>5356</v>
      </c>
      <c r="C288" s="35">
        <f>IF($C$2&gt;0,$C$2,MULTIPLIER!$C$34)</f>
        <v>0</v>
      </c>
      <c r="D288" s="36">
        <v>2.59</v>
      </c>
      <c r="E288" s="43">
        <f t="shared" si="7"/>
        <v>0</v>
      </c>
      <c r="F288"/>
      <c r="G288"/>
      <c r="H288"/>
      <c r="I288"/>
      <c r="J288"/>
      <c r="K288"/>
      <c r="L288"/>
      <c r="M288"/>
      <c r="N288"/>
      <c r="O288"/>
    </row>
    <row r="289" spans="1:15" ht="14.25" x14ac:dyDescent="0.15">
      <c r="A289" s="29">
        <v>362311</v>
      </c>
      <c r="B289" s="70" t="s">
        <v>5357</v>
      </c>
      <c r="C289" s="31">
        <f>IF($C$2&gt;0,$C$2,MULTIPLIER!$C$34)</f>
        <v>0</v>
      </c>
      <c r="D289" s="32">
        <v>2.93</v>
      </c>
      <c r="E289" s="43">
        <f t="shared" si="7"/>
        <v>0</v>
      </c>
      <c r="F289"/>
      <c r="G289"/>
      <c r="H289"/>
      <c r="I289"/>
      <c r="J289"/>
      <c r="K289"/>
      <c r="L289"/>
      <c r="M289"/>
      <c r="N289"/>
      <c r="O289"/>
    </row>
    <row r="290" spans="1:15" ht="14.25" x14ac:dyDescent="0.15">
      <c r="A290" s="33">
        <v>362312</v>
      </c>
      <c r="B290" s="71" t="s">
        <v>5358</v>
      </c>
      <c r="C290" s="35">
        <f>IF($C$2&gt;0,$C$2,MULTIPLIER!$C$34)</f>
        <v>0</v>
      </c>
      <c r="D290" s="36">
        <v>3.12</v>
      </c>
      <c r="E290" s="43">
        <f t="shared" si="7"/>
        <v>0</v>
      </c>
      <c r="F290"/>
      <c r="G290"/>
      <c r="H290"/>
      <c r="I290"/>
      <c r="J290"/>
      <c r="K290"/>
      <c r="L290"/>
      <c r="M290"/>
      <c r="N290"/>
      <c r="O290"/>
    </row>
    <row r="291" spans="1:15" ht="14.25" x14ac:dyDescent="0.15">
      <c r="A291" s="29">
        <v>362313</v>
      </c>
      <c r="B291" s="70" t="s">
        <v>5359</v>
      </c>
      <c r="C291" s="31">
        <f>IF($C$2&gt;0,$C$2,MULTIPLIER!$C$34)</f>
        <v>0</v>
      </c>
      <c r="D291" s="32">
        <v>3.12</v>
      </c>
      <c r="E291" s="43">
        <f t="shared" si="7"/>
        <v>0</v>
      </c>
      <c r="F291"/>
      <c r="G291"/>
      <c r="H291"/>
      <c r="I291"/>
      <c r="J291"/>
      <c r="K291"/>
      <c r="L291"/>
      <c r="M291"/>
      <c r="N291"/>
      <c r="O291"/>
    </row>
    <row r="292" spans="1:15" ht="14.25" x14ac:dyDescent="0.15">
      <c r="A292" s="33">
        <v>362314</v>
      </c>
      <c r="B292" s="71" t="s">
        <v>5360</v>
      </c>
      <c r="C292" s="35">
        <f>IF($C$2&gt;0,$C$2,MULTIPLIER!$C$34)</f>
        <v>0</v>
      </c>
      <c r="D292" s="36">
        <v>3.69</v>
      </c>
      <c r="E292" s="43">
        <f t="shared" si="7"/>
        <v>0</v>
      </c>
      <c r="F292"/>
      <c r="G292"/>
      <c r="H292"/>
      <c r="I292"/>
      <c r="J292"/>
      <c r="K292"/>
      <c r="L292"/>
      <c r="M292"/>
      <c r="N292"/>
      <c r="O292"/>
    </row>
    <row r="293" spans="1:15" ht="14.25" x14ac:dyDescent="0.15">
      <c r="A293" s="29">
        <v>362315</v>
      </c>
      <c r="B293" s="70" t="s">
        <v>5361</v>
      </c>
      <c r="C293" s="31">
        <f>IF($C$2&gt;0,$C$2,MULTIPLIER!$C$34)</f>
        <v>0</v>
      </c>
      <c r="D293" s="32">
        <v>3.69</v>
      </c>
      <c r="E293" s="43">
        <f t="shared" si="7"/>
        <v>0</v>
      </c>
      <c r="F293"/>
      <c r="G293"/>
      <c r="H293"/>
      <c r="I293"/>
      <c r="J293"/>
      <c r="K293"/>
      <c r="L293"/>
      <c r="M293"/>
      <c r="N293"/>
      <c r="O293"/>
    </row>
    <row r="294" spans="1:15" ht="14.25" x14ac:dyDescent="0.15">
      <c r="A294" s="33">
        <v>362316</v>
      </c>
      <c r="B294" s="71" t="s">
        <v>5362</v>
      </c>
      <c r="C294" s="35">
        <f>IF($C$2&gt;0,$C$2,MULTIPLIER!$C$34)</f>
        <v>0</v>
      </c>
      <c r="D294" s="36">
        <v>4.42</v>
      </c>
      <c r="E294" s="43">
        <f t="shared" si="7"/>
        <v>0</v>
      </c>
      <c r="F294"/>
      <c r="G294"/>
      <c r="H294"/>
      <c r="I294"/>
      <c r="J294"/>
      <c r="K294"/>
      <c r="L294"/>
      <c r="M294"/>
      <c r="N294"/>
      <c r="O294"/>
    </row>
    <row r="295" spans="1:15" ht="14.25" x14ac:dyDescent="0.15">
      <c r="A295" s="29">
        <v>362317</v>
      </c>
      <c r="B295" s="70" t="s">
        <v>5363</v>
      </c>
      <c r="C295" s="31">
        <f>IF($C$2&gt;0,$C$2,MULTIPLIER!$C$34)</f>
        <v>0</v>
      </c>
      <c r="D295" s="32">
        <v>4.42</v>
      </c>
      <c r="E295" s="43">
        <f t="shared" si="7"/>
        <v>0</v>
      </c>
      <c r="F295"/>
      <c r="G295"/>
      <c r="H295"/>
      <c r="I295"/>
      <c r="J295"/>
      <c r="K295"/>
      <c r="L295"/>
      <c r="M295"/>
      <c r="N295"/>
      <c r="O295"/>
    </row>
    <row r="296" spans="1:15" ht="14.25" x14ac:dyDescent="0.15">
      <c r="A296" s="33">
        <v>362318</v>
      </c>
      <c r="B296" s="71" t="s">
        <v>5364</v>
      </c>
      <c r="C296" s="35">
        <f>IF($C$2&gt;0,$C$2,MULTIPLIER!$C$34)</f>
        <v>0</v>
      </c>
      <c r="D296" s="36">
        <v>5.25</v>
      </c>
      <c r="E296" s="43">
        <f t="shared" si="7"/>
        <v>0</v>
      </c>
      <c r="F296"/>
      <c r="G296"/>
      <c r="H296"/>
      <c r="I296"/>
      <c r="J296"/>
      <c r="K296"/>
      <c r="L296"/>
      <c r="M296"/>
      <c r="N296"/>
      <c r="O296"/>
    </row>
    <row r="297" spans="1:15" ht="14.25" x14ac:dyDescent="0.15">
      <c r="A297" s="29">
        <v>362319</v>
      </c>
      <c r="B297" s="70" t="s">
        <v>5365</v>
      </c>
      <c r="C297" s="31">
        <f>IF($C$2&gt;0,$C$2,MULTIPLIER!$C$34)</f>
        <v>0</v>
      </c>
      <c r="D297" s="32">
        <v>5.25</v>
      </c>
      <c r="E297" s="43">
        <f t="shared" si="7"/>
        <v>0</v>
      </c>
      <c r="F297"/>
      <c r="G297"/>
      <c r="H297"/>
      <c r="I297"/>
      <c r="J297"/>
      <c r="K297"/>
      <c r="L297"/>
      <c r="M297"/>
      <c r="N297"/>
      <c r="O297"/>
    </row>
    <row r="298" spans="1:15" ht="14.25" x14ac:dyDescent="0.15">
      <c r="A298" s="33">
        <v>362321</v>
      </c>
      <c r="B298" s="71" t="s">
        <v>5366</v>
      </c>
      <c r="C298" s="35">
        <f>IF($C$2&gt;0,$C$2,MULTIPLIER!$C$34)</f>
        <v>0</v>
      </c>
      <c r="D298" s="36">
        <v>8.4700000000000006</v>
      </c>
      <c r="E298" s="43">
        <f t="shared" si="7"/>
        <v>0</v>
      </c>
      <c r="F298"/>
      <c r="G298"/>
      <c r="H298"/>
      <c r="I298"/>
      <c r="J298"/>
      <c r="K298"/>
      <c r="L298"/>
      <c r="M298"/>
      <c r="N298"/>
      <c r="O298"/>
    </row>
    <row r="299" spans="1:15" ht="14.25" x14ac:dyDescent="0.15">
      <c r="A299" s="29">
        <v>362323</v>
      </c>
      <c r="B299" s="70" t="s">
        <v>5367</v>
      </c>
      <c r="C299" s="31">
        <f>IF($C$2&gt;0,$C$2,MULTIPLIER!$C$34)</f>
        <v>0</v>
      </c>
      <c r="D299" s="32">
        <v>8.4700000000000006</v>
      </c>
      <c r="E299" s="43">
        <f t="shared" si="7"/>
        <v>0</v>
      </c>
      <c r="F299"/>
      <c r="G299"/>
      <c r="H299"/>
      <c r="I299"/>
      <c r="J299"/>
      <c r="K299"/>
      <c r="L299"/>
      <c r="M299"/>
      <c r="N299"/>
      <c r="O299"/>
    </row>
    <row r="300" spans="1:15" ht="14.25" x14ac:dyDescent="0.15">
      <c r="A300" s="33">
        <v>362325</v>
      </c>
      <c r="B300" s="71" t="s">
        <v>5368</v>
      </c>
      <c r="C300" s="35">
        <f>IF($C$2&gt;0,$C$2,MULTIPLIER!$C$34)</f>
        <v>0</v>
      </c>
      <c r="D300" s="36">
        <v>10.15</v>
      </c>
      <c r="E300" s="43">
        <f t="shared" si="7"/>
        <v>0</v>
      </c>
      <c r="F300"/>
      <c r="G300"/>
      <c r="H300"/>
      <c r="I300"/>
      <c r="J300"/>
      <c r="K300"/>
      <c r="L300"/>
      <c r="M300"/>
      <c r="N300"/>
      <c r="O300"/>
    </row>
    <row r="301" spans="1:15" ht="14.25" x14ac:dyDescent="0.15">
      <c r="A301" s="29">
        <v>362327</v>
      </c>
      <c r="B301" s="70" t="s">
        <v>5369</v>
      </c>
      <c r="C301" s="31">
        <f>IF($C$2&gt;0,$C$2,MULTIPLIER!$C$34)</f>
        <v>0</v>
      </c>
      <c r="D301" s="32">
        <v>10.15</v>
      </c>
      <c r="E301" s="43">
        <f t="shared" si="7"/>
        <v>0</v>
      </c>
      <c r="F301"/>
      <c r="G301"/>
      <c r="H301"/>
      <c r="I301"/>
      <c r="J301"/>
      <c r="K301"/>
      <c r="L301"/>
      <c r="M301"/>
      <c r="N301"/>
      <c r="O301"/>
    </row>
    <row r="302" spans="1:15" ht="14.25" x14ac:dyDescent="0.15">
      <c r="A302" s="33">
        <v>362329</v>
      </c>
      <c r="B302" s="71" t="s">
        <v>5370</v>
      </c>
      <c r="C302" s="35">
        <f>IF($C$2&gt;0,$C$2,MULTIPLIER!$C$34)</f>
        <v>0</v>
      </c>
      <c r="D302" s="36">
        <v>11.51</v>
      </c>
      <c r="E302" s="43">
        <f t="shared" si="7"/>
        <v>0</v>
      </c>
      <c r="F302"/>
      <c r="G302"/>
      <c r="H302"/>
      <c r="I302"/>
      <c r="J302"/>
      <c r="K302"/>
      <c r="L302"/>
      <c r="M302"/>
      <c r="N302"/>
      <c r="O302"/>
    </row>
    <row r="303" spans="1:15" ht="14.25" x14ac:dyDescent="0.15">
      <c r="A303" s="29">
        <v>362331</v>
      </c>
      <c r="B303" s="70" t="s">
        <v>5371</v>
      </c>
      <c r="C303" s="31">
        <f>IF($C$2&gt;0,$C$2,MULTIPLIER!$C$34)</f>
        <v>0</v>
      </c>
      <c r="D303" s="32">
        <v>11.51</v>
      </c>
      <c r="E303" s="43">
        <f t="shared" si="7"/>
        <v>0</v>
      </c>
      <c r="F303"/>
      <c r="G303"/>
      <c r="H303"/>
      <c r="I303"/>
      <c r="J303"/>
      <c r="K303"/>
      <c r="L303"/>
      <c r="M303"/>
      <c r="N303"/>
      <c r="O303"/>
    </row>
    <row r="304" spans="1:15" ht="14.25" x14ac:dyDescent="0.15">
      <c r="A304" s="33">
        <v>362344</v>
      </c>
      <c r="B304" s="71" t="s">
        <v>5372</v>
      </c>
      <c r="C304" s="35">
        <f>IF($C$2&gt;0,$C$2,MULTIPLIER!$C$34)</f>
        <v>0</v>
      </c>
      <c r="D304" s="36">
        <v>3.22</v>
      </c>
      <c r="E304" s="43">
        <f t="shared" si="7"/>
        <v>0</v>
      </c>
      <c r="F304"/>
      <c r="G304"/>
      <c r="H304"/>
      <c r="I304"/>
      <c r="J304"/>
      <c r="K304"/>
      <c r="L304"/>
      <c r="M304"/>
      <c r="N304"/>
      <c r="O304"/>
    </row>
    <row r="305" spans="1:15" ht="14.25" x14ac:dyDescent="0.15">
      <c r="A305" s="29">
        <v>362345</v>
      </c>
      <c r="B305" s="70" t="s">
        <v>5373</v>
      </c>
      <c r="C305" s="31">
        <f>IF($C$2&gt;0,$C$2,MULTIPLIER!$C$34)</f>
        <v>0</v>
      </c>
      <c r="D305" s="32">
        <v>3.48</v>
      </c>
      <c r="E305" s="43">
        <f t="shared" si="7"/>
        <v>0</v>
      </c>
      <c r="F305"/>
      <c r="G305"/>
      <c r="H305"/>
      <c r="I305"/>
      <c r="J305"/>
      <c r="K305"/>
      <c r="L305"/>
      <c r="M305"/>
      <c r="N305"/>
      <c r="O305"/>
    </row>
    <row r="306" spans="1:15" ht="14.25" x14ac:dyDescent="0.15">
      <c r="A306" s="33">
        <v>362346</v>
      </c>
      <c r="B306" s="71" t="s">
        <v>5374</v>
      </c>
      <c r="C306" s="35">
        <f>IF($C$2&gt;0,$C$2,MULTIPLIER!$C$34)</f>
        <v>0</v>
      </c>
      <c r="D306" s="36">
        <v>3.89</v>
      </c>
      <c r="E306" s="43">
        <f t="shared" si="7"/>
        <v>0</v>
      </c>
      <c r="F306"/>
      <c r="G306"/>
      <c r="H306"/>
      <c r="I306"/>
      <c r="J306"/>
      <c r="K306"/>
      <c r="L306"/>
      <c r="M306"/>
      <c r="N306"/>
      <c r="O306"/>
    </row>
    <row r="307" spans="1:15" ht="14.25" x14ac:dyDescent="0.15">
      <c r="A307" s="29">
        <v>362347</v>
      </c>
      <c r="B307" s="70" t="s">
        <v>5375</v>
      </c>
      <c r="C307" s="31">
        <f>IF($C$2&gt;0,$C$2,MULTIPLIER!$C$34)</f>
        <v>0</v>
      </c>
      <c r="D307" s="32">
        <v>3.89</v>
      </c>
      <c r="E307" s="43">
        <f t="shared" si="7"/>
        <v>0</v>
      </c>
      <c r="F307"/>
      <c r="G307"/>
      <c r="H307"/>
      <c r="I307"/>
      <c r="J307"/>
      <c r="K307"/>
      <c r="L307"/>
      <c r="M307"/>
      <c r="N307"/>
      <c r="O307"/>
    </row>
    <row r="308" spans="1:15" ht="14.25" x14ac:dyDescent="0.15">
      <c r="A308" s="33">
        <v>362348</v>
      </c>
      <c r="B308" s="71" t="s">
        <v>5442</v>
      </c>
      <c r="C308" s="35">
        <f>IF($C$2&gt;0,$C$2,MULTIPLIER!$C$34)</f>
        <v>0</v>
      </c>
      <c r="D308" s="36">
        <v>4.3600000000000003</v>
      </c>
      <c r="E308" s="43">
        <f t="shared" si="7"/>
        <v>0</v>
      </c>
      <c r="F308"/>
      <c r="G308"/>
      <c r="H308"/>
      <c r="I308"/>
      <c r="J308"/>
      <c r="K308"/>
      <c r="L308"/>
      <c r="M308"/>
      <c r="N308"/>
      <c r="O308"/>
    </row>
    <row r="309" spans="1:15" ht="14.25" x14ac:dyDescent="0.15">
      <c r="A309" s="29">
        <v>362349</v>
      </c>
      <c r="B309" s="70" t="s">
        <v>5377</v>
      </c>
      <c r="C309" s="31">
        <f>IF($C$2&gt;0,$C$2,MULTIPLIER!$C$34)</f>
        <v>0</v>
      </c>
      <c r="D309" s="32">
        <v>4.3600000000000003</v>
      </c>
      <c r="E309" s="43">
        <f t="shared" si="7"/>
        <v>0</v>
      </c>
      <c r="F309"/>
      <c r="G309"/>
      <c r="H309"/>
      <c r="I309"/>
      <c r="J309"/>
      <c r="K309"/>
      <c r="L309"/>
      <c r="M309"/>
      <c r="N309"/>
      <c r="O309"/>
    </row>
    <row r="310" spans="1:15" ht="14.25" x14ac:dyDescent="0.15">
      <c r="A310" s="33">
        <v>362350</v>
      </c>
      <c r="B310" s="71" t="s">
        <v>5378</v>
      </c>
      <c r="C310" s="35">
        <f>IF($C$2&gt;0,$C$2,MULTIPLIER!$C$34)</f>
        <v>0</v>
      </c>
      <c r="D310" s="36">
        <v>5.33</v>
      </c>
      <c r="E310" s="43">
        <f t="shared" si="7"/>
        <v>0</v>
      </c>
      <c r="F310"/>
      <c r="G310"/>
      <c r="H310"/>
      <c r="I310"/>
      <c r="J310"/>
      <c r="K310"/>
      <c r="L310"/>
      <c r="M310"/>
      <c r="N310"/>
      <c r="O310"/>
    </row>
    <row r="311" spans="1:15" ht="14.25" x14ac:dyDescent="0.15">
      <c r="A311" s="29">
        <v>362351</v>
      </c>
      <c r="B311" s="70" t="s">
        <v>5379</v>
      </c>
      <c r="C311" s="31">
        <f>IF($C$2&gt;0,$C$2,MULTIPLIER!$C$34)</f>
        <v>0</v>
      </c>
      <c r="D311" s="32">
        <v>5.33</v>
      </c>
      <c r="E311" s="43">
        <f t="shared" si="7"/>
        <v>0</v>
      </c>
      <c r="F311"/>
      <c r="G311"/>
      <c r="H311"/>
      <c r="I311"/>
      <c r="J311"/>
      <c r="K311"/>
      <c r="L311"/>
      <c r="M311"/>
      <c r="N311"/>
      <c r="O311"/>
    </row>
    <row r="312" spans="1:15" ht="14.25" x14ac:dyDescent="0.15">
      <c r="A312" s="33">
        <v>362352</v>
      </c>
      <c r="B312" s="71" t="s">
        <v>5380</v>
      </c>
      <c r="C312" s="35">
        <f>IF($C$2&gt;0,$C$2,MULTIPLIER!$C$34)</f>
        <v>0</v>
      </c>
      <c r="D312" s="36">
        <v>6.11</v>
      </c>
      <c r="E312" s="43">
        <f t="shared" si="7"/>
        <v>0</v>
      </c>
      <c r="F312"/>
      <c r="G312"/>
      <c r="H312"/>
      <c r="I312"/>
      <c r="J312"/>
      <c r="K312"/>
      <c r="L312"/>
      <c r="M312"/>
      <c r="N312"/>
      <c r="O312"/>
    </row>
    <row r="313" spans="1:15" ht="14.25" x14ac:dyDescent="0.15">
      <c r="A313" s="29">
        <v>362353</v>
      </c>
      <c r="B313" s="70" t="s">
        <v>5381</v>
      </c>
      <c r="C313" s="31">
        <f>IF($C$2&gt;0,$C$2,MULTIPLIER!$C$34)</f>
        <v>0</v>
      </c>
      <c r="D313" s="32">
        <v>6.11</v>
      </c>
      <c r="E313" s="43">
        <f t="shared" si="7"/>
        <v>0</v>
      </c>
      <c r="F313"/>
      <c r="G313"/>
      <c r="H313"/>
      <c r="I313"/>
      <c r="J313"/>
      <c r="K313"/>
      <c r="L313"/>
      <c r="M313"/>
      <c r="N313"/>
      <c r="O313"/>
    </row>
    <row r="314" spans="1:15" ht="14.25" x14ac:dyDescent="0.15">
      <c r="A314" s="33">
        <v>362355</v>
      </c>
      <c r="B314" s="71" t="s">
        <v>5382</v>
      </c>
      <c r="C314" s="35">
        <f>IF($C$2&gt;0,$C$2,MULTIPLIER!$C$34)</f>
        <v>0</v>
      </c>
      <c r="D314" s="36">
        <v>9.7100000000000009</v>
      </c>
      <c r="E314" s="43">
        <f t="shared" si="7"/>
        <v>0</v>
      </c>
      <c r="F314"/>
      <c r="G314"/>
      <c r="H314"/>
      <c r="I314"/>
      <c r="J314"/>
      <c r="K314"/>
      <c r="L314"/>
      <c r="M314"/>
      <c r="N314"/>
      <c r="O314"/>
    </row>
    <row r="315" spans="1:15" ht="14.25" x14ac:dyDescent="0.15">
      <c r="A315" s="29">
        <v>362357</v>
      </c>
      <c r="B315" s="70" t="s">
        <v>5383</v>
      </c>
      <c r="C315" s="31">
        <f>IF($C$2&gt;0,$C$2,MULTIPLIER!$C$34)</f>
        <v>0</v>
      </c>
      <c r="D315" s="32">
        <v>9.7100000000000009</v>
      </c>
      <c r="E315" s="43">
        <f t="shared" ref="E315:E378" si="8">C315*D315</f>
        <v>0</v>
      </c>
      <c r="F315"/>
      <c r="G315"/>
      <c r="H315"/>
      <c r="I315"/>
      <c r="J315"/>
      <c r="K315"/>
      <c r="L315"/>
      <c r="M315"/>
      <c r="N315"/>
      <c r="O315"/>
    </row>
    <row r="316" spans="1:15" ht="14.25" x14ac:dyDescent="0.15">
      <c r="A316" s="33">
        <v>362359</v>
      </c>
      <c r="B316" s="71" t="s">
        <v>5384</v>
      </c>
      <c r="C316" s="35">
        <f>IF($C$2&gt;0,$C$2,MULTIPLIER!$C$34)</f>
        <v>0</v>
      </c>
      <c r="D316" s="36">
        <v>11.36</v>
      </c>
      <c r="E316" s="43">
        <f t="shared" si="8"/>
        <v>0</v>
      </c>
      <c r="F316"/>
      <c r="G316"/>
      <c r="H316"/>
      <c r="I316"/>
      <c r="J316"/>
      <c r="K316"/>
      <c r="L316"/>
      <c r="M316"/>
      <c r="N316"/>
      <c r="O316"/>
    </row>
    <row r="317" spans="1:15" ht="14.25" x14ac:dyDescent="0.15">
      <c r="A317" s="29">
        <v>362361</v>
      </c>
      <c r="B317" s="70" t="s">
        <v>5385</v>
      </c>
      <c r="C317" s="31">
        <f>IF($C$2&gt;0,$C$2,MULTIPLIER!$C$34)</f>
        <v>0</v>
      </c>
      <c r="D317" s="32">
        <v>11.36</v>
      </c>
      <c r="E317" s="43">
        <f t="shared" si="8"/>
        <v>0</v>
      </c>
      <c r="F317"/>
      <c r="G317"/>
      <c r="H317"/>
      <c r="I317"/>
      <c r="J317"/>
      <c r="K317"/>
      <c r="L317"/>
      <c r="M317"/>
      <c r="N317"/>
      <c r="O317"/>
    </row>
    <row r="318" spans="1:15" ht="14.25" x14ac:dyDescent="0.15">
      <c r="A318" s="33">
        <v>362363</v>
      </c>
      <c r="B318" s="71" t="s">
        <v>5386</v>
      </c>
      <c r="C318" s="35">
        <f>IF($C$2&gt;0,$C$2,MULTIPLIER!$C$34)</f>
        <v>0</v>
      </c>
      <c r="D318" s="36">
        <v>13.08</v>
      </c>
      <c r="E318" s="43">
        <f t="shared" si="8"/>
        <v>0</v>
      </c>
      <c r="F318"/>
      <c r="G318"/>
      <c r="H318"/>
      <c r="I318"/>
      <c r="J318"/>
      <c r="K318"/>
      <c r="L318"/>
      <c r="M318"/>
      <c r="N318"/>
      <c r="O318"/>
    </row>
    <row r="319" spans="1:15" ht="14.25" x14ac:dyDescent="0.15">
      <c r="A319" s="29">
        <v>362365</v>
      </c>
      <c r="B319" s="70" t="s">
        <v>5387</v>
      </c>
      <c r="C319" s="31">
        <f>IF($C$2&gt;0,$C$2,MULTIPLIER!$C$34)</f>
        <v>0</v>
      </c>
      <c r="D319" s="32">
        <v>13.08</v>
      </c>
      <c r="E319" s="43">
        <f t="shared" si="8"/>
        <v>0</v>
      </c>
      <c r="F319"/>
      <c r="G319"/>
      <c r="H319"/>
      <c r="I319"/>
      <c r="J319"/>
      <c r="K319"/>
      <c r="L319"/>
      <c r="M319"/>
      <c r="N319"/>
      <c r="O319"/>
    </row>
    <row r="320" spans="1:15" ht="14.25" x14ac:dyDescent="0.15">
      <c r="A320" s="33">
        <v>362378</v>
      </c>
      <c r="B320" s="71" t="s">
        <v>5388</v>
      </c>
      <c r="C320" s="35">
        <f>IF($C$2&gt;0,$C$2,MULTIPLIER!$C$34)</f>
        <v>0</v>
      </c>
      <c r="D320" s="36">
        <v>4.4000000000000004</v>
      </c>
      <c r="E320" s="43">
        <f t="shared" si="8"/>
        <v>0</v>
      </c>
      <c r="F320"/>
      <c r="G320"/>
      <c r="H320"/>
      <c r="I320"/>
      <c r="J320"/>
      <c r="K320"/>
      <c r="L320"/>
      <c r="M320"/>
      <c r="N320"/>
      <c r="O320"/>
    </row>
    <row r="321" spans="1:15" ht="14.25" x14ac:dyDescent="0.15">
      <c r="A321" s="29">
        <v>362379</v>
      </c>
      <c r="B321" s="70" t="s">
        <v>5389</v>
      </c>
      <c r="C321" s="31">
        <f>IF($C$2&gt;0,$C$2,MULTIPLIER!$C$34)</f>
        <v>0</v>
      </c>
      <c r="D321" s="32">
        <v>5.05</v>
      </c>
      <c r="E321" s="43">
        <f t="shared" si="8"/>
        <v>0</v>
      </c>
      <c r="F321"/>
      <c r="G321"/>
      <c r="H321"/>
      <c r="I321"/>
      <c r="J321"/>
      <c r="K321"/>
      <c r="L321"/>
      <c r="M321"/>
      <c r="N321"/>
      <c r="O321"/>
    </row>
    <row r="322" spans="1:15" ht="14.25" x14ac:dyDescent="0.15">
      <c r="A322" s="33">
        <v>362380</v>
      </c>
      <c r="B322" s="71" t="s">
        <v>5390</v>
      </c>
      <c r="C322" s="35">
        <f>IF($C$2&gt;0,$C$2,MULTIPLIER!$C$34)</f>
        <v>0</v>
      </c>
      <c r="D322" s="36">
        <v>5.05</v>
      </c>
      <c r="E322" s="43">
        <f t="shared" si="8"/>
        <v>0</v>
      </c>
      <c r="F322"/>
      <c r="G322"/>
      <c r="H322"/>
      <c r="I322"/>
      <c r="J322"/>
      <c r="K322"/>
      <c r="L322"/>
      <c r="M322"/>
      <c r="N322"/>
      <c r="O322"/>
    </row>
    <row r="323" spans="1:15" ht="14.25" x14ac:dyDescent="0.15">
      <c r="A323" s="29">
        <v>362381</v>
      </c>
      <c r="B323" s="70" t="s">
        <v>5391</v>
      </c>
      <c r="C323" s="31">
        <f>IF($C$2&gt;0,$C$2,MULTIPLIER!$C$34)</f>
        <v>0</v>
      </c>
      <c r="D323" s="32">
        <v>6.09</v>
      </c>
      <c r="E323" s="43">
        <f t="shared" si="8"/>
        <v>0</v>
      </c>
      <c r="F323"/>
      <c r="G323"/>
      <c r="H323"/>
      <c r="I323"/>
      <c r="J323"/>
      <c r="K323"/>
      <c r="L323"/>
      <c r="M323"/>
      <c r="N323"/>
      <c r="O323"/>
    </row>
    <row r="324" spans="1:15" ht="14.25" x14ac:dyDescent="0.15">
      <c r="A324" s="33">
        <v>362382</v>
      </c>
      <c r="B324" s="71" t="s">
        <v>5392</v>
      </c>
      <c r="C324" s="35">
        <f>IF($C$2&gt;0,$C$2,MULTIPLIER!$C$34)</f>
        <v>0</v>
      </c>
      <c r="D324" s="36">
        <v>6.09</v>
      </c>
      <c r="E324" s="43">
        <f t="shared" si="8"/>
        <v>0</v>
      </c>
      <c r="F324"/>
      <c r="G324"/>
      <c r="H324"/>
      <c r="I324"/>
      <c r="J324"/>
      <c r="K324"/>
      <c r="L324"/>
      <c r="M324"/>
      <c r="N324"/>
      <c r="O324"/>
    </row>
    <row r="325" spans="1:15" ht="14.25" x14ac:dyDescent="0.15">
      <c r="A325" s="29">
        <v>362383</v>
      </c>
      <c r="B325" s="70" t="s">
        <v>5393</v>
      </c>
      <c r="C325" s="31">
        <f>IF($C$2&gt;0,$C$2,MULTIPLIER!$C$34)</f>
        <v>0</v>
      </c>
      <c r="D325" s="32">
        <v>7.04</v>
      </c>
      <c r="E325" s="43">
        <f t="shared" si="8"/>
        <v>0</v>
      </c>
      <c r="F325"/>
      <c r="G325"/>
      <c r="H325"/>
      <c r="I325"/>
      <c r="J325"/>
      <c r="K325"/>
      <c r="L325"/>
      <c r="M325"/>
      <c r="N325"/>
      <c r="O325"/>
    </row>
    <row r="326" spans="1:15" ht="14.25" x14ac:dyDescent="0.15">
      <c r="A326" s="33">
        <v>362384</v>
      </c>
      <c r="B326" s="71" t="s">
        <v>5394</v>
      </c>
      <c r="C326" s="35">
        <f>IF($C$2&gt;0,$C$2,MULTIPLIER!$C$34)</f>
        <v>0</v>
      </c>
      <c r="D326" s="36">
        <v>7.04</v>
      </c>
      <c r="E326" s="43">
        <f t="shared" si="8"/>
        <v>0</v>
      </c>
      <c r="F326"/>
      <c r="G326"/>
      <c r="H326"/>
      <c r="I326"/>
      <c r="J326"/>
      <c r="K326"/>
      <c r="L326"/>
      <c r="M326"/>
      <c r="N326"/>
      <c r="O326"/>
    </row>
    <row r="327" spans="1:15" ht="14.25" x14ac:dyDescent="0.15">
      <c r="A327" s="29">
        <v>362385</v>
      </c>
      <c r="B327" s="70" t="s">
        <v>5395</v>
      </c>
      <c r="C327" s="31">
        <f>IF($C$2&gt;0,$C$2,MULTIPLIER!$C$34)</f>
        <v>0</v>
      </c>
      <c r="D327" s="32">
        <v>8.2200000000000006</v>
      </c>
      <c r="E327" s="43">
        <f t="shared" si="8"/>
        <v>0</v>
      </c>
      <c r="F327"/>
      <c r="G327"/>
      <c r="H327"/>
      <c r="I327"/>
      <c r="J327"/>
      <c r="K327"/>
      <c r="L327"/>
      <c r="M327"/>
      <c r="N327"/>
      <c r="O327"/>
    </row>
    <row r="328" spans="1:15" ht="14.25" x14ac:dyDescent="0.15">
      <c r="A328" s="33">
        <v>362386</v>
      </c>
      <c r="B328" s="71" t="s">
        <v>5396</v>
      </c>
      <c r="C328" s="35">
        <f>IF($C$2&gt;0,$C$2,MULTIPLIER!$C$34)</f>
        <v>0</v>
      </c>
      <c r="D328" s="36">
        <v>8.2200000000000006</v>
      </c>
      <c r="E328" s="43">
        <f t="shared" si="8"/>
        <v>0</v>
      </c>
      <c r="F328"/>
      <c r="G328"/>
      <c r="H328"/>
      <c r="I328"/>
      <c r="J328"/>
      <c r="K328"/>
      <c r="L328"/>
      <c r="M328"/>
      <c r="N328"/>
      <c r="O328"/>
    </row>
    <row r="329" spans="1:15" ht="14.25" x14ac:dyDescent="0.15">
      <c r="A329" s="29">
        <v>362388</v>
      </c>
      <c r="B329" s="70" t="s">
        <v>5397</v>
      </c>
      <c r="C329" s="31">
        <f>IF($C$2&gt;0,$C$2,MULTIPLIER!$C$34)</f>
        <v>0</v>
      </c>
      <c r="D329" s="32">
        <v>13.8</v>
      </c>
      <c r="E329" s="43">
        <f t="shared" si="8"/>
        <v>0</v>
      </c>
      <c r="F329"/>
      <c r="G329"/>
      <c r="H329"/>
      <c r="I329"/>
      <c r="J329"/>
      <c r="K329"/>
      <c r="L329"/>
      <c r="M329"/>
      <c r="N329"/>
      <c r="O329"/>
    </row>
    <row r="330" spans="1:15" ht="14.25" x14ac:dyDescent="0.15">
      <c r="A330" s="33">
        <v>362390</v>
      </c>
      <c r="B330" s="71" t="s">
        <v>5398</v>
      </c>
      <c r="C330" s="35">
        <f>IF($C$2&gt;0,$C$2,MULTIPLIER!$C$34)</f>
        <v>0</v>
      </c>
      <c r="D330" s="36">
        <v>13.8</v>
      </c>
      <c r="E330" s="43">
        <f t="shared" si="8"/>
        <v>0</v>
      </c>
      <c r="F330"/>
      <c r="G330"/>
      <c r="H330"/>
      <c r="I330"/>
      <c r="J330"/>
      <c r="K330"/>
      <c r="L330"/>
      <c r="M330"/>
      <c r="N330"/>
      <c r="O330"/>
    </row>
    <row r="331" spans="1:15" ht="14.25" x14ac:dyDescent="0.15">
      <c r="A331" s="29">
        <v>362392</v>
      </c>
      <c r="B331" s="70" t="s">
        <v>5399</v>
      </c>
      <c r="C331" s="31">
        <f>IF($C$2&gt;0,$C$2,MULTIPLIER!$C$34)</f>
        <v>0</v>
      </c>
      <c r="D331" s="32">
        <v>16.22</v>
      </c>
      <c r="E331" s="43">
        <f t="shared" si="8"/>
        <v>0</v>
      </c>
      <c r="F331"/>
      <c r="G331"/>
      <c r="H331"/>
      <c r="I331"/>
      <c r="J331"/>
      <c r="K331"/>
      <c r="L331"/>
      <c r="M331"/>
      <c r="N331"/>
      <c r="O331"/>
    </row>
    <row r="332" spans="1:15" ht="14.25" x14ac:dyDescent="0.15">
      <c r="A332" s="33">
        <v>362394</v>
      </c>
      <c r="B332" s="71" t="s">
        <v>5400</v>
      </c>
      <c r="C332" s="35">
        <f>IF($C$2&gt;0,$C$2,MULTIPLIER!$C$34)</f>
        <v>0</v>
      </c>
      <c r="D332" s="36">
        <v>16.22</v>
      </c>
      <c r="E332" s="43">
        <f t="shared" si="8"/>
        <v>0</v>
      </c>
      <c r="F332"/>
      <c r="G332"/>
      <c r="H332"/>
      <c r="I332"/>
      <c r="J332"/>
      <c r="K332"/>
      <c r="L332"/>
      <c r="M332"/>
      <c r="N332"/>
      <c r="O332"/>
    </row>
    <row r="333" spans="1:15" ht="14.25" x14ac:dyDescent="0.15">
      <c r="A333" s="29">
        <v>362396</v>
      </c>
      <c r="B333" s="70" t="s">
        <v>5401</v>
      </c>
      <c r="C333" s="31">
        <f>IF($C$2&gt;0,$C$2,MULTIPLIER!$C$34)</f>
        <v>0</v>
      </c>
      <c r="D333" s="32">
        <v>18.68</v>
      </c>
      <c r="E333" s="43">
        <f t="shared" si="8"/>
        <v>0</v>
      </c>
      <c r="F333"/>
      <c r="G333"/>
      <c r="H333"/>
      <c r="I333"/>
      <c r="J333"/>
      <c r="K333"/>
      <c r="L333"/>
      <c r="M333"/>
      <c r="N333"/>
      <c r="O333"/>
    </row>
    <row r="334" spans="1:15" ht="14.25" x14ac:dyDescent="0.15">
      <c r="A334" s="33">
        <v>362398</v>
      </c>
      <c r="B334" s="71" t="s">
        <v>5402</v>
      </c>
      <c r="C334" s="35">
        <f>IF($C$2&gt;0,$C$2,MULTIPLIER!$C$34)</f>
        <v>0</v>
      </c>
      <c r="D334" s="36">
        <v>18.68</v>
      </c>
      <c r="E334" s="43">
        <f t="shared" si="8"/>
        <v>0</v>
      </c>
      <c r="F334"/>
      <c r="G334"/>
      <c r="H334"/>
      <c r="I334"/>
      <c r="J334"/>
      <c r="K334"/>
      <c r="L334"/>
      <c r="M334"/>
      <c r="N334"/>
      <c r="O334"/>
    </row>
    <row r="335" spans="1:15" ht="14.25" x14ac:dyDescent="0.15">
      <c r="A335" s="29">
        <v>362411</v>
      </c>
      <c r="B335" s="70" t="s">
        <v>5403</v>
      </c>
      <c r="C335" s="31">
        <f>IF($C$2&gt;0,$C$2,MULTIPLIER!$C$34)</f>
        <v>0</v>
      </c>
      <c r="D335" s="32">
        <v>13.76</v>
      </c>
      <c r="E335" s="43">
        <f t="shared" si="8"/>
        <v>0</v>
      </c>
      <c r="F335"/>
      <c r="G335"/>
      <c r="H335"/>
      <c r="I335"/>
      <c r="J335"/>
      <c r="K335"/>
      <c r="L335"/>
      <c r="M335"/>
      <c r="N335"/>
      <c r="O335"/>
    </row>
    <row r="336" spans="1:15" ht="14.25" x14ac:dyDescent="0.15">
      <c r="A336" s="33">
        <v>362412</v>
      </c>
      <c r="B336" s="71" t="s">
        <v>5404</v>
      </c>
      <c r="C336" s="35">
        <f>IF($C$2&gt;0,$C$2,MULTIPLIER!$C$34)</f>
        <v>0</v>
      </c>
      <c r="D336" s="36">
        <v>14.11</v>
      </c>
      <c r="E336" s="43">
        <f t="shared" si="8"/>
        <v>0</v>
      </c>
      <c r="F336"/>
      <c r="G336"/>
      <c r="H336"/>
      <c r="I336"/>
      <c r="J336"/>
      <c r="K336"/>
      <c r="L336"/>
      <c r="M336"/>
      <c r="N336"/>
      <c r="O336"/>
    </row>
    <row r="337" spans="1:15" ht="14.25" x14ac:dyDescent="0.15">
      <c r="A337" s="29">
        <v>362413</v>
      </c>
      <c r="B337" s="70" t="s">
        <v>5443</v>
      </c>
      <c r="C337" s="31">
        <f>IF($C$2&gt;0,$C$2,MULTIPLIER!$C$34)</f>
        <v>0</v>
      </c>
      <c r="D337" s="32">
        <v>16.61</v>
      </c>
      <c r="E337" s="43">
        <f t="shared" si="8"/>
        <v>0</v>
      </c>
      <c r="F337"/>
      <c r="G337"/>
      <c r="H337"/>
      <c r="I337"/>
      <c r="J337"/>
      <c r="K337"/>
      <c r="L337"/>
      <c r="M337"/>
      <c r="N337"/>
      <c r="O337"/>
    </row>
    <row r="338" spans="1:15" ht="14.25" x14ac:dyDescent="0.15">
      <c r="A338" s="33">
        <v>362414</v>
      </c>
      <c r="B338" s="71" t="s">
        <v>5406</v>
      </c>
      <c r="C338" s="35">
        <f>IF($C$2&gt;0,$C$2,MULTIPLIER!$C$34)</f>
        <v>0</v>
      </c>
      <c r="D338" s="36">
        <v>16.61</v>
      </c>
      <c r="E338" s="43">
        <f t="shared" si="8"/>
        <v>0</v>
      </c>
      <c r="F338"/>
      <c r="G338"/>
      <c r="H338"/>
      <c r="I338"/>
      <c r="J338"/>
      <c r="K338"/>
      <c r="L338"/>
      <c r="M338"/>
      <c r="N338"/>
      <c r="O338"/>
    </row>
    <row r="339" spans="1:15" ht="14.25" x14ac:dyDescent="0.15">
      <c r="A339" s="29">
        <v>362415</v>
      </c>
      <c r="B339" s="70" t="s">
        <v>5407</v>
      </c>
      <c r="C339" s="31">
        <f>IF($C$2&gt;0,$C$2,MULTIPLIER!$C$34)</f>
        <v>0</v>
      </c>
      <c r="D339" s="32">
        <v>18.22</v>
      </c>
      <c r="E339" s="43">
        <f t="shared" si="8"/>
        <v>0</v>
      </c>
      <c r="F339"/>
      <c r="G339"/>
      <c r="H339"/>
      <c r="I339"/>
      <c r="J339"/>
      <c r="K339"/>
      <c r="L339"/>
      <c r="M339"/>
      <c r="N339"/>
      <c r="O339"/>
    </row>
    <row r="340" spans="1:15" ht="14.25" x14ac:dyDescent="0.15">
      <c r="A340" s="33">
        <v>362416</v>
      </c>
      <c r="B340" s="71" t="s">
        <v>5408</v>
      </c>
      <c r="C340" s="35">
        <f>IF($C$2&gt;0,$C$2,MULTIPLIER!$C$34)</f>
        <v>0</v>
      </c>
      <c r="D340" s="36">
        <v>18.22</v>
      </c>
      <c r="E340" s="43">
        <f t="shared" si="8"/>
        <v>0</v>
      </c>
      <c r="F340"/>
      <c r="G340"/>
      <c r="H340"/>
      <c r="I340"/>
      <c r="J340"/>
      <c r="K340"/>
      <c r="L340"/>
      <c r="M340"/>
      <c r="N340"/>
      <c r="O340"/>
    </row>
    <row r="341" spans="1:15" ht="14.25" x14ac:dyDescent="0.15">
      <c r="A341" s="29">
        <v>362417</v>
      </c>
      <c r="B341" s="70" t="s">
        <v>5409</v>
      </c>
      <c r="C341" s="31">
        <f>IF($C$2&gt;0,$C$2,MULTIPLIER!$C$34)</f>
        <v>0</v>
      </c>
      <c r="D341" s="32">
        <v>19.02</v>
      </c>
      <c r="E341" s="43">
        <f t="shared" si="8"/>
        <v>0</v>
      </c>
      <c r="F341"/>
      <c r="G341"/>
      <c r="H341"/>
      <c r="I341"/>
      <c r="J341"/>
      <c r="K341"/>
      <c r="L341"/>
      <c r="M341"/>
      <c r="N341"/>
      <c r="O341"/>
    </row>
    <row r="342" spans="1:15" ht="14.25" x14ac:dyDescent="0.15">
      <c r="A342" s="33">
        <v>362418</v>
      </c>
      <c r="B342" s="71" t="s">
        <v>5410</v>
      </c>
      <c r="C342" s="35">
        <f>IF($C$2&gt;0,$C$2,MULTIPLIER!$C$34)</f>
        <v>0</v>
      </c>
      <c r="D342" s="36">
        <v>19.02</v>
      </c>
      <c r="E342" s="43">
        <f t="shared" si="8"/>
        <v>0</v>
      </c>
      <c r="F342"/>
      <c r="G342"/>
      <c r="H342"/>
      <c r="I342"/>
      <c r="J342"/>
      <c r="K342"/>
      <c r="L342"/>
      <c r="M342"/>
      <c r="N342"/>
      <c r="O342"/>
    </row>
    <row r="343" spans="1:15" ht="14.25" x14ac:dyDescent="0.15">
      <c r="A343" s="29">
        <v>362420</v>
      </c>
      <c r="B343" s="70" t="s">
        <v>5444</v>
      </c>
      <c r="C343" s="31">
        <f>IF($C$2&gt;0,$C$2,MULTIPLIER!$C$34)</f>
        <v>0</v>
      </c>
      <c r="D343" s="32">
        <v>24.19</v>
      </c>
      <c r="E343" s="43">
        <f t="shared" si="8"/>
        <v>0</v>
      </c>
      <c r="F343"/>
      <c r="G343"/>
      <c r="H343"/>
      <c r="I343"/>
      <c r="J343"/>
      <c r="K343"/>
      <c r="L343"/>
      <c r="M343"/>
      <c r="N343"/>
      <c r="O343"/>
    </row>
    <row r="344" spans="1:15" ht="14.25" x14ac:dyDescent="0.15">
      <c r="A344" s="33">
        <v>362422</v>
      </c>
      <c r="B344" s="71" t="s">
        <v>5411</v>
      </c>
      <c r="C344" s="35">
        <f>IF($C$2&gt;0,$C$2,MULTIPLIER!$C$34)</f>
        <v>0</v>
      </c>
      <c r="D344" s="36">
        <v>24.19</v>
      </c>
      <c r="E344" s="43">
        <f t="shared" si="8"/>
        <v>0</v>
      </c>
      <c r="F344"/>
      <c r="G344"/>
      <c r="H344"/>
      <c r="I344"/>
      <c r="J344"/>
      <c r="K344"/>
      <c r="L344"/>
      <c r="M344"/>
      <c r="N344"/>
      <c r="O344"/>
    </row>
    <row r="345" spans="1:15" ht="14.25" x14ac:dyDescent="0.15">
      <c r="A345" s="29">
        <v>362424</v>
      </c>
      <c r="B345" s="70" t="s">
        <v>5412</v>
      </c>
      <c r="C345" s="31">
        <f>IF($C$2&gt;0,$C$2,MULTIPLIER!$C$34)</f>
        <v>0</v>
      </c>
      <c r="D345" s="32">
        <v>27.18</v>
      </c>
      <c r="E345" s="43">
        <f t="shared" si="8"/>
        <v>0</v>
      </c>
      <c r="F345"/>
      <c r="G345"/>
      <c r="H345"/>
      <c r="I345"/>
      <c r="J345"/>
      <c r="K345"/>
      <c r="L345"/>
      <c r="M345"/>
      <c r="N345"/>
      <c r="O345"/>
    </row>
    <row r="346" spans="1:15" ht="14.25" x14ac:dyDescent="0.15">
      <c r="A346" s="33">
        <v>362426</v>
      </c>
      <c r="B346" s="71" t="s">
        <v>5413</v>
      </c>
      <c r="C346" s="35">
        <f>IF($C$2&gt;0,$C$2,MULTIPLIER!$C$34)</f>
        <v>0</v>
      </c>
      <c r="D346" s="36">
        <v>27.18</v>
      </c>
      <c r="E346" s="43">
        <f t="shared" si="8"/>
        <v>0</v>
      </c>
      <c r="F346"/>
      <c r="G346"/>
      <c r="H346"/>
      <c r="I346"/>
      <c r="J346"/>
      <c r="K346"/>
      <c r="L346"/>
      <c r="M346"/>
      <c r="N346"/>
      <c r="O346"/>
    </row>
    <row r="347" spans="1:15" ht="14.25" x14ac:dyDescent="0.15">
      <c r="A347" s="29">
        <v>362428</v>
      </c>
      <c r="B347" s="70" t="s">
        <v>5445</v>
      </c>
      <c r="C347" s="31">
        <f>IF($C$2&gt;0,$C$2,MULTIPLIER!$C$34)</f>
        <v>0</v>
      </c>
      <c r="D347" s="32">
        <v>30.23</v>
      </c>
      <c r="E347" s="43">
        <f t="shared" si="8"/>
        <v>0</v>
      </c>
      <c r="F347"/>
      <c r="G347"/>
      <c r="H347"/>
      <c r="I347"/>
      <c r="J347"/>
      <c r="K347"/>
      <c r="L347"/>
      <c r="M347"/>
      <c r="N347"/>
      <c r="O347"/>
    </row>
    <row r="348" spans="1:15" ht="14.25" x14ac:dyDescent="0.15">
      <c r="A348" s="33">
        <v>362430</v>
      </c>
      <c r="B348" s="71" t="s">
        <v>5414</v>
      </c>
      <c r="C348" s="35">
        <f>IF($C$2&gt;0,$C$2,MULTIPLIER!$C$34)</f>
        <v>0</v>
      </c>
      <c r="D348" s="36">
        <v>30.23</v>
      </c>
      <c r="E348" s="43">
        <f t="shared" si="8"/>
        <v>0</v>
      </c>
      <c r="F348"/>
      <c r="G348"/>
      <c r="H348"/>
      <c r="I348"/>
      <c r="J348"/>
      <c r="K348"/>
      <c r="L348"/>
      <c r="M348"/>
      <c r="N348"/>
      <c r="O348"/>
    </row>
    <row r="349" spans="1:15" ht="14.25" x14ac:dyDescent="0.15">
      <c r="A349" s="29">
        <v>362443</v>
      </c>
      <c r="B349" s="70" t="s">
        <v>5415</v>
      </c>
      <c r="C349" s="31">
        <f>IF($C$2&gt;0,$C$2,MULTIPLIER!$C$34)</f>
        <v>0</v>
      </c>
      <c r="D349" s="32">
        <v>16.329999999999998</v>
      </c>
      <c r="E349" s="43">
        <f t="shared" si="8"/>
        <v>0</v>
      </c>
      <c r="F349"/>
      <c r="G349"/>
      <c r="H349"/>
      <c r="I349"/>
      <c r="J349"/>
      <c r="K349"/>
      <c r="L349"/>
      <c r="M349"/>
      <c r="N349"/>
      <c r="O349"/>
    </row>
    <row r="350" spans="1:15" ht="14.25" x14ac:dyDescent="0.15">
      <c r="A350" s="33">
        <v>362444</v>
      </c>
      <c r="B350" s="71" t="s">
        <v>5416</v>
      </c>
      <c r="C350" s="35">
        <f>IF($C$2&gt;0,$C$2,MULTIPLIER!$C$34)</f>
        <v>0</v>
      </c>
      <c r="D350" s="36">
        <v>17.760000000000002</v>
      </c>
      <c r="E350" s="43">
        <f t="shared" si="8"/>
        <v>0</v>
      </c>
      <c r="F350"/>
      <c r="G350"/>
      <c r="H350"/>
      <c r="I350"/>
      <c r="J350"/>
      <c r="K350"/>
      <c r="L350"/>
      <c r="M350"/>
      <c r="N350"/>
      <c r="O350"/>
    </row>
    <row r="351" spans="1:15" ht="14.25" x14ac:dyDescent="0.15">
      <c r="A351" s="29">
        <v>362445</v>
      </c>
      <c r="B351" s="70" t="s">
        <v>5446</v>
      </c>
      <c r="C351" s="31">
        <f>IF($C$2&gt;0,$C$2,MULTIPLIER!$C$34)</f>
        <v>0</v>
      </c>
      <c r="D351" s="32">
        <v>21.04</v>
      </c>
      <c r="E351" s="43">
        <f t="shared" si="8"/>
        <v>0</v>
      </c>
      <c r="F351"/>
      <c r="G351"/>
      <c r="H351"/>
      <c r="I351"/>
      <c r="J351"/>
      <c r="K351"/>
      <c r="L351"/>
      <c r="M351"/>
      <c r="N351"/>
      <c r="O351"/>
    </row>
    <row r="352" spans="1:15" ht="14.25" x14ac:dyDescent="0.15">
      <c r="A352" s="33">
        <v>362446</v>
      </c>
      <c r="B352" s="71" t="s">
        <v>5418</v>
      </c>
      <c r="C352" s="35">
        <f>IF($C$2&gt;0,$C$2,MULTIPLIER!$C$34)</f>
        <v>0</v>
      </c>
      <c r="D352" s="36">
        <v>21.04</v>
      </c>
      <c r="E352" s="43">
        <f t="shared" si="8"/>
        <v>0</v>
      </c>
      <c r="F352"/>
      <c r="G352"/>
      <c r="H352"/>
      <c r="I352"/>
      <c r="J352"/>
      <c r="K352"/>
      <c r="L352"/>
      <c r="M352"/>
      <c r="N352"/>
      <c r="O352"/>
    </row>
    <row r="353" spans="1:15" ht="14.25" x14ac:dyDescent="0.15">
      <c r="A353" s="29">
        <v>362447</v>
      </c>
      <c r="B353" s="70" t="s">
        <v>5447</v>
      </c>
      <c r="C353" s="31">
        <f>IF($C$2&gt;0,$C$2,MULTIPLIER!$C$34)</f>
        <v>0</v>
      </c>
      <c r="D353" s="32">
        <v>23.21</v>
      </c>
      <c r="E353" s="43">
        <f t="shared" si="8"/>
        <v>0</v>
      </c>
      <c r="F353"/>
      <c r="G353"/>
      <c r="H353"/>
      <c r="I353"/>
      <c r="J353"/>
      <c r="K353"/>
      <c r="L353"/>
      <c r="M353"/>
      <c r="N353"/>
      <c r="O353"/>
    </row>
    <row r="354" spans="1:15" ht="14.25" x14ac:dyDescent="0.15">
      <c r="A354" s="33">
        <v>362448</v>
      </c>
      <c r="B354" s="71" t="s">
        <v>5420</v>
      </c>
      <c r="C354" s="35">
        <f>IF($C$2&gt;0,$C$2,MULTIPLIER!$C$34)</f>
        <v>0</v>
      </c>
      <c r="D354" s="36">
        <v>23.21</v>
      </c>
      <c r="E354" s="43">
        <f t="shared" si="8"/>
        <v>0</v>
      </c>
      <c r="F354"/>
      <c r="G354"/>
      <c r="H354"/>
      <c r="I354"/>
      <c r="J354"/>
      <c r="K354"/>
      <c r="L354"/>
      <c r="M354"/>
      <c r="N354"/>
      <c r="O354"/>
    </row>
    <row r="355" spans="1:15" ht="14.25" x14ac:dyDescent="0.15">
      <c r="A355" s="29">
        <v>362449</v>
      </c>
      <c r="B355" s="70" t="s">
        <v>5421</v>
      </c>
      <c r="C355" s="31">
        <f>IF($C$2&gt;0,$C$2,MULTIPLIER!$C$34)</f>
        <v>0</v>
      </c>
      <c r="D355" s="32">
        <v>25.21</v>
      </c>
      <c r="E355" s="43">
        <f t="shared" si="8"/>
        <v>0</v>
      </c>
      <c r="F355"/>
      <c r="G355"/>
      <c r="H355"/>
      <c r="I355"/>
      <c r="J355"/>
      <c r="K355"/>
      <c r="L355"/>
      <c r="M355"/>
      <c r="N355"/>
      <c r="O355"/>
    </row>
    <row r="356" spans="1:15" ht="14.25" x14ac:dyDescent="0.15">
      <c r="A356" s="33">
        <v>362450</v>
      </c>
      <c r="B356" s="71" t="s">
        <v>5422</v>
      </c>
      <c r="C356" s="35">
        <f>IF($C$2&gt;0,$C$2,MULTIPLIER!$C$34)</f>
        <v>0</v>
      </c>
      <c r="D356" s="36">
        <v>25.21</v>
      </c>
      <c r="E356" s="43">
        <f t="shared" si="8"/>
        <v>0</v>
      </c>
      <c r="F356"/>
      <c r="G356"/>
      <c r="H356"/>
      <c r="I356"/>
      <c r="J356"/>
      <c r="K356"/>
      <c r="L356"/>
      <c r="M356"/>
      <c r="N356"/>
      <c r="O356"/>
    </row>
    <row r="357" spans="1:15" ht="14.25" x14ac:dyDescent="0.15">
      <c r="A357" s="29">
        <v>362452</v>
      </c>
      <c r="B357" s="70" t="s">
        <v>5448</v>
      </c>
      <c r="C357" s="31">
        <f>IF($C$2&gt;0,$C$2,MULTIPLIER!$C$34)</f>
        <v>0</v>
      </c>
      <c r="D357" s="32">
        <v>34.020000000000003</v>
      </c>
      <c r="E357" s="43">
        <f t="shared" si="8"/>
        <v>0</v>
      </c>
      <c r="F357"/>
      <c r="G357"/>
      <c r="H357"/>
      <c r="I357"/>
      <c r="J357"/>
      <c r="K357"/>
      <c r="L357"/>
      <c r="M357"/>
      <c r="N357"/>
      <c r="O357"/>
    </row>
    <row r="358" spans="1:15" ht="14.25" x14ac:dyDescent="0.15">
      <c r="A358" s="33">
        <v>362454</v>
      </c>
      <c r="B358" s="71" t="s">
        <v>5423</v>
      </c>
      <c r="C358" s="35">
        <f>IF($C$2&gt;0,$C$2,MULTIPLIER!$C$34)</f>
        <v>0</v>
      </c>
      <c r="D358" s="36">
        <v>34.020000000000003</v>
      </c>
      <c r="E358" s="43">
        <f t="shared" si="8"/>
        <v>0</v>
      </c>
      <c r="F358"/>
      <c r="G358"/>
      <c r="H358"/>
      <c r="I358"/>
      <c r="J358"/>
      <c r="K358"/>
      <c r="L358"/>
      <c r="M358"/>
      <c r="N358"/>
      <c r="O358"/>
    </row>
    <row r="359" spans="1:15" ht="14.25" x14ac:dyDescent="0.15">
      <c r="A359" s="29">
        <v>362456</v>
      </c>
      <c r="B359" s="70" t="s">
        <v>5449</v>
      </c>
      <c r="C359" s="31">
        <f>IF($C$2&gt;0,$C$2,MULTIPLIER!$C$34)</f>
        <v>0</v>
      </c>
      <c r="D359" s="32">
        <v>38.22</v>
      </c>
      <c r="E359" s="43">
        <f t="shared" si="8"/>
        <v>0</v>
      </c>
      <c r="F359"/>
      <c r="G359"/>
      <c r="H359"/>
      <c r="I359"/>
      <c r="J359"/>
      <c r="K359"/>
      <c r="L359"/>
      <c r="M359"/>
      <c r="N359"/>
      <c r="O359"/>
    </row>
    <row r="360" spans="1:15" ht="14.25" x14ac:dyDescent="0.15">
      <c r="A360" s="33">
        <v>362458</v>
      </c>
      <c r="B360" s="71" t="s">
        <v>5424</v>
      </c>
      <c r="C360" s="35">
        <f>IF($C$2&gt;0,$C$2,MULTIPLIER!$C$34)</f>
        <v>0</v>
      </c>
      <c r="D360" s="36">
        <v>38.22</v>
      </c>
      <c r="E360" s="43">
        <f t="shared" si="8"/>
        <v>0</v>
      </c>
      <c r="F360"/>
      <c r="G360"/>
      <c r="H360"/>
      <c r="I360"/>
      <c r="J360"/>
      <c r="K360"/>
      <c r="L360"/>
      <c r="M360"/>
      <c r="N360"/>
      <c r="O360"/>
    </row>
    <row r="361" spans="1:15" ht="14.25" x14ac:dyDescent="0.15">
      <c r="A361" s="29">
        <v>362460</v>
      </c>
      <c r="B361" s="70" t="s">
        <v>5450</v>
      </c>
      <c r="C361" s="31">
        <f>IF($C$2&gt;0,$C$2,MULTIPLIER!$C$34)</f>
        <v>0</v>
      </c>
      <c r="D361" s="32">
        <v>42.4</v>
      </c>
      <c r="E361" s="43">
        <f t="shared" si="8"/>
        <v>0</v>
      </c>
      <c r="F361"/>
      <c r="G361"/>
      <c r="H361"/>
      <c r="I361"/>
      <c r="J361"/>
      <c r="K361"/>
      <c r="L361"/>
      <c r="M361"/>
      <c r="N361"/>
      <c r="O361"/>
    </row>
    <row r="362" spans="1:15" ht="14.25" x14ac:dyDescent="0.15">
      <c r="A362" s="33">
        <v>362462</v>
      </c>
      <c r="B362" s="71" t="s">
        <v>5425</v>
      </c>
      <c r="C362" s="35">
        <f>IF($C$2&gt;0,$C$2,MULTIPLIER!$C$34)</f>
        <v>0</v>
      </c>
      <c r="D362" s="36">
        <v>42.4</v>
      </c>
      <c r="E362" s="43">
        <f t="shared" si="8"/>
        <v>0</v>
      </c>
      <c r="F362"/>
      <c r="G362"/>
      <c r="H362"/>
      <c r="I362"/>
      <c r="J362"/>
      <c r="K362"/>
      <c r="L362"/>
      <c r="M362"/>
      <c r="N362"/>
      <c r="O362"/>
    </row>
    <row r="363" spans="1:15" ht="14.25" x14ac:dyDescent="0.15">
      <c r="A363" s="29">
        <v>362506</v>
      </c>
      <c r="B363" s="70" t="s">
        <v>5426</v>
      </c>
      <c r="C363" s="31">
        <f>IF($C$2&gt;0,$C$2,MULTIPLIER!$C$34)</f>
        <v>0</v>
      </c>
      <c r="D363" s="32">
        <v>24.62</v>
      </c>
      <c r="E363" s="43">
        <f t="shared" si="8"/>
        <v>0</v>
      </c>
      <c r="F363"/>
      <c r="G363"/>
      <c r="H363"/>
      <c r="I363"/>
      <c r="J363"/>
      <c r="K363"/>
      <c r="L363"/>
      <c r="M363"/>
      <c r="N363"/>
      <c r="O363"/>
    </row>
    <row r="364" spans="1:15" ht="14.25" x14ac:dyDescent="0.15">
      <c r="A364" s="33">
        <v>362507</v>
      </c>
      <c r="B364" s="71" t="s">
        <v>5451</v>
      </c>
      <c r="C364" s="35">
        <f>IF($C$2&gt;0,$C$2,MULTIPLIER!$C$34)</f>
        <v>0</v>
      </c>
      <c r="D364" s="36">
        <v>28.48</v>
      </c>
      <c r="E364" s="43">
        <f t="shared" si="8"/>
        <v>0</v>
      </c>
      <c r="F364"/>
      <c r="G364"/>
      <c r="H364"/>
      <c r="I364"/>
      <c r="J364"/>
      <c r="K364"/>
      <c r="L364"/>
      <c r="M364"/>
      <c r="N364"/>
      <c r="O364"/>
    </row>
    <row r="365" spans="1:15" ht="14.25" x14ac:dyDescent="0.15">
      <c r="A365" s="29">
        <v>362508</v>
      </c>
      <c r="B365" s="70" t="s">
        <v>5428</v>
      </c>
      <c r="C365" s="31">
        <f>IF($C$2&gt;0,$C$2,MULTIPLIER!$C$34)</f>
        <v>0</v>
      </c>
      <c r="D365" s="32">
        <v>28.48</v>
      </c>
      <c r="E365" s="43">
        <f t="shared" si="8"/>
        <v>0</v>
      </c>
      <c r="F365"/>
      <c r="G365"/>
      <c r="H365"/>
      <c r="I365"/>
      <c r="J365"/>
      <c r="K365"/>
      <c r="L365"/>
      <c r="M365"/>
      <c r="N365"/>
      <c r="O365"/>
    </row>
    <row r="366" spans="1:15" ht="14.25" x14ac:dyDescent="0.15">
      <c r="A366" s="33">
        <v>362509</v>
      </c>
      <c r="B366" s="71" t="s">
        <v>5429</v>
      </c>
      <c r="C366" s="35">
        <f>IF($C$2&gt;0,$C$2,MULTIPLIER!$C$34)</f>
        <v>0</v>
      </c>
      <c r="D366" s="36">
        <v>32.51</v>
      </c>
      <c r="E366" s="43">
        <f t="shared" si="8"/>
        <v>0</v>
      </c>
      <c r="F366"/>
      <c r="G366"/>
      <c r="H366"/>
      <c r="I366"/>
      <c r="J366"/>
      <c r="K366"/>
      <c r="L366"/>
      <c r="M366"/>
      <c r="N366"/>
      <c r="O366"/>
    </row>
    <row r="367" spans="1:15" ht="14.25" x14ac:dyDescent="0.15">
      <c r="A367" s="29">
        <v>362510</v>
      </c>
      <c r="B367" s="70" t="s">
        <v>5430</v>
      </c>
      <c r="C367" s="31">
        <f>IF($C$2&gt;0,$C$2,MULTIPLIER!$C$34)</f>
        <v>0</v>
      </c>
      <c r="D367" s="32">
        <v>32.51</v>
      </c>
      <c r="E367" s="43">
        <f t="shared" si="8"/>
        <v>0</v>
      </c>
      <c r="F367"/>
      <c r="G367"/>
      <c r="H367"/>
      <c r="I367"/>
      <c r="J367"/>
      <c r="K367"/>
      <c r="L367"/>
      <c r="M367"/>
      <c r="N367"/>
      <c r="O367"/>
    </row>
    <row r="368" spans="1:15" ht="14.25" x14ac:dyDescent="0.15">
      <c r="A368" s="33">
        <v>362511</v>
      </c>
      <c r="B368" s="71" t="s">
        <v>5431</v>
      </c>
      <c r="C368" s="35">
        <f>IF($C$2&gt;0,$C$2,MULTIPLIER!$C$34)</f>
        <v>0</v>
      </c>
      <c r="D368" s="36">
        <v>34.78</v>
      </c>
      <c r="E368" s="43">
        <f t="shared" si="8"/>
        <v>0</v>
      </c>
      <c r="F368"/>
      <c r="G368"/>
      <c r="H368"/>
      <c r="I368"/>
      <c r="J368"/>
      <c r="K368"/>
      <c r="L368"/>
      <c r="M368"/>
      <c r="N368"/>
      <c r="O368"/>
    </row>
    <row r="369" spans="1:15" ht="14.25" x14ac:dyDescent="0.15">
      <c r="A369" s="29">
        <v>362512</v>
      </c>
      <c r="B369" s="70" t="s">
        <v>5432</v>
      </c>
      <c r="C369" s="31">
        <f>IF($C$2&gt;0,$C$2,MULTIPLIER!$C$34)</f>
        <v>0</v>
      </c>
      <c r="D369" s="32">
        <v>34.78</v>
      </c>
      <c r="E369" s="43">
        <f t="shared" si="8"/>
        <v>0</v>
      </c>
      <c r="F369"/>
      <c r="G369"/>
      <c r="H369"/>
      <c r="I369"/>
      <c r="J369"/>
      <c r="K369"/>
      <c r="L369"/>
      <c r="M369"/>
      <c r="N369"/>
      <c r="O369"/>
    </row>
    <row r="370" spans="1:15" ht="14.25" x14ac:dyDescent="0.15">
      <c r="A370" s="33">
        <v>362514</v>
      </c>
      <c r="B370" s="71" t="s">
        <v>5452</v>
      </c>
      <c r="C370" s="35">
        <f>IF($C$2&gt;0,$C$2,MULTIPLIER!$C$34)</f>
        <v>0</v>
      </c>
      <c r="D370" s="36">
        <v>40.130000000000003</v>
      </c>
      <c r="E370" s="43">
        <f t="shared" si="8"/>
        <v>0</v>
      </c>
      <c r="F370"/>
      <c r="G370"/>
      <c r="H370"/>
      <c r="I370"/>
      <c r="J370"/>
      <c r="K370"/>
      <c r="L370"/>
      <c r="M370"/>
      <c r="N370"/>
      <c r="O370"/>
    </row>
    <row r="371" spans="1:15" ht="14.25" x14ac:dyDescent="0.15">
      <c r="A371" s="29">
        <v>362516</v>
      </c>
      <c r="B371" s="70" t="s">
        <v>5433</v>
      </c>
      <c r="C371" s="31">
        <f>IF($C$2&gt;0,$C$2,MULTIPLIER!$C$34)</f>
        <v>0</v>
      </c>
      <c r="D371" s="32">
        <v>40.130000000000003</v>
      </c>
      <c r="E371" s="43">
        <f t="shared" si="8"/>
        <v>0</v>
      </c>
      <c r="F371"/>
      <c r="G371"/>
      <c r="H371"/>
      <c r="I371"/>
      <c r="J371"/>
      <c r="K371"/>
      <c r="L371"/>
      <c r="M371"/>
      <c r="N371"/>
      <c r="O371"/>
    </row>
    <row r="372" spans="1:15" ht="14.25" x14ac:dyDescent="0.15">
      <c r="A372" s="33">
        <v>362518</v>
      </c>
      <c r="B372" s="71" t="s">
        <v>5453</v>
      </c>
      <c r="C372" s="35">
        <f>IF($C$2&gt;0,$C$2,MULTIPLIER!$C$34)</f>
        <v>0</v>
      </c>
      <c r="D372" s="36">
        <v>45.71</v>
      </c>
      <c r="E372" s="43">
        <f t="shared" si="8"/>
        <v>0</v>
      </c>
      <c r="F372"/>
      <c r="G372"/>
      <c r="H372"/>
      <c r="I372"/>
      <c r="J372"/>
      <c r="K372"/>
      <c r="L372"/>
      <c r="M372"/>
      <c r="N372"/>
      <c r="O372"/>
    </row>
    <row r="373" spans="1:15" ht="14.25" x14ac:dyDescent="0.15">
      <c r="A373" s="29">
        <v>362520</v>
      </c>
      <c r="B373" s="70" t="s">
        <v>5454</v>
      </c>
      <c r="C373" s="31">
        <f>IF($C$2&gt;0,$C$2,MULTIPLIER!$C$34)</f>
        <v>0</v>
      </c>
      <c r="D373" s="32">
        <v>45.71</v>
      </c>
      <c r="E373" s="43">
        <f t="shared" si="8"/>
        <v>0</v>
      </c>
      <c r="F373"/>
      <c r="G373"/>
      <c r="H373"/>
      <c r="I373"/>
      <c r="J373"/>
      <c r="K373"/>
      <c r="L373"/>
      <c r="M373"/>
      <c r="N373"/>
      <c r="O373"/>
    </row>
    <row r="374" spans="1:15" ht="14.25" x14ac:dyDescent="0.15">
      <c r="A374" s="33">
        <v>362522</v>
      </c>
      <c r="B374" s="71" t="s">
        <v>5455</v>
      </c>
      <c r="C374" s="35">
        <f>IF($C$2&gt;0,$C$2,MULTIPLIER!$C$34)</f>
        <v>0</v>
      </c>
      <c r="D374" s="36">
        <v>53.58</v>
      </c>
      <c r="E374" s="43">
        <f t="shared" si="8"/>
        <v>0</v>
      </c>
      <c r="F374"/>
      <c r="G374"/>
      <c r="H374"/>
      <c r="I374"/>
      <c r="J374"/>
      <c r="K374"/>
      <c r="L374"/>
      <c r="M374"/>
      <c r="N374"/>
      <c r="O374"/>
    </row>
    <row r="375" spans="1:15" ht="14.25" x14ac:dyDescent="0.15">
      <c r="A375" s="29">
        <v>362524</v>
      </c>
      <c r="B375" s="70" t="s">
        <v>5434</v>
      </c>
      <c r="C375" s="31">
        <f>IF($C$2&gt;0,$C$2,MULTIPLIER!$C$34)</f>
        <v>0</v>
      </c>
      <c r="D375" s="32">
        <v>53.58</v>
      </c>
      <c r="E375" s="43">
        <f t="shared" si="8"/>
        <v>0</v>
      </c>
      <c r="F375"/>
      <c r="G375"/>
      <c r="H375"/>
      <c r="I375"/>
      <c r="J375"/>
      <c r="K375"/>
      <c r="L375"/>
      <c r="M375"/>
      <c r="N375"/>
      <c r="O375"/>
    </row>
    <row r="376" spans="1:15" ht="14.25" x14ac:dyDescent="0.15">
      <c r="A376" s="33">
        <v>362129</v>
      </c>
      <c r="B376" s="71" t="s">
        <v>5456</v>
      </c>
      <c r="C376" s="35">
        <f>IF($C$2&gt;0,$C$2,MULTIPLIER!$C$34)</f>
        <v>0</v>
      </c>
      <c r="D376" s="36">
        <v>12.175000000000001</v>
      </c>
      <c r="E376" s="43">
        <f t="shared" si="8"/>
        <v>0</v>
      </c>
      <c r="F376"/>
      <c r="G376"/>
      <c r="H376"/>
      <c r="I376"/>
      <c r="J376"/>
      <c r="K376"/>
      <c r="L376"/>
      <c r="M376"/>
      <c r="N376"/>
      <c r="O376"/>
    </row>
    <row r="377" spans="1:15" ht="14.25" x14ac:dyDescent="0.15">
      <c r="A377" s="29">
        <v>362159</v>
      </c>
      <c r="B377" s="70" t="s">
        <v>5457</v>
      </c>
      <c r="C377" s="31">
        <f>IF($C$2&gt;0,$C$2,MULTIPLIER!$C$34)</f>
        <v>0</v>
      </c>
      <c r="D377" s="32">
        <v>8.66</v>
      </c>
      <c r="E377" s="43">
        <f t="shared" si="8"/>
        <v>0</v>
      </c>
      <c r="F377"/>
      <c r="G377"/>
      <c r="H377"/>
      <c r="I377"/>
      <c r="J377"/>
      <c r="K377"/>
      <c r="L377"/>
      <c r="M377"/>
      <c r="N377"/>
      <c r="O377"/>
    </row>
    <row r="378" spans="1:15" ht="14.25" x14ac:dyDescent="0.15">
      <c r="A378" s="33">
        <v>362160</v>
      </c>
      <c r="B378" s="71" t="s">
        <v>5458</v>
      </c>
      <c r="C378" s="35">
        <f>IF($C$2&gt;0,$C$2,MULTIPLIER!$C$34)</f>
        <v>0</v>
      </c>
      <c r="D378" s="36">
        <v>9.27</v>
      </c>
      <c r="E378" s="43">
        <f t="shared" si="8"/>
        <v>0</v>
      </c>
      <c r="F378"/>
      <c r="G378"/>
      <c r="H378"/>
      <c r="I378"/>
      <c r="J378"/>
      <c r="K378"/>
      <c r="L378"/>
      <c r="M378"/>
      <c r="N378"/>
      <c r="O378"/>
    </row>
    <row r="379" spans="1:15" ht="14.25" x14ac:dyDescent="0.15">
      <c r="A379" s="29">
        <v>362162</v>
      </c>
      <c r="B379" s="70" t="s">
        <v>5459</v>
      </c>
      <c r="C379" s="31">
        <f>IF($C$2&gt;0,$C$2,MULTIPLIER!$C$34)</f>
        <v>0</v>
      </c>
      <c r="D379" s="32">
        <v>10.49</v>
      </c>
      <c r="E379" s="43">
        <f t="shared" ref="E379:E442" si="9">C379*D379</f>
        <v>0</v>
      </c>
      <c r="F379"/>
      <c r="G379"/>
      <c r="H379"/>
      <c r="I379"/>
      <c r="J379"/>
      <c r="K379"/>
      <c r="L379"/>
      <c r="M379"/>
      <c r="N379"/>
      <c r="O379"/>
    </row>
    <row r="380" spans="1:15" ht="14.25" x14ac:dyDescent="0.15">
      <c r="A380" s="33">
        <v>362163</v>
      </c>
      <c r="B380" s="71" t="s">
        <v>5460</v>
      </c>
      <c r="C380" s="35">
        <f>IF($C$2&gt;0,$C$2,MULTIPLIER!$C$34)</f>
        <v>0</v>
      </c>
      <c r="D380" s="36">
        <v>11.1</v>
      </c>
      <c r="E380" s="43">
        <f t="shared" si="9"/>
        <v>0</v>
      </c>
      <c r="F380"/>
      <c r="G380"/>
      <c r="H380"/>
      <c r="I380"/>
      <c r="J380"/>
      <c r="K380"/>
      <c r="L380"/>
      <c r="M380"/>
      <c r="N380"/>
      <c r="O380"/>
    </row>
    <row r="381" spans="1:15" ht="14.25" x14ac:dyDescent="0.15">
      <c r="A381" s="29">
        <v>362164</v>
      </c>
      <c r="B381" s="70" t="s">
        <v>5461</v>
      </c>
      <c r="C381" s="31">
        <f>IF($C$2&gt;0,$C$2,MULTIPLIER!$C$34)</f>
        <v>0</v>
      </c>
      <c r="D381" s="32">
        <v>11.7</v>
      </c>
      <c r="E381" s="43">
        <f t="shared" si="9"/>
        <v>0</v>
      </c>
      <c r="F381"/>
      <c r="G381"/>
      <c r="H381"/>
      <c r="I381"/>
      <c r="J381"/>
      <c r="K381"/>
      <c r="L381"/>
      <c r="M381"/>
      <c r="N381"/>
      <c r="O381"/>
    </row>
    <row r="382" spans="1:15" ht="14.25" x14ac:dyDescent="0.15">
      <c r="A382" s="33">
        <v>362165</v>
      </c>
      <c r="B382" s="71" t="s">
        <v>5462</v>
      </c>
      <c r="C382" s="35">
        <f>IF($C$2&gt;0,$C$2,MULTIPLIER!$C$34)</f>
        <v>0</v>
      </c>
      <c r="D382" s="36">
        <v>12.16</v>
      </c>
      <c r="E382" s="43">
        <f t="shared" si="9"/>
        <v>0</v>
      </c>
      <c r="F382"/>
      <c r="G382"/>
      <c r="H382"/>
      <c r="I382"/>
      <c r="J382"/>
      <c r="K382"/>
      <c r="L382"/>
      <c r="M382"/>
      <c r="N382"/>
      <c r="O382"/>
    </row>
    <row r="383" spans="1:15" ht="14.25" x14ac:dyDescent="0.15">
      <c r="A383" s="29">
        <v>362166</v>
      </c>
      <c r="B383" s="70" t="s">
        <v>5463</v>
      </c>
      <c r="C383" s="31">
        <f>IF($C$2&gt;0,$C$2,MULTIPLIER!$C$34)</f>
        <v>0</v>
      </c>
      <c r="D383" s="32">
        <v>12.62</v>
      </c>
      <c r="E383" s="43">
        <f t="shared" si="9"/>
        <v>0</v>
      </c>
      <c r="F383"/>
      <c r="G383"/>
      <c r="H383"/>
      <c r="I383"/>
      <c r="J383"/>
      <c r="K383"/>
      <c r="L383"/>
      <c r="M383"/>
      <c r="N383"/>
      <c r="O383"/>
    </row>
    <row r="384" spans="1:15" ht="14.25" x14ac:dyDescent="0.15">
      <c r="A384" s="33">
        <v>362167</v>
      </c>
      <c r="B384" s="71" t="s">
        <v>5464</v>
      </c>
      <c r="C384" s="35">
        <f>IF($C$2&gt;0,$C$2,MULTIPLIER!$C$34)</f>
        <v>0</v>
      </c>
      <c r="D384" s="36">
        <v>13.08</v>
      </c>
      <c r="E384" s="43">
        <f t="shared" si="9"/>
        <v>0</v>
      </c>
      <c r="F384"/>
      <c r="G384"/>
      <c r="H384"/>
      <c r="I384"/>
      <c r="J384"/>
      <c r="K384"/>
      <c r="L384"/>
      <c r="M384"/>
      <c r="N384"/>
      <c r="O384"/>
    </row>
    <row r="385" spans="1:15" ht="14.25" x14ac:dyDescent="0.15">
      <c r="A385" s="29">
        <v>362168</v>
      </c>
      <c r="B385" s="70" t="s">
        <v>5465</v>
      </c>
      <c r="C385" s="31">
        <f>IF($C$2&gt;0,$C$2,MULTIPLIER!$C$34)</f>
        <v>0</v>
      </c>
      <c r="D385" s="32">
        <v>13.54</v>
      </c>
      <c r="E385" s="43">
        <f t="shared" si="9"/>
        <v>0</v>
      </c>
      <c r="F385"/>
      <c r="G385"/>
      <c r="H385"/>
      <c r="I385"/>
      <c r="J385"/>
      <c r="K385"/>
      <c r="L385"/>
      <c r="M385"/>
      <c r="N385"/>
      <c r="O385"/>
    </row>
    <row r="386" spans="1:15" ht="14.25" x14ac:dyDescent="0.15">
      <c r="A386" s="33">
        <v>362169</v>
      </c>
      <c r="B386" s="71" t="s">
        <v>5466</v>
      </c>
      <c r="C386" s="35">
        <f>IF($C$2&gt;0,$C$2,MULTIPLIER!$C$34)</f>
        <v>0</v>
      </c>
      <c r="D386" s="36">
        <v>14</v>
      </c>
      <c r="E386" s="43">
        <f t="shared" si="9"/>
        <v>0</v>
      </c>
      <c r="F386"/>
      <c r="G386"/>
      <c r="H386"/>
      <c r="I386"/>
      <c r="J386"/>
      <c r="K386"/>
      <c r="L386"/>
      <c r="M386"/>
      <c r="N386"/>
      <c r="O386"/>
    </row>
    <row r="387" spans="1:15" ht="14.25" x14ac:dyDescent="0.15">
      <c r="A387" s="29">
        <v>362170</v>
      </c>
      <c r="B387" s="70" t="s">
        <v>5467</v>
      </c>
      <c r="C387" s="31">
        <f>IF($C$2&gt;0,$C$2,MULTIPLIER!$C$34)</f>
        <v>0</v>
      </c>
      <c r="D387" s="32">
        <v>14.47</v>
      </c>
      <c r="E387" s="43">
        <f t="shared" si="9"/>
        <v>0</v>
      </c>
      <c r="F387"/>
      <c r="G387"/>
      <c r="H387"/>
      <c r="I387"/>
      <c r="J387"/>
      <c r="K387"/>
      <c r="L387"/>
      <c r="M387"/>
      <c r="N387"/>
      <c r="O387"/>
    </row>
    <row r="388" spans="1:15" ht="14.25" x14ac:dyDescent="0.15">
      <c r="A388" s="33">
        <v>362194</v>
      </c>
      <c r="B388" s="71" t="s">
        <v>5468</v>
      </c>
      <c r="C388" s="35">
        <f>IF($C$2&gt;0,$C$2,MULTIPLIER!$C$34)</f>
        <v>0</v>
      </c>
      <c r="D388" s="36">
        <v>9.61</v>
      </c>
      <c r="E388" s="43">
        <f t="shared" si="9"/>
        <v>0</v>
      </c>
      <c r="F388"/>
      <c r="G388"/>
      <c r="H388"/>
      <c r="I388"/>
      <c r="J388"/>
      <c r="K388"/>
      <c r="L388"/>
      <c r="M388"/>
      <c r="N388"/>
      <c r="O388"/>
    </row>
    <row r="389" spans="1:15" ht="14.25" x14ac:dyDescent="0.15">
      <c r="A389" s="29">
        <v>362195</v>
      </c>
      <c r="B389" s="70" t="s">
        <v>5469</v>
      </c>
      <c r="C389" s="31">
        <f>IF($C$2&gt;0,$C$2,MULTIPLIER!$C$34)</f>
        <v>0</v>
      </c>
      <c r="D389" s="32">
        <v>10.23</v>
      </c>
      <c r="E389" s="43">
        <f t="shared" si="9"/>
        <v>0</v>
      </c>
      <c r="F389"/>
      <c r="G389"/>
      <c r="H389"/>
      <c r="I389"/>
      <c r="J389"/>
      <c r="K389"/>
      <c r="L389"/>
      <c r="M389"/>
      <c r="N389"/>
      <c r="O389"/>
    </row>
    <row r="390" spans="1:15" ht="14.25" x14ac:dyDescent="0.15">
      <c r="A390" s="33">
        <v>362196</v>
      </c>
      <c r="B390" s="71" t="s">
        <v>5470</v>
      </c>
      <c r="C390" s="35">
        <f>IF($C$2&gt;0,$C$2,MULTIPLIER!$C$34)</f>
        <v>0</v>
      </c>
      <c r="D390" s="36">
        <v>10.85</v>
      </c>
      <c r="E390" s="43">
        <f t="shared" si="9"/>
        <v>0</v>
      </c>
      <c r="F390"/>
      <c r="G390"/>
      <c r="H390"/>
      <c r="I390"/>
      <c r="J390"/>
      <c r="K390"/>
      <c r="L390"/>
      <c r="M390"/>
      <c r="N390"/>
      <c r="O390"/>
    </row>
    <row r="391" spans="1:15" ht="14.25" x14ac:dyDescent="0.15">
      <c r="A391" s="29">
        <v>362198</v>
      </c>
      <c r="B391" s="70" t="s">
        <v>5471</v>
      </c>
      <c r="C391" s="31">
        <f>IF($C$2&gt;0,$C$2,MULTIPLIER!$C$34)</f>
        <v>0</v>
      </c>
      <c r="D391" s="32">
        <v>12.09</v>
      </c>
      <c r="E391" s="43">
        <f t="shared" si="9"/>
        <v>0</v>
      </c>
      <c r="F391"/>
      <c r="G391"/>
      <c r="H391"/>
      <c r="I391"/>
      <c r="J391"/>
      <c r="K391"/>
      <c r="L391"/>
      <c r="M391"/>
      <c r="N391"/>
      <c r="O391"/>
    </row>
    <row r="392" spans="1:15" ht="14.25" x14ac:dyDescent="0.15">
      <c r="A392" s="33">
        <v>362199</v>
      </c>
      <c r="B392" s="71" t="s">
        <v>5472</v>
      </c>
      <c r="C392" s="35">
        <f>IF($C$2&gt;0,$C$2,MULTIPLIER!$C$34)</f>
        <v>0</v>
      </c>
      <c r="D392" s="36">
        <v>12.73</v>
      </c>
      <c r="E392" s="43">
        <f t="shared" si="9"/>
        <v>0</v>
      </c>
      <c r="F392"/>
      <c r="G392"/>
      <c r="H392"/>
      <c r="I392"/>
      <c r="J392"/>
      <c r="K392"/>
      <c r="L392"/>
      <c r="M392"/>
      <c r="N392"/>
      <c r="O392"/>
    </row>
    <row r="393" spans="1:15" ht="14.25" x14ac:dyDescent="0.15">
      <c r="A393" s="29">
        <v>362200</v>
      </c>
      <c r="B393" s="70" t="s">
        <v>5473</v>
      </c>
      <c r="C393" s="31">
        <f>IF($C$2&gt;0,$C$2,MULTIPLIER!$C$34)</f>
        <v>0</v>
      </c>
      <c r="D393" s="32">
        <v>13.25</v>
      </c>
      <c r="E393" s="43">
        <f t="shared" si="9"/>
        <v>0</v>
      </c>
      <c r="F393"/>
      <c r="G393"/>
      <c r="H393"/>
      <c r="I393"/>
      <c r="J393"/>
      <c r="K393"/>
      <c r="L393"/>
      <c r="M393"/>
      <c r="N393"/>
      <c r="O393"/>
    </row>
    <row r="394" spans="1:15" ht="14.25" x14ac:dyDescent="0.15">
      <c r="A394" s="33">
        <v>362201</v>
      </c>
      <c r="B394" s="71" t="s">
        <v>5474</v>
      </c>
      <c r="C394" s="35">
        <f>IF($C$2&gt;0,$C$2,MULTIPLIER!$C$34)</f>
        <v>0</v>
      </c>
      <c r="D394" s="36">
        <v>13.77</v>
      </c>
      <c r="E394" s="43">
        <f t="shared" si="9"/>
        <v>0</v>
      </c>
      <c r="F394"/>
      <c r="G394"/>
      <c r="H394"/>
      <c r="I394"/>
      <c r="J394"/>
      <c r="K394"/>
      <c r="L394"/>
      <c r="M394"/>
      <c r="N394"/>
      <c r="O394"/>
    </row>
    <row r="395" spans="1:15" ht="14.25" x14ac:dyDescent="0.15">
      <c r="A395" s="29">
        <v>362202</v>
      </c>
      <c r="B395" s="70" t="s">
        <v>5475</v>
      </c>
      <c r="C395" s="31">
        <f>IF($C$2&gt;0,$C$2,MULTIPLIER!$C$34)</f>
        <v>0</v>
      </c>
      <c r="D395" s="32">
        <v>14.29</v>
      </c>
      <c r="E395" s="43">
        <f t="shared" si="9"/>
        <v>0</v>
      </c>
      <c r="F395"/>
      <c r="G395"/>
      <c r="H395"/>
      <c r="I395"/>
      <c r="J395"/>
      <c r="K395"/>
      <c r="L395"/>
      <c r="M395"/>
      <c r="N395"/>
      <c r="O395"/>
    </row>
    <row r="396" spans="1:15" ht="14.25" x14ac:dyDescent="0.15">
      <c r="A396" s="33">
        <v>362203</v>
      </c>
      <c r="B396" s="71" t="s">
        <v>5476</v>
      </c>
      <c r="C396" s="35">
        <f>IF($C$2&gt;0,$C$2,MULTIPLIER!$C$34)</f>
        <v>0</v>
      </c>
      <c r="D396" s="36">
        <v>14.81</v>
      </c>
      <c r="E396" s="43">
        <f t="shared" si="9"/>
        <v>0</v>
      </c>
      <c r="F396"/>
      <c r="G396"/>
      <c r="H396"/>
      <c r="I396"/>
      <c r="J396"/>
      <c r="K396"/>
      <c r="L396"/>
      <c r="M396"/>
      <c r="N396"/>
      <c r="O396"/>
    </row>
    <row r="397" spans="1:15" ht="14.25" x14ac:dyDescent="0.15">
      <c r="A397" s="29">
        <v>362204</v>
      </c>
      <c r="B397" s="70" t="s">
        <v>5477</v>
      </c>
      <c r="C397" s="31">
        <f>IF($C$2&gt;0,$C$2,MULTIPLIER!$C$34)</f>
        <v>0</v>
      </c>
      <c r="D397" s="32">
        <v>15.33</v>
      </c>
      <c r="E397" s="43">
        <f t="shared" si="9"/>
        <v>0</v>
      </c>
      <c r="F397"/>
      <c r="G397"/>
      <c r="H397"/>
      <c r="I397"/>
      <c r="J397"/>
      <c r="K397"/>
      <c r="L397"/>
      <c r="M397"/>
      <c r="N397"/>
      <c r="O397"/>
    </row>
    <row r="398" spans="1:15" ht="14.25" x14ac:dyDescent="0.15">
      <c r="A398" s="33">
        <v>362205</v>
      </c>
      <c r="B398" s="71" t="s">
        <v>5478</v>
      </c>
      <c r="C398" s="35">
        <f>IF($C$2&gt;0,$C$2,MULTIPLIER!$C$34)</f>
        <v>0</v>
      </c>
      <c r="D398" s="36">
        <v>15.88</v>
      </c>
      <c r="E398" s="43">
        <f t="shared" si="9"/>
        <v>0</v>
      </c>
      <c r="F398"/>
      <c r="G398"/>
      <c r="H398"/>
      <c r="I398"/>
      <c r="J398"/>
      <c r="K398"/>
      <c r="L398"/>
      <c r="M398"/>
      <c r="N398"/>
      <c r="O398"/>
    </row>
    <row r="399" spans="1:15" ht="14.25" x14ac:dyDescent="0.15">
      <c r="A399" s="29" t="s">
        <v>1706</v>
      </c>
      <c r="B399" s="70" t="s">
        <v>5479</v>
      </c>
      <c r="C399" s="31">
        <f>IF($C$2&gt;0,$C$2,MULTIPLIER!$C$34)</f>
        <v>0</v>
      </c>
      <c r="D399" s="32">
        <v>17.75</v>
      </c>
      <c r="E399" s="43">
        <f t="shared" si="9"/>
        <v>0</v>
      </c>
      <c r="F399"/>
      <c r="G399"/>
      <c r="H399"/>
      <c r="I399"/>
      <c r="J399"/>
      <c r="K399"/>
      <c r="L399"/>
      <c r="M399"/>
      <c r="N399"/>
      <c r="O399"/>
    </row>
    <row r="400" spans="1:15" ht="14.25" x14ac:dyDescent="0.15">
      <c r="A400" s="33" t="s">
        <v>1708</v>
      </c>
      <c r="B400" s="71" t="s">
        <v>5480</v>
      </c>
      <c r="C400" s="35">
        <f>IF($C$2&gt;0,$C$2,MULTIPLIER!$C$34)</f>
        <v>0</v>
      </c>
      <c r="D400" s="36">
        <v>21.02</v>
      </c>
      <c r="E400" s="43">
        <f t="shared" si="9"/>
        <v>0</v>
      </c>
      <c r="F400"/>
      <c r="G400"/>
      <c r="H400"/>
      <c r="I400"/>
      <c r="J400"/>
      <c r="K400"/>
      <c r="L400"/>
      <c r="M400"/>
      <c r="N400"/>
      <c r="O400"/>
    </row>
    <row r="401" spans="1:15" ht="14.25" x14ac:dyDescent="0.15">
      <c r="A401" s="29" t="s">
        <v>1710</v>
      </c>
      <c r="B401" s="70" t="s">
        <v>5481</v>
      </c>
      <c r="C401" s="31">
        <f>IF($C$2&gt;0,$C$2,MULTIPLIER!$C$34)</f>
        <v>0</v>
      </c>
      <c r="D401" s="32">
        <v>26.55</v>
      </c>
      <c r="E401" s="43">
        <f t="shared" si="9"/>
        <v>0</v>
      </c>
      <c r="F401"/>
      <c r="G401"/>
      <c r="H401"/>
      <c r="I401"/>
      <c r="J401"/>
      <c r="K401"/>
      <c r="L401"/>
      <c r="M401"/>
      <c r="N401"/>
      <c r="O401"/>
    </row>
    <row r="402" spans="1:15" ht="14.25" x14ac:dyDescent="0.15">
      <c r="A402" s="33" t="s">
        <v>1712</v>
      </c>
      <c r="B402" s="71" t="s">
        <v>5482</v>
      </c>
      <c r="C402" s="35">
        <f>IF($C$2&gt;0,$C$2,MULTIPLIER!$C$34)</f>
        <v>0</v>
      </c>
      <c r="D402" s="36">
        <v>31.58</v>
      </c>
      <c r="E402" s="43">
        <f t="shared" si="9"/>
        <v>0</v>
      </c>
      <c r="F402"/>
      <c r="G402"/>
      <c r="H402"/>
      <c r="I402"/>
      <c r="J402"/>
      <c r="K402"/>
      <c r="L402"/>
      <c r="M402"/>
      <c r="N402"/>
      <c r="O402"/>
    </row>
    <row r="403" spans="1:15" ht="14.25" x14ac:dyDescent="0.15">
      <c r="A403" s="29" t="s">
        <v>1714</v>
      </c>
      <c r="B403" s="70" t="s">
        <v>5483</v>
      </c>
      <c r="C403" s="31">
        <f>IF($C$2&gt;0,$C$2,MULTIPLIER!$C$34)</f>
        <v>0</v>
      </c>
      <c r="D403" s="32">
        <v>36.61</v>
      </c>
      <c r="E403" s="43">
        <f t="shared" si="9"/>
        <v>0</v>
      </c>
      <c r="F403"/>
      <c r="G403"/>
      <c r="H403"/>
      <c r="I403"/>
      <c r="J403"/>
      <c r="K403"/>
      <c r="L403"/>
      <c r="M403"/>
      <c r="N403"/>
      <c r="O403"/>
    </row>
    <row r="404" spans="1:15" ht="14.25" x14ac:dyDescent="0.15">
      <c r="A404" s="33">
        <v>362229</v>
      </c>
      <c r="B404" s="71" t="s">
        <v>5484</v>
      </c>
      <c r="C404" s="35">
        <f>IF($C$2&gt;0,$C$2,MULTIPLIER!$C$34)</f>
        <v>0</v>
      </c>
      <c r="D404" s="36">
        <v>6.431</v>
      </c>
      <c r="E404" s="43">
        <f t="shared" si="9"/>
        <v>0</v>
      </c>
      <c r="F404"/>
      <c r="G404"/>
      <c r="H404"/>
      <c r="I404"/>
      <c r="J404"/>
      <c r="K404"/>
      <c r="L404"/>
      <c r="M404"/>
      <c r="N404"/>
      <c r="O404"/>
    </row>
    <row r="405" spans="1:15" ht="14.25" x14ac:dyDescent="0.15">
      <c r="A405" s="29">
        <v>362230</v>
      </c>
      <c r="B405" s="70" t="s">
        <v>5485</v>
      </c>
      <c r="C405" s="31">
        <f>IF($C$2&gt;0,$C$2,MULTIPLIER!$C$34)</f>
        <v>0</v>
      </c>
      <c r="D405" s="32">
        <v>6.9820000000000002</v>
      </c>
      <c r="E405" s="43">
        <f t="shared" si="9"/>
        <v>0</v>
      </c>
      <c r="F405"/>
      <c r="G405"/>
      <c r="H405"/>
      <c r="I405"/>
      <c r="J405"/>
      <c r="K405"/>
      <c r="L405"/>
      <c r="M405"/>
      <c r="N405"/>
      <c r="O405"/>
    </row>
    <row r="406" spans="1:15" ht="14.25" x14ac:dyDescent="0.15">
      <c r="A406" s="33">
        <v>362231</v>
      </c>
      <c r="B406" s="71" t="s">
        <v>5486</v>
      </c>
      <c r="C406" s="35">
        <f>IF($C$2&gt;0,$C$2,MULTIPLIER!$C$34)</f>
        <v>0</v>
      </c>
      <c r="D406" s="36">
        <v>7.5330000000000004</v>
      </c>
      <c r="E406" s="43">
        <f t="shared" si="9"/>
        <v>0</v>
      </c>
      <c r="F406"/>
      <c r="G406"/>
      <c r="H406"/>
      <c r="I406"/>
      <c r="J406"/>
      <c r="K406"/>
      <c r="L406"/>
      <c r="M406"/>
      <c r="N406"/>
      <c r="O406"/>
    </row>
    <row r="407" spans="1:15" ht="14.25" x14ac:dyDescent="0.15">
      <c r="A407" s="29">
        <v>362232</v>
      </c>
      <c r="B407" s="70" t="s">
        <v>5487</v>
      </c>
      <c r="C407" s="31">
        <f>IF($C$2&gt;0,$C$2,MULTIPLIER!$C$34)</f>
        <v>0</v>
      </c>
      <c r="D407" s="32">
        <v>8.0839999999999996</v>
      </c>
      <c r="E407" s="43">
        <f t="shared" si="9"/>
        <v>0</v>
      </c>
      <c r="F407"/>
      <c r="G407"/>
      <c r="H407"/>
      <c r="I407"/>
      <c r="J407"/>
      <c r="K407"/>
      <c r="L407"/>
      <c r="M407"/>
      <c r="N407"/>
      <c r="O407"/>
    </row>
    <row r="408" spans="1:15" ht="14.25" x14ac:dyDescent="0.15">
      <c r="A408" s="33">
        <v>362234</v>
      </c>
      <c r="B408" s="71" t="s">
        <v>5488</v>
      </c>
      <c r="C408" s="35">
        <f>IF($C$2&gt;0,$C$2,MULTIPLIER!$C$34)</f>
        <v>0</v>
      </c>
      <c r="D408" s="36">
        <v>9.19</v>
      </c>
      <c r="E408" s="43">
        <f t="shared" si="9"/>
        <v>0</v>
      </c>
      <c r="F408"/>
      <c r="G408"/>
      <c r="H408"/>
      <c r="I408"/>
      <c r="J408"/>
      <c r="K408"/>
      <c r="L408"/>
      <c r="M408"/>
      <c r="N408"/>
      <c r="O408"/>
    </row>
    <row r="409" spans="1:15" ht="14.25" x14ac:dyDescent="0.15">
      <c r="A409" s="29">
        <v>362236</v>
      </c>
      <c r="B409" s="70" t="s">
        <v>5489</v>
      </c>
      <c r="C409" s="31">
        <f>IF($C$2&gt;0,$C$2,MULTIPLIER!$C$34)</f>
        <v>0</v>
      </c>
      <c r="D409" s="32">
        <v>10.119999999999999</v>
      </c>
      <c r="E409" s="43">
        <f t="shared" si="9"/>
        <v>0</v>
      </c>
      <c r="F409"/>
      <c r="G409"/>
      <c r="H409"/>
      <c r="I409"/>
      <c r="J409"/>
      <c r="K409"/>
      <c r="L409"/>
      <c r="M409"/>
      <c r="N409"/>
      <c r="O409"/>
    </row>
    <row r="410" spans="1:15" ht="14.25" x14ac:dyDescent="0.15">
      <c r="A410" s="33">
        <v>362240</v>
      </c>
      <c r="B410" s="71" t="s">
        <v>5490</v>
      </c>
      <c r="C410" s="35">
        <f>IF($C$2&gt;0,$C$2,MULTIPLIER!$C$34)</f>
        <v>0</v>
      </c>
      <c r="D410" s="36">
        <v>11.98</v>
      </c>
      <c r="E410" s="43">
        <f t="shared" si="9"/>
        <v>0</v>
      </c>
      <c r="F410"/>
      <c r="G410"/>
      <c r="H410"/>
      <c r="I410"/>
      <c r="J410"/>
      <c r="K410"/>
      <c r="L410"/>
      <c r="M410"/>
      <c r="N410"/>
      <c r="O410"/>
    </row>
    <row r="411" spans="1:15" ht="14.25" x14ac:dyDescent="0.15">
      <c r="A411" s="29" t="s">
        <v>1723</v>
      </c>
      <c r="B411" s="70" t="s">
        <v>5491</v>
      </c>
      <c r="C411" s="31">
        <f>IF($C$2&gt;0,$C$2,MULTIPLIER!$C$34)</f>
        <v>0</v>
      </c>
      <c r="D411" s="32">
        <v>14.06</v>
      </c>
      <c r="E411" s="43">
        <f t="shared" si="9"/>
        <v>0</v>
      </c>
      <c r="F411"/>
      <c r="G411"/>
      <c r="H411"/>
      <c r="I411"/>
      <c r="J411"/>
      <c r="K411"/>
      <c r="L411"/>
      <c r="M411"/>
      <c r="N411"/>
      <c r="O411"/>
    </row>
    <row r="412" spans="1:15" ht="14.25" x14ac:dyDescent="0.15">
      <c r="A412" s="33" t="s">
        <v>1725</v>
      </c>
      <c r="B412" s="71" t="s">
        <v>5492</v>
      </c>
      <c r="C412" s="35">
        <f>IF($C$2&gt;0,$C$2,MULTIPLIER!$C$34)</f>
        <v>0</v>
      </c>
      <c r="D412" s="36">
        <v>16.579999999999998</v>
      </c>
      <c r="E412" s="43">
        <f t="shared" si="9"/>
        <v>0</v>
      </c>
      <c r="F412"/>
      <c r="G412"/>
      <c r="H412"/>
      <c r="I412"/>
      <c r="J412"/>
      <c r="K412"/>
      <c r="L412"/>
      <c r="M412"/>
      <c r="N412"/>
      <c r="O412"/>
    </row>
    <row r="413" spans="1:15" ht="14.25" x14ac:dyDescent="0.15">
      <c r="A413" s="29" t="s">
        <v>1727</v>
      </c>
      <c r="B413" s="70" t="s">
        <v>5493</v>
      </c>
      <c r="C413" s="31">
        <f>IF($C$2&gt;0,$C$2,MULTIPLIER!$C$34)</f>
        <v>0</v>
      </c>
      <c r="D413" s="32">
        <v>20.96</v>
      </c>
      <c r="E413" s="43">
        <f t="shared" si="9"/>
        <v>0</v>
      </c>
      <c r="F413"/>
      <c r="G413"/>
      <c r="H413"/>
      <c r="I413"/>
      <c r="J413"/>
      <c r="K413"/>
      <c r="L413"/>
      <c r="M413"/>
      <c r="N413"/>
      <c r="O413"/>
    </row>
    <row r="414" spans="1:15" ht="14.25" x14ac:dyDescent="0.15">
      <c r="A414" s="33" t="s">
        <v>1729</v>
      </c>
      <c r="B414" s="71" t="s">
        <v>5494</v>
      </c>
      <c r="C414" s="35">
        <f>IF($C$2&gt;0,$C$2,MULTIPLIER!$C$34)</f>
        <v>0</v>
      </c>
      <c r="D414" s="36">
        <v>25.14</v>
      </c>
      <c r="E414" s="43">
        <f t="shared" si="9"/>
        <v>0</v>
      </c>
      <c r="F414"/>
      <c r="G414"/>
      <c r="H414"/>
      <c r="I414"/>
      <c r="J414"/>
      <c r="K414"/>
      <c r="L414"/>
      <c r="M414"/>
      <c r="N414"/>
      <c r="O414"/>
    </row>
    <row r="415" spans="1:15" ht="14.25" x14ac:dyDescent="0.15">
      <c r="A415" s="29" t="s">
        <v>1731</v>
      </c>
      <c r="B415" s="70" t="s">
        <v>5495</v>
      </c>
      <c r="C415" s="31">
        <f>IF($C$2&gt;0,$C$2,MULTIPLIER!$C$34)</f>
        <v>0</v>
      </c>
      <c r="D415" s="32">
        <v>30.91</v>
      </c>
      <c r="E415" s="43">
        <f t="shared" si="9"/>
        <v>0</v>
      </c>
      <c r="F415"/>
      <c r="G415"/>
      <c r="H415"/>
      <c r="I415"/>
      <c r="J415"/>
      <c r="K415"/>
      <c r="L415"/>
      <c r="M415"/>
      <c r="N415"/>
      <c r="O415"/>
    </row>
    <row r="416" spans="1:15" ht="14.25" x14ac:dyDescent="0.15">
      <c r="A416" s="33">
        <v>362265</v>
      </c>
      <c r="B416" s="71" t="s">
        <v>5496</v>
      </c>
      <c r="C416" s="35">
        <f>IF($C$2&gt;0,$C$2,MULTIPLIER!$C$34)</f>
        <v>0</v>
      </c>
      <c r="D416" s="36">
        <v>8.1199999999999992</v>
      </c>
      <c r="E416" s="43">
        <f t="shared" si="9"/>
        <v>0</v>
      </c>
      <c r="F416"/>
      <c r="G416"/>
      <c r="H416"/>
      <c r="I416"/>
      <c r="J416"/>
      <c r="K416"/>
      <c r="L416"/>
      <c r="M416"/>
      <c r="N416"/>
      <c r="O416"/>
    </row>
    <row r="417" spans="1:15" ht="14.25" x14ac:dyDescent="0.15">
      <c r="A417" s="29">
        <v>362266</v>
      </c>
      <c r="B417" s="70" t="s">
        <v>5497</v>
      </c>
      <c r="C417" s="31">
        <f>IF($C$2&gt;0,$C$2,MULTIPLIER!$C$34)</f>
        <v>0</v>
      </c>
      <c r="D417" s="32">
        <v>8.9250000000000007</v>
      </c>
      <c r="E417" s="43">
        <f t="shared" si="9"/>
        <v>0</v>
      </c>
      <c r="F417"/>
      <c r="G417"/>
      <c r="H417"/>
      <c r="I417"/>
      <c r="J417"/>
      <c r="K417"/>
      <c r="L417"/>
      <c r="M417"/>
      <c r="N417"/>
      <c r="O417"/>
    </row>
    <row r="418" spans="1:15" ht="14.25" x14ac:dyDescent="0.15">
      <c r="A418" s="33">
        <v>362267</v>
      </c>
      <c r="B418" s="71" t="s">
        <v>5498</v>
      </c>
      <c r="C418" s="35">
        <f>IF($C$2&gt;0,$C$2,MULTIPLIER!$C$34)</f>
        <v>0</v>
      </c>
      <c r="D418" s="36">
        <v>9.73</v>
      </c>
      <c r="E418" s="43">
        <f t="shared" si="9"/>
        <v>0</v>
      </c>
      <c r="F418"/>
      <c r="G418"/>
      <c r="H418"/>
      <c r="I418"/>
      <c r="J418"/>
      <c r="K418"/>
      <c r="L418"/>
      <c r="M418"/>
      <c r="N418"/>
      <c r="O418"/>
    </row>
    <row r="419" spans="1:15" ht="14.25" x14ac:dyDescent="0.15">
      <c r="A419" s="29">
        <v>362269</v>
      </c>
      <c r="B419" s="70" t="s">
        <v>5499</v>
      </c>
      <c r="C419" s="31">
        <f>IF($C$2&gt;0,$C$2,MULTIPLIER!$C$34)</f>
        <v>0</v>
      </c>
      <c r="D419" s="32">
        <v>11.34</v>
      </c>
      <c r="E419" s="43">
        <f t="shared" si="9"/>
        <v>0</v>
      </c>
      <c r="F419"/>
      <c r="G419"/>
      <c r="H419"/>
      <c r="I419"/>
      <c r="J419"/>
      <c r="K419"/>
      <c r="L419"/>
      <c r="M419"/>
      <c r="N419"/>
      <c r="O419"/>
    </row>
    <row r="420" spans="1:15" ht="14.25" x14ac:dyDescent="0.15">
      <c r="A420" s="33">
        <v>362275</v>
      </c>
      <c r="B420" s="71" t="s">
        <v>5500</v>
      </c>
      <c r="C420" s="35">
        <f>IF($C$2&gt;0,$C$2,MULTIPLIER!$C$34)</f>
        <v>0</v>
      </c>
      <c r="D420" s="36">
        <v>14.51</v>
      </c>
      <c r="E420" s="43">
        <f t="shared" si="9"/>
        <v>0</v>
      </c>
      <c r="F420"/>
      <c r="G420"/>
      <c r="H420"/>
      <c r="I420"/>
      <c r="J420"/>
      <c r="K420"/>
      <c r="L420"/>
      <c r="M420"/>
      <c r="N420"/>
      <c r="O420"/>
    </row>
    <row r="421" spans="1:15" ht="14.25" x14ac:dyDescent="0.15">
      <c r="A421" s="29" t="s">
        <v>1738</v>
      </c>
      <c r="B421" s="70" t="s">
        <v>5501</v>
      </c>
      <c r="C421" s="31">
        <f>IF($C$2&gt;0,$C$2,MULTIPLIER!$C$34)</f>
        <v>0</v>
      </c>
      <c r="D421" s="32">
        <v>16.98</v>
      </c>
      <c r="E421" s="43">
        <f t="shared" si="9"/>
        <v>0</v>
      </c>
      <c r="F421"/>
      <c r="G421"/>
      <c r="H421"/>
      <c r="I421"/>
      <c r="J421"/>
      <c r="K421"/>
      <c r="L421"/>
      <c r="M421"/>
      <c r="N421"/>
      <c r="O421"/>
    </row>
    <row r="422" spans="1:15" ht="14.25" x14ac:dyDescent="0.15">
      <c r="A422" s="33" t="s">
        <v>1740</v>
      </c>
      <c r="B422" s="71" t="s">
        <v>5502</v>
      </c>
      <c r="C422" s="35">
        <f>IF($C$2&gt;0,$C$2,MULTIPLIER!$C$34)</f>
        <v>0</v>
      </c>
      <c r="D422" s="36">
        <v>20.11</v>
      </c>
      <c r="E422" s="43">
        <f t="shared" si="9"/>
        <v>0</v>
      </c>
      <c r="F422"/>
      <c r="G422"/>
      <c r="H422"/>
      <c r="I422"/>
      <c r="J422"/>
      <c r="K422"/>
      <c r="L422"/>
      <c r="M422"/>
      <c r="N422"/>
      <c r="O422"/>
    </row>
    <row r="423" spans="1:15" ht="14.25" x14ac:dyDescent="0.15">
      <c r="A423" s="29" t="s">
        <v>1742</v>
      </c>
      <c r="B423" s="70" t="s">
        <v>5503</v>
      </c>
      <c r="C423" s="31">
        <f>IF($C$2&gt;0,$C$2,MULTIPLIER!$C$34)</f>
        <v>0</v>
      </c>
      <c r="D423" s="32">
        <v>26.78</v>
      </c>
      <c r="E423" s="43">
        <f t="shared" si="9"/>
        <v>0</v>
      </c>
      <c r="F423"/>
      <c r="G423"/>
      <c r="H423"/>
      <c r="I423"/>
      <c r="J423"/>
      <c r="K423"/>
      <c r="L423"/>
      <c r="M423"/>
      <c r="N423"/>
      <c r="O423"/>
    </row>
    <row r="424" spans="1:15" ht="14.25" x14ac:dyDescent="0.15">
      <c r="A424" s="33" t="s">
        <v>1744</v>
      </c>
      <c r="B424" s="71" t="s">
        <v>5504</v>
      </c>
      <c r="C424" s="35">
        <f>IF($C$2&gt;0,$C$2,MULTIPLIER!$C$34)</f>
        <v>0</v>
      </c>
      <c r="D424" s="36">
        <v>32.79</v>
      </c>
      <c r="E424" s="43">
        <f t="shared" si="9"/>
        <v>0</v>
      </c>
      <c r="F424"/>
      <c r="G424"/>
      <c r="H424"/>
      <c r="I424"/>
      <c r="J424"/>
      <c r="K424"/>
      <c r="L424"/>
      <c r="M424"/>
      <c r="N424"/>
      <c r="O424"/>
    </row>
    <row r="425" spans="1:15" ht="14.25" x14ac:dyDescent="0.15">
      <c r="A425" s="29" t="s">
        <v>1746</v>
      </c>
      <c r="B425" s="70" t="s">
        <v>5505</v>
      </c>
      <c r="C425" s="31">
        <f>IF($C$2&gt;0,$C$2,MULTIPLIER!$C$34)</f>
        <v>0</v>
      </c>
      <c r="D425" s="32">
        <v>37.72</v>
      </c>
      <c r="E425" s="43">
        <f t="shared" si="9"/>
        <v>0</v>
      </c>
      <c r="F425"/>
      <c r="G425"/>
      <c r="H425"/>
      <c r="I425"/>
      <c r="J425"/>
      <c r="K425"/>
      <c r="L425"/>
      <c r="M425"/>
      <c r="N425"/>
      <c r="O425"/>
    </row>
    <row r="426" spans="1:15" ht="14.25" x14ac:dyDescent="0.15">
      <c r="A426" s="33">
        <v>362303</v>
      </c>
      <c r="B426" s="71" t="s">
        <v>5506</v>
      </c>
      <c r="C426" s="35">
        <f>IF($C$2&gt;0,$C$2,MULTIPLIER!$C$34)</f>
        <v>0</v>
      </c>
      <c r="D426" s="36">
        <v>14.58</v>
      </c>
      <c r="E426" s="43">
        <f t="shared" si="9"/>
        <v>0</v>
      </c>
      <c r="F426"/>
      <c r="G426"/>
      <c r="H426"/>
      <c r="I426"/>
      <c r="J426"/>
      <c r="K426"/>
      <c r="L426"/>
      <c r="M426"/>
      <c r="N426"/>
      <c r="O426"/>
    </row>
    <row r="427" spans="1:15" ht="14.25" x14ac:dyDescent="0.15">
      <c r="A427" s="29">
        <v>362309</v>
      </c>
      <c r="B427" s="70" t="s">
        <v>5507</v>
      </c>
      <c r="C427" s="31">
        <f>IF($C$2&gt;0,$C$2,MULTIPLIER!$C$34)</f>
        <v>0</v>
      </c>
      <c r="D427" s="32">
        <v>19.09</v>
      </c>
      <c r="E427" s="43">
        <f t="shared" si="9"/>
        <v>0</v>
      </c>
      <c r="F427"/>
      <c r="G427"/>
      <c r="H427"/>
      <c r="I427"/>
      <c r="J427"/>
      <c r="K427"/>
      <c r="L427"/>
      <c r="M427"/>
      <c r="N427"/>
      <c r="O427"/>
    </row>
    <row r="428" spans="1:15" ht="14.25" x14ac:dyDescent="0.15">
      <c r="A428" s="33" t="s">
        <v>1750</v>
      </c>
      <c r="B428" s="71" t="s">
        <v>5508</v>
      </c>
      <c r="C428" s="35">
        <f>IF($C$2&gt;0,$C$2,MULTIPLIER!$C$34)</f>
        <v>0</v>
      </c>
      <c r="D428" s="36">
        <v>21.99</v>
      </c>
      <c r="E428" s="43">
        <f t="shared" si="9"/>
        <v>0</v>
      </c>
      <c r="F428"/>
      <c r="G428"/>
      <c r="H428"/>
      <c r="I428"/>
      <c r="J428"/>
      <c r="K428"/>
      <c r="L428"/>
      <c r="M428"/>
      <c r="N428"/>
      <c r="O428"/>
    </row>
    <row r="429" spans="1:15" ht="14.25" x14ac:dyDescent="0.15">
      <c r="A429" s="29" t="s">
        <v>1752</v>
      </c>
      <c r="B429" s="70" t="s">
        <v>5509</v>
      </c>
      <c r="C429" s="31">
        <f>IF($C$2&gt;0,$C$2,MULTIPLIER!$C$34)</f>
        <v>0</v>
      </c>
      <c r="D429" s="32">
        <v>26.54</v>
      </c>
      <c r="E429" s="43">
        <f t="shared" si="9"/>
        <v>0</v>
      </c>
      <c r="F429"/>
      <c r="G429"/>
      <c r="H429"/>
      <c r="I429"/>
      <c r="J429"/>
      <c r="K429"/>
      <c r="L429"/>
      <c r="M429"/>
      <c r="N429"/>
      <c r="O429"/>
    </row>
    <row r="430" spans="1:15" ht="14.25" x14ac:dyDescent="0.15">
      <c r="A430" s="33" t="s">
        <v>1754</v>
      </c>
      <c r="B430" s="71" t="s">
        <v>5510</v>
      </c>
      <c r="C430" s="35">
        <f>IF($C$2&gt;0,$C$2,MULTIPLIER!$C$34)</f>
        <v>0</v>
      </c>
      <c r="D430" s="36">
        <v>34.659999999999997</v>
      </c>
      <c r="E430" s="43">
        <f t="shared" si="9"/>
        <v>0</v>
      </c>
      <c r="F430"/>
      <c r="G430"/>
      <c r="H430"/>
      <c r="I430"/>
      <c r="J430"/>
      <c r="K430"/>
      <c r="L430"/>
      <c r="M430"/>
      <c r="N430"/>
      <c r="O430"/>
    </row>
    <row r="431" spans="1:15" ht="14.25" x14ac:dyDescent="0.15">
      <c r="A431" s="29" t="s">
        <v>1756</v>
      </c>
      <c r="B431" s="70" t="s">
        <v>5511</v>
      </c>
      <c r="C431" s="31">
        <f>IF($C$2&gt;0,$C$2,MULTIPLIER!$C$34)</f>
        <v>0</v>
      </c>
      <c r="D431" s="32">
        <v>43.65</v>
      </c>
      <c r="E431" s="43">
        <f t="shared" si="9"/>
        <v>0</v>
      </c>
      <c r="F431"/>
      <c r="G431"/>
      <c r="H431"/>
      <c r="I431"/>
      <c r="J431"/>
      <c r="K431"/>
      <c r="L431"/>
      <c r="M431"/>
      <c r="N431"/>
      <c r="O431"/>
    </row>
    <row r="432" spans="1:15" ht="14.25" x14ac:dyDescent="0.15">
      <c r="A432" s="33" t="s">
        <v>1758</v>
      </c>
      <c r="B432" s="71" t="s">
        <v>5512</v>
      </c>
      <c r="C432" s="35">
        <f>IF($C$2&gt;0,$C$2,MULTIPLIER!$C$34)</f>
        <v>0</v>
      </c>
      <c r="D432" s="36">
        <v>51.56</v>
      </c>
      <c r="E432" s="43">
        <f t="shared" si="9"/>
        <v>0</v>
      </c>
      <c r="F432"/>
      <c r="G432"/>
      <c r="H432"/>
      <c r="I432"/>
      <c r="J432"/>
      <c r="K432"/>
      <c r="L432"/>
      <c r="M432"/>
      <c r="N432"/>
      <c r="O432"/>
    </row>
    <row r="433" spans="1:15" ht="14.25" x14ac:dyDescent="0.15">
      <c r="A433" s="29">
        <v>362337</v>
      </c>
      <c r="B433" s="70" t="s">
        <v>5513</v>
      </c>
      <c r="C433" s="31">
        <f>IF($C$2&gt;0,$C$2,MULTIPLIER!$C$34)</f>
        <v>0</v>
      </c>
      <c r="D433" s="32">
        <v>18.559999999999999</v>
      </c>
      <c r="E433" s="43">
        <f t="shared" si="9"/>
        <v>0</v>
      </c>
      <c r="F433"/>
      <c r="G433"/>
      <c r="H433"/>
      <c r="I433"/>
      <c r="J433"/>
      <c r="K433"/>
      <c r="L433"/>
      <c r="M433"/>
      <c r="N433"/>
      <c r="O433"/>
    </row>
    <row r="434" spans="1:15" ht="14.25" x14ac:dyDescent="0.15">
      <c r="A434" s="33">
        <v>362343</v>
      </c>
      <c r="B434" s="71" t="s">
        <v>5514</v>
      </c>
      <c r="C434" s="35">
        <f>IF($C$2&gt;0,$C$2,MULTIPLIER!$C$34)</f>
        <v>0</v>
      </c>
      <c r="D434" s="36">
        <v>25.03</v>
      </c>
      <c r="E434" s="43">
        <f t="shared" si="9"/>
        <v>0</v>
      </c>
      <c r="F434"/>
      <c r="G434"/>
      <c r="H434"/>
      <c r="I434"/>
      <c r="J434"/>
      <c r="K434"/>
      <c r="L434"/>
      <c r="M434"/>
      <c r="N434"/>
      <c r="O434"/>
    </row>
    <row r="435" spans="1:15" ht="14.25" x14ac:dyDescent="0.15">
      <c r="A435" s="29" t="s">
        <v>1762</v>
      </c>
      <c r="B435" s="70" t="s">
        <v>5515</v>
      </c>
      <c r="C435" s="31">
        <f>IF($C$2&gt;0,$C$2,MULTIPLIER!$C$34)</f>
        <v>0</v>
      </c>
      <c r="D435" s="32">
        <v>29.54</v>
      </c>
      <c r="E435" s="43">
        <f t="shared" si="9"/>
        <v>0</v>
      </c>
      <c r="F435"/>
      <c r="G435"/>
      <c r="H435"/>
      <c r="I435"/>
      <c r="J435"/>
      <c r="K435"/>
      <c r="L435"/>
      <c r="M435"/>
      <c r="N435"/>
      <c r="O435"/>
    </row>
    <row r="436" spans="1:15" ht="14.25" x14ac:dyDescent="0.15">
      <c r="A436" s="33" t="s">
        <v>1764</v>
      </c>
      <c r="B436" s="71" t="s">
        <v>5516</v>
      </c>
      <c r="C436" s="35">
        <f>IF($C$2&gt;0,$C$2,MULTIPLIER!$C$34)</f>
        <v>0</v>
      </c>
      <c r="D436" s="36">
        <v>34.82</v>
      </c>
      <c r="E436" s="43">
        <f t="shared" si="9"/>
        <v>0</v>
      </c>
      <c r="F436"/>
      <c r="G436"/>
      <c r="H436"/>
      <c r="I436"/>
      <c r="J436"/>
      <c r="K436"/>
      <c r="L436"/>
      <c r="M436"/>
      <c r="N436"/>
      <c r="O436"/>
    </row>
    <row r="437" spans="1:15" ht="14.25" x14ac:dyDescent="0.15">
      <c r="A437" s="29" t="s">
        <v>1766</v>
      </c>
      <c r="B437" s="70" t="s">
        <v>5517</v>
      </c>
      <c r="C437" s="31">
        <f>IF($C$2&gt;0,$C$2,MULTIPLIER!$C$34)</f>
        <v>0</v>
      </c>
      <c r="D437" s="32">
        <v>46.13</v>
      </c>
      <c r="E437" s="43">
        <f t="shared" si="9"/>
        <v>0</v>
      </c>
      <c r="F437"/>
      <c r="G437"/>
      <c r="H437"/>
      <c r="I437"/>
      <c r="J437"/>
      <c r="K437"/>
      <c r="L437"/>
      <c r="M437"/>
      <c r="N437"/>
      <c r="O437"/>
    </row>
    <row r="438" spans="1:15" ht="14.25" x14ac:dyDescent="0.15">
      <c r="A438" s="33" t="s">
        <v>1768</v>
      </c>
      <c r="B438" s="71" t="s">
        <v>5518</v>
      </c>
      <c r="C438" s="35">
        <f>IF($C$2&gt;0,$C$2,MULTIPLIER!$C$34)</f>
        <v>0</v>
      </c>
      <c r="D438" s="36">
        <v>57.38</v>
      </c>
      <c r="E438" s="43">
        <f t="shared" si="9"/>
        <v>0</v>
      </c>
      <c r="F438"/>
      <c r="G438"/>
      <c r="H438"/>
      <c r="I438"/>
      <c r="J438"/>
      <c r="K438"/>
      <c r="L438"/>
      <c r="M438"/>
      <c r="N438"/>
      <c r="O438"/>
    </row>
    <row r="439" spans="1:15" ht="14.25" x14ac:dyDescent="0.15">
      <c r="A439" s="29" t="s">
        <v>1770</v>
      </c>
      <c r="B439" s="70" t="s">
        <v>5519</v>
      </c>
      <c r="C439" s="31">
        <f>IF($C$2&gt;0,$C$2,MULTIPLIER!$C$34)</f>
        <v>0</v>
      </c>
      <c r="D439" s="32">
        <v>68.510000000000005</v>
      </c>
      <c r="E439" s="43">
        <f t="shared" si="9"/>
        <v>0</v>
      </c>
      <c r="F439"/>
      <c r="G439"/>
      <c r="H439"/>
      <c r="I439"/>
      <c r="J439"/>
      <c r="K439"/>
      <c r="L439"/>
      <c r="M439"/>
      <c r="N439"/>
      <c r="O439"/>
    </row>
    <row r="440" spans="1:15" ht="14.25" x14ac:dyDescent="0.15">
      <c r="A440" s="33">
        <v>362371</v>
      </c>
      <c r="B440" s="71" t="s">
        <v>5520</v>
      </c>
      <c r="C440" s="35">
        <f>IF($C$2&gt;0,$C$2,MULTIPLIER!$C$34)</f>
        <v>0</v>
      </c>
      <c r="D440" s="36">
        <v>21.21</v>
      </c>
      <c r="E440" s="43">
        <f t="shared" si="9"/>
        <v>0</v>
      </c>
      <c r="F440"/>
      <c r="G440"/>
      <c r="H440"/>
      <c r="I440"/>
      <c r="J440"/>
      <c r="K440"/>
      <c r="L440"/>
      <c r="M440"/>
      <c r="N440"/>
      <c r="O440"/>
    </row>
    <row r="441" spans="1:15" ht="14.25" x14ac:dyDescent="0.15">
      <c r="A441" s="29">
        <v>362377</v>
      </c>
      <c r="B441" s="70" t="s">
        <v>5521</v>
      </c>
      <c r="C441" s="31">
        <f>IF($C$2&gt;0,$C$2,MULTIPLIER!$C$34)</f>
        <v>0</v>
      </c>
      <c r="D441" s="32">
        <v>28.6</v>
      </c>
      <c r="E441" s="43">
        <f t="shared" si="9"/>
        <v>0</v>
      </c>
      <c r="F441"/>
      <c r="G441"/>
      <c r="H441"/>
      <c r="I441"/>
      <c r="J441"/>
      <c r="K441"/>
      <c r="L441"/>
      <c r="M441"/>
      <c r="N441"/>
      <c r="O441"/>
    </row>
    <row r="442" spans="1:15" ht="14.25" x14ac:dyDescent="0.15">
      <c r="A442" s="33" t="s">
        <v>1774</v>
      </c>
      <c r="B442" s="71" t="s">
        <v>5522</v>
      </c>
      <c r="C442" s="35">
        <f>IF($C$2&gt;0,$C$2,MULTIPLIER!$C$34)</f>
        <v>0</v>
      </c>
      <c r="D442" s="36">
        <v>34.07</v>
      </c>
      <c r="E442" s="43">
        <f t="shared" si="9"/>
        <v>0</v>
      </c>
      <c r="F442"/>
      <c r="G442"/>
      <c r="H442"/>
      <c r="I442"/>
      <c r="J442"/>
      <c r="K442"/>
      <c r="L442"/>
      <c r="M442"/>
      <c r="N442"/>
      <c r="O442"/>
    </row>
    <row r="443" spans="1:15" ht="14.25" x14ac:dyDescent="0.15">
      <c r="A443" s="29" t="s">
        <v>1776</v>
      </c>
      <c r="B443" s="70" t="s">
        <v>5523</v>
      </c>
      <c r="C443" s="31">
        <f>IF($C$2&gt;0,$C$2,MULTIPLIER!$C$34)</f>
        <v>0</v>
      </c>
      <c r="D443" s="32">
        <v>40.700000000000003</v>
      </c>
      <c r="E443" s="43">
        <f t="shared" ref="E443:E453" si="10">C443*D443</f>
        <v>0</v>
      </c>
      <c r="F443"/>
      <c r="G443"/>
      <c r="H443"/>
      <c r="I443"/>
      <c r="J443"/>
      <c r="K443"/>
      <c r="L443"/>
      <c r="M443"/>
      <c r="N443"/>
      <c r="O443"/>
    </row>
    <row r="444" spans="1:15" ht="14.25" x14ac:dyDescent="0.15">
      <c r="A444" s="33" t="s">
        <v>1778</v>
      </c>
      <c r="B444" s="71" t="s">
        <v>5524</v>
      </c>
      <c r="C444" s="35">
        <f>IF($C$2&gt;0,$C$2,MULTIPLIER!$C$34)</f>
        <v>0</v>
      </c>
      <c r="D444" s="36">
        <v>50.51</v>
      </c>
      <c r="E444" s="43">
        <f t="shared" si="10"/>
        <v>0</v>
      </c>
      <c r="F444"/>
      <c r="G444"/>
      <c r="H444"/>
      <c r="I444"/>
      <c r="J444"/>
      <c r="K444"/>
      <c r="L444"/>
      <c r="M444"/>
      <c r="N444"/>
      <c r="O444"/>
    </row>
    <row r="445" spans="1:15" ht="14.25" x14ac:dyDescent="0.15">
      <c r="A445" s="29" t="s">
        <v>1780</v>
      </c>
      <c r="B445" s="70" t="s">
        <v>5525</v>
      </c>
      <c r="C445" s="31">
        <f>IF($C$2&gt;0,$C$2,MULTIPLIER!$C$34)</f>
        <v>0</v>
      </c>
      <c r="D445" s="32">
        <v>68.650000000000006</v>
      </c>
      <c r="E445" s="43">
        <f t="shared" si="10"/>
        <v>0</v>
      </c>
      <c r="F445"/>
      <c r="G445"/>
      <c r="H445"/>
      <c r="I445"/>
      <c r="J445"/>
      <c r="K445"/>
      <c r="L445"/>
      <c r="M445"/>
      <c r="N445"/>
      <c r="O445"/>
    </row>
    <row r="446" spans="1:15" ht="14.25" x14ac:dyDescent="0.15">
      <c r="A446" s="33" t="s">
        <v>1782</v>
      </c>
      <c r="B446" s="71" t="s">
        <v>5526</v>
      </c>
      <c r="C446" s="35">
        <f>IF($C$2&gt;0,$C$2,MULTIPLIER!$C$34)</f>
        <v>0</v>
      </c>
      <c r="D446" s="36">
        <v>80.89</v>
      </c>
      <c r="E446" s="43">
        <f t="shared" si="10"/>
        <v>0</v>
      </c>
      <c r="F446"/>
      <c r="G446"/>
      <c r="H446"/>
      <c r="I446"/>
      <c r="J446"/>
      <c r="K446"/>
      <c r="L446"/>
      <c r="M446"/>
      <c r="N446"/>
      <c r="O446"/>
    </row>
    <row r="447" spans="1:15" ht="14.25" x14ac:dyDescent="0.15">
      <c r="A447" s="29">
        <v>362404</v>
      </c>
      <c r="B447" s="70" t="s">
        <v>5527</v>
      </c>
      <c r="C447" s="31">
        <f>IF($C$2&gt;0,$C$2,MULTIPLIER!$C$34)</f>
        <v>0</v>
      </c>
      <c r="D447" s="32">
        <v>29.54</v>
      </c>
      <c r="E447" s="43">
        <f t="shared" si="10"/>
        <v>0</v>
      </c>
      <c r="F447"/>
      <c r="G447"/>
      <c r="H447"/>
      <c r="I447"/>
      <c r="J447"/>
      <c r="K447"/>
      <c r="L447"/>
      <c r="M447"/>
      <c r="N447"/>
      <c r="O447"/>
    </row>
    <row r="448" spans="1:15" ht="14.25" x14ac:dyDescent="0.15">
      <c r="A448" s="33">
        <v>362410</v>
      </c>
      <c r="B448" s="71" t="s">
        <v>5528</v>
      </c>
      <c r="C448" s="35">
        <f>IF($C$2&gt;0,$C$2,MULTIPLIER!$C$34)</f>
        <v>0</v>
      </c>
      <c r="D448" s="36">
        <v>39.14</v>
      </c>
      <c r="E448" s="43">
        <f t="shared" si="10"/>
        <v>0</v>
      </c>
      <c r="F448"/>
      <c r="G448"/>
      <c r="H448"/>
      <c r="I448"/>
      <c r="J448"/>
      <c r="K448"/>
      <c r="L448"/>
      <c r="M448"/>
      <c r="N448"/>
      <c r="O448"/>
    </row>
    <row r="449" spans="1:15" ht="14.25" x14ac:dyDescent="0.15">
      <c r="A449" s="29" t="s">
        <v>1786</v>
      </c>
      <c r="B449" s="70" t="s">
        <v>5529</v>
      </c>
      <c r="C449" s="31">
        <f>IF($C$2&gt;0,$C$2,MULTIPLIER!$C$34)</f>
        <v>0</v>
      </c>
      <c r="D449" s="32">
        <v>44.98</v>
      </c>
      <c r="E449" s="43">
        <f t="shared" si="10"/>
        <v>0</v>
      </c>
      <c r="F449"/>
      <c r="G449"/>
      <c r="H449"/>
      <c r="I449"/>
      <c r="J449"/>
      <c r="K449"/>
      <c r="L449"/>
      <c r="M449"/>
      <c r="N449"/>
      <c r="O449"/>
    </row>
    <row r="450" spans="1:15" ht="14.25" x14ac:dyDescent="0.15">
      <c r="A450" s="33" t="s">
        <v>1788</v>
      </c>
      <c r="B450" s="71" t="s">
        <v>5530</v>
      </c>
      <c r="C450" s="35">
        <f>IF($C$2&gt;0,$C$2,MULTIPLIER!$C$34)</f>
        <v>0</v>
      </c>
      <c r="D450" s="36">
        <v>52.99</v>
      </c>
      <c r="E450" s="43">
        <f t="shared" si="10"/>
        <v>0</v>
      </c>
      <c r="F450"/>
      <c r="G450"/>
      <c r="H450"/>
      <c r="I450"/>
      <c r="J450"/>
      <c r="K450"/>
      <c r="L450"/>
      <c r="M450"/>
      <c r="N450"/>
      <c r="O450"/>
    </row>
    <row r="451" spans="1:15" ht="14.25" x14ac:dyDescent="0.15">
      <c r="A451" s="29" t="s">
        <v>1790</v>
      </c>
      <c r="B451" s="70" t="s">
        <v>5531</v>
      </c>
      <c r="C451" s="31">
        <f>IF($C$2&gt;0,$C$2,MULTIPLIER!$C$34)</f>
        <v>0</v>
      </c>
      <c r="D451" s="32">
        <v>69.239999999999995</v>
      </c>
      <c r="E451" s="43">
        <f t="shared" si="10"/>
        <v>0</v>
      </c>
      <c r="F451"/>
      <c r="G451"/>
      <c r="H451"/>
      <c r="I451"/>
      <c r="J451"/>
      <c r="K451"/>
      <c r="L451"/>
      <c r="M451"/>
      <c r="N451"/>
      <c r="O451"/>
    </row>
    <row r="452" spans="1:15" ht="14.25" x14ac:dyDescent="0.15">
      <c r="A452" s="33" t="s">
        <v>1792</v>
      </c>
      <c r="B452" s="71" t="s">
        <v>5532</v>
      </c>
      <c r="C452" s="35">
        <f>IF($C$2&gt;0,$C$2,MULTIPLIER!$C$34)</f>
        <v>0</v>
      </c>
      <c r="D452" s="36">
        <v>89.07</v>
      </c>
      <c r="E452" s="43">
        <f t="shared" si="10"/>
        <v>0</v>
      </c>
      <c r="F452"/>
      <c r="G452"/>
      <c r="H452"/>
      <c r="I452"/>
      <c r="J452"/>
      <c r="K452"/>
      <c r="L452"/>
      <c r="M452"/>
      <c r="N452"/>
      <c r="O452"/>
    </row>
    <row r="453" spans="1:15" ht="14.25" x14ac:dyDescent="0.15">
      <c r="A453" s="29" t="s">
        <v>1794</v>
      </c>
      <c r="B453" s="70" t="s">
        <v>5533</v>
      </c>
      <c r="C453" s="31">
        <f>IF($C$2&gt;0,$C$2,MULTIPLIER!$C$34)</f>
        <v>0</v>
      </c>
      <c r="D453" s="32">
        <v>104.39</v>
      </c>
      <c r="E453" s="43">
        <f t="shared" si="10"/>
        <v>0</v>
      </c>
      <c r="F453"/>
      <c r="G453"/>
      <c r="H453"/>
      <c r="I453"/>
      <c r="J453"/>
      <c r="K453"/>
      <c r="L453"/>
      <c r="M453"/>
      <c r="N453"/>
      <c r="O453"/>
    </row>
    <row r="454" spans="1:15" ht="32.1" customHeight="1" x14ac:dyDescent="0.15">
      <c r="A454" s="243" t="s">
        <v>3</v>
      </c>
      <c r="B454" s="244"/>
      <c r="C454" s="243"/>
      <c r="D454" s="243"/>
      <c r="E454" s="243"/>
      <c r="F454" s="93" t="str">
        <f>HYPERLINK("#'Pipe Nipples'!A1","Top of Page")</f>
        <v>Top of Page</v>
      </c>
      <c r="G454"/>
      <c r="H454"/>
      <c r="I454"/>
      <c r="J454"/>
      <c r="K454"/>
      <c r="L454"/>
      <c r="M454"/>
      <c r="N454"/>
      <c r="O454"/>
    </row>
    <row r="455" spans="1:15" ht="14.25" x14ac:dyDescent="0.15">
      <c r="A455" s="29">
        <v>361101</v>
      </c>
      <c r="B455" s="70" t="s">
        <v>5255</v>
      </c>
      <c r="C455" s="31">
        <f>IF($D$2&gt;0,$D$2,MULTIPLIER!$C$37)</f>
        <v>0</v>
      </c>
      <c r="D455" s="32">
        <v>1.49</v>
      </c>
      <c r="E455" s="43">
        <f t="shared" ref="E455:E518" si="11">C455*D455</f>
        <v>0</v>
      </c>
      <c r="F455"/>
      <c r="G455"/>
      <c r="H455"/>
      <c r="I455"/>
      <c r="J455"/>
      <c r="K455"/>
      <c r="L455"/>
      <c r="M455"/>
      <c r="N455"/>
      <c r="O455"/>
    </row>
    <row r="456" spans="1:15" ht="14.25" x14ac:dyDescent="0.15">
      <c r="A456" s="33">
        <v>361102</v>
      </c>
      <c r="B456" s="71" t="s">
        <v>5256</v>
      </c>
      <c r="C456" s="35">
        <f>IF($D$2&gt;0,$D$2,MULTIPLIER!$C$37)</f>
        <v>0</v>
      </c>
      <c r="D456" s="36">
        <v>2.0699999999999998</v>
      </c>
      <c r="E456" s="43">
        <f t="shared" si="11"/>
        <v>0</v>
      </c>
      <c r="F456"/>
      <c r="G456"/>
      <c r="H456"/>
      <c r="I456"/>
      <c r="J456"/>
      <c r="K456"/>
      <c r="L456"/>
      <c r="M456"/>
      <c r="N456"/>
      <c r="O456"/>
    </row>
    <row r="457" spans="1:15" ht="14.25" x14ac:dyDescent="0.15">
      <c r="A457" s="29">
        <v>361103</v>
      </c>
      <c r="B457" s="70" t="s">
        <v>5534</v>
      </c>
      <c r="C457" s="31">
        <f>IF($D$2&gt;0,$D$2,MULTIPLIER!$C$37)</f>
        <v>0</v>
      </c>
      <c r="D457" s="32">
        <v>2.0699999999999998</v>
      </c>
      <c r="E457" s="43">
        <f t="shared" si="11"/>
        <v>0</v>
      </c>
      <c r="F457"/>
      <c r="G457"/>
      <c r="H457"/>
      <c r="I457"/>
      <c r="J457"/>
      <c r="K457"/>
      <c r="L457"/>
      <c r="M457"/>
      <c r="N457"/>
      <c r="O457"/>
    </row>
    <row r="458" spans="1:15" ht="14.25" x14ac:dyDescent="0.15">
      <c r="A458" s="33">
        <v>361104</v>
      </c>
      <c r="B458" s="71" t="s">
        <v>5258</v>
      </c>
      <c r="C458" s="35">
        <f>IF($D$2&gt;0,$D$2,MULTIPLIER!$C$37)</f>
        <v>0</v>
      </c>
      <c r="D458" s="36">
        <v>2.73</v>
      </c>
      <c r="E458" s="43">
        <f t="shared" si="11"/>
        <v>0</v>
      </c>
      <c r="F458"/>
      <c r="G458"/>
      <c r="H458"/>
      <c r="I458"/>
      <c r="J458"/>
      <c r="K458"/>
      <c r="L458"/>
      <c r="M458"/>
      <c r="N458"/>
      <c r="O458"/>
    </row>
    <row r="459" spans="1:15" ht="14.25" x14ac:dyDescent="0.15">
      <c r="A459" s="29">
        <v>361105</v>
      </c>
      <c r="B459" s="70" t="s">
        <v>5259</v>
      </c>
      <c r="C459" s="31">
        <f>IF($D$2&gt;0,$D$2,MULTIPLIER!$C$37)</f>
        <v>0</v>
      </c>
      <c r="D459" s="32">
        <v>2.73</v>
      </c>
      <c r="E459" s="43">
        <f t="shared" si="11"/>
        <v>0</v>
      </c>
      <c r="F459"/>
      <c r="G459"/>
      <c r="H459"/>
      <c r="I459"/>
      <c r="J459"/>
      <c r="K459"/>
      <c r="L459"/>
      <c r="M459"/>
      <c r="N459"/>
      <c r="O459"/>
    </row>
    <row r="460" spans="1:15" ht="14.25" x14ac:dyDescent="0.15">
      <c r="A460" s="33">
        <v>361106</v>
      </c>
      <c r="B460" s="71" t="s">
        <v>5260</v>
      </c>
      <c r="C460" s="35">
        <f>IF($D$2&gt;0,$D$2,MULTIPLIER!$C$37)</f>
        <v>0</v>
      </c>
      <c r="D460" s="36">
        <v>3.22</v>
      </c>
      <c r="E460" s="43">
        <f t="shared" si="11"/>
        <v>0</v>
      </c>
      <c r="F460"/>
      <c r="G460"/>
      <c r="H460"/>
      <c r="I460"/>
      <c r="J460"/>
      <c r="K460"/>
      <c r="L460"/>
      <c r="M460"/>
      <c r="N460"/>
      <c r="O460"/>
    </row>
    <row r="461" spans="1:15" ht="14.25" x14ac:dyDescent="0.15">
      <c r="A461" s="29">
        <v>361107</v>
      </c>
      <c r="B461" s="70" t="s">
        <v>5261</v>
      </c>
      <c r="C461" s="31">
        <f>IF($D$2&gt;0,$D$2,MULTIPLIER!$C$37)</f>
        <v>0</v>
      </c>
      <c r="D461" s="32">
        <v>3.22</v>
      </c>
      <c r="E461" s="43">
        <f t="shared" si="11"/>
        <v>0</v>
      </c>
      <c r="F461"/>
      <c r="G461"/>
      <c r="H461"/>
      <c r="I461"/>
      <c r="J461"/>
      <c r="K461"/>
      <c r="L461"/>
      <c r="M461"/>
      <c r="N461"/>
      <c r="O461"/>
    </row>
    <row r="462" spans="1:15" ht="14.25" x14ac:dyDescent="0.15">
      <c r="A462" s="33">
        <v>361108</v>
      </c>
      <c r="B462" s="71" t="s">
        <v>5262</v>
      </c>
      <c r="C462" s="35">
        <f>IF($D$2&gt;0,$D$2,MULTIPLIER!$C$37)</f>
        <v>0</v>
      </c>
      <c r="D462" s="36">
        <v>5.44</v>
      </c>
      <c r="E462" s="43">
        <f t="shared" si="11"/>
        <v>0</v>
      </c>
      <c r="F462"/>
      <c r="G462"/>
      <c r="H462"/>
      <c r="I462"/>
      <c r="J462"/>
      <c r="K462"/>
      <c r="L462"/>
      <c r="M462"/>
      <c r="N462"/>
      <c r="O462"/>
    </row>
    <row r="463" spans="1:15" ht="14.25" x14ac:dyDescent="0.15">
      <c r="A463" s="29">
        <v>361109</v>
      </c>
      <c r="B463" s="70" t="s">
        <v>5263</v>
      </c>
      <c r="C463" s="31">
        <f>IF($D$2&gt;0,$D$2,MULTIPLIER!$C$37)</f>
        <v>0</v>
      </c>
      <c r="D463" s="32">
        <v>5.44</v>
      </c>
      <c r="E463" s="43">
        <f t="shared" si="11"/>
        <v>0</v>
      </c>
      <c r="F463"/>
      <c r="G463"/>
      <c r="H463"/>
      <c r="I463"/>
      <c r="J463"/>
      <c r="K463"/>
      <c r="L463"/>
      <c r="M463"/>
      <c r="N463"/>
      <c r="O463"/>
    </row>
    <row r="464" spans="1:15" ht="14.25" x14ac:dyDescent="0.15">
      <c r="A464" s="33">
        <v>361110</v>
      </c>
      <c r="B464" s="71" t="s">
        <v>5264</v>
      </c>
      <c r="C464" s="35">
        <f>IF($D$2&gt;0,$D$2,MULTIPLIER!$C$37)</f>
        <v>0</v>
      </c>
      <c r="D464" s="36">
        <v>6.1</v>
      </c>
      <c r="E464" s="43">
        <f t="shared" si="11"/>
        <v>0</v>
      </c>
      <c r="F464"/>
      <c r="G464"/>
      <c r="H464"/>
      <c r="I464"/>
      <c r="J464"/>
      <c r="K464"/>
      <c r="L464"/>
      <c r="M464"/>
      <c r="N464"/>
      <c r="O464"/>
    </row>
    <row r="465" spans="1:15" ht="14.25" x14ac:dyDescent="0.15">
      <c r="A465" s="29">
        <v>361111</v>
      </c>
      <c r="B465" s="70" t="s">
        <v>5265</v>
      </c>
      <c r="C465" s="31">
        <f>IF($D$2&gt;0,$D$2,MULTIPLIER!$C$37)</f>
        <v>0</v>
      </c>
      <c r="D465" s="32">
        <v>6.1</v>
      </c>
      <c r="E465" s="43">
        <f t="shared" si="11"/>
        <v>0</v>
      </c>
      <c r="F465"/>
      <c r="G465"/>
      <c r="H465"/>
      <c r="I465"/>
      <c r="J465"/>
      <c r="K465"/>
      <c r="L465"/>
      <c r="M465"/>
      <c r="N465"/>
      <c r="O465"/>
    </row>
    <row r="466" spans="1:15" ht="14.25" x14ac:dyDescent="0.15">
      <c r="A466" s="33">
        <v>361113</v>
      </c>
      <c r="B466" s="71" t="s">
        <v>5266</v>
      </c>
      <c r="C466" s="35">
        <f>IF($D$2&gt;0,$D$2,MULTIPLIER!$C$37)</f>
        <v>0</v>
      </c>
      <c r="D466" s="36">
        <v>8.0500000000000007</v>
      </c>
      <c r="E466" s="43">
        <f t="shared" si="11"/>
        <v>0</v>
      </c>
      <c r="F466"/>
      <c r="G466"/>
      <c r="H466"/>
      <c r="I466"/>
      <c r="J466"/>
      <c r="K466"/>
      <c r="L466"/>
      <c r="M466"/>
      <c r="N466"/>
      <c r="O466"/>
    </row>
    <row r="467" spans="1:15" ht="14.25" x14ac:dyDescent="0.15">
      <c r="A467" s="29">
        <v>361115</v>
      </c>
      <c r="B467" s="70" t="s">
        <v>5267</v>
      </c>
      <c r="C467" s="31">
        <f>IF($D$2&gt;0,$D$2,MULTIPLIER!$C$37)</f>
        <v>0</v>
      </c>
      <c r="D467" s="32">
        <v>8.0500000000000007</v>
      </c>
      <c r="E467" s="43">
        <f t="shared" si="11"/>
        <v>0</v>
      </c>
      <c r="F467"/>
      <c r="G467"/>
      <c r="H467"/>
      <c r="I467"/>
      <c r="J467"/>
      <c r="K467"/>
      <c r="L467"/>
      <c r="M467"/>
      <c r="N467"/>
      <c r="O467"/>
    </row>
    <row r="468" spans="1:15" ht="14.25" x14ac:dyDescent="0.15">
      <c r="A468" s="33">
        <v>361117</v>
      </c>
      <c r="B468" s="71" t="s">
        <v>5268</v>
      </c>
      <c r="C468" s="35">
        <f>IF($D$2&gt;0,$D$2,MULTIPLIER!$C$37)</f>
        <v>0</v>
      </c>
      <c r="D468" s="36">
        <v>9.4600000000000009</v>
      </c>
      <c r="E468" s="43">
        <f t="shared" si="11"/>
        <v>0</v>
      </c>
      <c r="F468"/>
      <c r="G468"/>
      <c r="H468"/>
      <c r="I468"/>
      <c r="J468"/>
      <c r="K468"/>
      <c r="L468"/>
      <c r="M468"/>
      <c r="N468"/>
      <c r="O468"/>
    </row>
    <row r="469" spans="1:15" ht="14.25" x14ac:dyDescent="0.15">
      <c r="A469" s="29">
        <v>361119</v>
      </c>
      <c r="B469" s="70" t="s">
        <v>5269</v>
      </c>
      <c r="C469" s="31">
        <f>IF($D$2&gt;0,$D$2,MULTIPLIER!$C$37)</f>
        <v>0</v>
      </c>
      <c r="D469" s="32">
        <v>9.4600000000000009</v>
      </c>
      <c r="E469" s="43">
        <f t="shared" si="11"/>
        <v>0</v>
      </c>
      <c r="F469"/>
      <c r="G469"/>
      <c r="H469"/>
      <c r="I469"/>
      <c r="J469"/>
      <c r="K469"/>
      <c r="L469"/>
      <c r="M469"/>
      <c r="N469"/>
      <c r="O469"/>
    </row>
    <row r="470" spans="1:15" ht="14.25" x14ac:dyDescent="0.15">
      <c r="A470" s="33">
        <v>361121</v>
      </c>
      <c r="B470" s="71" t="s">
        <v>5270</v>
      </c>
      <c r="C470" s="35">
        <f>IF($D$2&gt;0,$D$2,MULTIPLIER!$C$37)</f>
        <v>0</v>
      </c>
      <c r="D470" s="36">
        <v>10.48</v>
      </c>
      <c r="E470" s="43">
        <f t="shared" si="11"/>
        <v>0</v>
      </c>
      <c r="F470"/>
      <c r="G470"/>
      <c r="H470"/>
      <c r="I470"/>
      <c r="J470"/>
      <c r="K470"/>
      <c r="L470"/>
      <c r="M470"/>
      <c r="N470"/>
      <c r="O470"/>
    </row>
    <row r="471" spans="1:15" ht="14.25" x14ac:dyDescent="0.15">
      <c r="A471" s="29">
        <v>361123</v>
      </c>
      <c r="B471" s="70" t="s">
        <v>5271</v>
      </c>
      <c r="C471" s="31">
        <f>IF($D$2&gt;0,$D$2,MULTIPLIER!$C$37)</f>
        <v>0</v>
      </c>
      <c r="D471" s="32">
        <v>10.48</v>
      </c>
      <c r="E471" s="43">
        <f t="shared" si="11"/>
        <v>0</v>
      </c>
      <c r="F471"/>
      <c r="G471"/>
      <c r="H471"/>
      <c r="I471"/>
      <c r="J471"/>
      <c r="K471"/>
      <c r="L471"/>
      <c r="M471"/>
      <c r="N471"/>
      <c r="O471"/>
    </row>
    <row r="472" spans="1:15" ht="14.25" x14ac:dyDescent="0.15">
      <c r="A472" s="33">
        <v>361136</v>
      </c>
      <c r="B472" s="71" t="s">
        <v>5535</v>
      </c>
      <c r="C472" s="35">
        <f>IF($D$2&gt;0,$D$2,MULTIPLIER!$C$37)</f>
        <v>0</v>
      </c>
      <c r="D472" s="36">
        <v>1.59</v>
      </c>
      <c r="E472" s="43">
        <f t="shared" si="11"/>
        <v>0</v>
      </c>
      <c r="F472"/>
      <c r="G472"/>
      <c r="H472"/>
      <c r="I472"/>
      <c r="J472"/>
      <c r="K472"/>
      <c r="L472"/>
      <c r="M472"/>
      <c r="N472"/>
      <c r="O472"/>
    </row>
    <row r="473" spans="1:15" ht="14.25" x14ac:dyDescent="0.15">
      <c r="A473" s="29">
        <v>361137</v>
      </c>
      <c r="B473" s="70" t="s">
        <v>5436</v>
      </c>
      <c r="C473" s="31">
        <f>IF($D$2&gt;0,$D$2,MULTIPLIER!$C$37)</f>
        <v>0</v>
      </c>
      <c r="D473" s="32">
        <v>1.86</v>
      </c>
      <c r="E473" s="43">
        <f t="shared" si="11"/>
        <v>0</v>
      </c>
      <c r="F473"/>
      <c r="G473"/>
      <c r="H473"/>
      <c r="I473"/>
      <c r="J473"/>
      <c r="K473"/>
      <c r="L473"/>
      <c r="M473"/>
      <c r="N473"/>
      <c r="O473"/>
    </row>
    <row r="474" spans="1:15" ht="14.25" x14ac:dyDescent="0.15">
      <c r="A474" s="33">
        <v>361138</v>
      </c>
      <c r="B474" s="71" t="s">
        <v>5274</v>
      </c>
      <c r="C474" s="35">
        <f>IF($D$2&gt;0,$D$2,MULTIPLIER!$C$37)</f>
        <v>0</v>
      </c>
      <c r="D474" s="36">
        <v>1.86</v>
      </c>
      <c r="E474" s="43">
        <f t="shared" si="11"/>
        <v>0</v>
      </c>
      <c r="F474"/>
      <c r="G474"/>
      <c r="H474"/>
      <c r="I474"/>
      <c r="J474"/>
      <c r="K474"/>
      <c r="L474"/>
      <c r="M474"/>
      <c r="N474"/>
      <c r="O474"/>
    </row>
    <row r="475" spans="1:15" ht="14.25" x14ac:dyDescent="0.15">
      <c r="A475" s="29">
        <v>361139</v>
      </c>
      <c r="B475" s="70" t="s">
        <v>5275</v>
      </c>
      <c r="C475" s="31">
        <f>IF($D$2&gt;0,$D$2,MULTIPLIER!$C$37)</f>
        <v>0</v>
      </c>
      <c r="D475" s="32">
        <v>2.4500000000000002</v>
      </c>
      <c r="E475" s="43">
        <f t="shared" si="11"/>
        <v>0</v>
      </c>
      <c r="F475"/>
      <c r="G475"/>
      <c r="H475"/>
      <c r="I475"/>
      <c r="J475"/>
      <c r="K475"/>
      <c r="L475"/>
      <c r="M475"/>
      <c r="N475"/>
      <c r="O475"/>
    </row>
    <row r="476" spans="1:15" ht="14.25" x14ac:dyDescent="0.15">
      <c r="A476" s="33">
        <v>361140</v>
      </c>
      <c r="B476" s="71" t="s">
        <v>5276</v>
      </c>
      <c r="C476" s="35">
        <f>IF($D$2&gt;0,$D$2,MULTIPLIER!$C$37)</f>
        <v>0</v>
      </c>
      <c r="D476" s="36">
        <v>2.4500000000000002</v>
      </c>
      <c r="E476" s="43">
        <f t="shared" si="11"/>
        <v>0</v>
      </c>
      <c r="F476"/>
      <c r="G476"/>
      <c r="H476"/>
      <c r="I476"/>
      <c r="J476"/>
      <c r="K476"/>
      <c r="L476"/>
      <c r="M476"/>
      <c r="N476"/>
      <c r="O476"/>
    </row>
    <row r="477" spans="1:15" ht="14.25" x14ac:dyDescent="0.15">
      <c r="A477" s="29">
        <v>361141</v>
      </c>
      <c r="B477" s="70" t="s">
        <v>5277</v>
      </c>
      <c r="C477" s="31">
        <f>IF($D$2&gt;0,$D$2,MULTIPLIER!$C$37)</f>
        <v>0</v>
      </c>
      <c r="D477" s="32">
        <v>2.93</v>
      </c>
      <c r="E477" s="43">
        <f t="shared" si="11"/>
        <v>0</v>
      </c>
      <c r="F477"/>
      <c r="G477"/>
      <c r="H477"/>
      <c r="I477"/>
      <c r="J477"/>
      <c r="K477"/>
      <c r="L477"/>
      <c r="M477"/>
      <c r="N477"/>
      <c r="O477"/>
    </row>
    <row r="478" spans="1:15" ht="14.25" x14ac:dyDescent="0.15">
      <c r="A478" s="33">
        <v>361142</v>
      </c>
      <c r="B478" s="71" t="s">
        <v>5278</v>
      </c>
      <c r="C478" s="35">
        <f>IF($D$2&gt;0,$D$2,MULTIPLIER!$C$37)</f>
        <v>0</v>
      </c>
      <c r="D478" s="36">
        <v>2.93</v>
      </c>
      <c r="E478" s="43">
        <f t="shared" si="11"/>
        <v>0</v>
      </c>
      <c r="F478"/>
      <c r="G478"/>
      <c r="H478"/>
      <c r="I478"/>
      <c r="J478"/>
      <c r="K478"/>
      <c r="L478"/>
      <c r="M478"/>
      <c r="N478"/>
      <c r="O478"/>
    </row>
    <row r="479" spans="1:15" ht="14.25" x14ac:dyDescent="0.15">
      <c r="A479" s="29">
        <v>361143</v>
      </c>
      <c r="B479" s="70" t="s">
        <v>5279</v>
      </c>
      <c r="C479" s="31">
        <f>IF($D$2&gt;0,$D$2,MULTIPLIER!$C$37)</f>
        <v>0</v>
      </c>
      <c r="D479" s="32">
        <v>4.01</v>
      </c>
      <c r="E479" s="43">
        <f t="shared" si="11"/>
        <v>0</v>
      </c>
      <c r="F479"/>
      <c r="G479"/>
      <c r="H479"/>
      <c r="I479"/>
      <c r="J479"/>
      <c r="K479"/>
      <c r="L479"/>
      <c r="M479"/>
      <c r="N479"/>
      <c r="O479"/>
    </row>
    <row r="480" spans="1:15" ht="14.25" x14ac:dyDescent="0.15">
      <c r="A480" s="33">
        <v>361144</v>
      </c>
      <c r="B480" s="71" t="s">
        <v>5280</v>
      </c>
      <c r="C480" s="35">
        <f>IF($D$2&gt;0,$D$2,MULTIPLIER!$C$37)</f>
        <v>0</v>
      </c>
      <c r="D480" s="36">
        <v>4.01</v>
      </c>
      <c r="E480" s="43">
        <f t="shared" si="11"/>
        <v>0</v>
      </c>
      <c r="F480"/>
      <c r="G480"/>
      <c r="H480"/>
      <c r="I480"/>
      <c r="J480"/>
      <c r="K480"/>
      <c r="L480"/>
      <c r="M480"/>
      <c r="N480"/>
      <c r="O480"/>
    </row>
    <row r="481" spans="1:15" ht="14.25" x14ac:dyDescent="0.15">
      <c r="A481" s="29">
        <v>361145</v>
      </c>
      <c r="B481" s="70" t="s">
        <v>5281</v>
      </c>
      <c r="C481" s="31">
        <f>IF($D$2&gt;0,$D$2,MULTIPLIER!$C$37)</f>
        <v>0</v>
      </c>
      <c r="D481" s="32">
        <v>4.47</v>
      </c>
      <c r="E481" s="43">
        <f t="shared" si="11"/>
        <v>0</v>
      </c>
      <c r="F481"/>
      <c r="G481"/>
      <c r="H481"/>
      <c r="I481"/>
      <c r="J481"/>
      <c r="K481"/>
      <c r="L481"/>
      <c r="M481"/>
      <c r="N481"/>
      <c r="O481"/>
    </row>
    <row r="482" spans="1:15" ht="14.25" x14ac:dyDescent="0.15">
      <c r="A482" s="33">
        <v>361146</v>
      </c>
      <c r="B482" s="71" t="s">
        <v>5282</v>
      </c>
      <c r="C482" s="35">
        <f>IF($D$2&gt;0,$D$2,MULTIPLIER!$C$37)</f>
        <v>0</v>
      </c>
      <c r="D482" s="36">
        <v>4.47</v>
      </c>
      <c r="E482" s="43">
        <f t="shared" si="11"/>
        <v>0</v>
      </c>
      <c r="F482"/>
      <c r="G482"/>
      <c r="H482"/>
      <c r="I482"/>
      <c r="J482"/>
      <c r="K482"/>
      <c r="L482"/>
      <c r="M482"/>
      <c r="N482"/>
      <c r="O482"/>
    </row>
    <row r="483" spans="1:15" ht="14.25" x14ac:dyDescent="0.15">
      <c r="A483" s="29">
        <v>361148</v>
      </c>
      <c r="B483" s="70" t="s">
        <v>5283</v>
      </c>
      <c r="C483" s="31">
        <f>IF($D$2&gt;0,$D$2,MULTIPLIER!$C$37)</f>
        <v>0</v>
      </c>
      <c r="D483" s="32">
        <v>7.64</v>
      </c>
      <c r="E483" s="43">
        <f t="shared" si="11"/>
        <v>0</v>
      </c>
      <c r="F483"/>
      <c r="G483"/>
      <c r="H483"/>
      <c r="I483"/>
      <c r="J483"/>
      <c r="K483"/>
      <c r="L483"/>
      <c r="M483"/>
      <c r="N483"/>
      <c r="O483"/>
    </row>
    <row r="484" spans="1:15" ht="14.25" x14ac:dyDescent="0.15">
      <c r="A484" s="33">
        <v>361150</v>
      </c>
      <c r="B484" s="71" t="s">
        <v>5284</v>
      </c>
      <c r="C484" s="35">
        <f>IF($D$2&gt;0,$D$2,MULTIPLIER!$C$37)</f>
        <v>0</v>
      </c>
      <c r="D484" s="36">
        <v>7.64</v>
      </c>
      <c r="E484" s="43">
        <f t="shared" si="11"/>
        <v>0</v>
      </c>
      <c r="F484"/>
      <c r="G484"/>
      <c r="H484"/>
      <c r="I484"/>
      <c r="J484"/>
      <c r="K484"/>
      <c r="L484"/>
      <c r="M484"/>
      <c r="N484"/>
      <c r="O484"/>
    </row>
    <row r="485" spans="1:15" ht="14.25" x14ac:dyDescent="0.15">
      <c r="A485" s="29">
        <v>361152</v>
      </c>
      <c r="B485" s="70" t="s">
        <v>5285</v>
      </c>
      <c r="C485" s="31">
        <f>IF($D$2&gt;0,$D$2,MULTIPLIER!$C$37)</f>
        <v>0</v>
      </c>
      <c r="D485" s="32">
        <v>8.89</v>
      </c>
      <c r="E485" s="43">
        <f t="shared" si="11"/>
        <v>0</v>
      </c>
      <c r="F485"/>
      <c r="G485"/>
      <c r="H485"/>
      <c r="I485"/>
      <c r="J485"/>
      <c r="K485"/>
      <c r="L485"/>
      <c r="M485"/>
      <c r="N485"/>
      <c r="O485"/>
    </row>
    <row r="486" spans="1:15" ht="14.25" x14ac:dyDescent="0.15">
      <c r="A486" s="33">
        <v>361154</v>
      </c>
      <c r="B486" s="71" t="s">
        <v>5286</v>
      </c>
      <c r="C486" s="35">
        <f>IF($D$2&gt;0,$D$2,MULTIPLIER!$C$37)</f>
        <v>0</v>
      </c>
      <c r="D486" s="36">
        <v>8.89</v>
      </c>
      <c r="E486" s="43">
        <f t="shared" si="11"/>
        <v>0</v>
      </c>
      <c r="F486"/>
      <c r="G486"/>
      <c r="H486"/>
      <c r="I486"/>
      <c r="J486"/>
      <c r="K486"/>
      <c r="L486"/>
      <c r="M486"/>
      <c r="N486"/>
      <c r="O486"/>
    </row>
    <row r="487" spans="1:15" ht="14.25" x14ac:dyDescent="0.15">
      <c r="A487" s="29">
        <v>361156</v>
      </c>
      <c r="B487" s="70" t="s">
        <v>5287</v>
      </c>
      <c r="C487" s="31">
        <f>IF($D$2&gt;0,$D$2,MULTIPLIER!$C$37)</f>
        <v>0</v>
      </c>
      <c r="D487" s="32">
        <v>9.9</v>
      </c>
      <c r="E487" s="43">
        <f t="shared" si="11"/>
        <v>0</v>
      </c>
      <c r="F487"/>
      <c r="G487"/>
      <c r="H487"/>
      <c r="I487"/>
      <c r="J487"/>
      <c r="K487"/>
      <c r="L487"/>
      <c r="M487"/>
      <c r="N487"/>
      <c r="O487"/>
    </row>
    <row r="488" spans="1:15" ht="14.25" x14ac:dyDescent="0.15">
      <c r="A488" s="33">
        <v>361158</v>
      </c>
      <c r="B488" s="71" t="s">
        <v>5288</v>
      </c>
      <c r="C488" s="35">
        <f>IF($D$2&gt;0,$D$2,MULTIPLIER!$C$37)</f>
        <v>0</v>
      </c>
      <c r="D488" s="36">
        <v>9.9</v>
      </c>
      <c r="E488" s="43">
        <f t="shared" si="11"/>
        <v>0</v>
      </c>
      <c r="F488"/>
      <c r="G488"/>
      <c r="H488"/>
      <c r="I488"/>
      <c r="J488"/>
      <c r="K488"/>
      <c r="L488"/>
      <c r="M488"/>
      <c r="N488"/>
      <c r="O488"/>
    </row>
    <row r="489" spans="1:15" ht="14.25" x14ac:dyDescent="0.15">
      <c r="A489" s="29">
        <v>361171</v>
      </c>
      <c r="B489" s="70" t="s">
        <v>5289</v>
      </c>
      <c r="C489" s="31">
        <f>IF($D$2&gt;0,$D$2,MULTIPLIER!$C$37)</f>
        <v>0</v>
      </c>
      <c r="D489" s="32">
        <v>1.74</v>
      </c>
      <c r="E489" s="43">
        <f t="shared" si="11"/>
        <v>0</v>
      </c>
      <c r="F489"/>
      <c r="G489"/>
      <c r="H489"/>
      <c r="I489"/>
      <c r="J489"/>
      <c r="K489"/>
      <c r="L489"/>
      <c r="M489"/>
      <c r="N489"/>
      <c r="O489"/>
    </row>
    <row r="490" spans="1:15" ht="14.25" x14ac:dyDescent="0.15">
      <c r="A490" s="33">
        <v>361172</v>
      </c>
      <c r="B490" s="71" t="s">
        <v>5437</v>
      </c>
      <c r="C490" s="35">
        <f>IF($D$2&gt;0,$D$2,MULTIPLIER!$C$37)</f>
        <v>0</v>
      </c>
      <c r="D490" s="36">
        <v>2</v>
      </c>
      <c r="E490" s="43">
        <f t="shared" si="11"/>
        <v>0</v>
      </c>
      <c r="F490"/>
      <c r="G490"/>
      <c r="H490"/>
      <c r="I490"/>
      <c r="J490"/>
      <c r="K490"/>
      <c r="L490"/>
      <c r="M490"/>
      <c r="N490"/>
      <c r="O490"/>
    </row>
    <row r="491" spans="1:15" ht="14.25" x14ac:dyDescent="0.15">
      <c r="A491" s="29">
        <v>361173</v>
      </c>
      <c r="B491" s="70" t="s">
        <v>5291</v>
      </c>
      <c r="C491" s="31">
        <f>IF($D$2&gt;0,$D$2,MULTIPLIER!$C$37)</f>
        <v>0</v>
      </c>
      <c r="D491" s="32">
        <v>2</v>
      </c>
      <c r="E491" s="43">
        <f t="shared" si="11"/>
        <v>0</v>
      </c>
      <c r="F491"/>
      <c r="G491"/>
      <c r="H491"/>
      <c r="I491"/>
      <c r="J491"/>
      <c r="K491"/>
      <c r="L491"/>
      <c r="M491"/>
      <c r="N491"/>
      <c r="O491"/>
    </row>
    <row r="492" spans="1:15" ht="14.25" x14ac:dyDescent="0.15">
      <c r="A492" s="33">
        <v>361174</v>
      </c>
      <c r="B492" s="71" t="s">
        <v>5438</v>
      </c>
      <c r="C492" s="35">
        <f>IF($D$2&gt;0,$D$2,MULTIPLIER!$C$37)</f>
        <v>0</v>
      </c>
      <c r="D492" s="36">
        <v>2.67</v>
      </c>
      <c r="E492" s="43">
        <f t="shared" si="11"/>
        <v>0</v>
      </c>
      <c r="F492"/>
      <c r="G492"/>
      <c r="H492"/>
      <c r="I492"/>
      <c r="J492"/>
      <c r="K492"/>
      <c r="L492"/>
      <c r="M492"/>
      <c r="N492"/>
      <c r="O492"/>
    </row>
    <row r="493" spans="1:15" ht="14.25" x14ac:dyDescent="0.15">
      <c r="A493" s="29">
        <v>361175</v>
      </c>
      <c r="B493" s="70" t="s">
        <v>5293</v>
      </c>
      <c r="C493" s="31">
        <f>IF($D$2&gt;0,$D$2,MULTIPLIER!$C$37)</f>
        <v>0</v>
      </c>
      <c r="D493" s="32">
        <v>2.67</v>
      </c>
      <c r="E493" s="43">
        <f t="shared" si="11"/>
        <v>0</v>
      </c>
      <c r="F493"/>
      <c r="G493"/>
      <c r="H493"/>
      <c r="I493"/>
      <c r="J493"/>
      <c r="K493"/>
      <c r="L493"/>
      <c r="M493"/>
      <c r="N493"/>
      <c r="O493"/>
    </row>
    <row r="494" spans="1:15" ht="14.25" x14ac:dyDescent="0.15">
      <c r="A494" s="33">
        <v>361176</v>
      </c>
      <c r="B494" s="71" t="s">
        <v>5439</v>
      </c>
      <c r="C494" s="35">
        <f>IF($D$2&gt;0,$D$2,MULTIPLIER!$C$37)</f>
        <v>0</v>
      </c>
      <c r="D494" s="36">
        <v>3.17</v>
      </c>
      <c r="E494" s="43">
        <f t="shared" si="11"/>
        <v>0</v>
      </c>
      <c r="F494"/>
      <c r="G494"/>
      <c r="H494"/>
      <c r="I494"/>
      <c r="J494"/>
      <c r="K494"/>
      <c r="L494"/>
      <c r="M494"/>
      <c r="N494"/>
      <c r="O494"/>
    </row>
    <row r="495" spans="1:15" ht="14.25" x14ac:dyDescent="0.15">
      <c r="A495" s="29">
        <v>361177</v>
      </c>
      <c r="B495" s="70" t="s">
        <v>5295</v>
      </c>
      <c r="C495" s="31">
        <f>IF($D$2&gt;0,$D$2,MULTIPLIER!$C$37)</f>
        <v>0</v>
      </c>
      <c r="D495" s="32">
        <v>3.17</v>
      </c>
      <c r="E495" s="43">
        <f t="shared" si="11"/>
        <v>0</v>
      </c>
      <c r="F495"/>
      <c r="G495"/>
      <c r="H495"/>
      <c r="I495"/>
      <c r="J495"/>
      <c r="K495"/>
      <c r="L495"/>
      <c r="M495"/>
      <c r="N495"/>
      <c r="O495"/>
    </row>
    <row r="496" spans="1:15" ht="14.25" x14ac:dyDescent="0.15">
      <c r="A496" s="33">
        <v>361178</v>
      </c>
      <c r="B496" s="71" t="s">
        <v>5296</v>
      </c>
      <c r="C496" s="35">
        <f>IF($D$2&gt;0,$D$2,MULTIPLIER!$C$37)</f>
        <v>0</v>
      </c>
      <c r="D496" s="36">
        <v>4.3600000000000003</v>
      </c>
      <c r="E496" s="43">
        <f t="shared" si="11"/>
        <v>0</v>
      </c>
      <c r="F496"/>
      <c r="G496"/>
      <c r="H496"/>
      <c r="I496"/>
      <c r="J496"/>
      <c r="K496"/>
      <c r="L496"/>
      <c r="M496"/>
      <c r="N496"/>
      <c r="O496"/>
    </row>
    <row r="497" spans="1:15" ht="14.25" x14ac:dyDescent="0.15">
      <c r="A497" s="29">
        <v>361179</v>
      </c>
      <c r="B497" s="70" t="s">
        <v>5440</v>
      </c>
      <c r="C497" s="31">
        <f>IF($D$2&gt;0,$D$2,MULTIPLIER!$C$37)</f>
        <v>0</v>
      </c>
      <c r="D497" s="32">
        <v>4.3600000000000003</v>
      </c>
      <c r="E497" s="43">
        <f t="shared" si="11"/>
        <v>0</v>
      </c>
      <c r="F497"/>
      <c r="G497"/>
      <c r="H497"/>
      <c r="I497"/>
      <c r="J497"/>
      <c r="K497"/>
      <c r="L497"/>
      <c r="M497"/>
      <c r="N497"/>
      <c r="O497"/>
    </row>
    <row r="498" spans="1:15" ht="14.25" x14ac:dyDescent="0.15">
      <c r="A498" s="33">
        <v>361180</v>
      </c>
      <c r="B498" s="71" t="s">
        <v>5441</v>
      </c>
      <c r="C498" s="35">
        <f>IF($D$2&gt;0,$D$2,MULTIPLIER!$C$37)</f>
        <v>0</v>
      </c>
      <c r="D498" s="36">
        <v>4.8600000000000003</v>
      </c>
      <c r="E498" s="43">
        <f t="shared" si="11"/>
        <v>0</v>
      </c>
      <c r="F498"/>
      <c r="G498"/>
      <c r="H498"/>
      <c r="I498"/>
      <c r="J498"/>
      <c r="K498"/>
      <c r="L498"/>
      <c r="M498"/>
      <c r="N498"/>
      <c r="O498"/>
    </row>
    <row r="499" spans="1:15" ht="14.25" x14ac:dyDescent="0.15">
      <c r="A499" s="29">
        <v>361181</v>
      </c>
      <c r="B499" s="70" t="s">
        <v>5299</v>
      </c>
      <c r="C499" s="31">
        <f>IF($D$2&gt;0,$D$2,MULTIPLIER!$C$37)</f>
        <v>0</v>
      </c>
      <c r="D499" s="32">
        <v>4.8600000000000003</v>
      </c>
      <c r="E499" s="43">
        <f t="shared" si="11"/>
        <v>0</v>
      </c>
      <c r="F499"/>
      <c r="G499"/>
      <c r="H499"/>
      <c r="I499"/>
      <c r="J499"/>
      <c r="K499"/>
      <c r="L499"/>
      <c r="M499"/>
      <c r="N499"/>
      <c r="O499"/>
    </row>
    <row r="500" spans="1:15" ht="14.25" x14ac:dyDescent="0.15">
      <c r="A500" s="33">
        <v>361183</v>
      </c>
      <c r="B500" s="71" t="s">
        <v>5300</v>
      </c>
      <c r="C500" s="35">
        <f>IF($D$2&gt;0,$D$2,MULTIPLIER!$C$37)</f>
        <v>0</v>
      </c>
      <c r="D500" s="36">
        <v>7.75</v>
      </c>
      <c r="E500" s="43">
        <f t="shared" si="11"/>
        <v>0</v>
      </c>
      <c r="F500"/>
      <c r="G500"/>
      <c r="H500"/>
      <c r="I500"/>
      <c r="J500"/>
      <c r="K500"/>
      <c r="L500"/>
      <c r="M500"/>
      <c r="N500"/>
      <c r="O500"/>
    </row>
    <row r="501" spans="1:15" ht="14.25" x14ac:dyDescent="0.15">
      <c r="A501" s="29">
        <v>361185</v>
      </c>
      <c r="B501" s="70" t="s">
        <v>5301</v>
      </c>
      <c r="C501" s="31">
        <f>IF($D$2&gt;0,$D$2,MULTIPLIER!$C$37)</f>
        <v>0</v>
      </c>
      <c r="D501" s="32">
        <v>7.75</v>
      </c>
      <c r="E501" s="43">
        <f t="shared" si="11"/>
        <v>0</v>
      </c>
      <c r="F501"/>
      <c r="G501"/>
      <c r="H501"/>
      <c r="I501"/>
      <c r="J501"/>
      <c r="K501"/>
      <c r="L501"/>
      <c r="M501"/>
      <c r="N501"/>
      <c r="O501"/>
    </row>
    <row r="502" spans="1:15" ht="14.25" x14ac:dyDescent="0.15">
      <c r="A502" s="33">
        <v>361187</v>
      </c>
      <c r="B502" s="71" t="s">
        <v>5302</v>
      </c>
      <c r="C502" s="35">
        <f>IF($D$2&gt;0,$D$2,MULTIPLIER!$C$37)</f>
        <v>0</v>
      </c>
      <c r="D502" s="36">
        <v>9.23</v>
      </c>
      <c r="E502" s="43">
        <f t="shared" si="11"/>
        <v>0</v>
      </c>
      <c r="F502"/>
      <c r="G502"/>
      <c r="H502"/>
      <c r="I502"/>
      <c r="J502"/>
      <c r="K502"/>
      <c r="L502"/>
      <c r="M502"/>
      <c r="N502"/>
      <c r="O502"/>
    </row>
    <row r="503" spans="1:15" ht="14.25" x14ac:dyDescent="0.15">
      <c r="A503" s="29">
        <v>361189</v>
      </c>
      <c r="B503" s="70" t="s">
        <v>5303</v>
      </c>
      <c r="C503" s="31">
        <f>IF($D$2&gt;0,$D$2,MULTIPLIER!$C$37)</f>
        <v>0</v>
      </c>
      <c r="D503" s="32">
        <v>9.23</v>
      </c>
      <c r="E503" s="43">
        <f t="shared" si="11"/>
        <v>0</v>
      </c>
      <c r="F503"/>
      <c r="G503"/>
      <c r="H503"/>
      <c r="I503"/>
      <c r="J503"/>
      <c r="K503"/>
      <c r="L503"/>
      <c r="M503"/>
      <c r="N503"/>
      <c r="O503"/>
    </row>
    <row r="504" spans="1:15" ht="14.25" x14ac:dyDescent="0.15">
      <c r="A504" s="33">
        <v>361191</v>
      </c>
      <c r="B504" s="71" t="s">
        <v>5304</v>
      </c>
      <c r="C504" s="35">
        <f>IF($D$2&gt;0,$D$2,MULTIPLIER!$C$37)</f>
        <v>0</v>
      </c>
      <c r="D504" s="36">
        <v>10.24</v>
      </c>
      <c r="E504" s="43">
        <f t="shared" si="11"/>
        <v>0</v>
      </c>
      <c r="F504"/>
      <c r="G504"/>
      <c r="H504"/>
      <c r="I504"/>
      <c r="J504"/>
      <c r="K504"/>
      <c r="L504"/>
      <c r="M504"/>
      <c r="N504"/>
      <c r="O504"/>
    </row>
    <row r="505" spans="1:15" ht="14.25" x14ac:dyDescent="0.15">
      <c r="A505" s="29">
        <v>361193</v>
      </c>
      <c r="B505" s="70" t="s">
        <v>5305</v>
      </c>
      <c r="C505" s="31">
        <f>IF($D$2&gt;0,$D$2,MULTIPLIER!$C$37)</f>
        <v>0</v>
      </c>
      <c r="D505" s="32">
        <v>10.24</v>
      </c>
      <c r="E505" s="43">
        <f t="shared" si="11"/>
        <v>0</v>
      </c>
      <c r="F505"/>
      <c r="G505"/>
      <c r="H505"/>
      <c r="I505"/>
      <c r="J505"/>
      <c r="K505"/>
      <c r="L505"/>
      <c r="M505"/>
      <c r="N505"/>
      <c r="O505"/>
    </row>
    <row r="506" spans="1:15" ht="14.25" x14ac:dyDescent="0.15">
      <c r="A506" s="33">
        <v>361206</v>
      </c>
      <c r="B506" s="71" t="s">
        <v>5306</v>
      </c>
      <c r="C506" s="35">
        <f>IF($D$2&gt;0,$D$2,MULTIPLIER!$C$37)</f>
        <v>0</v>
      </c>
      <c r="D506" s="36">
        <v>1.4</v>
      </c>
      <c r="E506" s="43">
        <f t="shared" si="11"/>
        <v>0</v>
      </c>
      <c r="F506"/>
      <c r="G506"/>
      <c r="H506"/>
      <c r="I506"/>
      <c r="J506"/>
      <c r="K506"/>
      <c r="L506"/>
      <c r="M506"/>
      <c r="N506"/>
      <c r="O506"/>
    </row>
    <row r="507" spans="1:15" ht="14.25" x14ac:dyDescent="0.15">
      <c r="A507" s="29">
        <v>361207</v>
      </c>
      <c r="B507" s="70" t="s">
        <v>5307</v>
      </c>
      <c r="C507" s="31">
        <f>IF($D$2&gt;0,$D$2,MULTIPLIER!$C$37)</f>
        <v>0</v>
      </c>
      <c r="D507" s="32">
        <v>1.49</v>
      </c>
      <c r="E507" s="43">
        <f t="shared" si="11"/>
        <v>0</v>
      </c>
      <c r="F507"/>
      <c r="G507"/>
      <c r="H507"/>
      <c r="I507"/>
      <c r="J507"/>
      <c r="K507"/>
      <c r="L507"/>
      <c r="M507"/>
      <c r="N507"/>
      <c r="O507"/>
    </row>
    <row r="508" spans="1:15" ht="14.25" x14ac:dyDescent="0.15">
      <c r="A508" s="33">
        <v>361208</v>
      </c>
      <c r="B508" s="71" t="s">
        <v>5308</v>
      </c>
      <c r="C508" s="35">
        <f>IF($D$2&gt;0,$D$2,MULTIPLIER!$C$37)</f>
        <v>0</v>
      </c>
      <c r="D508" s="36">
        <v>1.49</v>
      </c>
      <c r="E508" s="43">
        <f t="shared" si="11"/>
        <v>0</v>
      </c>
      <c r="F508"/>
      <c r="G508"/>
      <c r="H508"/>
      <c r="I508"/>
      <c r="J508"/>
      <c r="K508"/>
      <c r="L508"/>
      <c r="M508"/>
      <c r="N508"/>
      <c r="O508"/>
    </row>
    <row r="509" spans="1:15" ht="14.25" x14ac:dyDescent="0.15">
      <c r="A509" s="29">
        <v>361209</v>
      </c>
      <c r="B509" s="70" t="s">
        <v>5309</v>
      </c>
      <c r="C509" s="31">
        <f>IF($D$2&gt;0,$D$2,MULTIPLIER!$C$37)</f>
        <v>0</v>
      </c>
      <c r="D509" s="32">
        <v>1.75</v>
      </c>
      <c r="E509" s="43">
        <f t="shared" si="11"/>
        <v>0</v>
      </c>
      <c r="F509"/>
      <c r="G509"/>
      <c r="H509"/>
      <c r="I509"/>
      <c r="J509"/>
      <c r="K509"/>
      <c r="L509"/>
      <c r="M509"/>
      <c r="N509"/>
      <c r="O509"/>
    </row>
    <row r="510" spans="1:15" ht="14.25" x14ac:dyDescent="0.15">
      <c r="A510" s="33">
        <v>361210</v>
      </c>
      <c r="B510" s="71" t="s">
        <v>5310</v>
      </c>
      <c r="C510" s="35">
        <f>IF($D$2&gt;0,$D$2,MULTIPLIER!$C$37)</f>
        <v>0</v>
      </c>
      <c r="D510" s="36">
        <v>1.75</v>
      </c>
      <c r="E510" s="43">
        <f t="shared" si="11"/>
        <v>0</v>
      </c>
      <c r="F510"/>
      <c r="G510"/>
      <c r="H510"/>
      <c r="I510"/>
      <c r="J510"/>
      <c r="K510"/>
      <c r="L510"/>
      <c r="M510"/>
      <c r="N510"/>
      <c r="O510"/>
    </row>
    <row r="511" spans="1:15" ht="14.25" x14ac:dyDescent="0.15">
      <c r="A511" s="29">
        <v>361211</v>
      </c>
      <c r="B511" s="70" t="s">
        <v>5311</v>
      </c>
      <c r="C511" s="31">
        <f>IF($D$2&gt;0,$D$2,MULTIPLIER!$C$37)</f>
        <v>0</v>
      </c>
      <c r="D511" s="32">
        <v>2.16</v>
      </c>
      <c r="E511" s="43">
        <f t="shared" si="11"/>
        <v>0</v>
      </c>
      <c r="F511"/>
      <c r="G511"/>
      <c r="H511"/>
      <c r="I511"/>
      <c r="J511"/>
      <c r="K511"/>
      <c r="L511"/>
      <c r="M511"/>
      <c r="N511"/>
      <c r="O511"/>
    </row>
    <row r="512" spans="1:15" ht="14.25" x14ac:dyDescent="0.15">
      <c r="A512" s="33">
        <v>361212</v>
      </c>
      <c r="B512" s="71" t="s">
        <v>5312</v>
      </c>
      <c r="C512" s="35">
        <f>IF($D$2&gt;0,$D$2,MULTIPLIER!$C$37)</f>
        <v>0</v>
      </c>
      <c r="D512" s="36">
        <v>2.16</v>
      </c>
      <c r="E512" s="43">
        <f t="shared" si="11"/>
        <v>0</v>
      </c>
      <c r="F512"/>
      <c r="G512"/>
      <c r="H512"/>
      <c r="I512"/>
      <c r="J512"/>
      <c r="K512"/>
      <c r="L512"/>
      <c r="M512"/>
      <c r="N512"/>
      <c r="O512"/>
    </row>
    <row r="513" spans="1:15" ht="14.25" x14ac:dyDescent="0.15">
      <c r="A513" s="29">
        <v>361213</v>
      </c>
      <c r="B513" s="70" t="s">
        <v>5313</v>
      </c>
      <c r="C513" s="31">
        <f>IF($D$2&gt;0,$D$2,MULTIPLIER!$C$37)</f>
        <v>0</v>
      </c>
      <c r="D513" s="32">
        <v>2.59</v>
      </c>
      <c r="E513" s="43">
        <f t="shared" si="11"/>
        <v>0</v>
      </c>
      <c r="F513"/>
      <c r="G513"/>
      <c r="H513"/>
      <c r="I513"/>
      <c r="J513"/>
      <c r="K513"/>
      <c r="L513"/>
      <c r="M513"/>
      <c r="N513"/>
      <c r="O513"/>
    </row>
    <row r="514" spans="1:15" ht="14.25" x14ac:dyDescent="0.15">
      <c r="A514" s="33">
        <v>361214</v>
      </c>
      <c r="B514" s="71" t="s">
        <v>5314</v>
      </c>
      <c r="C514" s="35">
        <f>IF($D$2&gt;0,$D$2,MULTIPLIER!$C$37)</f>
        <v>0</v>
      </c>
      <c r="D514" s="36">
        <v>2.59</v>
      </c>
      <c r="E514" s="43">
        <f t="shared" si="11"/>
        <v>0</v>
      </c>
      <c r="F514"/>
      <c r="G514"/>
      <c r="H514"/>
      <c r="I514"/>
      <c r="J514"/>
      <c r="K514"/>
      <c r="L514"/>
      <c r="M514"/>
      <c r="N514"/>
      <c r="O514"/>
    </row>
    <row r="515" spans="1:15" ht="14.25" x14ac:dyDescent="0.15">
      <c r="A515" s="29">
        <v>361215</v>
      </c>
      <c r="B515" s="70" t="s">
        <v>5315</v>
      </c>
      <c r="C515" s="31">
        <f>IF($D$2&gt;0,$D$2,MULTIPLIER!$C$37)</f>
        <v>0</v>
      </c>
      <c r="D515" s="32">
        <v>2.94</v>
      </c>
      <c r="E515" s="43">
        <f t="shared" si="11"/>
        <v>0</v>
      </c>
      <c r="F515"/>
      <c r="G515"/>
      <c r="H515"/>
      <c r="I515"/>
      <c r="J515"/>
      <c r="K515"/>
      <c r="L515"/>
      <c r="M515"/>
      <c r="N515"/>
      <c r="O515"/>
    </row>
    <row r="516" spans="1:15" ht="14.25" x14ac:dyDescent="0.15">
      <c r="A516" s="33">
        <v>361216</v>
      </c>
      <c r="B516" s="71" t="s">
        <v>5316</v>
      </c>
      <c r="C516" s="35">
        <f>IF($D$2&gt;0,$D$2,MULTIPLIER!$C$37)</f>
        <v>0</v>
      </c>
      <c r="D516" s="36">
        <v>2.94</v>
      </c>
      <c r="E516" s="43">
        <f t="shared" si="11"/>
        <v>0</v>
      </c>
      <c r="F516"/>
      <c r="G516"/>
      <c r="H516"/>
      <c r="I516"/>
      <c r="J516"/>
      <c r="K516"/>
      <c r="L516"/>
      <c r="M516"/>
      <c r="N516"/>
      <c r="O516"/>
    </row>
    <row r="517" spans="1:15" ht="14.25" x14ac:dyDescent="0.15">
      <c r="A517" s="29">
        <v>361218</v>
      </c>
      <c r="B517" s="70" t="s">
        <v>5317</v>
      </c>
      <c r="C517" s="31">
        <f>IF($D$2&gt;0,$D$2,MULTIPLIER!$C$37)</f>
        <v>0</v>
      </c>
      <c r="D517" s="32">
        <v>5.17</v>
      </c>
      <c r="E517" s="43">
        <f t="shared" si="11"/>
        <v>0</v>
      </c>
      <c r="F517"/>
      <c r="G517"/>
      <c r="H517"/>
      <c r="I517"/>
      <c r="J517"/>
      <c r="K517"/>
      <c r="L517"/>
      <c r="M517"/>
      <c r="N517"/>
      <c r="O517"/>
    </row>
    <row r="518" spans="1:15" ht="14.25" x14ac:dyDescent="0.15">
      <c r="A518" s="33">
        <v>361220</v>
      </c>
      <c r="B518" s="71" t="s">
        <v>5318</v>
      </c>
      <c r="C518" s="35">
        <f>IF($D$2&gt;0,$D$2,MULTIPLIER!$C$37)</f>
        <v>0</v>
      </c>
      <c r="D518" s="36">
        <v>5.17</v>
      </c>
      <c r="E518" s="43">
        <f t="shared" si="11"/>
        <v>0</v>
      </c>
      <c r="F518"/>
      <c r="G518"/>
      <c r="H518"/>
      <c r="I518"/>
      <c r="J518"/>
      <c r="K518"/>
      <c r="L518"/>
      <c r="M518"/>
      <c r="N518"/>
      <c r="O518"/>
    </row>
    <row r="519" spans="1:15" ht="14.25" x14ac:dyDescent="0.15">
      <c r="A519" s="29">
        <v>361222</v>
      </c>
      <c r="B519" s="70" t="s">
        <v>5319</v>
      </c>
      <c r="C519" s="31">
        <f>IF($D$2&gt;0,$D$2,MULTIPLIER!$C$37)</f>
        <v>0</v>
      </c>
      <c r="D519" s="32">
        <v>6.16</v>
      </c>
      <c r="E519" s="43">
        <f t="shared" ref="E519:E582" si="12">C519*D519</f>
        <v>0</v>
      </c>
      <c r="F519"/>
      <c r="G519"/>
      <c r="H519"/>
      <c r="I519"/>
      <c r="J519"/>
      <c r="K519"/>
      <c r="L519"/>
      <c r="M519"/>
      <c r="N519"/>
      <c r="O519"/>
    </row>
    <row r="520" spans="1:15" ht="14.25" x14ac:dyDescent="0.15">
      <c r="A520" s="33">
        <v>361224</v>
      </c>
      <c r="B520" s="71" t="s">
        <v>5320</v>
      </c>
      <c r="C520" s="35">
        <f>IF($D$2&gt;0,$D$2,MULTIPLIER!$C$37)</f>
        <v>0</v>
      </c>
      <c r="D520" s="36">
        <v>6.16</v>
      </c>
      <c r="E520" s="43">
        <f t="shared" si="12"/>
        <v>0</v>
      </c>
      <c r="F520"/>
      <c r="G520"/>
      <c r="H520"/>
      <c r="I520"/>
      <c r="J520"/>
      <c r="K520"/>
      <c r="L520"/>
      <c r="M520"/>
      <c r="N520"/>
      <c r="O520"/>
    </row>
    <row r="521" spans="1:15" ht="14.25" x14ac:dyDescent="0.15">
      <c r="A521" s="29">
        <v>361226</v>
      </c>
      <c r="B521" s="70" t="s">
        <v>5321</v>
      </c>
      <c r="C521" s="31">
        <f>IF($D$2&gt;0,$D$2,MULTIPLIER!$C$37)</f>
        <v>0</v>
      </c>
      <c r="D521" s="32">
        <v>7</v>
      </c>
      <c r="E521" s="43">
        <f t="shared" si="12"/>
        <v>0</v>
      </c>
      <c r="F521"/>
      <c r="G521"/>
      <c r="H521"/>
      <c r="I521"/>
      <c r="J521"/>
      <c r="K521"/>
      <c r="L521"/>
      <c r="M521"/>
      <c r="N521"/>
      <c r="O521"/>
    </row>
    <row r="522" spans="1:15" ht="14.25" x14ac:dyDescent="0.15">
      <c r="A522" s="33">
        <v>361228</v>
      </c>
      <c r="B522" s="71" t="s">
        <v>5322</v>
      </c>
      <c r="C522" s="35">
        <f>IF($D$2&gt;0,$D$2,MULTIPLIER!$C$37)</f>
        <v>0</v>
      </c>
      <c r="D522" s="36">
        <v>7</v>
      </c>
      <c r="E522" s="43">
        <f t="shared" si="12"/>
        <v>0</v>
      </c>
      <c r="F522"/>
      <c r="G522"/>
      <c r="H522"/>
      <c r="I522"/>
      <c r="J522"/>
      <c r="K522"/>
      <c r="L522"/>
      <c r="M522"/>
      <c r="N522"/>
      <c r="O522"/>
    </row>
    <row r="523" spans="1:15" ht="14.25" x14ac:dyDescent="0.15">
      <c r="A523" s="29">
        <v>361241</v>
      </c>
      <c r="B523" s="70" t="s">
        <v>5323</v>
      </c>
      <c r="C523" s="31">
        <f>IF($D$2&gt;0,$D$2,MULTIPLIER!$C$37)</f>
        <v>0</v>
      </c>
      <c r="D523" s="32">
        <v>1.71</v>
      </c>
      <c r="E523" s="43">
        <f t="shared" si="12"/>
        <v>0</v>
      </c>
      <c r="F523"/>
      <c r="G523"/>
      <c r="H523"/>
      <c r="I523"/>
      <c r="J523"/>
      <c r="K523"/>
      <c r="L523"/>
      <c r="M523"/>
      <c r="N523"/>
      <c r="O523"/>
    </row>
    <row r="524" spans="1:15" ht="14.25" x14ac:dyDescent="0.15">
      <c r="A524" s="33">
        <v>361242</v>
      </c>
      <c r="B524" s="71" t="s">
        <v>5324</v>
      </c>
      <c r="C524" s="35">
        <f>IF($D$2&gt;0,$D$2,MULTIPLIER!$C$37)</f>
        <v>0</v>
      </c>
      <c r="D524" s="36">
        <v>1.85</v>
      </c>
      <c r="E524" s="43">
        <f t="shared" si="12"/>
        <v>0</v>
      </c>
      <c r="F524"/>
      <c r="G524"/>
      <c r="H524"/>
      <c r="I524"/>
      <c r="J524"/>
      <c r="K524"/>
      <c r="L524"/>
      <c r="M524"/>
      <c r="N524"/>
      <c r="O524"/>
    </row>
    <row r="525" spans="1:15" ht="14.25" x14ac:dyDescent="0.15">
      <c r="A525" s="29">
        <v>361243</v>
      </c>
      <c r="B525" s="70" t="s">
        <v>5325</v>
      </c>
      <c r="C525" s="31">
        <f>IF($D$2&gt;0,$D$2,MULTIPLIER!$C$37)</f>
        <v>0</v>
      </c>
      <c r="D525" s="32">
        <v>1.85</v>
      </c>
      <c r="E525" s="43">
        <f t="shared" si="12"/>
        <v>0</v>
      </c>
      <c r="F525"/>
      <c r="G525"/>
      <c r="H525"/>
      <c r="I525"/>
      <c r="J525"/>
      <c r="K525"/>
      <c r="L525"/>
      <c r="M525"/>
      <c r="N525"/>
      <c r="O525"/>
    </row>
    <row r="526" spans="1:15" ht="14.25" x14ac:dyDescent="0.15">
      <c r="A526" s="33">
        <v>361244</v>
      </c>
      <c r="B526" s="71" t="s">
        <v>5326</v>
      </c>
      <c r="C526" s="35">
        <f>IF($D$2&gt;0,$D$2,MULTIPLIER!$C$37)</f>
        <v>0</v>
      </c>
      <c r="D526" s="36">
        <v>2.06</v>
      </c>
      <c r="E526" s="43">
        <f t="shared" si="12"/>
        <v>0</v>
      </c>
      <c r="F526"/>
      <c r="G526"/>
      <c r="H526"/>
      <c r="I526"/>
      <c r="J526"/>
      <c r="K526"/>
      <c r="L526"/>
      <c r="M526"/>
      <c r="N526"/>
      <c r="O526"/>
    </row>
    <row r="527" spans="1:15" ht="14.25" x14ac:dyDescent="0.15">
      <c r="A527" s="29">
        <v>361245</v>
      </c>
      <c r="B527" s="70" t="s">
        <v>5327</v>
      </c>
      <c r="C527" s="31">
        <f>IF($D$2&gt;0,$D$2,MULTIPLIER!$C$37)</f>
        <v>0</v>
      </c>
      <c r="D527" s="32">
        <v>2.06</v>
      </c>
      <c r="E527" s="43">
        <f t="shared" si="12"/>
        <v>0</v>
      </c>
      <c r="F527"/>
      <c r="G527"/>
      <c r="H527"/>
      <c r="I527"/>
      <c r="J527"/>
      <c r="K527"/>
      <c r="L527"/>
      <c r="M527"/>
      <c r="N527"/>
      <c r="O527"/>
    </row>
    <row r="528" spans="1:15" ht="14.25" x14ac:dyDescent="0.15">
      <c r="A528" s="33">
        <v>361246</v>
      </c>
      <c r="B528" s="71" t="s">
        <v>5328</v>
      </c>
      <c r="C528" s="35">
        <f>IF($D$2&gt;0,$D$2,MULTIPLIER!$C$37)</f>
        <v>0</v>
      </c>
      <c r="D528" s="36">
        <v>2.66</v>
      </c>
      <c r="E528" s="43">
        <f t="shared" si="12"/>
        <v>0</v>
      </c>
      <c r="F528"/>
      <c r="G528"/>
      <c r="H528"/>
      <c r="I528"/>
      <c r="J528"/>
      <c r="K528"/>
      <c r="L528"/>
      <c r="M528"/>
      <c r="N528"/>
      <c r="O528"/>
    </row>
    <row r="529" spans="1:15" ht="14.25" x14ac:dyDescent="0.15">
      <c r="A529" s="29">
        <v>361247</v>
      </c>
      <c r="B529" s="70" t="s">
        <v>5329</v>
      </c>
      <c r="C529" s="31">
        <f>IF($D$2&gt;0,$D$2,MULTIPLIER!$C$37)</f>
        <v>0</v>
      </c>
      <c r="D529" s="32">
        <v>2.66</v>
      </c>
      <c r="E529" s="43">
        <f t="shared" si="12"/>
        <v>0</v>
      </c>
      <c r="F529"/>
      <c r="G529"/>
      <c r="H529"/>
      <c r="I529"/>
      <c r="J529"/>
      <c r="K529"/>
      <c r="L529"/>
      <c r="M529"/>
      <c r="N529"/>
      <c r="O529"/>
    </row>
    <row r="530" spans="1:15" ht="14.25" x14ac:dyDescent="0.15">
      <c r="A530" s="33">
        <v>361248</v>
      </c>
      <c r="B530" s="71" t="s">
        <v>5330</v>
      </c>
      <c r="C530" s="35">
        <f>IF($D$2&gt;0,$D$2,MULTIPLIER!$C$37)</f>
        <v>0</v>
      </c>
      <c r="D530" s="36">
        <v>3.18</v>
      </c>
      <c r="E530" s="43">
        <f t="shared" si="12"/>
        <v>0</v>
      </c>
      <c r="F530"/>
      <c r="G530"/>
      <c r="H530"/>
      <c r="I530"/>
      <c r="J530"/>
      <c r="K530"/>
      <c r="L530"/>
      <c r="M530"/>
      <c r="N530"/>
      <c r="O530"/>
    </row>
    <row r="531" spans="1:15" ht="14.25" x14ac:dyDescent="0.15">
      <c r="A531" s="29">
        <v>361249</v>
      </c>
      <c r="B531" s="70" t="s">
        <v>5331</v>
      </c>
      <c r="C531" s="31">
        <f>IF($D$2&gt;0,$D$2,MULTIPLIER!$C$37)</f>
        <v>0</v>
      </c>
      <c r="D531" s="32">
        <v>3.18</v>
      </c>
      <c r="E531" s="43">
        <f t="shared" si="12"/>
        <v>0</v>
      </c>
      <c r="F531"/>
      <c r="G531"/>
      <c r="H531"/>
      <c r="I531"/>
      <c r="J531"/>
      <c r="K531"/>
      <c r="L531"/>
      <c r="M531"/>
      <c r="N531"/>
      <c r="O531"/>
    </row>
    <row r="532" spans="1:15" ht="14.25" x14ac:dyDescent="0.15">
      <c r="A532" s="33">
        <v>361250</v>
      </c>
      <c r="B532" s="71" t="s">
        <v>5332</v>
      </c>
      <c r="C532" s="35">
        <f>IF($D$2&gt;0,$D$2,MULTIPLIER!$C$37)</f>
        <v>0</v>
      </c>
      <c r="D532" s="36">
        <v>3.81</v>
      </c>
      <c r="E532" s="43">
        <f t="shared" si="12"/>
        <v>0</v>
      </c>
      <c r="F532"/>
      <c r="G532"/>
      <c r="H532"/>
      <c r="I532"/>
      <c r="J532"/>
      <c r="K532"/>
      <c r="L532"/>
      <c r="M532"/>
      <c r="N532"/>
      <c r="O532"/>
    </row>
    <row r="533" spans="1:15" ht="14.25" x14ac:dyDescent="0.15">
      <c r="A533" s="29">
        <v>361251</v>
      </c>
      <c r="B533" s="70" t="s">
        <v>5333</v>
      </c>
      <c r="C533" s="31">
        <f>IF($D$2&gt;0,$D$2,MULTIPLIER!$C$37)</f>
        <v>0</v>
      </c>
      <c r="D533" s="32">
        <v>3.81</v>
      </c>
      <c r="E533" s="43">
        <f t="shared" si="12"/>
        <v>0</v>
      </c>
      <c r="F533"/>
      <c r="G533"/>
      <c r="H533"/>
      <c r="I533"/>
      <c r="J533"/>
      <c r="K533"/>
      <c r="L533"/>
      <c r="M533"/>
      <c r="N533"/>
      <c r="O533"/>
    </row>
    <row r="534" spans="1:15" ht="14.25" x14ac:dyDescent="0.15">
      <c r="A534" s="33">
        <v>361253</v>
      </c>
      <c r="B534" s="71" t="s">
        <v>5334</v>
      </c>
      <c r="C534" s="35">
        <f>IF($D$2&gt;0,$D$2,MULTIPLIER!$C$37)</f>
        <v>0</v>
      </c>
      <c r="D534" s="36">
        <v>6.62</v>
      </c>
      <c r="E534" s="43">
        <f t="shared" si="12"/>
        <v>0</v>
      </c>
      <c r="F534"/>
      <c r="G534"/>
      <c r="H534"/>
      <c r="I534"/>
      <c r="J534"/>
      <c r="K534"/>
      <c r="L534"/>
      <c r="M534"/>
      <c r="N534"/>
      <c r="O534"/>
    </row>
    <row r="535" spans="1:15" ht="14.25" x14ac:dyDescent="0.15">
      <c r="A535" s="29">
        <v>361255</v>
      </c>
      <c r="B535" s="70" t="s">
        <v>5335</v>
      </c>
      <c r="C535" s="31">
        <f>IF($D$2&gt;0,$D$2,MULTIPLIER!$C$37)</f>
        <v>0</v>
      </c>
      <c r="D535" s="32">
        <v>6.62</v>
      </c>
      <c r="E535" s="43">
        <f t="shared" si="12"/>
        <v>0</v>
      </c>
      <c r="F535"/>
      <c r="G535"/>
      <c r="H535"/>
      <c r="I535"/>
      <c r="J535"/>
      <c r="K535"/>
      <c r="L535"/>
      <c r="M535"/>
      <c r="N535"/>
      <c r="O535"/>
    </row>
    <row r="536" spans="1:15" ht="14.25" x14ac:dyDescent="0.15">
      <c r="A536" s="33">
        <v>361257</v>
      </c>
      <c r="B536" s="71" t="s">
        <v>5336</v>
      </c>
      <c r="C536" s="35">
        <f>IF($D$2&gt;0,$D$2,MULTIPLIER!$C$37)</f>
        <v>0</v>
      </c>
      <c r="D536" s="36">
        <v>7.35</v>
      </c>
      <c r="E536" s="43">
        <f t="shared" si="12"/>
        <v>0</v>
      </c>
      <c r="F536"/>
      <c r="G536"/>
      <c r="H536"/>
      <c r="I536"/>
      <c r="J536"/>
      <c r="K536"/>
      <c r="L536"/>
      <c r="M536"/>
      <c r="N536"/>
      <c r="O536"/>
    </row>
    <row r="537" spans="1:15" ht="14.25" x14ac:dyDescent="0.15">
      <c r="A537" s="29">
        <v>361259</v>
      </c>
      <c r="B537" s="70" t="s">
        <v>5337</v>
      </c>
      <c r="C537" s="31">
        <f>IF($D$2&gt;0,$D$2,MULTIPLIER!$C$37)</f>
        <v>0</v>
      </c>
      <c r="D537" s="32">
        <v>7.35</v>
      </c>
      <c r="E537" s="43">
        <f t="shared" si="12"/>
        <v>0</v>
      </c>
      <c r="F537"/>
      <c r="G537"/>
      <c r="H537"/>
      <c r="I537"/>
      <c r="J537"/>
      <c r="K537"/>
      <c r="L537"/>
      <c r="M537"/>
      <c r="N537"/>
      <c r="O537"/>
    </row>
    <row r="538" spans="1:15" ht="14.25" x14ac:dyDescent="0.15">
      <c r="A538" s="33">
        <v>361261</v>
      </c>
      <c r="B538" s="71" t="s">
        <v>5338</v>
      </c>
      <c r="C538" s="35">
        <f>IF($D$2&gt;0,$D$2,MULTIPLIER!$C$37)</f>
        <v>0</v>
      </c>
      <c r="D538" s="36">
        <v>8.2200000000000006</v>
      </c>
      <c r="E538" s="43">
        <f t="shared" si="12"/>
        <v>0</v>
      </c>
      <c r="F538"/>
      <c r="G538"/>
      <c r="H538"/>
      <c r="I538"/>
      <c r="J538"/>
      <c r="K538"/>
      <c r="L538"/>
      <c r="M538"/>
      <c r="N538"/>
      <c r="O538"/>
    </row>
    <row r="539" spans="1:15" ht="14.25" x14ac:dyDescent="0.15">
      <c r="A539" s="29">
        <v>361263</v>
      </c>
      <c r="B539" s="70" t="s">
        <v>5339</v>
      </c>
      <c r="C539" s="31">
        <f>IF($D$2&gt;0,$D$2,MULTIPLIER!$C$37)</f>
        <v>0</v>
      </c>
      <c r="D539" s="32">
        <v>8.2200000000000006</v>
      </c>
      <c r="E539" s="43">
        <f t="shared" si="12"/>
        <v>0</v>
      </c>
      <c r="F539"/>
      <c r="G539"/>
      <c r="H539"/>
      <c r="I539"/>
      <c r="J539"/>
      <c r="K539"/>
      <c r="L539"/>
      <c r="M539"/>
      <c r="N539"/>
      <c r="O539"/>
    </row>
    <row r="540" spans="1:15" ht="14.25" x14ac:dyDescent="0.15">
      <c r="A540" s="33">
        <v>361276</v>
      </c>
      <c r="B540" s="71" t="s">
        <v>5340</v>
      </c>
      <c r="C540" s="35">
        <f>IF($D$2&gt;0,$D$2,MULTIPLIER!$C$37)</f>
        <v>0</v>
      </c>
      <c r="D540" s="36">
        <v>2.35</v>
      </c>
      <c r="E540" s="43">
        <f t="shared" si="12"/>
        <v>0</v>
      </c>
      <c r="F540"/>
      <c r="G540"/>
      <c r="H540"/>
      <c r="I540"/>
      <c r="J540"/>
      <c r="K540"/>
      <c r="L540"/>
      <c r="M540"/>
      <c r="N540"/>
      <c r="O540"/>
    </row>
    <row r="541" spans="1:15" ht="14.25" x14ac:dyDescent="0.15">
      <c r="A541" s="29">
        <v>361277</v>
      </c>
      <c r="B541" s="70" t="s">
        <v>5341</v>
      </c>
      <c r="C541" s="31">
        <f>IF($D$2&gt;0,$D$2,MULTIPLIER!$C$37)</f>
        <v>0</v>
      </c>
      <c r="D541" s="32">
        <v>2.78</v>
      </c>
      <c r="E541" s="43">
        <f t="shared" si="12"/>
        <v>0</v>
      </c>
      <c r="F541"/>
      <c r="G541"/>
      <c r="H541"/>
      <c r="I541"/>
      <c r="J541"/>
      <c r="K541"/>
      <c r="L541"/>
      <c r="M541"/>
      <c r="N541"/>
      <c r="O541"/>
    </row>
    <row r="542" spans="1:15" ht="14.25" x14ac:dyDescent="0.15">
      <c r="A542" s="33">
        <v>361278</v>
      </c>
      <c r="B542" s="71" t="s">
        <v>5342</v>
      </c>
      <c r="C542" s="35">
        <f>IF($D$2&gt;0,$D$2,MULTIPLIER!$C$37)</f>
        <v>0</v>
      </c>
      <c r="D542" s="36">
        <v>3</v>
      </c>
      <c r="E542" s="43">
        <f t="shared" si="12"/>
        <v>0</v>
      </c>
      <c r="F542"/>
      <c r="G542"/>
      <c r="H542"/>
      <c r="I542"/>
      <c r="J542"/>
      <c r="K542"/>
      <c r="L542"/>
      <c r="M542"/>
      <c r="N542"/>
      <c r="O542"/>
    </row>
    <row r="543" spans="1:15" ht="14.25" x14ac:dyDescent="0.15">
      <c r="A543" s="29">
        <v>361279</v>
      </c>
      <c r="B543" s="70" t="s">
        <v>5343</v>
      </c>
      <c r="C543" s="31">
        <f>IF($D$2&gt;0,$D$2,MULTIPLIER!$C$37)</f>
        <v>0</v>
      </c>
      <c r="D543" s="32">
        <v>3</v>
      </c>
      <c r="E543" s="43">
        <f t="shared" si="12"/>
        <v>0</v>
      </c>
      <c r="F543"/>
      <c r="G543"/>
      <c r="H543"/>
      <c r="I543"/>
      <c r="J543"/>
      <c r="K543"/>
      <c r="L543"/>
      <c r="M543"/>
      <c r="N543"/>
      <c r="O543"/>
    </row>
    <row r="544" spans="1:15" ht="14.25" x14ac:dyDescent="0.15">
      <c r="A544" s="33">
        <v>361280</v>
      </c>
      <c r="B544" s="71" t="s">
        <v>5344</v>
      </c>
      <c r="C544" s="35">
        <f>IF($D$2&gt;0,$D$2,MULTIPLIER!$C$37)</f>
        <v>0</v>
      </c>
      <c r="D544" s="36">
        <v>3.6</v>
      </c>
      <c r="E544" s="43">
        <f t="shared" si="12"/>
        <v>0</v>
      </c>
      <c r="F544"/>
      <c r="G544"/>
      <c r="H544"/>
      <c r="I544"/>
      <c r="J544"/>
      <c r="K544"/>
      <c r="L544"/>
      <c r="M544"/>
      <c r="N544"/>
      <c r="O544"/>
    </row>
    <row r="545" spans="1:15" ht="14.25" x14ac:dyDescent="0.15">
      <c r="A545" s="29">
        <v>361281</v>
      </c>
      <c r="B545" s="70" t="s">
        <v>5345</v>
      </c>
      <c r="C545" s="31">
        <f>IF($D$2&gt;0,$D$2,MULTIPLIER!$C$37)</f>
        <v>0</v>
      </c>
      <c r="D545" s="32">
        <v>3.6</v>
      </c>
      <c r="E545" s="43">
        <f t="shared" si="12"/>
        <v>0</v>
      </c>
      <c r="F545"/>
      <c r="G545"/>
      <c r="H545"/>
      <c r="I545"/>
      <c r="J545"/>
      <c r="K545"/>
      <c r="L545"/>
      <c r="M545"/>
      <c r="N545"/>
      <c r="O545"/>
    </row>
    <row r="546" spans="1:15" ht="14.25" x14ac:dyDescent="0.15">
      <c r="A546" s="33">
        <v>361282</v>
      </c>
      <c r="B546" s="71" t="s">
        <v>5346</v>
      </c>
      <c r="C546" s="35">
        <f>IF($D$2&gt;0,$D$2,MULTIPLIER!$C$37)</f>
        <v>0</v>
      </c>
      <c r="D546" s="36">
        <v>4.42</v>
      </c>
      <c r="E546" s="43">
        <f t="shared" si="12"/>
        <v>0</v>
      </c>
      <c r="F546"/>
      <c r="G546"/>
      <c r="H546"/>
      <c r="I546"/>
      <c r="J546"/>
      <c r="K546"/>
      <c r="L546"/>
      <c r="M546"/>
      <c r="N546"/>
      <c r="O546"/>
    </row>
    <row r="547" spans="1:15" ht="14.25" x14ac:dyDescent="0.15">
      <c r="A547" s="29">
        <v>361283</v>
      </c>
      <c r="B547" s="70" t="s">
        <v>5347</v>
      </c>
      <c r="C547" s="31">
        <f>IF($D$2&gt;0,$D$2,MULTIPLIER!$C$37)</f>
        <v>0</v>
      </c>
      <c r="D547" s="32">
        <v>4.42</v>
      </c>
      <c r="E547" s="43">
        <f t="shared" si="12"/>
        <v>0</v>
      </c>
      <c r="F547"/>
      <c r="G547"/>
      <c r="H547"/>
      <c r="I547"/>
      <c r="J547"/>
      <c r="K547"/>
      <c r="L547"/>
      <c r="M547"/>
      <c r="N547"/>
      <c r="O547"/>
    </row>
    <row r="548" spans="1:15" ht="14.25" x14ac:dyDescent="0.15">
      <c r="A548" s="33">
        <v>361284</v>
      </c>
      <c r="B548" s="71" t="s">
        <v>5348</v>
      </c>
      <c r="C548" s="35">
        <f>IF($D$2&gt;0,$D$2,MULTIPLIER!$C$37)</f>
        <v>0</v>
      </c>
      <c r="D548" s="36">
        <v>5.0199999999999996</v>
      </c>
      <c r="E548" s="43">
        <f t="shared" si="12"/>
        <v>0</v>
      </c>
      <c r="F548"/>
      <c r="G548"/>
      <c r="H548"/>
      <c r="I548"/>
      <c r="J548"/>
      <c r="K548"/>
      <c r="L548"/>
      <c r="M548"/>
      <c r="N548"/>
      <c r="O548"/>
    </row>
    <row r="549" spans="1:15" ht="14.25" x14ac:dyDescent="0.15">
      <c r="A549" s="29">
        <v>361285</v>
      </c>
      <c r="B549" s="70" t="s">
        <v>5349</v>
      </c>
      <c r="C549" s="31">
        <f>IF($D$2&gt;0,$D$2,MULTIPLIER!$C$37)</f>
        <v>0</v>
      </c>
      <c r="D549" s="32">
        <v>5.0199999999999996</v>
      </c>
      <c r="E549" s="43">
        <f t="shared" si="12"/>
        <v>0</v>
      </c>
      <c r="F549"/>
      <c r="G549"/>
      <c r="H549"/>
      <c r="I549"/>
      <c r="J549"/>
      <c r="K549"/>
      <c r="L549"/>
      <c r="M549"/>
      <c r="N549"/>
      <c r="O549"/>
    </row>
    <row r="550" spans="1:15" ht="14.25" x14ac:dyDescent="0.15">
      <c r="A550" s="33">
        <v>361287</v>
      </c>
      <c r="B550" s="71" t="s">
        <v>5350</v>
      </c>
      <c r="C550" s="35">
        <f>IF($D$2&gt;0,$D$2,MULTIPLIER!$C$37)</f>
        <v>0</v>
      </c>
      <c r="D550" s="36">
        <v>8.3800000000000008</v>
      </c>
      <c r="E550" s="43">
        <f t="shared" si="12"/>
        <v>0</v>
      </c>
      <c r="F550"/>
      <c r="G550"/>
      <c r="H550"/>
      <c r="I550"/>
      <c r="J550"/>
      <c r="K550"/>
      <c r="L550"/>
      <c r="M550"/>
      <c r="N550"/>
      <c r="O550"/>
    </row>
    <row r="551" spans="1:15" ht="14.25" x14ac:dyDescent="0.15">
      <c r="A551" s="29">
        <v>361289</v>
      </c>
      <c r="B551" s="70" t="s">
        <v>5351</v>
      </c>
      <c r="C551" s="31">
        <f>IF($D$2&gt;0,$D$2,MULTIPLIER!$C$37)</f>
        <v>0</v>
      </c>
      <c r="D551" s="32">
        <v>8.3800000000000008</v>
      </c>
      <c r="E551" s="43">
        <f t="shared" si="12"/>
        <v>0</v>
      </c>
      <c r="F551"/>
      <c r="G551"/>
      <c r="H551"/>
      <c r="I551"/>
      <c r="J551"/>
      <c r="K551"/>
      <c r="L551"/>
      <c r="M551"/>
      <c r="N551"/>
      <c r="O551"/>
    </row>
    <row r="552" spans="1:15" ht="14.25" x14ac:dyDescent="0.15">
      <c r="A552" s="33">
        <v>361291</v>
      </c>
      <c r="B552" s="71" t="s">
        <v>5352</v>
      </c>
      <c r="C552" s="35">
        <f>IF($D$2&gt;0,$D$2,MULTIPLIER!$C$37)</f>
        <v>0</v>
      </c>
      <c r="D552" s="36">
        <v>9.58</v>
      </c>
      <c r="E552" s="43">
        <f t="shared" si="12"/>
        <v>0</v>
      </c>
      <c r="F552"/>
      <c r="G552"/>
      <c r="H552"/>
      <c r="I552"/>
      <c r="J552"/>
      <c r="K552"/>
      <c r="L552"/>
      <c r="M552"/>
      <c r="N552"/>
      <c r="O552"/>
    </row>
    <row r="553" spans="1:15" ht="14.25" x14ac:dyDescent="0.15">
      <c r="A553" s="29">
        <v>361293</v>
      </c>
      <c r="B553" s="70" t="s">
        <v>5353</v>
      </c>
      <c r="C553" s="31">
        <f>IF($D$2&gt;0,$D$2,MULTIPLIER!$C$37)</f>
        <v>0</v>
      </c>
      <c r="D553" s="32">
        <v>9.58</v>
      </c>
      <c r="E553" s="43">
        <f t="shared" si="12"/>
        <v>0</v>
      </c>
      <c r="F553"/>
      <c r="G553"/>
      <c r="H553"/>
      <c r="I553"/>
      <c r="J553"/>
      <c r="K553"/>
      <c r="L553"/>
      <c r="M553"/>
      <c r="N553"/>
      <c r="O553"/>
    </row>
    <row r="554" spans="1:15" ht="14.25" x14ac:dyDescent="0.15">
      <c r="A554" s="33">
        <v>361295</v>
      </c>
      <c r="B554" s="71" t="s">
        <v>5354</v>
      </c>
      <c r="C554" s="35">
        <f>IF($D$2&gt;0,$D$2,MULTIPLIER!$C$37)</f>
        <v>0</v>
      </c>
      <c r="D554" s="36">
        <v>11.16</v>
      </c>
      <c r="E554" s="43">
        <f t="shared" si="12"/>
        <v>0</v>
      </c>
      <c r="F554"/>
      <c r="G554"/>
      <c r="H554"/>
      <c r="I554"/>
      <c r="J554"/>
      <c r="K554"/>
      <c r="L554"/>
      <c r="M554"/>
      <c r="N554"/>
      <c r="O554"/>
    </row>
    <row r="555" spans="1:15" ht="14.25" x14ac:dyDescent="0.15">
      <c r="A555" s="29">
        <v>361297</v>
      </c>
      <c r="B555" s="70" t="s">
        <v>5355</v>
      </c>
      <c r="C555" s="31">
        <f>IF($D$2&gt;0,$D$2,MULTIPLIER!$C$37)</f>
        <v>0</v>
      </c>
      <c r="D555" s="32">
        <v>11.16</v>
      </c>
      <c r="E555" s="43">
        <f t="shared" si="12"/>
        <v>0</v>
      </c>
      <c r="F555"/>
      <c r="G555"/>
      <c r="H555"/>
      <c r="I555"/>
      <c r="J555"/>
      <c r="K555"/>
      <c r="L555"/>
      <c r="M555"/>
      <c r="N555"/>
      <c r="O555"/>
    </row>
    <row r="556" spans="1:15" ht="14.25" x14ac:dyDescent="0.15">
      <c r="A556" s="33">
        <v>361310</v>
      </c>
      <c r="B556" s="71" t="s">
        <v>5356</v>
      </c>
      <c r="C556" s="35">
        <f>IF($D$2&gt;0,$D$2,MULTIPLIER!$C$37)</f>
        <v>0</v>
      </c>
      <c r="D556" s="36">
        <v>3.15</v>
      </c>
      <c r="E556" s="43">
        <f t="shared" si="12"/>
        <v>0</v>
      </c>
      <c r="F556"/>
      <c r="G556"/>
      <c r="H556"/>
      <c r="I556"/>
      <c r="J556"/>
      <c r="K556"/>
      <c r="L556"/>
      <c r="M556"/>
      <c r="N556"/>
      <c r="O556"/>
    </row>
    <row r="557" spans="1:15" ht="14.25" x14ac:dyDescent="0.15">
      <c r="A557" s="29">
        <v>361311</v>
      </c>
      <c r="B557" s="70" t="s">
        <v>5357</v>
      </c>
      <c r="C557" s="31">
        <f>IF($D$2&gt;0,$D$2,MULTIPLIER!$C$37)</f>
        <v>0</v>
      </c>
      <c r="D557" s="32">
        <v>3.42</v>
      </c>
      <c r="E557" s="43">
        <f t="shared" si="12"/>
        <v>0</v>
      </c>
      <c r="F557"/>
      <c r="G557"/>
      <c r="H557"/>
      <c r="I557"/>
      <c r="J557"/>
      <c r="K557"/>
      <c r="L557"/>
      <c r="M557"/>
      <c r="N557"/>
      <c r="O557"/>
    </row>
    <row r="558" spans="1:15" ht="14.25" x14ac:dyDescent="0.15">
      <c r="A558" s="33">
        <v>361312</v>
      </c>
      <c r="B558" s="71" t="s">
        <v>5358</v>
      </c>
      <c r="C558" s="35">
        <f>IF($D$2&gt;0,$D$2,MULTIPLIER!$C$37)</f>
        <v>0</v>
      </c>
      <c r="D558" s="36">
        <v>3.72</v>
      </c>
      <c r="E558" s="43">
        <f t="shared" si="12"/>
        <v>0</v>
      </c>
      <c r="F558"/>
      <c r="G558"/>
      <c r="H558"/>
      <c r="I558"/>
      <c r="J558"/>
      <c r="K558"/>
      <c r="L558"/>
      <c r="M558"/>
      <c r="N558"/>
      <c r="O558"/>
    </row>
    <row r="559" spans="1:15" ht="14.25" x14ac:dyDescent="0.15">
      <c r="A559" s="29">
        <v>361313</v>
      </c>
      <c r="B559" s="70" t="s">
        <v>5359</v>
      </c>
      <c r="C559" s="31">
        <f>IF($D$2&gt;0,$D$2,MULTIPLIER!$C$37)</f>
        <v>0</v>
      </c>
      <c r="D559" s="32">
        <v>3.72</v>
      </c>
      <c r="E559" s="43">
        <f t="shared" si="12"/>
        <v>0</v>
      </c>
      <c r="F559"/>
      <c r="G559"/>
      <c r="H559"/>
      <c r="I559"/>
      <c r="J559"/>
      <c r="K559"/>
      <c r="L559"/>
      <c r="M559"/>
      <c r="N559"/>
      <c r="O559"/>
    </row>
    <row r="560" spans="1:15" ht="14.25" x14ac:dyDescent="0.15">
      <c r="A560" s="33">
        <v>361314</v>
      </c>
      <c r="B560" s="71" t="s">
        <v>5360</v>
      </c>
      <c r="C560" s="35">
        <f>IF($D$2&gt;0,$D$2,MULTIPLIER!$C$37)</f>
        <v>0</v>
      </c>
      <c r="D560" s="36">
        <v>4.42</v>
      </c>
      <c r="E560" s="43">
        <f t="shared" si="12"/>
        <v>0</v>
      </c>
      <c r="F560"/>
      <c r="G560"/>
      <c r="H560"/>
      <c r="I560"/>
      <c r="J560"/>
      <c r="K560"/>
      <c r="L560"/>
      <c r="M560"/>
      <c r="N560"/>
      <c r="O560"/>
    </row>
    <row r="561" spans="1:15" ht="14.25" x14ac:dyDescent="0.15">
      <c r="A561" s="29">
        <v>361315</v>
      </c>
      <c r="B561" s="70" t="s">
        <v>5361</v>
      </c>
      <c r="C561" s="31">
        <f>IF($D$2&gt;0,$D$2,MULTIPLIER!$C$37)</f>
        <v>0</v>
      </c>
      <c r="D561" s="32">
        <v>4.42</v>
      </c>
      <c r="E561" s="43">
        <f t="shared" si="12"/>
        <v>0</v>
      </c>
      <c r="F561"/>
      <c r="G561"/>
      <c r="H561"/>
      <c r="I561"/>
      <c r="J561"/>
      <c r="K561"/>
      <c r="L561"/>
      <c r="M561"/>
      <c r="N561"/>
      <c r="O561"/>
    </row>
    <row r="562" spans="1:15" ht="14.25" x14ac:dyDescent="0.15">
      <c r="A562" s="33">
        <v>361316</v>
      </c>
      <c r="B562" s="71" t="s">
        <v>5362</v>
      </c>
      <c r="C562" s="35">
        <f>IF($D$2&gt;0,$D$2,MULTIPLIER!$C$37)</f>
        <v>0</v>
      </c>
      <c r="D562" s="36">
        <v>5.47</v>
      </c>
      <c r="E562" s="43">
        <f t="shared" si="12"/>
        <v>0</v>
      </c>
      <c r="F562"/>
      <c r="G562"/>
      <c r="H562"/>
      <c r="I562"/>
      <c r="J562"/>
      <c r="K562"/>
      <c r="L562"/>
      <c r="M562"/>
      <c r="N562"/>
      <c r="O562"/>
    </row>
    <row r="563" spans="1:15" ht="14.25" x14ac:dyDescent="0.15">
      <c r="A563" s="29">
        <v>361317</v>
      </c>
      <c r="B563" s="70" t="s">
        <v>5363</v>
      </c>
      <c r="C563" s="31">
        <f>IF($D$2&gt;0,$D$2,MULTIPLIER!$C$37)</f>
        <v>0</v>
      </c>
      <c r="D563" s="32">
        <v>5.47</v>
      </c>
      <c r="E563" s="43">
        <f t="shared" si="12"/>
        <v>0</v>
      </c>
      <c r="F563"/>
      <c r="G563"/>
      <c r="H563"/>
      <c r="I563"/>
      <c r="J563"/>
      <c r="K563"/>
      <c r="L563"/>
      <c r="M563"/>
      <c r="N563"/>
      <c r="O563"/>
    </row>
    <row r="564" spans="1:15" ht="14.25" x14ac:dyDescent="0.15">
      <c r="A564" s="33">
        <v>361318</v>
      </c>
      <c r="B564" s="71" t="s">
        <v>5364</v>
      </c>
      <c r="C564" s="35">
        <f>IF($D$2&gt;0,$D$2,MULTIPLIER!$C$37)</f>
        <v>0</v>
      </c>
      <c r="D564" s="36">
        <v>6.35</v>
      </c>
      <c r="E564" s="43">
        <f t="shared" si="12"/>
        <v>0</v>
      </c>
      <c r="F564"/>
      <c r="G564"/>
      <c r="H564"/>
      <c r="I564"/>
      <c r="J564"/>
      <c r="K564"/>
      <c r="L564"/>
      <c r="M564"/>
      <c r="N564"/>
      <c r="O564"/>
    </row>
    <row r="565" spans="1:15" ht="14.25" x14ac:dyDescent="0.15">
      <c r="A565" s="29">
        <v>361319</v>
      </c>
      <c r="B565" s="70" t="s">
        <v>5365</v>
      </c>
      <c r="C565" s="31">
        <f>IF($D$2&gt;0,$D$2,MULTIPLIER!$C$37)</f>
        <v>0</v>
      </c>
      <c r="D565" s="32">
        <v>6.35</v>
      </c>
      <c r="E565" s="43">
        <f t="shared" si="12"/>
        <v>0</v>
      </c>
      <c r="F565"/>
      <c r="G565"/>
      <c r="H565"/>
      <c r="I565"/>
      <c r="J565"/>
      <c r="K565"/>
      <c r="L565"/>
      <c r="M565"/>
      <c r="N565"/>
      <c r="O565"/>
    </row>
    <row r="566" spans="1:15" ht="14.25" x14ac:dyDescent="0.15">
      <c r="A566" s="33">
        <v>361321</v>
      </c>
      <c r="B566" s="71" t="s">
        <v>5366</v>
      </c>
      <c r="C566" s="35">
        <f>IF($D$2&gt;0,$D$2,MULTIPLIER!$C$37)</f>
        <v>0</v>
      </c>
      <c r="D566" s="36">
        <v>10.29</v>
      </c>
      <c r="E566" s="43">
        <f t="shared" si="12"/>
        <v>0</v>
      </c>
      <c r="F566"/>
      <c r="G566"/>
      <c r="H566"/>
      <c r="I566"/>
      <c r="J566"/>
      <c r="K566"/>
      <c r="L566"/>
      <c r="M566"/>
      <c r="N566"/>
      <c r="O566"/>
    </row>
    <row r="567" spans="1:15" ht="14.25" x14ac:dyDescent="0.15">
      <c r="A567" s="29">
        <v>361323</v>
      </c>
      <c r="B567" s="70" t="s">
        <v>5367</v>
      </c>
      <c r="C567" s="31">
        <f>IF($D$2&gt;0,$D$2,MULTIPLIER!$C$37)</f>
        <v>0</v>
      </c>
      <c r="D567" s="32">
        <v>10.29</v>
      </c>
      <c r="E567" s="43">
        <f t="shared" si="12"/>
        <v>0</v>
      </c>
      <c r="F567"/>
      <c r="G567"/>
      <c r="H567"/>
      <c r="I567"/>
      <c r="J567"/>
      <c r="K567"/>
      <c r="L567"/>
      <c r="M567"/>
      <c r="N567"/>
      <c r="O567"/>
    </row>
    <row r="568" spans="1:15" ht="14.25" x14ac:dyDescent="0.15">
      <c r="A568" s="33">
        <v>361325</v>
      </c>
      <c r="B568" s="71" t="s">
        <v>5368</v>
      </c>
      <c r="C568" s="35">
        <f>IF($D$2&gt;0,$D$2,MULTIPLIER!$C$37)</f>
        <v>0</v>
      </c>
      <c r="D568" s="36">
        <v>12.3</v>
      </c>
      <c r="E568" s="43">
        <f t="shared" si="12"/>
        <v>0</v>
      </c>
      <c r="F568"/>
      <c r="G568"/>
      <c r="H568"/>
      <c r="I568"/>
      <c r="J568"/>
      <c r="K568"/>
      <c r="L568"/>
      <c r="M568"/>
      <c r="N568"/>
      <c r="O568"/>
    </row>
    <row r="569" spans="1:15" ht="14.25" x14ac:dyDescent="0.15">
      <c r="A569" s="29">
        <v>361327</v>
      </c>
      <c r="B569" s="70" t="s">
        <v>5369</v>
      </c>
      <c r="C569" s="31">
        <f>IF($D$2&gt;0,$D$2,MULTIPLIER!$C$37)</f>
        <v>0</v>
      </c>
      <c r="D569" s="32">
        <v>12.3</v>
      </c>
      <c r="E569" s="43">
        <f t="shared" si="12"/>
        <v>0</v>
      </c>
      <c r="F569"/>
      <c r="G569"/>
      <c r="H569"/>
      <c r="I569"/>
      <c r="J569"/>
      <c r="K569"/>
      <c r="L569"/>
      <c r="M569"/>
      <c r="N569"/>
      <c r="O569"/>
    </row>
    <row r="570" spans="1:15" ht="14.25" x14ac:dyDescent="0.15">
      <c r="A570" s="33">
        <v>361329</v>
      </c>
      <c r="B570" s="71" t="s">
        <v>5370</v>
      </c>
      <c r="C570" s="35">
        <f>IF($D$2&gt;0,$D$2,MULTIPLIER!$C$37)</f>
        <v>0</v>
      </c>
      <c r="D570" s="36">
        <v>14.78</v>
      </c>
      <c r="E570" s="43">
        <f t="shared" si="12"/>
        <v>0</v>
      </c>
      <c r="F570"/>
      <c r="G570"/>
      <c r="H570"/>
      <c r="I570"/>
      <c r="J570"/>
      <c r="K570"/>
      <c r="L570"/>
      <c r="M570"/>
      <c r="N570"/>
      <c r="O570"/>
    </row>
    <row r="571" spans="1:15" ht="14.25" x14ac:dyDescent="0.15">
      <c r="A571" s="29">
        <v>361331</v>
      </c>
      <c r="B571" s="70" t="s">
        <v>5536</v>
      </c>
      <c r="C571" s="31">
        <f>IF($D$2&gt;0,$D$2,MULTIPLIER!$C$37)</f>
        <v>0</v>
      </c>
      <c r="D571" s="32">
        <v>14.78</v>
      </c>
      <c r="E571" s="43">
        <f t="shared" si="12"/>
        <v>0</v>
      </c>
      <c r="F571"/>
      <c r="G571"/>
      <c r="H571"/>
      <c r="I571"/>
      <c r="J571"/>
      <c r="K571"/>
      <c r="L571"/>
      <c r="M571"/>
      <c r="N571"/>
      <c r="O571"/>
    </row>
    <row r="572" spans="1:15" ht="14.25" x14ac:dyDescent="0.15">
      <c r="A572" s="33">
        <v>361344</v>
      </c>
      <c r="B572" s="71" t="s">
        <v>5372</v>
      </c>
      <c r="C572" s="35">
        <f>IF($D$2&gt;0,$D$2,MULTIPLIER!$C$37)</f>
        <v>0</v>
      </c>
      <c r="D572" s="36">
        <v>3.7</v>
      </c>
      <c r="E572" s="43">
        <f t="shared" si="12"/>
        <v>0</v>
      </c>
      <c r="F572"/>
      <c r="G572"/>
      <c r="H572"/>
      <c r="I572"/>
      <c r="J572"/>
      <c r="K572"/>
      <c r="L572"/>
      <c r="M572"/>
      <c r="N572"/>
      <c r="O572"/>
    </row>
    <row r="573" spans="1:15" ht="14.25" x14ac:dyDescent="0.15">
      <c r="A573" s="29">
        <v>361345</v>
      </c>
      <c r="B573" s="70" t="s">
        <v>5373</v>
      </c>
      <c r="C573" s="31">
        <f>IF($D$2&gt;0,$D$2,MULTIPLIER!$C$37)</f>
        <v>0</v>
      </c>
      <c r="D573" s="32">
        <v>3.98</v>
      </c>
      <c r="E573" s="43">
        <f t="shared" si="12"/>
        <v>0</v>
      </c>
      <c r="F573"/>
      <c r="G573"/>
      <c r="H573"/>
      <c r="I573"/>
      <c r="J573"/>
      <c r="K573"/>
      <c r="L573"/>
      <c r="M573"/>
      <c r="N573"/>
      <c r="O573"/>
    </row>
    <row r="574" spans="1:15" ht="14.25" x14ac:dyDescent="0.15">
      <c r="A574" s="33">
        <v>361346</v>
      </c>
      <c r="B574" s="71" t="s">
        <v>5374</v>
      </c>
      <c r="C574" s="35">
        <f>IF($D$2&gt;0,$D$2,MULTIPLIER!$C$37)</f>
        <v>0</v>
      </c>
      <c r="D574" s="36">
        <v>4.42</v>
      </c>
      <c r="E574" s="43">
        <f t="shared" si="12"/>
        <v>0</v>
      </c>
      <c r="F574"/>
      <c r="G574"/>
      <c r="H574"/>
      <c r="I574"/>
      <c r="J574"/>
      <c r="K574"/>
      <c r="L574"/>
      <c r="M574"/>
      <c r="N574"/>
      <c r="O574"/>
    </row>
    <row r="575" spans="1:15" ht="14.25" x14ac:dyDescent="0.15">
      <c r="A575" s="29">
        <v>361347</v>
      </c>
      <c r="B575" s="70" t="s">
        <v>5375</v>
      </c>
      <c r="C575" s="31">
        <f>IF($D$2&gt;0,$D$2,MULTIPLIER!$C$37)</f>
        <v>0</v>
      </c>
      <c r="D575" s="32">
        <v>4.42</v>
      </c>
      <c r="E575" s="43">
        <f t="shared" si="12"/>
        <v>0</v>
      </c>
      <c r="F575"/>
      <c r="G575"/>
      <c r="H575"/>
      <c r="I575"/>
      <c r="J575"/>
      <c r="K575"/>
      <c r="L575"/>
      <c r="M575"/>
      <c r="N575"/>
      <c r="O575"/>
    </row>
    <row r="576" spans="1:15" ht="14.25" x14ac:dyDescent="0.15">
      <c r="A576" s="33">
        <v>361348</v>
      </c>
      <c r="B576" s="71" t="s">
        <v>5442</v>
      </c>
      <c r="C576" s="35">
        <f>IF($D$2&gt;0,$D$2,MULTIPLIER!$C$37)</f>
        <v>0</v>
      </c>
      <c r="D576" s="36">
        <v>5.6</v>
      </c>
      <c r="E576" s="43">
        <f t="shared" si="12"/>
        <v>0</v>
      </c>
      <c r="F576"/>
      <c r="G576"/>
      <c r="H576"/>
      <c r="I576"/>
      <c r="J576"/>
      <c r="K576"/>
      <c r="L576"/>
      <c r="M576"/>
      <c r="N576"/>
      <c r="O576"/>
    </row>
    <row r="577" spans="1:15" ht="14.25" x14ac:dyDescent="0.15">
      <c r="A577" s="29">
        <v>361349</v>
      </c>
      <c r="B577" s="70" t="s">
        <v>5377</v>
      </c>
      <c r="C577" s="31">
        <f>IF($D$2&gt;0,$D$2,MULTIPLIER!$C$37)</f>
        <v>0</v>
      </c>
      <c r="D577" s="32">
        <v>5.6</v>
      </c>
      <c r="E577" s="43">
        <f t="shared" si="12"/>
        <v>0</v>
      </c>
      <c r="F577"/>
      <c r="G577"/>
      <c r="H577"/>
      <c r="I577"/>
      <c r="J577"/>
      <c r="K577"/>
      <c r="L577"/>
      <c r="M577"/>
      <c r="N577"/>
      <c r="O577"/>
    </row>
    <row r="578" spans="1:15" ht="14.25" x14ac:dyDescent="0.15">
      <c r="A578" s="33">
        <v>361350</v>
      </c>
      <c r="B578" s="71" t="s">
        <v>5378</v>
      </c>
      <c r="C578" s="35">
        <f>IF($D$2&gt;0,$D$2,MULTIPLIER!$C$37)</f>
        <v>0</v>
      </c>
      <c r="D578" s="36">
        <v>6.75</v>
      </c>
      <c r="E578" s="43">
        <f t="shared" si="12"/>
        <v>0</v>
      </c>
      <c r="F578"/>
      <c r="G578"/>
      <c r="H578"/>
      <c r="I578"/>
      <c r="J578"/>
      <c r="K578"/>
      <c r="L578"/>
      <c r="M578"/>
      <c r="N578"/>
      <c r="O578"/>
    </row>
    <row r="579" spans="1:15" ht="14.25" x14ac:dyDescent="0.15">
      <c r="A579" s="29">
        <v>361351</v>
      </c>
      <c r="B579" s="70" t="s">
        <v>5379</v>
      </c>
      <c r="C579" s="31">
        <f>IF($D$2&gt;0,$D$2,MULTIPLIER!$C$37)</f>
        <v>0</v>
      </c>
      <c r="D579" s="32">
        <v>6.75</v>
      </c>
      <c r="E579" s="43">
        <f t="shared" si="12"/>
        <v>0</v>
      </c>
      <c r="F579"/>
      <c r="G579"/>
      <c r="H579"/>
      <c r="I579"/>
      <c r="J579"/>
      <c r="K579"/>
      <c r="L579"/>
      <c r="M579"/>
      <c r="N579"/>
      <c r="O579"/>
    </row>
    <row r="580" spans="1:15" ht="14.25" x14ac:dyDescent="0.15">
      <c r="A580" s="33">
        <v>361352</v>
      </c>
      <c r="B580" s="71" t="s">
        <v>5380</v>
      </c>
      <c r="C580" s="35">
        <f>IF($D$2&gt;0,$D$2,MULTIPLIER!$C$37)</f>
        <v>0</v>
      </c>
      <c r="D580" s="36">
        <v>7.59</v>
      </c>
      <c r="E580" s="43">
        <f t="shared" si="12"/>
        <v>0</v>
      </c>
      <c r="F580"/>
      <c r="G580"/>
      <c r="H580"/>
      <c r="I580"/>
      <c r="J580"/>
      <c r="K580"/>
      <c r="L580"/>
      <c r="M580"/>
      <c r="N580"/>
      <c r="O580"/>
    </row>
    <row r="581" spans="1:15" ht="14.25" x14ac:dyDescent="0.15">
      <c r="A581" s="29">
        <v>361353</v>
      </c>
      <c r="B581" s="70" t="s">
        <v>5381</v>
      </c>
      <c r="C581" s="31">
        <f>IF($D$2&gt;0,$D$2,MULTIPLIER!$C$37)</f>
        <v>0</v>
      </c>
      <c r="D581" s="32">
        <v>7.59</v>
      </c>
      <c r="E581" s="43">
        <f t="shared" si="12"/>
        <v>0</v>
      </c>
      <c r="F581"/>
      <c r="G581"/>
      <c r="H581"/>
      <c r="I581"/>
      <c r="J581"/>
      <c r="K581"/>
      <c r="L581"/>
      <c r="M581"/>
      <c r="N581"/>
      <c r="O581"/>
    </row>
    <row r="582" spans="1:15" ht="14.25" x14ac:dyDescent="0.15">
      <c r="A582" s="33">
        <v>361355</v>
      </c>
      <c r="B582" s="71" t="s">
        <v>5382</v>
      </c>
      <c r="C582" s="35">
        <f>IF($D$2&gt;0,$D$2,MULTIPLIER!$C$37)</f>
        <v>0</v>
      </c>
      <c r="D582" s="36">
        <v>11.81</v>
      </c>
      <c r="E582" s="43">
        <f t="shared" si="12"/>
        <v>0</v>
      </c>
      <c r="F582"/>
      <c r="G582"/>
      <c r="H582"/>
      <c r="I582"/>
      <c r="J582"/>
      <c r="K582"/>
      <c r="L582"/>
      <c r="M582"/>
      <c r="N582"/>
      <c r="O582"/>
    </row>
    <row r="583" spans="1:15" ht="14.25" x14ac:dyDescent="0.15">
      <c r="A583" s="29">
        <v>361357</v>
      </c>
      <c r="B583" s="70" t="s">
        <v>5537</v>
      </c>
      <c r="C583" s="31">
        <f>IF($D$2&gt;0,$D$2,MULTIPLIER!$C$37)</f>
        <v>0</v>
      </c>
      <c r="D583" s="32">
        <v>11.81</v>
      </c>
      <c r="E583" s="43">
        <f t="shared" ref="E583:E646" si="13">C583*D583</f>
        <v>0</v>
      </c>
      <c r="F583"/>
      <c r="G583"/>
      <c r="H583"/>
      <c r="I583"/>
      <c r="J583"/>
      <c r="K583"/>
      <c r="L583"/>
      <c r="M583"/>
      <c r="N583"/>
      <c r="O583"/>
    </row>
    <row r="584" spans="1:15" ht="14.25" x14ac:dyDescent="0.15">
      <c r="A584" s="33">
        <v>361359</v>
      </c>
      <c r="B584" s="71" t="s">
        <v>5538</v>
      </c>
      <c r="C584" s="35">
        <f>IF($D$2&gt;0,$D$2,MULTIPLIER!$C$37)</f>
        <v>0</v>
      </c>
      <c r="D584" s="36">
        <v>13.76</v>
      </c>
      <c r="E584" s="43">
        <f t="shared" si="13"/>
        <v>0</v>
      </c>
      <c r="F584"/>
      <c r="G584"/>
      <c r="H584"/>
      <c r="I584"/>
      <c r="J584"/>
      <c r="K584"/>
      <c r="L584"/>
      <c r="M584"/>
      <c r="N584"/>
      <c r="O584"/>
    </row>
    <row r="585" spans="1:15" ht="14.25" x14ac:dyDescent="0.15">
      <c r="A585" s="29">
        <v>361361</v>
      </c>
      <c r="B585" s="70" t="s">
        <v>5385</v>
      </c>
      <c r="C585" s="31">
        <f>IF($D$2&gt;0,$D$2,MULTIPLIER!$C$37)</f>
        <v>0</v>
      </c>
      <c r="D585" s="32">
        <v>13.76</v>
      </c>
      <c r="E585" s="43">
        <f t="shared" si="13"/>
        <v>0</v>
      </c>
      <c r="F585"/>
      <c r="G585"/>
      <c r="H585"/>
      <c r="I585"/>
      <c r="J585"/>
      <c r="K585"/>
      <c r="L585"/>
      <c r="M585"/>
      <c r="N585"/>
      <c r="O585"/>
    </row>
    <row r="586" spans="1:15" ht="14.25" x14ac:dyDescent="0.15">
      <c r="A586" s="33">
        <v>361363</v>
      </c>
      <c r="B586" s="71" t="s">
        <v>5386</v>
      </c>
      <c r="C586" s="35">
        <f>IF($D$2&gt;0,$D$2,MULTIPLIER!$C$37)</f>
        <v>0</v>
      </c>
      <c r="D586" s="36">
        <v>15.73</v>
      </c>
      <c r="E586" s="43">
        <f t="shared" si="13"/>
        <v>0</v>
      </c>
      <c r="F586"/>
      <c r="G586"/>
      <c r="H586"/>
      <c r="I586"/>
      <c r="J586"/>
      <c r="K586"/>
      <c r="L586"/>
      <c r="M586"/>
      <c r="N586"/>
      <c r="O586"/>
    </row>
    <row r="587" spans="1:15" ht="14.25" x14ac:dyDescent="0.15">
      <c r="A587" s="29">
        <v>361365</v>
      </c>
      <c r="B587" s="70" t="s">
        <v>5387</v>
      </c>
      <c r="C587" s="31">
        <f>IF($D$2&gt;0,$D$2,MULTIPLIER!$C$37)</f>
        <v>0</v>
      </c>
      <c r="D587" s="32">
        <v>15.73</v>
      </c>
      <c r="E587" s="43">
        <f t="shared" si="13"/>
        <v>0</v>
      </c>
      <c r="F587"/>
      <c r="G587"/>
      <c r="H587"/>
      <c r="I587"/>
      <c r="J587"/>
      <c r="K587"/>
      <c r="L587"/>
      <c r="M587"/>
      <c r="N587"/>
      <c r="O587"/>
    </row>
    <row r="588" spans="1:15" ht="14.25" x14ac:dyDescent="0.15">
      <c r="A588" s="33">
        <v>361378</v>
      </c>
      <c r="B588" s="71" t="s">
        <v>5388</v>
      </c>
      <c r="C588" s="35">
        <f>IF($D$2&gt;0,$D$2,MULTIPLIER!$C$37)</f>
        <v>0</v>
      </c>
      <c r="D588" s="36">
        <v>5.2</v>
      </c>
      <c r="E588" s="43">
        <f t="shared" si="13"/>
        <v>0</v>
      </c>
      <c r="F588"/>
      <c r="G588"/>
      <c r="H588"/>
      <c r="I588"/>
      <c r="J588"/>
      <c r="K588"/>
      <c r="L588"/>
      <c r="M588"/>
      <c r="N588"/>
      <c r="O588"/>
    </row>
    <row r="589" spans="1:15" ht="14.25" x14ac:dyDescent="0.15">
      <c r="A589" s="29">
        <v>361379</v>
      </c>
      <c r="B589" s="70" t="s">
        <v>5389</v>
      </c>
      <c r="C589" s="31">
        <f>IF($D$2&gt;0,$D$2,MULTIPLIER!$C$37)</f>
        <v>0</v>
      </c>
      <c r="D589" s="32">
        <v>5.86</v>
      </c>
      <c r="E589" s="43">
        <f t="shared" si="13"/>
        <v>0</v>
      </c>
      <c r="F589"/>
      <c r="G589"/>
      <c r="H589"/>
      <c r="I589"/>
      <c r="J589"/>
      <c r="K589"/>
      <c r="L589"/>
      <c r="M589"/>
      <c r="N589"/>
      <c r="O589"/>
    </row>
    <row r="590" spans="1:15" ht="14.25" x14ac:dyDescent="0.15">
      <c r="A590" s="33">
        <v>361380</v>
      </c>
      <c r="B590" s="71" t="s">
        <v>5390</v>
      </c>
      <c r="C590" s="35">
        <f>IF($D$2&gt;0,$D$2,MULTIPLIER!$C$37)</f>
        <v>0</v>
      </c>
      <c r="D590" s="36">
        <v>5.86</v>
      </c>
      <c r="E590" s="43">
        <f t="shared" si="13"/>
        <v>0</v>
      </c>
      <c r="F590"/>
      <c r="G590"/>
      <c r="H590"/>
      <c r="I590"/>
      <c r="J590"/>
      <c r="K590"/>
      <c r="L590"/>
      <c r="M590"/>
      <c r="N590"/>
      <c r="O590"/>
    </row>
    <row r="591" spans="1:15" ht="14.25" x14ac:dyDescent="0.15">
      <c r="A591" s="29">
        <v>361381</v>
      </c>
      <c r="B591" s="70" t="s">
        <v>5391</v>
      </c>
      <c r="C591" s="31">
        <f>IF($D$2&gt;0,$D$2,MULTIPLIER!$C$37)</f>
        <v>0</v>
      </c>
      <c r="D591" s="32">
        <v>7.12</v>
      </c>
      <c r="E591" s="43">
        <f t="shared" si="13"/>
        <v>0</v>
      </c>
      <c r="F591"/>
      <c r="G591"/>
      <c r="H591"/>
      <c r="I591"/>
      <c r="J591"/>
      <c r="K591"/>
      <c r="L591"/>
      <c r="M591"/>
      <c r="N591"/>
      <c r="O591"/>
    </row>
    <row r="592" spans="1:15" ht="14.25" x14ac:dyDescent="0.15">
      <c r="A592" s="33">
        <v>361382</v>
      </c>
      <c r="B592" s="71" t="s">
        <v>5392</v>
      </c>
      <c r="C592" s="35">
        <f>IF($D$2&gt;0,$D$2,MULTIPLIER!$C$37)</f>
        <v>0</v>
      </c>
      <c r="D592" s="36">
        <v>7.12</v>
      </c>
      <c r="E592" s="43">
        <f t="shared" si="13"/>
        <v>0</v>
      </c>
      <c r="F592"/>
      <c r="G592"/>
      <c r="H592"/>
      <c r="I592"/>
      <c r="J592"/>
      <c r="K592"/>
      <c r="L592"/>
      <c r="M592"/>
      <c r="N592"/>
      <c r="O592"/>
    </row>
    <row r="593" spans="1:15" ht="14.25" x14ac:dyDescent="0.15">
      <c r="A593" s="29">
        <v>361383</v>
      </c>
      <c r="B593" s="70" t="s">
        <v>5393</v>
      </c>
      <c r="C593" s="31">
        <f>IF($D$2&gt;0,$D$2,MULTIPLIER!$C$37)</f>
        <v>0</v>
      </c>
      <c r="D593" s="32">
        <v>9.09</v>
      </c>
      <c r="E593" s="43">
        <f t="shared" si="13"/>
        <v>0</v>
      </c>
      <c r="F593"/>
      <c r="G593"/>
      <c r="H593"/>
      <c r="I593"/>
      <c r="J593"/>
      <c r="K593"/>
      <c r="L593"/>
      <c r="M593"/>
      <c r="N593"/>
      <c r="O593"/>
    </row>
    <row r="594" spans="1:15" ht="14.25" x14ac:dyDescent="0.15">
      <c r="A594" s="33">
        <v>361384</v>
      </c>
      <c r="B594" s="71" t="s">
        <v>5394</v>
      </c>
      <c r="C594" s="35">
        <f>IF($D$2&gt;0,$D$2,MULTIPLIER!$C$37)</f>
        <v>0</v>
      </c>
      <c r="D594" s="36">
        <v>9.09</v>
      </c>
      <c r="E594" s="43">
        <f t="shared" si="13"/>
        <v>0</v>
      </c>
      <c r="F594"/>
      <c r="G594"/>
      <c r="H594"/>
      <c r="I594"/>
      <c r="J594"/>
      <c r="K594"/>
      <c r="L594"/>
      <c r="M594"/>
      <c r="N594"/>
      <c r="O594"/>
    </row>
    <row r="595" spans="1:15" ht="14.25" x14ac:dyDescent="0.15">
      <c r="A595" s="29">
        <v>361385</v>
      </c>
      <c r="B595" s="70" t="s">
        <v>5395</v>
      </c>
      <c r="C595" s="31">
        <f>IF($D$2&gt;0,$D$2,MULTIPLIER!$C$37)</f>
        <v>0</v>
      </c>
      <c r="D595" s="32">
        <v>10.55</v>
      </c>
      <c r="E595" s="43">
        <f t="shared" si="13"/>
        <v>0</v>
      </c>
      <c r="F595"/>
      <c r="G595"/>
      <c r="H595"/>
      <c r="I595"/>
      <c r="J595"/>
      <c r="K595"/>
      <c r="L595"/>
      <c r="M595"/>
      <c r="N595"/>
      <c r="O595"/>
    </row>
    <row r="596" spans="1:15" ht="14.25" x14ac:dyDescent="0.15">
      <c r="A596" s="33">
        <v>361386</v>
      </c>
      <c r="B596" s="71" t="s">
        <v>5396</v>
      </c>
      <c r="C596" s="35">
        <f>IF($D$2&gt;0,$D$2,MULTIPLIER!$C$37)</f>
        <v>0</v>
      </c>
      <c r="D596" s="36">
        <v>10.55</v>
      </c>
      <c r="E596" s="43">
        <f t="shared" si="13"/>
        <v>0</v>
      </c>
      <c r="F596"/>
      <c r="G596"/>
      <c r="H596"/>
      <c r="I596"/>
      <c r="J596"/>
      <c r="K596"/>
      <c r="L596"/>
      <c r="M596"/>
      <c r="N596"/>
      <c r="O596"/>
    </row>
    <row r="597" spans="1:15" ht="14.25" x14ac:dyDescent="0.15">
      <c r="A597" s="29">
        <v>361388</v>
      </c>
      <c r="B597" s="70" t="s">
        <v>5397</v>
      </c>
      <c r="C597" s="31">
        <f>IF($D$2&gt;0,$D$2,MULTIPLIER!$C$37)</f>
        <v>0</v>
      </c>
      <c r="D597" s="32">
        <v>17.21</v>
      </c>
      <c r="E597" s="43">
        <f t="shared" si="13"/>
        <v>0</v>
      </c>
      <c r="F597"/>
      <c r="G597"/>
      <c r="H597"/>
      <c r="I597"/>
      <c r="J597"/>
      <c r="K597"/>
      <c r="L597"/>
      <c r="M597"/>
      <c r="N597"/>
      <c r="O597"/>
    </row>
    <row r="598" spans="1:15" ht="14.25" x14ac:dyDescent="0.15">
      <c r="A598" s="33">
        <v>361390</v>
      </c>
      <c r="B598" s="71" t="s">
        <v>5398</v>
      </c>
      <c r="C598" s="35">
        <f>IF($D$2&gt;0,$D$2,MULTIPLIER!$C$37)</f>
        <v>0</v>
      </c>
      <c r="D598" s="36">
        <v>17.21</v>
      </c>
      <c r="E598" s="43">
        <f t="shared" si="13"/>
        <v>0</v>
      </c>
      <c r="F598"/>
      <c r="G598"/>
      <c r="H598"/>
      <c r="I598"/>
      <c r="J598"/>
      <c r="K598"/>
      <c r="L598"/>
      <c r="M598"/>
      <c r="N598"/>
      <c r="O598"/>
    </row>
    <row r="599" spans="1:15" ht="14.25" x14ac:dyDescent="0.15">
      <c r="A599" s="29">
        <v>361392</v>
      </c>
      <c r="B599" s="70" t="s">
        <v>5399</v>
      </c>
      <c r="C599" s="31">
        <f>IF($D$2&gt;0,$D$2,MULTIPLIER!$C$37)</f>
        <v>0</v>
      </c>
      <c r="D599" s="32">
        <v>20.14</v>
      </c>
      <c r="E599" s="43">
        <f t="shared" si="13"/>
        <v>0</v>
      </c>
      <c r="F599"/>
      <c r="G599"/>
      <c r="H599"/>
      <c r="I599"/>
      <c r="J599"/>
      <c r="K599"/>
      <c r="L599"/>
      <c r="M599"/>
      <c r="N599"/>
      <c r="O599"/>
    </row>
    <row r="600" spans="1:15" ht="14.25" x14ac:dyDescent="0.15">
      <c r="A600" s="33">
        <v>361394</v>
      </c>
      <c r="B600" s="71" t="s">
        <v>5400</v>
      </c>
      <c r="C600" s="35">
        <f>IF($D$2&gt;0,$D$2,MULTIPLIER!$C$37)</f>
        <v>0</v>
      </c>
      <c r="D600" s="36">
        <v>20.14</v>
      </c>
      <c r="E600" s="43">
        <f t="shared" si="13"/>
        <v>0</v>
      </c>
      <c r="F600"/>
      <c r="G600"/>
      <c r="H600"/>
      <c r="I600"/>
      <c r="J600"/>
      <c r="K600"/>
      <c r="L600"/>
      <c r="M600"/>
      <c r="N600"/>
      <c r="O600"/>
    </row>
    <row r="601" spans="1:15" ht="14.25" x14ac:dyDescent="0.15">
      <c r="A601" s="29">
        <v>361396</v>
      </c>
      <c r="B601" s="70" t="s">
        <v>5401</v>
      </c>
      <c r="C601" s="31">
        <f>IF($D$2&gt;0,$D$2,MULTIPLIER!$C$37)</f>
        <v>0</v>
      </c>
      <c r="D601" s="32">
        <v>23.09</v>
      </c>
      <c r="E601" s="43">
        <f t="shared" si="13"/>
        <v>0</v>
      </c>
      <c r="F601"/>
      <c r="G601"/>
      <c r="H601"/>
      <c r="I601"/>
      <c r="J601"/>
      <c r="K601"/>
      <c r="L601"/>
      <c r="M601"/>
      <c r="N601"/>
      <c r="O601"/>
    </row>
    <row r="602" spans="1:15" ht="14.25" x14ac:dyDescent="0.15">
      <c r="A602" s="33">
        <v>361398</v>
      </c>
      <c r="B602" s="71" t="s">
        <v>5402</v>
      </c>
      <c r="C602" s="35">
        <f>IF($D$2&gt;0,$D$2,MULTIPLIER!$C$37)</f>
        <v>0</v>
      </c>
      <c r="D602" s="36">
        <v>23.09</v>
      </c>
      <c r="E602" s="43">
        <f t="shared" si="13"/>
        <v>0</v>
      </c>
      <c r="F602"/>
      <c r="G602"/>
      <c r="H602"/>
      <c r="I602"/>
      <c r="J602"/>
      <c r="K602"/>
      <c r="L602"/>
      <c r="M602"/>
      <c r="N602"/>
      <c r="O602"/>
    </row>
    <row r="603" spans="1:15" ht="14.25" x14ac:dyDescent="0.15">
      <c r="A603" s="29">
        <v>361411</v>
      </c>
      <c r="B603" s="70" t="s">
        <v>5403</v>
      </c>
      <c r="C603" s="31">
        <f>IF($D$2&gt;0,$D$2,MULTIPLIER!$C$37)</f>
        <v>0</v>
      </c>
      <c r="D603" s="32">
        <v>15.5</v>
      </c>
      <c r="E603" s="43">
        <f t="shared" si="13"/>
        <v>0</v>
      </c>
      <c r="F603"/>
      <c r="G603"/>
      <c r="H603"/>
      <c r="I603"/>
      <c r="J603"/>
      <c r="K603"/>
      <c r="L603"/>
      <c r="M603"/>
      <c r="N603"/>
      <c r="O603"/>
    </row>
    <row r="604" spans="1:15" ht="14.25" x14ac:dyDescent="0.15">
      <c r="A604" s="33">
        <v>361412</v>
      </c>
      <c r="B604" s="71" t="s">
        <v>5404</v>
      </c>
      <c r="C604" s="35">
        <f>IF($D$2&gt;0,$D$2,MULTIPLIER!$C$37)</f>
        <v>0</v>
      </c>
      <c r="D604" s="36">
        <v>16.09</v>
      </c>
      <c r="E604" s="43">
        <f t="shared" si="13"/>
        <v>0</v>
      </c>
      <c r="F604"/>
      <c r="G604"/>
      <c r="H604"/>
      <c r="I604"/>
      <c r="J604"/>
      <c r="K604"/>
      <c r="L604"/>
      <c r="M604"/>
      <c r="N604"/>
      <c r="O604"/>
    </row>
    <row r="605" spans="1:15" ht="14.25" x14ac:dyDescent="0.15">
      <c r="A605" s="29">
        <v>361413</v>
      </c>
      <c r="B605" s="70" t="s">
        <v>5443</v>
      </c>
      <c r="C605" s="31">
        <f>IF($D$2&gt;0,$D$2,MULTIPLIER!$C$37)</f>
        <v>0</v>
      </c>
      <c r="D605" s="32">
        <v>18.690000000000001</v>
      </c>
      <c r="E605" s="43">
        <f t="shared" si="13"/>
        <v>0</v>
      </c>
      <c r="F605"/>
      <c r="G605"/>
      <c r="H605"/>
      <c r="I605"/>
      <c r="J605"/>
      <c r="K605"/>
      <c r="L605"/>
      <c r="M605"/>
      <c r="N605"/>
      <c r="O605"/>
    </row>
    <row r="606" spans="1:15" ht="14.25" x14ac:dyDescent="0.15">
      <c r="A606" s="33">
        <v>361414</v>
      </c>
      <c r="B606" s="71" t="s">
        <v>5406</v>
      </c>
      <c r="C606" s="35">
        <f>IF($D$2&gt;0,$D$2,MULTIPLIER!$C$37)</f>
        <v>0</v>
      </c>
      <c r="D606" s="36">
        <v>18.690000000000001</v>
      </c>
      <c r="E606" s="43">
        <f t="shared" si="13"/>
        <v>0</v>
      </c>
      <c r="F606"/>
      <c r="G606"/>
      <c r="H606"/>
      <c r="I606"/>
      <c r="J606"/>
      <c r="K606"/>
      <c r="L606"/>
      <c r="M606"/>
      <c r="N606"/>
      <c r="O606"/>
    </row>
    <row r="607" spans="1:15" ht="14.25" x14ac:dyDescent="0.15">
      <c r="A607" s="29">
        <v>361415</v>
      </c>
      <c r="B607" s="70" t="s">
        <v>5407</v>
      </c>
      <c r="C607" s="31">
        <f>IF($D$2&gt;0,$D$2,MULTIPLIER!$C$37)</f>
        <v>0</v>
      </c>
      <c r="D607" s="32">
        <v>20.84</v>
      </c>
      <c r="E607" s="43">
        <f t="shared" si="13"/>
        <v>0</v>
      </c>
      <c r="F607"/>
      <c r="G607"/>
      <c r="H607"/>
      <c r="I607"/>
      <c r="J607"/>
      <c r="K607"/>
      <c r="L607"/>
      <c r="M607"/>
      <c r="N607"/>
      <c r="O607"/>
    </row>
    <row r="608" spans="1:15" ht="14.25" x14ac:dyDescent="0.15">
      <c r="A608" s="33">
        <v>361416</v>
      </c>
      <c r="B608" s="71" t="s">
        <v>5408</v>
      </c>
      <c r="C608" s="35">
        <f>IF($D$2&gt;0,$D$2,MULTIPLIER!$C$37)</f>
        <v>0</v>
      </c>
      <c r="D608" s="36">
        <v>20.84</v>
      </c>
      <c r="E608" s="43">
        <f t="shared" si="13"/>
        <v>0</v>
      </c>
      <c r="F608"/>
      <c r="G608"/>
      <c r="H608"/>
      <c r="I608"/>
      <c r="J608"/>
      <c r="K608"/>
      <c r="L608"/>
      <c r="M608"/>
      <c r="N608"/>
      <c r="O608"/>
    </row>
    <row r="609" spans="1:15" ht="14.25" x14ac:dyDescent="0.15">
      <c r="A609" s="29">
        <v>361417</v>
      </c>
      <c r="B609" s="70" t="s">
        <v>5409</v>
      </c>
      <c r="C609" s="31">
        <f>IF($D$2&gt;0,$D$2,MULTIPLIER!$C$37)</f>
        <v>0</v>
      </c>
      <c r="D609" s="32">
        <v>22.89</v>
      </c>
      <c r="E609" s="43">
        <f t="shared" si="13"/>
        <v>0</v>
      </c>
      <c r="F609"/>
      <c r="G609"/>
      <c r="H609"/>
      <c r="I609"/>
      <c r="J609"/>
      <c r="K609"/>
      <c r="L609"/>
      <c r="M609"/>
      <c r="N609"/>
      <c r="O609"/>
    </row>
    <row r="610" spans="1:15" ht="14.25" x14ac:dyDescent="0.15">
      <c r="A610" s="33">
        <v>361418</v>
      </c>
      <c r="B610" s="71" t="s">
        <v>5410</v>
      </c>
      <c r="C610" s="35">
        <f>IF($D$2&gt;0,$D$2,MULTIPLIER!$C$37)</f>
        <v>0</v>
      </c>
      <c r="D610" s="36">
        <v>22.89</v>
      </c>
      <c r="E610" s="43">
        <f t="shared" si="13"/>
        <v>0</v>
      </c>
      <c r="F610"/>
      <c r="G610"/>
      <c r="H610"/>
      <c r="I610"/>
      <c r="J610"/>
      <c r="K610"/>
      <c r="L610"/>
      <c r="M610"/>
      <c r="N610"/>
      <c r="O610"/>
    </row>
    <row r="611" spans="1:15" ht="14.25" x14ac:dyDescent="0.15">
      <c r="A611" s="29">
        <v>361420</v>
      </c>
      <c r="B611" s="70" t="s">
        <v>5444</v>
      </c>
      <c r="C611" s="31">
        <f>IF($D$2&gt;0,$D$2,MULTIPLIER!$C$37)</f>
        <v>0</v>
      </c>
      <c r="D611" s="32">
        <v>29.47</v>
      </c>
      <c r="E611" s="43">
        <f t="shared" si="13"/>
        <v>0</v>
      </c>
      <c r="F611"/>
      <c r="G611"/>
      <c r="H611"/>
      <c r="I611"/>
      <c r="J611"/>
      <c r="K611"/>
      <c r="L611"/>
      <c r="M611"/>
      <c r="N611"/>
      <c r="O611"/>
    </row>
    <row r="612" spans="1:15" ht="14.25" x14ac:dyDescent="0.15">
      <c r="A612" s="33">
        <v>361422</v>
      </c>
      <c r="B612" s="71" t="s">
        <v>5411</v>
      </c>
      <c r="C612" s="35">
        <f>IF($D$2&gt;0,$D$2,MULTIPLIER!$C$37)</f>
        <v>0</v>
      </c>
      <c r="D612" s="36">
        <v>29.47</v>
      </c>
      <c r="E612" s="43">
        <f t="shared" si="13"/>
        <v>0</v>
      </c>
      <c r="F612"/>
      <c r="G612"/>
      <c r="H612"/>
      <c r="I612"/>
      <c r="J612"/>
      <c r="K612"/>
      <c r="L612"/>
      <c r="M612"/>
      <c r="N612"/>
      <c r="O612"/>
    </row>
    <row r="613" spans="1:15" ht="14.25" x14ac:dyDescent="0.15">
      <c r="A613" s="29">
        <v>361424</v>
      </c>
      <c r="B613" s="70" t="s">
        <v>5412</v>
      </c>
      <c r="C613" s="31">
        <f>IF($D$2&gt;0,$D$2,MULTIPLIER!$C$37)</f>
        <v>0</v>
      </c>
      <c r="D613" s="32">
        <v>33.6</v>
      </c>
      <c r="E613" s="43">
        <f t="shared" si="13"/>
        <v>0</v>
      </c>
      <c r="F613"/>
      <c r="G613"/>
      <c r="H613"/>
      <c r="I613"/>
      <c r="J613"/>
      <c r="K613"/>
      <c r="L613"/>
      <c r="M613"/>
      <c r="N613"/>
      <c r="O613"/>
    </row>
    <row r="614" spans="1:15" ht="14.25" x14ac:dyDescent="0.15">
      <c r="A614" s="33">
        <v>361426</v>
      </c>
      <c r="B614" s="71" t="s">
        <v>5413</v>
      </c>
      <c r="C614" s="35">
        <f>IF($D$2&gt;0,$D$2,MULTIPLIER!$C$37)</f>
        <v>0</v>
      </c>
      <c r="D614" s="36">
        <v>33.6</v>
      </c>
      <c r="E614" s="43">
        <f t="shared" si="13"/>
        <v>0</v>
      </c>
      <c r="F614"/>
      <c r="G614"/>
      <c r="H614"/>
      <c r="I614"/>
      <c r="J614"/>
      <c r="K614"/>
      <c r="L614"/>
      <c r="M614"/>
      <c r="N614"/>
      <c r="O614"/>
    </row>
    <row r="615" spans="1:15" ht="14.25" x14ac:dyDescent="0.15">
      <c r="A615" s="29">
        <v>361428</v>
      </c>
      <c r="B615" s="70" t="s">
        <v>5445</v>
      </c>
      <c r="C615" s="31">
        <f>IF($D$2&gt;0,$D$2,MULTIPLIER!$C$37)</f>
        <v>0</v>
      </c>
      <c r="D615" s="32">
        <v>37.6</v>
      </c>
      <c r="E615" s="43">
        <f t="shared" si="13"/>
        <v>0</v>
      </c>
      <c r="F615"/>
      <c r="G615"/>
      <c r="H615"/>
      <c r="I615"/>
      <c r="J615"/>
      <c r="K615"/>
      <c r="L615"/>
      <c r="M615"/>
      <c r="N615"/>
      <c r="O615"/>
    </row>
    <row r="616" spans="1:15" ht="14.25" x14ac:dyDescent="0.15">
      <c r="A616" s="33">
        <v>361430</v>
      </c>
      <c r="B616" s="71" t="s">
        <v>5414</v>
      </c>
      <c r="C616" s="35">
        <f>IF($D$2&gt;0,$D$2,MULTIPLIER!$C$37)</f>
        <v>0</v>
      </c>
      <c r="D616" s="36">
        <v>37.6</v>
      </c>
      <c r="E616" s="43">
        <f t="shared" si="13"/>
        <v>0</v>
      </c>
      <c r="F616"/>
      <c r="G616"/>
      <c r="H616"/>
      <c r="I616"/>
      <c r="J616"/>
      <c r="K616"/>
      <c r="L616"/>
      <c r="M616"/>
      <c r="N616"/>
      <c r="O616"/>
    </row>
    <row r="617" spans="1:15" ht="14.25" x14ac:dyDescent="0.15">
      <c r="A617" s="29">
        <v>361443</v>
      </c>
      <c r="B617" s="70" t="s">
        <v>5415</v>
      </c>
      <c r="C617" s="31">
        <f>IF($D$2&gt;0,$D$2,MULTIPLIER!$C$37)</f>
        <v>0</v>
      </c>
      <c r="D617" s="32">
        <v>18.600000000000001</v>
      </c>
      <c r="E617" s="43">
        <f t="shared" si="13"/>
        <v>0</v>
      </c>
      <c r="F617"/>
      <c r="G617"/>
      <c r="H617"/>
      <c r="I617"/>
      <c r="J617"/>
      <c r="K617"/>
      <c r="L617"/>
      <c r="M617"/>
      <c r="N617"/>
      <c r="O617"/>
    </row>
    <row r="618" spans="1:15" ht="14.25" x14ac:dyDescent="0.15">
      <c r="A618" s="33">
        <v>361444</v>
      </c>
      <c r="B618" s="71" t="s">
        <v>5416</v>
      </c>
      <c r="C618" s="35">
        <f>IF($D$2&gt;0,$D$2,MULTIPLIER!$C$37)</f>
        <v>0</v>
      </c>
      <c r="D618" s="36">
        <v>21.16</v>
      </c>
      <c r="E618" s="43">
        <f t="shared" si="13"/>
        <v>0</v>
      </c>
      <c r="F618"/>
      <c r="G618"/>
      <c r="H618"/>
      <c r="I618"/>
      <c r="J618"/>
      <c r="K618"/>
      <c r="L618"/>
      <c r="M618"/>
      <c r="N618"/>
      <c r="O618"/>
    </row>
    <row r="619" spans="1:15" ht="14.25" x14ac:dyDescent="0.15">
      <c r="A619" s="29">
        <v>361445</v>
      </c>
      <c r="B619" s="70" t="s">
        <v>5446</v>
      </c>
      <c r="C619" s="31">
        <f>IF($D$2&gt;0,$D$2,MULTIPLIER!$C$37)</f>
        <v>0</v>
      </c>
      <c r="D619" s="32">
        <v>24.81</v>
      </c>
      <c r="E619" s="43">
        <f t="shared" si="13"/>
        <v>0</v>
      </c>
      <c r="F619"/>
      <c r="G619"/>
      <c r="H619"/>
      <c r="I619"/>
      <c r="J619"/>
      <c r="K619"/>
      <c r="L619"/>
      <c r="M619"/>
      <c r="N619"/>
      <c r="O619"/>
    </row>
    <row r="620" spans="1:15" ht="14.25" x14ac:dyDescent="0.15">
      <c r="A620" s="33">
        <v>361446</v>
      </c>
      <c r="B620" s="71" t="s">
        <v>5418</v>
      </c>
      <c r="C620" s="35">
        <f>IF($D$2&gt;0,$D$2,MULTIPLIER!$C$37)</f>
        <v>0</v>
      </c>
      <c r="D620" s="36">
        <v>24.81</v>
      </c>
      <c r="E620" s="43">
        <f t="shared" si="13"/>
        <v>0</v>
      </c>
      <c r="F620"/>
      <c r="G620"/>
      <c r="H620"/>
      <c r="I620"/>
      <c r="J620"/>
      <c r="K620"/>
      <c r="L620"/>
      <c r="M620"/>
      <c r="N620"/>
      <c r="O620"/>
    </row>
    <row r="621" spans="1:15" ht="14.25" x14ac:dyDescent="0.15">
      <c r="A621" s="29">
        <v>361447</v>
      </c>
      <c r="B621" s="70" t="s">
        <v>5447</v>
      </c>
      <c r="C621" s="31">
        <f>IF($D$2&gt;0,$D$2,MULTIPLIER!$C$37)</f>
        <v>0</v>
      </c>
      <c r="D621" s="32">
        <v>28.91</v>
      </c>
      <c r="E621" s="43">
        <f t="shared" si="13"/>
        <v>0</v>
      </c>
      <c r="F621"/>
      <c r="G621"/>
      <c r="H621"/>
      <c r="I621"/>
      <c r="J621"/>
      <c r="K621"/>
      <c r="L621"/>
      <c r="M621"/>
      <c r="N621"/>
      <c r="O621"/>
    </row>
    <row r="622" spans="1:15" ht="14.25" x14ac:dyDescent="0.15">
      <c r="A622" s="33">
        <v>361448</v>
      </c>
      <c r="B622" s="71" t="s">
        <v>5420</v>
      </c>
      <c r="C622" s="35">
        <f>IF($D$2&gt;0,$D$2,MULTIPLIER!$C$37)</f>
        <v>0</v>
      </c>
      <c r="D622" s="36">
        <v>28.91</v>
      </c>
      <c r="E622" s="43">
        <f t="shared" si="13"/>
        <v>0</v>
      </c>
      <c r="F622"/>
      <c r="G622"/>
      <c r="H622"/>
      <c r="I622"/>
      <c r="J622"/>
      <c r="K622"/>
      <c r="L622"/>
      <c r="M622"/>
      <c r="N622"/>
      <c r="O622"/>
    </row>
    <row r="623" spans="1:15" ht="14.25" x14ac:dyDescent="0.15">
      <c r="A623" s="29">
        <v>361449</v>
      </c>
      <c r="B623" s="70" t="s">
        <v>5421</v>
      </c>
      <c r="C623" s="31">
        <f>IF($D$2&gt;0,$D$2,MULTIPLIER!$C$37)</f>
        <v>0</v>
      </c>
      <c r="D623" s="32">
        <v>30.59</v>
      </c>
      <c r="E623" s="43">
        <f t="shared" si="13"/>
        <v>0</v>
      </c>
      <c r="F623"/>
      <c r="G623"/>
      <c r="H623"/>
      <c r="I623"/>
      <c r="J623"/>
      <c r="K623"/>
      <c r="L623"/>
      <c r="M623"/>
      <c r="N623"/>
      <c r="O623"/>
    </row>
    <row r="624" spans="1:15" ht="14.25" x14ac:dyDescent="0.15">
      <c r="A624" s="33">
        <v>361450</v>
      </c>
      <c r="B624" s="71" t="s">
        <v>5422</v>
      </c>
      <c r="C624" s="35">
        <f>IF($D$2&gt;0,$D$2,MULTIPLIER!$C$37)</f>
        <v>0</v>
      </c>
      <c r="D624" s="36">
        <v>30.59</v>
      </c>
      <c r="E624" s="43">
        <f t="shared" si="13"/>
        <v>0</v>
      </c>
      <c r="F624"/>
      <c r="G624"/>
      <c r="H624"/>
      <c r="I624"/>
      <c r="J624"/>
      <c r="K624"/>
      <c r="L624"/>
      <c r="M624"/>
      <c r="N624"/>
      <c r="O624"/>
    </row>
    <row r="625" spans="1:15" ht="14.25" x14ac:dyDescent="0.15">
      <c r="A625" s="29">
        <v>361452</v>
      </c>
      <c r="B625" s="70" t="s">
        <v>5448</v>
      </c>
      <c r="C625" s="31">
        <f>IF($D$2&gt;0,$D$2,MULTIPLIER!$C$37)</f>
        <v>0</v>
      </c>
      <c r="D625" s="32">
        <v>41.2</v>
      </c>
      <c r="E625" s="43">
        <f t="shared" si="13"/>
        <v>0</v>
      </c>
      <c r="F625"/>
      <c r="G625"/>
      <c r="H625"/>
      <c r="I625"/>
      <c r="J625"/>
      <c r="K625"/>
      <c r="L625"/>
      <c r="M625"/>
      <c r="N625"/>
      <c r="O625"/>
    </row>
    <row r="626" spans="1:15" ht="14.25" x14ac:dyDescent="0.15">
      <c r="A626" s="33">
        <v>361454</v>
      </c>
      <c r="B626" s="71" t="s">
        <v>5423</v>
      </c>
      <c r="C626" s="35">
        <f>IF($D$2&gt;0,$D$2,MULTIPLIER!$C$37)</f>
        <v>0</v>
      </c>
      <c r="D626" s="36">
        <v>41.2</v>
      </c>
      <c r="E626" s="43">
        <f t="shared" si="13"/>
        <v>0</v>
      </c>
      <c r="F626"/>
      <c r="G626"/>
      <c r="H626"/>
      <c r="I626"/>
      <c r="J626"/>
      <c r="K626"/>
      <c r="L626"/>
      <c r="M626"/>
      <c r="N626"/>
      <c r="O626"/>
    </row>
    <row r="627" spans="1:15" ht="14.25" x14ac:dyDescent="0.15">
      <c r="A627" s="29">
        <v>361456</v>
      </c>
      <c r="B627" s="70" t="s">
        <v>5449</v>
      </c>
      <c r="C627" s="31">
        <f>IF($D$2&gt;0,$D$2,MULTIPLIER!$C$37)</f>
        <v>0</v>
      </c>
      <c r="D627" s="32">
        <v>47</v>
      </c>
      <c r="E627" s="43">
        <f t="shared" si="13"/>
        <v>0</v>
      </c>
      <c r="F627"/>
      <c r="G627"/>
      <c r="H627"/>
      <c r="I627"/>
      <c r="J627"/>
      <c r="K627"/>
      <c r="L627"/>
      <c r="M627"/>
      <c r="N627"/>
      <c r="O627"/>
    </row>
    <row r="628" spans="1:15" ht="14.25" x14ac:dyDescent="0.15">
      <c r="A628" s="33">
        <v>361458</v>
      </c>
      <c r="B628" s="71" t="s">
        <v>5424</v>
      </c>
      <c r="C628" s="35">
        <f>IF($D$2&gt;0,$D$2,MULTIPLIER!$C$37)</f>
        <v>0</v>
      </c>
      <c r="D628" s="36">
        <v>47</v>
      </c>
      <c r="E628" s="43">
        <f t="shared" si="13"/>
        <v>0</v>
      </c>
      <c r="F628"/>
      <c r="G628"/>
      <c r="H628"/>
      <c r="I628"/>
      <c r="J628"/>
      <c r="K628"/>
      <c r="L628"/>
      <c r="M628"/>
      <c r="N628"/>
      <c r="O628"/>
    </row>
    <row r="629" spans="1:15" ht="14.25" x14ac:dyDescent="0.15">
      <c r="A629" s="29">
        <v>361460</v>
      </c>
      <c r="B629" s="70" t="s">
        <v>5450</v>
      </c>
      <c r="C629" s="31">
        <f>IF($D$2&gt;0,$D$2,MULTIPLIER!$C$37)</f>
        <v>0</v>
      </c>
      <c r="D629" s="32">
        <v>52.84</v>
      </c>
      <c r="E629" s="43">
        <f t="shared" si="13"/>
        <v>0</v>
      </c>
      <c r="F629"/>
      <c r="G629"/>
      <c r="H629"/>
      <c r="I629"/>
      <c r="J629"/>
      <c r="K629"/>
      <c r="L629"/>
      <c r="M629"/>
      <c r="N629"/>
      <c r="O629"/>
    </row>
    <row r="630" spans="1:15" ht="14.25" x14ac:dyDescent="0.15">
      <c r="A630" s="33">
        <v>361462</v>
      </c>
      <c r="B630" s="71" t="s">
        <v>5425</v>
      </c>
      <c r="C630" s="35">
        <f>IF($D$2&gt;0,$D$2,MULTIPLIER!$C$37)</f>
        <v>0</v>
      </c>
      <c r="D630" s="36">
        <v>52.84</v>
      </c>
      <c r="E630" s="43">
        <f t="shared" si="13"/>
        <v>0</v>
      </c>
      <c r="F630"/>
      <c r="G630"/>
      <c r="H630"/>
      <c r="I630"/>
      <c r="J630"/>
      <c r="K630"/>
      <c r="L630"/>
      <c r="M630"/>
      <c r="N630"/>
      <c r="O630"/>
    </row>
    <row r="631" spans="1:15" ht="14.25" x14ac:dyDescent="0.15">
      <c r="A631" s="29">
        <v>361506</v>
      </c>
      <c r="B631" s="70" t="s">
        <v>5426</v>
      </c>
      <c r="C631" s="31">
        <f>IF($D$2&gt;0,$D$2,MULTIPLIER!$C$37)</f>
        <v>0</v>
      </c>
      <c r="D631" s="32">
        <v>27.86</v>
      </c>
      <c r="E631" s="43">
        <f t="shared" si="13"/>
        <v>0</v>
      </c>
      <c r="F631"/>
      <c r="G631"/>
      <c r="H631"/>
      <c r="I631"/>
      <c r="J631"/>
      <c r="K631"/>
      <c r="L631"/>
      <c r="M631"/>
      <c r="N631"/>
      <c r="O631"/>
    </row>
    <row r="632" spans="1:15" ht="14.25" x14ac:dyDescent="0.15">
      <c r="A632" s="33">
        <v>361507</v>
      </c>
      <c r="B632" s="71" t="s">
        <v>5427</v>
      </c>
      <c r="C632" s="35">
        <f>IF($D$2&gt;0,$D$2,MULTIPLIER!$C$37)</f>
        <v>0</v>
      </c>
      <c r="D632" s="36">
        <v>161.82</v>
      </c>
      <c r="E632" s="43">
        <f t="shared" si="13"/>
        <v>0</v>
      </c>
      <c r="F632"/>
      <c r="G632"/>
      <c r="H632"/>
      <c r="I632"/>
      <c r="J632"/>
      <c r="K632"/>
      <c r="L632"/>
      <c r="M632"/>
      <c r="N632"/>
      <c r="O632"/>
    </row>
    <row r="633" spans="1:15" ht="14.25" x14ac:dyDescent="0.15">
      <c r="A633" s="29">
        <v>361508</v>
      </c>
      <c r="B633" s="70" t="s">
        <v>5428</v>
      </c>
      <c r="C633" s="31">
        <f>IF($D$2&gt;0,$D$2,MULTIPLIER!$C$37)</f>
        <v>0</v>
      </c>
      <c r="D633" s="32">
        <v>33.299999999999997</v>
      </c>
      <c r="E633" s="43">
        <f t="shared" si="13"/>
        <v>0</v>
      </c>
      <c r="F633"/>
      <c r="G633"/>
      <c r="H633"/>
      <c r="I633"/>
      <c r="J633"/>
      <c r="K633"/>
      <c r="L633"/>
      <c r="M633"/>
      <c r="N633"/>
      <c r="O633"/>
    </row>
    <row r="634" spans="1:15" ht="14.25" x14ac:dyDescent="0.15">
      <c r="A634" s="33">
        <v>361509</v>
      </c>
      <c r="B634" s="71" t="s">
        <v>5429</v>
      </c>
      <c r="C634" s="35">
        <f>IF($D$2&gt;0,$D$2,MULTIPLIER!$C$37)</f>
        <v>0</v>
      </c>
      <c r="D634" s="36">
        <v>37.340000000000003</v>
      </c>
      <c r="E634" s="43">
        <f t="shared" si="13"/>
        <v>0</v>
      </c>
      <c r="F634"/>
      <c r="G634"/>
      <c r="H634"/>
      <c r="I634"/>
      <c r="J634"/>
      <c r="K634"/>
      <c r="L634"/>
      <c r="M634"/>
      <c r="N634"/>
      <c r="O634"/>
    </row>
    <row r="635" spans="1:15" ht="14.25" x14ac:dyDescent="0.15">
      <c r="A635" s="29">
        <v>361510</v>
      </c>
      <c r="B635" s="70" t="s">
        <v>5430</v>
      </c>
      <c r="C635" s="31">
        <f>IF($D$2&gt;0,$D$2,MULTIPLIER!$C$37)</f>
        <v>0</v>
      </c>
      <c r="D635" s="32">
        <v>37.340000000000003</v>
      </c>
      <c r="E635" s="43">
        <f t="shared" si="13"/>
        <v>0</v>
      </c>
      <c r="F635"/>
      <c r="G635"/>
      <c r="H635"/>
      <c r="I635"/>
      <c r="J635"/>
      <c r="K635"/>
      <c r="L635"/>
      <c r="M635"/>
      <c r="N635"/>
      <c r="O635"/>
    </row>
    <row r="636" spans="1:15" ht="14.25" x14ac:dyDescent="0.15">
      <c r="A636" s="33">
        <v>361511</v>
      </c>
      <c r="B636" s="71" t="s">
        <v>5431</v>
      </c>
      <c r="C636" s="35">
        <f>IF($D$2&gt;0,$D$2,MULTIPLIER!$C$37)</f>
        <v>0</v>
      </c>
      <c r="D636" s="36">
        <v>41.29</v>
      </c>
      <c r="E636" s="43">
        <f t="shared" si="13"/>
        <v>0</v>
      </c>
      <c r="F636"/>
      <c r="G636"/>
      <c r="H636"/>
      <c r="I636"/>
      <c r="J636"/>
      <c r="K636"/>
      <c r="L636"/>
      <c r="M636"/>
      <c r="N636"/>
      <c r="O636"/>
    </row>
    <row r="637" spans="1:15" ht="14.25" x14ac:dyDescent="0.15">
      <c r="A637" s="29">
        <v>361512</v>
      </c>
      <c r="B637" s="70" t="s">
        <v>5432</v>
      </c>
      <c r="C637" s="31">
        <f>IF($D$2&gt;0,$D$2,MULTIPLIER!$C$37)</f>
        <v>0</v>
      </c>
      <c r="D637" s="32">
        <v>41.29</v>
      </c>
      <c r="E637" s="43">
        <f t="shared" si="13"/>
        <v>0</v>
      </c>
      <c r="F637"/>
      <c r="G637"/>
      <c r="H637"/>
      <c r="I637"/>
      <c r="J637"/>
      <c r="K637"/>
      <c r="L637"/>
      <c r="M637"/>
      <c r="N637"/>
      <c r="O637"/>
    </row>
    <row r="638" spans="1:15" ht="14.25" x14ac:dyDescent="0.15">
      <c r="A638" s="33">
        <v>361514</v>
      </c>
      <c r="B638" s="71" t="s">
        <v>5452</v>
      </c>
      <c r="C638" s="35">
        <f>IF($D$2&gt;0,$D$2,MULTIPLIER!$C$37)</f>
        <v>0</v>
      </c>
      <c r="D638" s="36">
        <v>49.27</v>
      </c>
      <c r="E638" s="43">
        <f t="shared" si="13"/>
        <v>0</v>
      </c>
      <c r="F638"/>
      <c r="G638"/>
      <c r="H638"/>
      <c r="I638"/>
      <c r="J638"/>
      <c r="K638"/>
      <c r="L638"/>
      <c r="M638"/>
      <c r="N638"/>
      <c r="O638"/>
    </row>
    <row r="639" spans="1:15" ht="14.25" x14ac:dyDescent="0.15">
      <c r="A639" s="29">
        <v>361516</v>
      </c>
      <c r="B639" s="70" t="s">
        <v>5433</v>
      </c>
      <c r="C639" s="31">
        <f>IF($D$2&gt;0,$D$2,MULTIPLIER!$C$37)</f>
        <v>0</v>
      </c>
      <c r="D639" s="32">
        <v>49.27</v>
      </c>
      <c r="E639" s="43">
        <f t="shared" si="13"/>
        <v>0</v>
      </c>
      <c r="F639"/>
      <c r="G639"/>
      <c r="H639"/>
      <c r="I639"/>
      <c r="J639"/>
      <c r="K639"/>
      <c r="L639"/>
      <c r="M639"/>
      <c r="N639"/>
      <c r="O639"/>
    </row>
    <row r="640" spans="1:15" ht="14.25" x14ac:dyDescent="0.15">
      <c r="A640" s="33">
        <v>361518</v>
      </c>
      <c r="B640" s="71" t="s">
        <v>5453</v>
      </c>
      <c r="C640" s="35">
        <f>IF($D$2&gt;0,$D$2,MULTIPLIER!$C$37)</f>
        <v>0</v>
      </c>
      <c r="D640" s="36">
        <v>57.09</v>
      </c>
      <c r="E640" s="43">
        <f t="shared" si="13"/>
        <v>0</v>
      </c>
      <c r="F640"/>
      <c r="G640"/>
      <c r="H640"/>
      <c r="I640"/>
      <c r="J640"/>
      <c r="K640"/>
      <c r="L640"/>
      <c r="M640"/>
      <c r="N640"/>
      <c r="O640"/>
    </row>
    <row r="641" spans="1:15" ht="14.25" x14ac:dyDescent="0.15">
      <c r="A641" s="29">
        <v>361520</v>
      </c>
      <c r="B641" s="70" t="s">
        <v>5454</v>
      </c>
      <c r="C641" s="31">
        <f>IF($D$2&gt;0,$D$2,MULTIPLIER!$C$37)</f>
        <v>0</v>
      </c>
      <c r="D641" s="32">
        <v>57.09</v>
      </c>
      <c r="E641" s="43">
        <f t="shared" si="13"/>
        <v>0</v>
      </c>
      <c r="F641"/>
      <c r="G641"/>
      <c r="H641"/>
      <c r="I641"/>
      <c r="J641"/>
      <c r="K641"/>
      <c r="L641"/>
      <c r="M641"/>
      <c r="N641"/>
      <c r="O641"/>
    </row>
    <row r="642" spans="1:15" ht="14.25" x14ac:dyDescent="0.15">
      <c r="A642" s="33">
        <v>361522</v>
      </c>
      <c r="B642" s="71" t="s">
        <v>5455</v>
      </c>
      <c r="C642" s="35">
        <f>IF($D$2&gt;0,$D$2,MULTIPLIER!$C$37)</f>
        <v>0</v>
      </c>
      <c r="D642" s="36">
        <v>65</v>
      </c>
      <c r="E642" s="43">
        <f t="shared" si="13"/>
        <v>0</v>
      </c>
      <c r="F642"/>
      <c r="G642"/>
      <c r="H642"/>
      <c r="I642"/>
      <c r="J642"/>
      <c r="K642"/>
      <c r="L642"/>
      <c r="M642"/>
      <c r="N642"/>
      <c r="O642"/>
    </row>
    <row r="643" spans="1:15" ht="14.25" x14ac:dyDescent="0.15">
      <c r="A643" s="29">
        <v>361524</v>
      </c>
      <c r="B643" s="70" t="s">
        <v>5434</v>
      </c>
      <c r="C643" s="31">
        <f>IF($D$2&gt;0,$D$2,MULTIPLIER!$C$37)</f>
        <v>0</v>
      </c>
      <c r="D643" s="32">
        <v>65</v>
      </c>
      <c r="E643" s="43">
        <f t="shared" si="13"/>
        <v>0</v>
      </c>
      <c r="F643"/>
      <c r="G643"/>
      <c r="H643"/>
      <c r="I643"/>
      <c r="J643"/>
      <c r="K643"/>
      <c r="L643"/>
      <c r="M643"/>
      <c r="N643"/>
      <c r="O643"/>
    </row>
    <row r="644" spans="1:15" ht="14.25" x14ac:dyDescent="0.15">
      <c r="A644" s="33">
        <v>361124</v>
      </c>
      <c r="B644" s="71" t="s">
        <v>5539</v>
      </c>
      <c r="C644" s="35">
        <f>IF($D$2&gt;0,$D$2,MULTIPLIER!$C$37)</f>
        <v>0</v>
      </c>
      <c r="D644" s="36">
        <v>11.09</v>
      </c>
      <c r="E644" s="43">
        <f t="shared" si="13"/>
        <v>0</v>
      </c>
      <c r="F644"/>
      <c r="G644"/>
      <c r="H644"/>
      <c r="I644"/>
      <c r="J644"/>
      <c r="K644"/>
      <c r="L644"/>
      <c r="M644"/>
      <c r="N644"/>
      <c r="O644"/>
    </row>
    <row r="645" spans="1:15" ht="14.25" x14ac:dyDescent="0.15">
      <c r="A645" s="29">
        <v>361125</v>
      </c>
      <c r="B645" s="70" t="s">
        <v>5540</v>
      </c>
      <c r="C645" s="31">
        <f>IF($D$2&gt;0,$D$2,MULTIPLIER!$C$37)</f>
        <v>0</v>
      </c>
      <c r="D645" s="32">
        <v>11.678000000000001</v>
      </c>
      <c r="E645" s="43">
        <f t="shared" si="13"/>
        <v>0</v>
      </c>
      <c r="F645"/>
      <c r="G645"/>
      <c r="H645"/>
      <c r="I645"/>
      <c r="J645"/>
      <c r="K645"/>
      <c r="L645"/>
      <c r="M645"/>
      <c r="N645"/>
      <c r="O645"/>
    </row>
    <row r="646" spans="1:15" ht="14.25" x14ac:dyDescent="0.15">
      <c r="A646" s="33">
        <v>361126</v>
      </c>
      <c r="B646" s="71" t="s">
        <v>5541</v>
      </c>
      <c r="C646" s="35">
        <f>IF($D$2&gt;0,$D$2,MULTIPLIER!$C$37)</f>
        <v>0</v>
      </c>
      <c r="D646" s="36">
        <v>12.266</v>
      </c>
      <c r="E646" s="43">
        <f t="shared" si="13"/>
        <v>0</v>
      </c>
      <c r="F646"/>
      <c r="G646"/>
      <c r="H646"/>
      <c r="I646"/>
      <c r="J646"/>
      <c r="K646"/>
      <c r="L646"/>
      <c r="M646"/>
      <c r="N646"/>
      <c r="O646"/>
    </row>
    <row r="647" spans="1:15" ht="14.25" x14ac:dyDescent="0.15">
      <c r="A647" s="29">
        <v>361129</v>
      </c>
      <c r="B647" s="70" t="s">
        <v>5456</v>
      </c>
      <c r="C647" s="31">
        <f>IF($D$2&gt;0,$D$2,MULTIPLIER!$C$37)</f>
        <v>0</v>
      </c>
      <c r="D647" s="32">
        <v>14.03</v>
      </c>
      <c r="E647" s="43">
        <f t="shared" ref="E647:E710" si="14">C647*D647</f>
        <v>0</v>
      </c>
      <c r="F647"/>
      <c r="G647"/>
      <c r="H647"/>
      <c r="I647"/>
      <c r="J647"/>
      <c r="K647"/>
      <c r="L647"/>
      <c r="M647"/>
      <c r="N647"/>
      <c r="O647"/>
    </row>
    <row r="648" spans="1:15" ht="14.25" x14ac:dyDescent="0.15">
      <c r="A648" s="33">
        <v>361135</v>
      </c>
      <c r="B648" s="71" t="s">
        <v>5542</v>
      </c>
      <c r="C648" s="35">
        <f>IF($D$2&gt;0,$D$2,MULTIPLIER!$C$37)</f>
        <v>0</v>
      </c>
      <c r="D648" s="36">
        <v>17.558</v>
      </c>
      <c r="E648" s="43">
        <f t="shared" si="14"/>
        <v>0</v>
      </c>
      <c r="F648"/>
      <c r="G648"/>
      <c r="H648"/>
      <c r="I648"/>
      <c r="J648"/>
      <c r="K648"/>
      <c r="L648"/>
      <c r="M648"/>
      <c r="N648"/>
      <c r="O648"/>
    </row>
    <row r="649" spans="1:15" ht="14.25" x14ac:dyDescent="0.15">
      <c r="A649" s="29" t="s">
        <v>1990</v>
      </c>
      <c r="B649" s="70" t="s">
        <v>5543</v>
      </c>
      <c r="C649" s="31">
        <f>IF($D$2&gt;0,$D$2,MULTIPLIER!$C$37)</f>
        <v>0</v>
      </c>
      <c r="D649" s="32">
        <v>25.202000000000002</v>
      </c>
      <c r="E649" s="43">
        <f t="shared" si="14"/>
        <v>0</v>
      </c>
      <c r="F649"/>
      <c r="G649"/>
      <c r="H649"/>
      <c r="I649"/>
      <c r="J649"/>
      <c r="K649"/>
      <c r="L649"/>
      <c r="M649"/>
      <c r="N649"/>
      <c r="O649"/>
    </row>
    <row r="650" spans="1:15" ht="14.25" x14ac:dyDescent="0.15">
      <c r="A650" s="33">
        <v>361159</v>
      </c>
      <c r="B650" s="71" t="s">
        <v>5457</v>
      </c>
      <c r="C650" s="35">
        <f>IF($D$2&gt;0,$D$2,MULTIPLIER!$C$37)</f>
        <v>0</v>
      </c>
      <c r="D650" s="36">
        <v>10.63</v>
      </c>
      <c r="E650" s="43">
        <f t="shared" si="14"/>
        <v>0</v>
      </c>
      <c r="F650"/>
      <c r="G650"/>
      <c r="H650"/>
      <c r="I650"/>
      <c r="J650"/>
      <c r="K650"/>
      <c r="L650"/>
      <c r="M650"/>
      <c r="N650"/>
      <c r="O650"/>
    </row>
    <row r="651" spans="1:15" ht="14.25" x14ac:dyDescent="0.15">
      <c r="A651" s="29">
        <v>361160</v>
      </c>
      <c r="B651" s="70" t="s">
        <v>5458</v>
      </c>
      <c r="C651" s="31">
        <f>IF($D$2&gt;0,$D$2,MULTIPLIER!$C$37)</f>
        <v>0</v>
      </c>
      <c r="D651" s="32">
        <v>11.36</v>
      </c>
      <c r="E651" s="43">
        <f t="shared" si="14"/>
        <v>0</v>
      </c>
      <c r="F651"/>
      <c r="G651"/>
      <c r="H651"/>
      <c r="I651"/>
      <c r="J651"/>
      <c r="K651"/>
      <c r="L651"/>
      <c r="M651"/>
      <c r="N651"/>
      <c r="O651"/>
    </row>
    <row r="652" spans="1:15" ht="14.25" x14ac:dyDescent="0.15">
      <c r="A652" s="33">
        <v>361161</v>
      </c>
      <c r="B652" s="71" t="s">
        <v>5544</v>
      </c>
      <c r="C652" s="35">
        <f>IF($D$2&gt;0,$D$2,MULTIPLIER!$C$37)</f>
        <v>0</v>
      </c>
      <c r="D652" s="36">
        <v>12.08</v>
      </c>
      <c r="E652" s="43">
        <f t="shared" si="14"/>
        <v>0</v>
      </c>
      <c r="F652"/>
      <c r="G652"/>
      <c r="H652"/>
      <c r="I652"/>
      <c r="J652"/>
      <c r="K652"/>
      <c r="L652"/>
      <c r="M652"/>
      <c r="N652"/>
      <c r="O652"/>
    </row>
    <row r="653" spans="1:15" ht="14.25" x14ac:dyDescent="0.15">
      <c r="A653" s="29">
        <v>361162</v>
      </c>
      <c r="B653" s="70" t="s">
        <v>5459</v>
      </c>
      <c r="C653" s="31">
        <f>IF($D$2&gt;0,$D$2,MULTIPLIER!$C$37)</f>
        <v>0</v>
      </c>
      <c r="D653" s="32">
        <v>12.81</v>
      </c>
      <c r="E653" s="43">
        <f t="shared" si="14"/>
        <v>0</v>
      </c>
      <c r="F653"/>
      <c r="G653"/>
      <c r="H653"/>
      <c r="I653"/>
      <c r="J653"/>
      <c r="K653"/>
      <c r="L653"/>
      <c r="M653"/>
      <c r="N653"/>
      <c r="O653"/>
    </row>
    <row r="654" spans="1:15" ht="14.25" x14ac:dyDescent="0.15">
      <c r="A654" s="33">
        <v>361163</v>
      </c>
      <c r="B654" s="71" t="s">
        <v>5460</v>
      </c>
      <c r="C654" s="35">
        <f>IF($D$2&gt;0,$D$2,MULTIPLIER!$C$37)</f>
        <v>0</v>
      </c>
      <c r="D654" s="36">
        <v>13.54</v>
      </c>
      <c r="E654" s="43">
        <f t="shared" si="14"/>
        <v>0</v>
      </c>
      <c r="F654"/>
      <c r="G654"/>
      <c r="H654"/>
      <c r="I654"/>
      <c r="J654"/>
      <c r="K654"/>
      <c r="L654"/>
      <c r="M654"/>
      <c r="N654"/>
      <c r="O654"/>
    </row>
    <row r="655" spans="1:15" ht="14.25" x14ac:dyDescent="0.15">
      <c r="A655" s="29">
        <v>361164</v>
      </c>
      <c r="B655" s="70" t="s">
        <v>5461</v>
      </c>
      <c r="C655" s="31">
        <f>IF($D$2&gt;0,$D$2,MULTIPLIER!$C$37)</f>
        <v>0</v>
      </c>
      <c r="D655" s="32">
        <v>14.27</v>
      </c>
      <c r="E655" s="43">
        <f t="shared" si="14"/>
        <v>0</v>
      </c>
      <c r="F655"/>
      <c r="G655"/>
      <c r="H655"/>
      <c r="I655"/>
      <c r="J655"/>
      <c r="K655"/>
      <c r="L655"/>
      <c r="M655"/>
      <c r="N655"/>
      <c r="O655"/>
    </row>
    <row r="656" spans="1:15" ht="14.25" x14ac:dyDescent="0.15">
      <c r="A656" s="33">
        <v>361165</v>
      </c>
      <c r="B656" s="71" t="s">
        <v>5462</v>
      </c>
      <c r="C656" s="35">
        <f>IF($D$2&gt;0,$D$2,MULTIPLIER!$C$37)</f>
        <v>0</v>
      </c>
      <c r="D656" s="36">
        <v>14.898</v>
      </c>
      <c r="E656" s="43">
        <f t="shared" si="14"/>
        <v>0</v>
      </c>
      <c r="F656"/>
      <c r="G656"/>
      <c r="H656"/>
      <c r="I656"/>
      <c r="J656"/>
      <c r="K656"/>
      <c r="L656"/>
      <c r="M656"/>
      <c r="N656"/>
      <c r="O656"/>
    </row>
    <row r="657" spans="1:15" ht="14.25" x14ac:dyDescent="0.15">
      <c r="A657" s="29">
        <v>361166</v>
      </c>
      <c r="B657" s="70" t="s">
        <v>5463</v>
      </c>
      <c r="C657" s="31">
        <f>IF($D$2&gt;0,$D$2,MULTIPLIER!$C$37)</f>
        <v>0</v>
      </c>
      <c r="D657" s="32">
        <v>15.526</v>
      </c>
      <c r="E657" s="43">
        <f t="shared" si="14"/>
        <v>0</v>
      </c>
      <c r="F657"/>
      <c r="G657"/>
      <c r="H657"/>
      <c r="I657"/>
      <c r="J657"/>
      <c r="K657"/>
      <c r="L657"/>
      <c r="M657"/>
      <c r="N657"/>
      <c r="O657"/>
    </row>
    <row r="658" spans="1:15" ht="14.25" x14ac:dyDescent="0.15">
      <c r="A658" s="33">
        <v>361167</v>
      </c>
      <c r="B658" s="71" t="s">
        <v>5464</v>
      </c>
      <c r="C658" s="35">
        <f>IF($D$2&gt;0,$D$2,MULTIPLIER!$C$37)</f>
        <v>0</v>
      </c>
      <c r="D658" s="36">
        <v>16.154</v>
      </c>
      <c r="E658" s="43">
        <f t="shared" si="14"/>
        <v>0</v>
      </c>
      <c r="F658"/>
      <c r="G658"/>
      <c r="H658"/>
      <c r="I658"/>
      <c r="J658"/>
      <c r="K658"/>
      <c r="L658"/>
      <c r="M658"/>
      <c r="N658"/>
      <c r="O658"/>
    </row>
    <row r="659" spans="1:15" ht="14.25" x14ac:dyDescent="0.15">
      <c r="A659" s="29">
        <v>361168</v>
      </c>
      <c r="B659" s="70" t="s">
        <v>5465</v>
      </c>
      <c r="C659" s="31">
        <f>IF($D$2&gt;0,$D$2,MULTIPLIER!$C$37)</f>
        <v>0</v>
      </c>
      <c r="D659" s="32">
        <v>16.782</v>
      </c>
      <c r="E659" s="43">
        <f t="shared" si="14"/>
        <v>0</v>
      </c>
      <c r="F659"/>
      <c r="G659"/>
      <c r="H659"/>
      <c r="I659"/>
      <c r="J659"/>
      <c r="K659"/>
      <c r="L659"/>
      <c r="M659"/>
      <c r="N659"/>
      <c r="O659"/>
    </row>
    <row r="660" spans="1:15" ht="14.25" x14ac:dyDescent="0.15">
      <c r="A660" s="33">
        <v>361169</v>
      </c>
      <c r="B660" s="71" t="s">
        <v>5466</v>
      </c>
      <c r="C660" s="35">
        <f>IF($D$2&gt;0,$D$2,MULTIPLIER!$C$37)</f>
        <v>0</v>
      </c>
      <c r="D660" s="36">
        <v>17.41</v>
      </c>
      <c r="E660" s="43">
        <f t="shared" si="14"/>
        <v>0</v>
      </c>
      <c r="F660"/>
      <c r="G660"/>
      <c r="H660"/>
      <c r="I660"/>
      <c r="J660"/>
      <c r="K660"/>
      <c r="L660"/>
      <c r="M660"/>
      <c r="N660"/>
      <c r="O660"/>
    </row>
    <row r="661" spans="1:15" ht="14.25" x14ac:dyDescent="0.15">
      <c r="A661" s="29">
        <v>361170</v>
      </c>
      <c r="B661" s="70" t="s">
        <v>5467</v>
      </c>
      <c r="C661" s="31">
        <f>IF($D$2&gt;0,$D$2,MULTIPLIER!$C$37)</f>
        <v>0</v>
      </c>
      <c r="D661" s="32">
        <v>18.04</v>
      </c>
      <c r="E661" s="43">
        <f t="shared" si="14"/>
        <v>0</v>
      </c>
      <c r="F661"/>
      <c r="G661"/>
      <c r="H661"/>
      <c r="I661"/>
      <c r="J661"/>
      <c r="K661"/>
      <c r="L661"/>
      <c r="M661"/>
      <c r="N661"/>
      <c r="O661"/>
    </row>
    <row r="662" spans="1:15" ht="14.25" x14ac:dyDescent="0.15">
      <c r="A662" s="33">
        <v>361194</v>
      </c>
      <c r="B662" s="71" t="s">
        <v>5468</v>
      </c>
      <c r="C662" s="35">
        <f>IF($D$2&gt;0,$D$2,MULTIPLIER!$C$37)</f>
        <v>0</v>
      </c>
      <c r="D662" s="36">
        <v>11.18</v>
      </c>
      <c r="E662" s="43">
        <f t="shared" si="14"/>
        <v>0</v>
      </c>
      <c r="F662"/>
      <c r="G662"/>
      <c r="H662"/>
      <c r="I662"/>
      <c r="J662"/>
      <c r="K662"/>
      <c r="L662"/>
      <c r="M662"/>
      <c r="N662"/>
      <c r="O662"/>
    </row>
    <row r="663" spans="1:15" ht="14.25" x14ac:dyDescent="0.15">
      <c r="A663" s="29">
        <v>361195</v>
      </c>
      <c r="B663" s="70" t="s">
        <v>5469</v>
      </c>
      <c r="C663" s="31">
        <f>IF($D$2&gt;0,$D$2,MULTIPLIER!$C$37)</f>
        <v>0</v>
      </c>
      <c r="D663" s="32">
        <v>12.11</v>
      </c>
      <c r="E663" s="43">
        <f t="shared" si="14"/>
        <v>0</v>
      </c>
      <c r="F663"/>
      <c r="G663"/>
      <c r="H663"/>
      <c r="I663"/>
      <c r="J663"/>
      <c r="K663"/>
      <c r="L663"/>
      <c r="M663"/>
      <c r="N663"/>
      <c r="O663"/>
    </row>
    <row r="664" spans="1:15" ht="14.25" x14ac:dyDescent="0.15">
      <c r="A664" s="33">
        <v>361196</v>
      </c>
      <c r="B664" s="71" t="s">
        <v>5470</v>
      </c>
      <c r="C664" s="35">
        <f>IF($D$2&gt;0,$D$2,MULTIPLIER!$C$37)</f>
        <v>0</v>
      </c>
      <c r="D664" s="36">
        <v>13.05</v>
      </c>
      <c r="E664" s="43">
        <f t="shared" si="14"/>
        <v>0</v>
      </c>
      <c r="F664"/>
      <c r="G664"/>
      <c r="H664"/>
      <c r="I664"/>
      <c r="J664"/>
      <c r="K664"/>
      <c r="L664"/>
      <c r="M664"/>
      <c r="N664"/>
      <c r="O664"/>
    </row>
    <row r="665" spans="1:15" ht="14.25" x14ac:dyDescent="0.15">
      <c r="A665" s="29">
        <v>361197</v>
      </c>
      <c r="B665" s="70" t="s">
        <v>5545</v>
      </c>
      <c r="C665" s="31">
        <f>IF($D$2&gt;0,$D$2,MULTIPLIER!$C$37)</f>
        <v>0</v>
      </c>
      <c r="D665" s="32">
        <v>13.99</v>
      </c>
      <c r="E665" s="43">
        <f t="shared" si="14"/>
        <v>0</v>
      </c>
      <c r="F665"/>
      <c r="G665"/>
      <c r="H665"/>
      <c r="I665"/>
      <c r="J665"/>
      <c r="K665"/>
      <c r="L665"/>
      <c r="M665"/>
      <c r="N665"/>
      <c r="O665"/>
    </row>
    <row r="666" spans="1:15" ht="14.25" x14ac:dyDescent="0.15">
      <c r="A666" s="33">
        <v>361198</v>
      </c>
      <c r="B666" s="71" t="s">
        <v>5471</v>
      </c>
      <c r="C666" s="35">
        <f>IF($D$2&gt;0,$D$2,MULTIPLIER!$C$37)</f>
        <v>0</v>
      </c>
      <c r="D666" s="36">
        <v>14.93</v>
      </c>
      <c r="E666" s="43">
        <f t="shared" si="14"/>
        <v>0</v>
      </c>
      <c r="F666"/>
      <c r="G666"/>
      <c r="H666"/>
      <c r="I666"/>
      <c r="J666"/>
      <c r="K666"/>
      <c r="L666"/>
      <c r="M666"/>
      <c r="N666"/>
      <c r="O666"/>
    </row>
    <row r="667" spans="1:15" ht="14.25" x14ac:dyDescent="0.15">
      <c r="A667" s="29">
        <v>361199</v>
      </c>
      <c r="B667" s="70" t="s">
        <v>5472</v>
      </c>
      <c r="C667" s="31">
        <f>IF($D$2&gt;0,$D$2,MULTIPLIER!$C$37)</f>
        <v>0</v>
      </c>
      <c r="D667" s="32">
        <v>15.86</v>
      </c>
      <c r="E667" s="43">
        <f t="shared" si="14"/>
        <v>0</v>
      </c>
      <c r="F667"/>
      <c r="G667"/>
      <c r="H667"/>
      <c r="I667"/>
      <c r="J667"/>
      <c r="K667"/>
      <c r="L667"/>
      <c r="M667"/>
      <c r="N667"/>
      <c r="O667"/>
    </row>
    <row r="668" spans="1:15" ht="14.25" x14ac:dyDescent="0.15">
      <c r="A668" s="33">
        <v>361200</v>
      </c>
      <c r="B668" s="71" t="s">
        <v>5473</v>
      </c>
      <c r="C668" s="35">
        <f>IF($D$2&gt;0,$D$2,MULTIPLIER!$C$37)</f>
        <v>0</v>
      </c>
      <c r="D668" s="36">
        <v>16.457999999999998</v>
      </c>
      <c r="E668" s="43">
        <f t="shared" si="14"/>
        <v>0</v>
      </c>
      <c r="F668"/>
      <c r="G668"/>
      <c r="H668"/>
      <c r="I668"/>
      <c r="J668"/>
      <c r="K668"/>
      <c r="L668"/>
      <c r="M668"/>
      <c r="N668"/>
      <c r="O668"/>
    </row>
    <row r="669" spans="1:15" ht="14.25" x14ac:dyDescent="0.15">
      <c r="A669" s="29">
        <v>361201</v>
      </c>
      <c r="B669" s="70" t="s">
        <v>5474</v>
      </c>
      <c r="C669" s="31">
        <f>IF($D$2&gt;0,$D$2,MULTIPLIER!$C$37)</f>
        <v>0</v>
      </c>
      <c r="D669" s="32">
        <v>17.056000000000001</v>
      </c>
      <c r="E669" s="43">
        <f t="shared" si="14"/>
        <v>0</v>
      </c>
      <c r="F669"/>
      <c r="G669"/>
      <c r="H669"/>
      <c r="I669"/>
      <c r="J669"/>
      <c r="K669"/>
      <c r="L669"/>
      <c r="M669"/>
      <c r="N669"/>
      <c r="O669"/>
    </row>
    <row r="670" spans="1:15" ht="14.25" x14ac:dyDescent="0.15">
      <c r="A670" s="33">
        <v>361202</v>
      </c>
      <c r="B670" s="71" t="s">
        <v>5475</v>
      </c>
      <c r="C670" s="35">
        <f>IF($D$2&gt;0,$D$2,MULTIPLIER!$C$37)</f>
        <v>0</v>
      </c>
      <c r="D670" s="36">
        <v>17.654</v>
      </c>
      <c r="E670" s="43">
        <f t="shared" si="14"/>
        <v>0</v>
      </c>
      <c r="F670"/>
      <c r="G670"/>
      <c r="H670"/>
      <c r="I670"/>
      <c r="J670"/>
      <c r="K670"/>
      <c r="L670"/>
      <c r="M670"/>
      <c r="N670"/>
      <c r="O670"/>
    </row>
    <row r="671" spans="1:15" ht="14.25" x14ac:dyDescent="0.15">
      <c r="A671" s="29">
        <v>361203</v>
      </c>
      <c r="B671" s="70" t="s">
        <v>5476</v>
      </c>
      <c r="C671" s="31">
        <f>IF($D$2&gt;0,$D$2,MULTIPLIER!$C$37)</f>
        <v>0</v>
      </c>
      <c r="D671" s="32">
        <v>18.251999999999999</v>
      </c>
      <c r="E671" s="43">
        <f t="shared" si="14"/>
        <v>0</v>
      </c>
      <c r="F671"/>
      <c r="G671"/>
      <c r="H671"/>
      <c r="I671"/>
      <c r="J671"/>
      <c r="K671"/>
      <c r="L671"/>
      <c r="M671"/>
      <c r="N671"/>
      <c r="O671"/>
    </row>
    <row r="672" spans="1:15" ht="14.25" x14ac:dyDescent="0.15">
      <c r="A672" s="33">
        <v>361204</v>
      </c>
      <c r="B672" s="71" t="s">
        <v>5477</v>
      </c>
      <c r="C672" s="35">
        <f>IF($D$2&gt;0,$D$2,MULTIPLIER!$C$37)</f>
        <v>0</v>
      </c>
      <c r="D672" s="36">
        <v>18.850000000000001</v>
      </c>
      <c r="E672" s="43">
        <f t="shared" si="14"/>
        <v>0</v>
      </c>
      <c r="F672"/>
      <c r="G672"/>
      <c r="H672"/>
      <c r="I672"/>
      <c r="J672"/>
      <c r="K672"/>
      <c r="L672"/>
      <c r="M672"/>
      <c r="N672"/>
      <c r="O672"/>
    </row>
    <row r="673" spans="1:15" ht="14.25" x14ac:dyDescent="0.15">
      <c r="A673" s="29">
        <v>361205</v>
      </c>
      <c r="B673" s="70" t="s">
        <v>5478</v>
      </c>
      <c r="C673" s="31">
        <f>IF($D$2&gt;0,$D$2,MULTIPLIER!$C$37)</f>
        <v>0</v>
      </c>
      <c r="D673" s="32">
        <v>19.45</v>
      </c>
      <c r="E673" s="43">
        <f t="shared" si="14"/>
        <v>0</v>
      </c>
      <c r="F673"/>
      <c r="G673"/>
      <c r="H673"/>
      <c r="I673"/>
      <c r="J673"/>
      <c r="K673"/>
      <c r="L673"/>
      <c r="M673"/>
      <c r="N673"/>
      <c r="O673"/>
    </row>
    <row r="674" spans="1:15" ht="14.25" x14ac:dyDescent="0.15">
      <c r="A674" s="33">
        <v>361230</v>
      </c>
      <c r="B674" s="71" t="s">
        <v>5485</v>
      </c>
      <c r="C674" s="35">
        <f>IF($D$2&gt;0,$D$2,MULTIPLIER!$C$37)</f>
        <v>0</v>
      </c>
      <c r="D674" s="36">
        <v>8.43</v>
      </c>
      <c r="E674" s="43">
        <f t="shared" si="14"/>
        <v>0</v>
      </c>
      <c r="F674"/>
      <c r="G674"/>
      <c r="H674"/>
      <c r="I674"/>
      <c r="J674"/>
      <c r="K674"/>
      <c r="L674"/>
      <c r="M674"/>
      <c r="N674"/>
      <c r="O674"/>
    </row>
    <row r="675" spans="1:15" ht="14.25" x14ac:dyDescent="0.15">
      <c r="A675" s="29">
        <v>361231</v>
      </c>
      <c r="B675" s="70" t="s">
        <v>5486</v>
      </c>
      <c r="C675" s="31">
        <f>IF($D$2&gt;0,$D$2,MULTIPLIER!$C$37)</f>
        <v>0</v>
      </c>
      <c r="D675" s="32">
        <v>9.14</v>
      </c>
      <c r="E675" s="43">
        <f t="shared" si="14"/>
        <v>0</v>
      </c>
      <c r="F675"/>
      <c r="G675"/>
      <c r="H675"/>
      <c r="I675"/>
      <c r="J675"/>
      <c r="K675"/>
      <c r="L675"/>
      <c r="M675"/>
      <c r="N675"/>
      <c r="O675"/>
    </row>
    <row r="676" spans="1:15" ht="14.25" x14ac:dyDescent="0.15">
      <c r="A676" s="33">
        <v>361232</v>
      </c>
      <c r="B676" s="71" t="s">
        <v>5487</v>
      </c>
      <c r="C676" s="35">
        <f>IF($D$2&gt;0,$D$2,MULTIPLIER!$C$37)</f>
        <v>0</v>
      </c>
      <c r="D676" s="36">
        <v>9.85</v>
      </c>
      <c r="E676" s="43">
        <f t="shared" si="14"/>
        <v>0</v>
      </c>
      <c r="F676"/>
      <c r="G676"/>
      <c r="H676"/>
      <c r="I676"/>
      <c r="J676"/>
      <c r="K676"/>
      <c r="L676"/>
      <c r="M676"/>
      <c r="N676"/>
      <c r="O676"/>
    </row>
    <row r="677" spans="1:15" ht="14.25" x14ac:dyDescent="0.15">
      <c r="A677" s="29">
        <v>361234</v>
      </c>
      <c r="B677" s="70" t="s">
        <v>5488</v>
      </c>
      <c r="C677" s="31">
        <f>IF($D$2&gt;0,$D$2,MULTIPLIER!$C$37)</f>
        <v>0</v>
      </c>
      <c r="D677" s="32">
        <v>11.28</v>
      </c>
      <c r="E677" s="43">
        <f t="shared" si="14"/>
        <v>0</v>
      </c>
      <c r="F677"/>
      <c r="G677"/>
      <c r="H677"/>
      <c r="I677"/>
      <c r="J677"/>
      <c r="K677"/>
      <c r="L677"/>
      <c r="M677"/>
      <c r="N677"/>
      <c r="O677"/>
    </row>
    <row r="678" spans="1:15" ht="14.25" x14ac:dyDescent="0.15">
      <c r="A678" s="33">
        <v>361236</v>
      </c>
      <c r="B678" s="71" t="s">
        <v>5489</v>
      </c>
      <c r="C678" s="35">
        <f>IF($D$2&gt;0,$D$2,MULTIPLIER!$C$37)</f>
        <v>0</v>
      </c>
      <c r="D678" s="36">
        <v>12.295999999999999</v>
      </c>
      <c r="E678" s="43">
        <f t="shared" si="14"/>
        <v>0</v>
      </c>
      <c r="F678"/>
      <c r="G678"/>
      <c r="H678"/>
      <c r="I678"/>
      <c r="J678"/>
      <c r="K678"/>
      <c r="L678"/>
      <c r="M678"/>
      <c r="N678"/>
      <c r="O678"/>
    </row>
    <row r="679" spans="1:15" ht="14.25" x14ac:dyDescent="0.15">
      <c r="A679" s="29">
        <v>361240</v>
      </c>
      <c r="B679" s="70" t="s">
        <v>5490</v>
      </c>
      <c r="C679" s="31">
        <f>IF($D$2&gt;0,$D$2,MULTIPLIER!$C$37)</f>
        <v>0</v>
      </c>
      <c r="D679" s="32">
        <v>14.51</v>
      </c>
      <c r="E679" s="43">
        <f t="shared" si="14"/>
        <v>0</v>
      </c>
      <c r="F679"/>
      <c r="G679"/>
      <c r="H679"/>
      <c r="I679"/>
      <c r="J679"/>
      <c r="K679"/>
      <c r="L679"/>
      <c r="M679"/>
      <c r="N679"/>
      <c r="O679"/>
    </row>
    <row r="680" spans="1:15" ht="14.25" x14ac:dyDescent="0.15">
      <c r="A680" s="33" t="s">
        <v>2022</v>
      </c>
      <c r="B680" s="71" t="s">
        <v>5546</v>
      </c>
      <c r="C680" s="35">
        <f>IF($D$2&gt;0,$D$2,MULTIPLIER!$C$37)</f>
        <v>0</v>
      </c>
      <c r="D680" s="36">
        <v>16.282</v>
      </c>
      <c r="E680" s="43">
        <f t="shared" si="14"/>
        <v>0</v>
      </c>
      <c r="F680"/>
      <c r="G680"/>
      <c r="H680"/>
      <c r="I680"/>
      <c r="J680"/>
      <c r="K680"/>
      <c r="L680"/>
      <c r="M680"/>
      <c r="N680"/>
      <c r="O680"/>
    </row>
    <row r="681" spans="1:15" ht="14.25" x14ac:dyDescent="0.15">
      <c r="A681" s="29" t="s">
        <v>2024</v>
      </c>
      <c r="B681" s="70" t="s">
        <v>5491</v>
      </c>
      <c r="C681" s="31">
        <f>IF($D$2&gt;0,$D$2,MULTIPLIER!$C$37)</f>
        <v>0</v>
      </c>
      <c r="D681" s="32">
        <v>17.170000000000002</v>
      </c>
      <c r="E681" s="43">
        <f t="shared" si="14"/>
        <v>0</v>
      </c>
      <c r="F681"/>
      <c r="G681"/>
      <c r="H681"/>
      <c r="I681"/>
      <c r="J681"/>
      <c r="K681"/>
      <c r="L681"/>
      <c r="M681"/>
      <c r="N681"/>
      <c r="O681"/>
    </row>
    <row r="682" spans="1:15" ht="14.25" x14ac:dyDescent="0.15">
      <c r="A682" s="33" t="s">
        <v>2026</v>
      </c>
      <c r="B682" s="71" t="s">
        <v>5492</v>
      </c>
      <c r="C682" s="35">
        <f>IF($D$2&gt;0,$D$2,MULTIPLIER!$C$37)</f>
        <v>0</v>
      </c>
      <c r="D682" s="36">
        <v>19.809999999999999</v>
      </c>
      <c r="E682" s="43">
        <f t="shared" si="14"/>
        <v>0</v>
      </c>
      <c r="F682"/>
      <c r="G682"/>
      <c r="H682"/>
      <c r="I682"/>
      <c r="J682"/>
      <c r="K682"/>
      <c r="L682"/>
      <c r="M682"/>
      <c r="N682"/>
      <c r="O682"/>
    </row>
    <row r="683" spans="1:15" ht="14.25" x14ac:dyDescent="0.15">
      <c r="A683" s="29" t="s">
        <v>2028</v>
      </c>
      <c r="B683" s="70" t="s">
        <v>5493</v>
      </c>
      <c r="C683" s="31">
        <f>IF($D$2&gt;0,$D$2,MULTIPLIER!$C$37)</f>
        <v>0</v>
      </c>
      <c r="D683" s="32">
        <v>25.44</v>
      </c>
      <c r="E683" s="43">
        <f t="shared" si="14"/>
        <v>0</v>
      </c>
      <c r="F683"/>
      <c r="G683"/>
      <c r="H683"/>
      <c r="I683"/>
      <c r="J683"/>
      <c r="K683"/>
      <c r="L683"/>
      <c r="M683"/>
      <c r="N683"/>
      <c r="O683"/>
    </row>
    <row r="684" spans="1:15" ht="14.25" x14ac:dyDescent="0.15">
      <c r="A684" s="33" t="s">
        <v>2030</v>
      </c>
      <c r="B684" s="71" t="s">
        <v>5494</v>
      </c>
      <c r="C684" s="35">
        <f>IF($D$2&gt;0,$D$2,MULTIPLIER!$C$37)</f>
        <v>0</v>
      </c>
      <c r="D684" s="36">
        <v>31.35</v>
      </c>
      <c r="E684" s="43">
        <f t="shared" si="14"/>
        <v>0</v>
      </c>
      <c r="F684"/>
      <c r="G684"/>
      <c r="H684"/>
      <c r="I684"/>
      <c r="J684"/>
      <c r="K684"/>
      <c r="L684"/>
      <c r="M684"/>
      <c r="N684"/>
      <c r="O684"/>
    </row>
    <row r="685" spans="1:15" ht="14.25" x14ac:dyDescent="0.15">
      <c r="A685" s="29" t="s">
        <v>2032</v>
      </c>
      <c r="B685" s="70" t="s">
        <v>5495</v>
      </c>
      <c r="C685" s="31">
        <f>IF($D$2&gt;0,$D$2,MULTIPLIER!$C$37)</f>
        <v>0</v>
      </c>
      <c r="D685" s="32">
        <v>37.01</v>
      </c>
      <c r="E685" s="43">
        <f t="shared" si="14"/>
        <v>0</v>
      </c>
      <c r="F685"/>
      <c r="G685"/>
      <c r="H685"/>
      <c r="I685"/>
      <c r="J685"/>
      <c r="K685"/>
      <c r="L685"/>
      <c r="M685"/>
      <c r="N685"/>
      <c r="O685"/>
    </row>
    <row r="686" spans="1:15" ht="14.25" x14ac:dyDescent="0.15">
      <c r="A686" s="33">
        <v>361265</v>
      </c>
      <c r="B686" s="71" t="s">
        <v>5496</v>
      </c>
      <c r="C686" s="35">
        <f>IF($D$2&gt;0,$D$2,MULTIPLIER!$C$37)</f>
        <v>0</v>
      </c>
      <c r="D686" s="36">
        <v>9.9499999999999993</v>
      </c>
      <c r="E686" s="43">
        <f t="shared" si="14"/>
        <v>0</v>
      </c>
      <c r="F686"/>
      <c r="G686"/>
      <c r="H686"/>
      <c r="I686"/>
      <c r="J686"/>
      <c r="K686"/>
      <c r="L686"/>
      <c r="M686"/>
      <c r="N686"/>
      <c r="O686"/>
    </row>
    <row r="687" spans="1:15" ht="14.25" x14ac:dyDescent="0.15">
      <c r="A687" s="29">
        <v>361266</v>
      </c>
      <c r="B687" s="70" t="s">
        <v>5497</v>
      </c>
      <c r="C687" s="31">
        <f>IF($D$2&gt;0,$D$2,MULTIPLIER!$C$37)</f>
        <v>0</v>
      </c>
      <c r="D687" s="32">
        <v>10.82</v>
      </c>
      <c r="E687" s="43">
        <f t="shared" si="14"/>
        <v>0</v>
      </c>
      <c r="F687"/>
      <c r="G687"/>
      <c r="H687"/>
      <c r="I687"/>
      <c r="J687"/>
      <c r="K687"/>
      <c r="L687"/>
      <c r="M687"/>
      <c r="N687"/>
      <c r="O687"/>
    </row>
    <row r="688" spans="1:15" ht="14.25" x14ac:dyDescent="0.15">
      <c r="A688" s="33">
        <v>361267</v>
      </c>
      <c r="B688" s="71" t="s">
        <v>5498</v>
      </c>
      <c r="C688" s="35">
        <f>IF($D$2&gt;0,$D$2,MULTIPLIER!$C$37)</f>
        <v>0</v>
      </c>
      <c r="D688" s="36">
        <v>11.68</v>
      </c>
      <c r="E688" s="43">
        <f t="shared" si="14"/>
        <v>0</v>
      </c>
      <c r="F688"/>
      <c r="G688"/>
      <c r="H688"/>
      <c r="I688"/>
      <c r="J688"/>
      <c r="K688"/>
      <c r="L688"/>
      <c r="M688"/>
      <c r="N688"/>
      <c r="O688"/>
    </row>
    <row r="689" spans="1:15" ht="14.25" x14ac:dyDescent="0.15">
      <c r="A689" s="29">
        <v>361269</v>
      </c>
      <c r="B689" s="70" t="s">
        <v>5499</v>
      </c>
      <c r="C689" s="31">
        <f>IF($D$2&gt;0,$D$2,MULTIPLIER!$C$37)</f>
        <v>0</v>
      </c>
      <c r="D689" s="32">
        <v>13.41</v>
      </c>
      <c r="E689" s="43">
        <f t="shared" si="14"/>
        <v>0</v>
      </c>
      <c r="F689"/>
      <c r="G689"/>
      <c r="H689"/>
      <c r="I689"/>
      <c r="J689"/>
      <c r="K689"/>
      <c r="L689"/>
      <c r="M689"/>
      <c r="N689"/>
      <c r="O689"/>
    </row>
    <row r="690" spans="1:15" ht="14.25" x14ac:dyDescent="0.15">
      <c r="A690" s="33">
        <v>361271</v>
      </c>
      <c r="B690" s="71" t="s">
        <v>5547</v>
      </c>
      <c r="C690" s="35">
        <f>IF($D$2&gt;0,$D$2,MULTIPLIER!$C$37)</f>
        <v>0</v>
      </c>
      <c r="D690" s="36">
        <v>14.676600000000001</v>
      </c>
      <c r="E690" s="43">
        <f t="shared" si="14"/>
        <v>0</v>
      </c>
      <c r="F690"/>
      <c r="G690"/>
      <c r="H690"/>
      <c r="I690"/>
      <c r="J690"/>
      <c r="K690"/>
      <c r="L690"/>
      <c r="M690"/>
      <c r="N690"/>
      <c r="O690"/>
    </row>
    <row r="691" spans="1:15" ht="14.25" x14ac:dyDescent="0.15">
      <c r="A691" s="29">
        <v>361275</v>
      </c>
      <c r="B691" s="70" t="s">
        <v>5500</v>
      </c>
      <c r="C691" s="31">
        <f>IF($D$2&gt;0,$D$2,MULTIPLIER!$C$37)</f>
        <v>0</v>
      </c>
      <c r="D691" s="32">
        <v>17.209800000000001</v>
      </c>
      <c r="E691" s="43">
        <f t="shared" si="14"/>
        <v>0</v>
      </c>
      <c r="F691"/>
      <c r="G691"/>
      <c r="H691"/>
      <c r="I691"/>
      <c r="J691"/>
      <c r="K691"/>
      <c r="L691"/>
      <c r="M691"/>
      <c r="N691"/>
      <c r="O691"/>
    </row>
    <row r="692" spans="1:15" ht="14.25" x14ac:dyDescent="0.15">
      <c r="A692" s="33" t="s">
        <v>2040</v>
      </c>
      <c r="B692" s="71" t="s">
        <v>5501</v>
      </c>
      <c r="C692" s="35">
        <f>IF($D$2&gt;0,$D$2,MULTIPLIER!$C$37)</f>
        <v>0</v>
      </c>
      <c r="D692" s="36">
        <v>21.16</v>
      </c>
      <c r="E692" s="43">
        <f t="shared" si="14"/>
        <v>0</v>
      </c>
      <c r="F692"/>
      <c r="G692"/>
      <c r="H692"/>
      <c r="I692"/>
      <c r="J692"/>
      <c r="K692"/>
      <c r="L692"/>
      <c r="M692"/>
      <c r="N692"/>
      <c r="O692"/>
    </row>
    <row r="693" spans="1:15" ht="14.25" x14ac:dyDescent="0.15">
      <c r="A693" s="29" t="s">
        <v>2042</v>
      </c>
      <c r="B693" s="70" t="s">
        <v>5502</v>
      </c>
      <c r="C693" s="31">
        <f>IF($D$2&gt;0,$D$2,MULTIPLIER!$C$37)</f>
        <v>0</v>
      </c>
      <c r="D693" s="32">
        <v>24.31</v>
      </c>
      <c r="E693" s="43">
        <f t="shared" si="14"/>
        <v>0</v>
      </c>
      <c r="F693"/>
      <c r="G693"/>
      <c r="H693"/>
      <c r="I693"/>
      <c r="J693"/>
      <c r="K693"/>
      <c r="L693"/>
      <c r="M693"/>
      <c r="N693"/>
      <c r="O693"/>
    </row>
    <row r="694" spans="1:15" ht="14.25" x14ac:dyDescent="0.15">
      <c r="A694" s="33" t="s">
        <v>2044</v>
      </c>
      <c r="B694" s="71" t="s">
        <v>5503</v>
      </c>
      <c r="C694" s="35">
        <f>IF($D$2&gt;0,$D$2,MULTIPLIER!$C$37)</f>
        <v>0</v>
      </c>
      <c r="D694" s="36">
        <v>31.76</v>
      </c>
      <c r="E694" s="43">
        <f t="shared" si="14"/>
        <v>0</v>
      </c>
      <c r="F694"/>
      <c r="G694"/>
      <c r="H694"/>
      <c r="I694"/>
      <c r="J694"/>
      <c r="K694"/>
      <c r="L694"/>
      <c r="M694"/>
      <c r="N694"/>
      <c r="O694"/>
    </row>
    <row r="695" spans="1:15" ht="14.25" x14ac:dyDescent="0.15">
      <c r="A695" s="29" t="s">
        <v>2046</v>
      </c>
      <c r="B695" s="70" t="s">
        <v>5504</v>
      </c>
      <c r="C695" s="31">
        <f>IF($D$2&gt;0,$D$2,MULTIPLIER!$C$37)</f>
        <v>0</v>
      </c>
      <c r="D695" s="32">
        <v>38.880000000000003</v>
      </c>
      <c r="E695" s="43">
        <f t="shared" si="14"/>
        <v>0</v>
      </c>
      <c r="F695"/>
      <c r="G695"/>
      <c r="H695"/>
      <c r="I695"/>
      <c r="J695"/>
      <c r="K695"/>
      <c r="L695"/>
      <c r="M695"/>
      <c r="N695"/>
      <c r="O695"/>
    </row>
    <row r="696" spans="1:15" ht="14.25" x14ac:dyDescent="0.15">
      <c r="A696" s="33" t="s">
        <v>2048</v>
      </c>
      <c r="B696" s="71" t="s">
        <v>5505</v>
      </c>
      <c r="C696" s="35">
        <f>IF($D$2&gt;0,$D$2,MULTIPLIER!$C$37)</f>
        <v>0</v>
      </c>
      <c r="D696" s="36">
        <v>45.92</v>
      </c>
      <c r="E696" s="43">
        <f t="shared" si="14"/>
        <v>0</v>
      </c>
      <c r="F696"/>
      <c r="G696"/>
      <c r="H696"/>
      <c r="I696"/>
      <c r="J696"/>
      <c r="K696"/>
      <c r="L696"/>
      <c r="M696"/>
      <c r="N696"/>
      <c r="O696"/>
    </row>
    <row r="697" spans="1:15" ht="14.25" x14ac:dyDescent="0.15">
      <c r="A697" s="29">
        <v>361303</v>
      </c>
      <c r="B697" s="70" t="s">
        <v>5506</v>
      </c>
      <c r="C697" s="31">
        <f>IF($D$2&gt;0,$D$2,MULTIPLIER!$C$37)</f>
        <v>0</v>
      </c>
      <c r="D697" s="32">
        <v>17.309999999999999</v>
      </c>
      <c r="E697" s="43">
        <f t="shared" si="14"/>
        <v>0</v>
      </c>
      <c r="F697"/>
      <c r="G697"/>
      <c r="H697"/>
      <c r="I697"/>
      <c r="J697"/>
      <c r="K697"/>
      <c r="L697"/>
      <c r="M697"/>
      <c r="N697"/>
      <c r="O697"/>
    </row>
    <row r="698" spans="1:15" ht="14.25" x14ac:dyDescent="0.15">
      <c r="A698" s="33">
        <v>361309</v>
      </c>
      <c r="B698" s="71" t="s">
        <v>5507</v>
      </c>
      <c r="C698" s="35">
        <f>IF($D$2&gt;0,$D$2,MULTIPLIER!$C$37)</f>
        <v>0</v>
      </c>
      <c r="D698" s="36">
        <v>22.98</v>
      </c>
      <c r="E698" s="43">
        <f t="shared" si="14"/>
        <v>0</v>
      </c>
      <c r="F698"/>
      <c r="G698"/>
      <c r="H698"/>
      <c r="I698"/>
      <c r="J698"/>
      <c r="K698"/>
      <c r="L698"/>
      <c r="M698"/>
      <c r="N698"/>
      <c r="O698"/>
    </row>
    <row r="699" spans="1:15" ht="14.25" x14ac:dyDescent="0.15">
      <c r="A699" s="29" t="s">
        <v>2052</v>
      </c>
      <c r="B699" s="70" t="s">
        <v>5508</v>
      </c>
      <c r="C699" s="31">
        <f>IF($D$2&gt;0,$D$2,MULTIPLIER!$C$37)</f>
        <v>0</v>
      </c>
      <c r="D699" s="32">
        <v>26.86</v>
      </c>
      <c r="E699" s="43">
        <f t="shared" si="14"/>
        <v>0</v>
      </c>
      <c r="F699"/>
      <c r="G699"/>
      <c r="H699"/>
      <c r="I699"/>
      <c r="J699"/>
      <c r="K699"/>
      <c r="L699"/>
      <c r="M699"/>
      <c r="N699"/>
      <c r="O699"/>
    </row>
    <row r="700" spans="1:15" ht="14.25" x14ac:dyDescent="0.15">
      <c r="A700" s="33" t="s">
        <v>2054</v>
      </c>
      <c r="B700" s="71" t="s">
        <v>5509</v>
      </c>
      <c r="C700" s="35">
        <f>IF($D$2&gt;0,$D$2,MULTIPLIER!$C$37)</f>
        <v>0</v>
      </c>
      <c r="D700" s="36">
        <v>30.71</v>
      </c>
      <c r="E700" s="43">
        <f t="shared" si="14"/>
        <v>0</v>
      </c>
      <c r="F700"/>
      <c r="G700"/>
      <c r="H700"/>
      <c r="I700"/>
      <c r="J700"/>
      <c r="K700"/>
      <c r="L700"/>
      <c r="M700"/>
      <c r="N700"/>
      <c r="O700"/>
    </row>
    <row r="701" spans="1:15" ht="14.25" x14ac:dyDescent="0.15">
      <c r="A701" s="29" t="s">
        <v>2056</v>
      </c>
      <c r="B701" s="70" t="s">
        <v>5510</v>
      </c>
      <c r="C701" s="31">
        <f>IF($D$2&gt;0,$D$2,MULTIPLIER!$C$37)</f>
        <v>0</v>
      </c>
      <c r="D701" s="32">
        <v>40.700000000000003</v>
      </c>
      <c r="E701" s="43">
        <f t="shared" si="14"/>
        <v>0</v>
      </c>
      <c r="F701"/>
      <c r="G701"/>
      <c r="H701"/>
      <c r="I701"/>
      <c r="J701"/>
      <c r="K701"/>
      <c r="L701"/>
      <c r="M701"/>
      <c r="N701"/>
      <c r="O701"/>
    </row>
    <row r="702" spans="1:15" ht="14.25" x14ac:dyDescent="0.15">
      <c r="A702" s="33" t="s">
        <v>2058</v>
      </c>
      <c r="B702" s="71" t="s">
        <v>5511</v>
      </c>
      <c r="C702" s="35">
        <f>IF($D$2&gt;0,$D$2,MULTIPLIER!$C$37)</f>
        <v>0</v>
      </c>
      <c r="D702" s="36">
        <v>51.21</v>
      </c>
      <c r="E702" s="43">
        <f t="shared" si="14"/>
        <v>0</v>
      </c>
      <c r="F702"/>
      <c r="G702"/>
      <c r="H702"/>
      <c r="I702"/>
      <c r="J702"/>
      <c r="K702"/>
      <c r="L702"/>
      <c r="M702"/>
      <c r="N702"/>
      <c r="O702"/>
    </row>
    <row r="703" spans="1:15" ht="14.25" x14ac:dyDescent="0.15">
      <c r="A703" s="29" t="s">
        <v>2060</v>
      </c>
      <c r="B703" s="70" t="s">
        <v>5512</v>
      </c>
      <c r="C703" s="31">
        <f>IF($D$2&gt;0,$D$2,MULTIPLIER!$C$37)</f>
        <v>0</v>
      </c>
      <c r="D703" s="32">
        <v>61.17</v>
      </c>
      <c r="E703" s="43">
        <f t="shared" si="14"/>
        <v>0</v>
      </c>
      <c r="F703"/>
      <c r="G703"/>
      <c r="H703"/>
      <c r="I703"/>
      <c r="J703"/>
      <c r="K703"/>
      <c r="L703"/>
      <c r="M703"/>
      <c r="N703"/>
      <c r="O703"/>
    </row>
    <row r="704" spans="1:15" ht="14.25" x14ac:dyDescent="0.15">
      <c r="A704" s="33">
        <v>361336</v>
      </c>
      <c r="B704" s="71" t="s">
        <v>5548</v>
      </c>
      <c r="C704" s="35">
        <f>IF($D$2&gt;0,$D$2,MULTIPLIER!$C$37)</f>
        <v>0</v>
      </c>
      <c r="D704" s="36">
        <v>42.75</v>
      </c>
      <c r="E704" s="43">
        <f t="shared" si="14"/>
        <v>0</v>
      </c>
      <c r="F704"/>
      <c r="G704"/>
      <c r="H704"/>
      <c r="I704"/>
      <c r="J704"/>
      <c r="K704"/>
      <c r="L704"/>
      <c r="M704"/>
      <c r="N704"/>
      <c r="O704"/>
    </row>
    <row r="705" spans="1:15" ht="14.25" x14ac:dyDescent="0.15">
      <c r="A705" s="29">
        <v>361337</v>
      </c>
      <c r="B705" s="70" t="s">
        <v>5513</v>
      </c>
      <c r="C705" s="31">
        <f>IF($D$2&gt;0,$D$2,MULTIPLIER!$C$37)</f>
        <v>0</v>
      </c>
      <c r="D705" s="32">
        <v>22.8</v>
      </c>
      <c r="E705" s="43">
        <f t="shared" si="14"/>
        <v>0</v>
      </c>
      <c r="F705"/>
      <c r="G705"/>
      <c r="H705"/>
      <c r="I705"/>
      <c r="J705"/>
      <c r="K705"/>
      <c r="L705"/>
      <c r="M705"/>
      <c r="N705"/>
      <c r="O705"/>
    </row>
    <row r="706" spans="1:15" ht="14.25" x14ac:dyDescent="0.15">
      <c r="A706" s="33">
        <v>361343</v>
      </c>
      <c r="B706" s="71" t="s">
        <v>5514</v>
      </c>
      <c r="C706" s="35">
        <f>IF($D$2&gt;0,$D$2,MULTIPLIER!$C$37)</f>
        <v>0</v>
      </c>
      <c r="D706" s="36">
        <v>30.54</v>
      </c>
      <c r="E706" s="43">
        <f t="shared" si="14"/>
        <v>0</v>
      </c>
      <c r="F706"/>
      <c r="G706"/>
      <c r="H706"/>
      <c r="I706"/>
      <c r="J706"/>
      <c r="K706"/>
      <c r="L706"/>
      <c r="M706"/>
      <c r="N706"/>
      <c r="O706"/>
    </row>
    <row r="707" spans="1:15" ht="14.25" x14ac:dyDescent="0.15">
      <c r="A707" s="29" t="s">
        <v>2065</v>
      </c>
      <c r="B707" s="70" t="s">
        <v>5515</v>
      </c>
      <c r="C707" s="31">
        <f>IF($D$2&gt;0,$D$2,MULTIPLIER!$C$37)</f>
        <v>0</v>
      </c>
      <c r="D707" s="32">
        <v>36.090000000000003</v>
      </c>
      <c r="E707" s="43">
        <f t="shared" si="14"/>
        <v>0</v>
      </c>
      <c r="F707"/>
      <c r="G707"/>
      <c r="H707"/>
      <c r="I707"/>
      <c r="J707"/>
      <c r="K707"/>
      <c r="L707"/>
      <c r="M707"/>
      <c r="N707"/>
      <c r="O707"/>
    </row>
    <row r="708" spans="1:15" ht="14.25" x14ac:dyDescent="0.15">
      <c r="A708" s="33" t="s">
        <v>2067</v>
      </c>
      <c r="B708" s="71" t="s">
        <v>5516</v>
      </c>
      <c r="C708" s="35">
        <f>IF($D$2&gt;0,$D$2,MULTIPLIER!$C$37)</f>
        <v>0</v>
      </c>
      <c r="D708" s="36">
        <v>41.63</v>
      </c>
      <c r="E708" s="43">
        <f t="shared" si="14"/>
        <v>0</v>
      </c>
      <c r="F708"/>
      <c r="G708"/>
      <c r="H708"/>
      <c r="I708"/>
      <c r="J708"/>
      <c r="K708"/>
      <c r="L708"/>
      <c r="M708"/>
      <c r="N708"/>
      <c r="O708"/>
    </row>
    <row r="709" spans="1:15" ht="14.25" x14ac:dyDescent="0.15">
      <c r="A709" s="29" t="s">
        <v>2069</v>
      </c>
      <c r="B709" s="70" t="s">
        <v>5517</v>
      </c>
      <c r="C709" s="31">
        <f>IF($D$2&gt;0,$D$2,MULTIPLIER!$C$37)</f>
        <v>0</v>
      </c>
      <c r="D709" s="32">
        <v>55.17</v>
      </c>
      <c r="E709" s="43">
        <f t="shared" si="14"/>
        <v>0</v>
      </c>
      <c r="F709"/>
      <c r="G709"/>
      <c r="H709"/>
      <c r="I709"/>
      <c r="J709"/>
      <c r="K709"/>
      <c r="L709"/>
      <c r="M709"/>
      <c r="N709"/>
      <c r="O709"/>
    </row>
    <row r="710" spans="1:15" ht="14.25" x14ac:dyDescent="0.15">
      <c r="A710" s="33" t="s">
        <v>2071</v>
      </c>
      <c r="B710" s="71" t="s">
        <v>5518</v>
      </c>
      <c r="C710" s="35">
        <f>IF($D$2&gt;0,$D$2,MULTIPLIER!$C$37)</f>
        <v>0</v>
      </c>
      <c r="D710" s="36">
        <v>68.62</v>
      </c>
      <c r="E710" s="43">
        <f t="shared" si="14"/>
        <v>0</v>
      </c>
      <c r="F710"/>
      <c r="G710"/>
      <c r="H710"/>
      <c r="I710"/>
      <c r="J710"/>
      <c r="K710"/>
      <c r="L710"/>
      <c r="M710"/>
      <c r="N710"/>
      <c r="O710"/>
    </row>
    <row r="711" spans="1:15" ht="14.25" x14ac:dyDescent="0.15">
      <c r="A711" s="29" t="s">
        <v>2073</v>
      </c>
      <c r="B711" s="70" t="s">
        <v>5519</v>
      </c>
      <c r="C711" s="31">
        <f>IF($D$2&gt;0,$D$2,MULTIPLIER!$C$37)</f>
        <v>0</v>
      </c>
      <c r="D711" s="32">
        <v>84.36</v>
      </c>
      <c r="E711" s="43">
        <f t="shared" ref="E711:E727" si="15">C711*D711</f>
        <v>0</v>
      </c>
      <c r="F711"/>
      <c r="G711"/>
      <c r="H711"/>
      <c r="I711"/>
      <c r="J711"/>
      <c r="K711"/>
      <c r="L711"/>
      <c r="M711"/>
      <c r="N711"/>
      <c r="O711"/>
    </row>
    <row r="712" spans="1:15" ht="14.25" x14ac:dyDescent="0.15">
      <c r="A712" s="33">
        <v>361371</v>
      </c>
      <c r="B712" s="71" t="s">
        <v>5520</v>
      </c>
      <c r="C712" s="35">
        <f>IF($D$2&gt;0,$D$2,MULTIPLIER!$C$37)</f>
        <v>0</v>
      </c>
      <c r="D712" s="36">
        <v>25.89</v>
      </c>
      <c r="E712" s="43">
        <f t="shared" si="15"/>
        <v>0</v>
      </c>
      <c r="F712"/>
      <c r="G712"/>
      <c r="H712"/>
      <c r="I712"/>
      <c r="J712"/>
      <c r="K712"/>
      <c r="L712"/>
      <c r="M712"/>
      <c r="N712"/>
      <c r="O712"/>
    </row>
    <row r="713" spans="1:15" ht="14.25" x14ac:dyDescent="0.15">
      <c r="A713" s="29">
        <v>361377</v>
      </c>
      <c r="B713" s="70" t="s">
        <v>5549</v>
      </c>
      <c r="C713" s="31">
        <f>IF($D$2&gt;0,$D$2,MULTIPLIER!$C$37)</f>
        <v>0</v>
      </c>
      <c r="D713" s="32">
        <v>34.65</v>
      </c>
      <c r="E713" s="43">
        <f t="shared" si="15"/>
        <v>0</v>
      </c>
      <c r="F713"/>
      <c r="G713"/>
      <c r="H713"/>
      <c r="I713"/>
      <c r="J713"/>
      <c r="K713"/>
      <c r="L713"/>
      <c r="M713"/>
      <c r="N713"/>
      <c r="O713"/>
    </row>
    <row r="714" spans="1:15" ht="14.25" x14ac:dyDescent="0.15">
      <c r="A714" s="33" t="s">
        <v>2077</v>
      </c>
      <c r="B714" s="71" t="s">
        <v>5550</v>
      </c>
      <c r="C714" s="35">
        <f>IF($D$2&gt;0,$D$2,MULTIPLIER!$C$37)</f>
        <v>0</v>
      </c>
      <c r="D714" s="36">
        <v>41.84</v>
      </c>
      <c r="E714" s="43">
        <f t="shared" si="15"/>
        <v>0</v>
      </c>
      <c r="F714"/>
      <c r="G714"/>
      <c r="H714"/>
      <c r="I714"/>
      <c r="J714"/>
      <c r="K714"/>
      <c r="L714"/>
      <c r="M714"/>
      <c r="N714"/>
      <c r="O714"/>
    </row>
    <row r="715" spans="1:15" ht="14.25" x14ac:dyDescent="0.15">
      <c r="A715" s="29" t="s">
        <v>2079</v>
      </c>
      <c r="B715" s="70" t="s">
        <v>5551</v>
      </c>
      <c r="C715" s="31">
        <f>IF($D$2&gt;0,$D$2,MULTIPLIER!$C$37)</f>
        <v>0</v>
      </c>
      <c r="D715" s="32">
        <v>49.02</v>
      </c>
      <c r="E715" s="43">
        <f t="shared" si="15"/>
        <v>0</v>
      </c>
      <c r="F715"/>
      <c r="G715"/>
      <c r="H715"/>
      <c r="I715"/>
      <c r="J715"/>
      <c r="K715"/>
      <c r="L715"/>
      <c r="M715"/>
      <c r="N715"/>
      <c r="O715"/>
    </row>
    <row r="716" spans="1:15" ht="14.25" x14ac:dyDescent="0.15">
      <c r="A716" s="33" t="s">
        <v>2081</v>
      </c>
      <c r="B716" s="71" t="s">
        <v>5552</v>
      </c>
      <c r="C716" s="35">
        <f>IF($D$2&gt;0,$D$2,MULTIPLIER!$C$37)</f>
        <v>0</v>
      </c>
      <c r="D716" s="36">
        <v>65.14</v>
      </c>
      <c r="E716" s="43">
        <f t="shared" si="15"/>
        <v>0</v>
      </c>
      <c r="F716"/>
      <c r="G716"/>
      <c r="H716"/>
      <c r="I716"/>
      <c r="J716"/>
      <c r="K716"/>
      <c r="L716"/>
      <c r="M716"/>
      <c r="N716"/>
      <c r="O716"/>
    </row>
    <row r="717" spans="1:15" ht="14.25" x14ac:dyDescent="0.15">
      <c r="A717" s="29" t="s">
        <v>2083</v>
      </c>
      <c r="B717" s="70" t="s">
        <v>5553</v>
      </c>
      <c r="C717" s="31">
        <f>IF($D$2&gt;0,$D$2,MULTIPLIER!$C$37)</f>
        <v>0</v>
      </c>
      <c r="D717" s="32">
        <v>82.59</v>
      </c>
      <c r="E717" s="43">
        <f t="shared" si="15"/>
        <v>0</v>
      </c>
      <c r="F717"/>
      <c r="G717"/>
      <c r="H717"/>
      <c r="I717"/>
      <c r="J717"/>
      <c r="K717"/>
      <c r="L717"/>
      <c r="M717"/>
      <c r="N717"/>
      <c r="O717"/>
    </row>
    <row r="718" spans="1:15" ht="14.25" x14ac:dyDescent="0.15">
      <c r="A718" s="33" t="s">
        <v>2085</v>
      </c>
      <c r="B718" s="71" t="s">
        <v>5554</v>
      </c>
      <c r="C718" s="35">
        <f>IF($D$2&gt;0,$D$2,MULTIPLIER!$C$37)</f>
        <v>0</v>
      </c>
      <c r="D718" s="36">
        <v>98.4</v>
      </c>
      <c r="E718" s="43">
        <f t="shared" si="15"/>
        <v>0</v>
      </c>
      <c r="F718"/>
      <c r="G718"/>
      <c r="H718"/>
      <c r="I718"/>
      <c r="J718"/>
      <c r="K718"/>
      <c r="L718"/>
      <c r="M718"/>
      <c r="N718"/>
      <c r="O718"/>
    </row>
    <row r="719" spans="1:15" ht="14.25" x14ac:dyDescent="0.15">
      <c r="A719" s="29">
        <v>361400</v>
      </c>
      <c r="B719" s="70" t="s">
        <v>5555</v>
      </c>
      <c r="C719" s="31">
        <f>IF($D$2&gt;0,$D$2,MULTIPLIER!$C$37)</f>
        <v>0</v>
      </c>
      <c r="D719" s="32">
        <v>59.1</v>
      </c>
      <c r="E719" s="43">
        <f t="shared" si="15"/>
        <v>0</v>
      </c>
      <c r="F719"/>
      <c r="G719"/>
      <c r="H719"/>
      <c r="I719"/>
      <c r="J719"/>
      <c r="K719"/>
      <c r="L719"/>
      <c r="M719"/>
      <c r="N719"/>
      <c r="O719"/>
    </row>
    <row r="720" spans="1:15" ht="14.25" x14ac:dyDescent="0.15">
      <c r="A720" s="33">
        <v>361403</v>
      </c>
      <c r="B720" s="71" t="s">
        <v>5556</v>
      </c>
      <c r="C720" s="35">
        <f>IF($D$2&gt;0,$D$2,MULTIPLIER!$C$37)</f>
        <v>0</v>
      </c>
      <c r="D720" s="36">
        <v>66.650000000000006</v>
      </c>
      <c r="E720" s="43">
        <f t="shared" si="15"/>
        <v>0</v>
      </c>
      <c r="F720"/>
      <c r="G720"/>
      <c r="H720"/>
      <c r="I720"/>
      <c r="J720"/>
      <c r="K720"/>
      <c r="L720"/>
      <c r="M720"/>
      <c r="N720"/>
      <c r="O720"/>
    </row>
    <row r="721" spans="1:15" ht="14.25" x14ac:dyDescent="0.15">
      <c r="A721" s="29">
        <v>361404</v>
      </c>
      <c r="B721" s="70" t="s">
        <v>5527</v>
      </c>
      <c r="C721" s="31">
        <f>IF($D$2&gt;0,$D$2,MULTIPLIER!$C$37)</f>
        <v>0</v>
      </c>
      <c r="D721" s="32">
        <v>35.299999999999997</v>
      </c>
      <c r="E721" s="43">
        <f t="shared" si="15"/>
        <v>0</v>
      </c>
      <c r="F721"/>
      <c r="G721"/>
      <c r="H721"/>
      <c r="I721"/>
      <c r="J721"/>
      <c r="K721"/>
      <c r="L721"/>
      <c r="M721"/>
      <c r="N721"/>
      <c r="O721"/>
    </row>
    <row r="722" spans="1:15" ht="14.25" x14ac:dyDescent="0.15">
      <c r="A722" s="33">
        <v>361410</v>
      </c>
      <c r="B722" s="71" t="s">
        <v>5528</v>
      </c>
      <c r="C722" s="35">
        <f>IF($D$2&gt;0,$D$2,MULTIPLIER!$C$37)</f>
        <v>0</v>
      </c>
      <c r="D722" s="36">
        <v>46.69</v>
      </c>
      <c r="E722" s="43">
        <f t="shared" si="15"/>
        <v>0</v>
      </c>
      <c r="F722"/>
      <c r="G722"/>
      <c r="H722"/>
      <c r="I722"/>
      <c r="J722"/>
      <c r="K722"/>
      <c r="L722"/>
      <c r="M722"/>
      <c r="N722"/>
      <c r="O722"/>
    </row>
    <row r="723" spans="1:15" ht="14.25" x14ac:dyDescent="0.15">
      <c r="A723" s="29" t="s">
        <v>2091</v>
      </c>
      <c r="B723" s="70" t="s">
        <v>5529</v>
      </c>
      <c r="C723" s="31">
        <f>IF($D$2&gt;0,$D$2,MULTIPLIER!$C$37)</f>
        <v>0</v>
      </c>
      <c r="D723" s="32">
        <v>54.97</v>
      </c>
      <c r="E723" s="43">
        <f t="shared" si="15"/>
        <v>0</v>
      </c>
      <c r="F723"/>
      <c r="G723"/>
      <c r="H723"/>
      <c r="I723"/>
      <c r="J723"/>
      <c r="K723"/>
      <c r="L723"/>
      <c r="M723"/>
      <c r="N723"/>
      <c r="O723"/>
    </row>
    <row r="724" spans="1:15" ht="14.25" x14ac:dyDescent="0.15">
      <c r="A724" s="33" t="s">
        <v>2093</v>
      </c>
      <c r="B724" s="71" t="s">
        <v>5530</v>
      </c>
      <c r="C724" s="35">
        <f>IF($D$2&gt;0,$D$2,MULTIPLIER!$C$37)</f>
        <v>0</v>
      </c>
      <c r="D724" s="36">
        <v>63.22</v>
      </c>
      <c r="E724" s="43">
        <f t="shared" si="15"/>
        <v>0</v>
      </c>
      <c r="F724"/>
      <c r="G724"/>
      <c r="H724"/>
      <c r="I724"/>
      <c r="J724"/>
      <c r="K724"/>
      <c r="L724"/>
      <c r="M724"/>
      <c r="N724"/>
      <c r="O724"/>
    </row>
    <row r="725" spans="1:15" ht="14.25" x14ac:dyDescent="0.15">
      <c r="A725" s="29" t="s">
        <v>2095</v>
      </c>
      <c r="B725" s="70" t="s">
        <v>5531</v>
      </c>
      <c r="C725" s="31">
        <f>IF($D$2&gt;0,$D$2,MULTIPLIER!$C$37)</f>
        <v>0</v>
      </c>
      <c r="D725" s="32">
        <v>82.18</v>
      </c>
      <c r="E725" s="43">
        <f t="shared" si="15"/>
        <v>0</v>
      </c>
      <c r="F725"/>
      <c r="G725"/>
      <c r="H725"/>
      <c r="I725"/>
      <c r="J725"/>
      <c r="K725"/>
      <c r="L725"/>
      <c r="M725"/>
      <c r="N725"/>
      <c r="O725"/>
    </row>
    <row r="726" spans="1:15" ht="14.25" x14ac:dyDescent="0.15">
      <c r="A726" s="33" t="s">
        <v>2097</v>
      </c>
      <c r="B726" s="71" t="s">
        <v>5532</v>
      </c>
      <c r="C726" s="35">
        <f>IF($D$2&gt;0,$D$2,MULTIPLIER!$C$37)</f>
        <v>0</v>
      </c>
      <c r="D726" s="36">
        <v>102.69</v>
      </c>
      <c r="E726" s="43">
        <f t="shared" si="15"/>
        <v>0</v>
      </c>
      <c r="F726"/>
      <c r="G726"/>
      <c r="H726"/>
      <c r="I726"/>
      <c r="J726"/>
      <c r="K726"/>
      <c r="L726"/>
      <c r="M726"/>
      <c r="N726"/>
      <c r="O726"/>
    </row>
    <row r="727" spans="1:15" ht="14.25" x14ac:dyDescent="0.15">
      <c r="A727" s="29" t="s">
        <v>2099</v>
      </c>
      <c r="B727" s="70" t="s">
        <v>5533</v>
      </c>
      <c r="C727" s="31">
        <f>IF($D$2&gt;0,$D$2,MULTIPLIER!$C$37)</f>
        <v>0</v>
      </c>
      <c r="D727" s="32">
        <v>125.11</v>
      </c>
      <c r="E727" s="43">
        <f t="shared" si="15"/>
        <v>0</v>
      </c>
      <c r="F727"/>
      <c r="G727"/>
      <c r="H727"/>
      <c r="I727"/>
      <c r="J727"/>
      <c r="K727"/>
      <c r="L727"/>
      <c r="M727"/>
      <c r="N727"/>
      <c r="O727"/>
    </row>
    <row r="728" spans="1:15" ht="32.1" customHeight="1" x14ac:dyDescent="0.15">
      <c r="A728" s="243" t="s">
        <v>5187</v>
      </c>
      <c r="B728" s="244"/>
      <c r="C728" s="243"/>
      <c r="D728" s="243"/>
      <c r="E728" s="243"/>
      <c r="F728" s="93" t="str">
        <f>HYPERLINK("#'Pipe Nipples'!A1","Top of Page")</f>
        <v>Top of Page</v>
      </c>
      <c r="G728"/>
      <c r="H728"/>
      <c r="I728"/>
      <c r="J728"/>
      <c r="K728"/>
      <c r="L728"/>
      <c r="M728"/>
      <c r="N728"/>
      <c r="O728"/>
    </row>
    <row r="729" spans="1:15" ht="14.25" x14ac:dyDescent="0.15">
      <c r="A729" s="29" t="s">
        <v>2102</v>
      </c>
      <c r="B729" s="70" t="s">
        <v>6542</v>
      </c>
      <c r="C729" s="31">
        <f>IF($E$2&gt;0,$E$2,MULTIPLIER!$C$42)</f>
        <v>0</v>
      </c>
      <c r="D729" s="32">
        <v>1.944</v>
      </c>
      <c r="E729" s="43">
        <f t="shared" ref="E729:E752" si="16">C729*D729</f>
        <v>0</v>
      </c>
      <c r="F729"/>
      <c r="G729"/>
      <c r="H729"/>
      <c r="I729"/>
      <c r="J729"/>
      <c r="K729"/>
      <c r="L729"/>
      <c r="M729"/>
      <c r="N729"/>
      <c r="O729"/>
    </row>
    <row r="730" spans="1:15" ht="14.25" x14ac:dyDescent="0.15">
      <c r="A730" s="33" t="s">
        <v>2104</v>
      </c>
      <c r="B730" s="71" t="s">
        <v>6543</v>
      </c>
      <c r="C730" s="35">
        <f>IF($E$2&gt;0,$E$2,MULTIPLIER!$C$42)</f>
        <v>0</v>
      </c>
      <c r="D730" s="36">
        <v>2.7216</v>
      </c>
      <c r="E730" s="43">
        <f t="shared" si="16"/>
        <v>0</v>
      </c>
      <c r="F730"/>
      <c r="G730"/>
      <c r="H730"/>
      <c r="I730"/>
      <c r="J730"/>
      <c r="K730"/>
      <c r="L730"/>
      <c r="M730"/>
      <c r="N730"/>
      <c r="O730"/>
    </row>
    <row r="731" spans="1:15" ht="14.25" x14ac:dyDescent="0.15">
      <c r="A731" s="29" t="s">
        <v>2106</v>
      </c>
      <c r="B731" s="70" t="s">
        <v>6544</v>
      </c>
      <c r="C731" s="31">
        <f>IF($E$2&gt;0,$E$2,MULTIPLIER!$C$42)</f>
        <v>0</v>
      </c>
      <c r="D731" s="32">
        <v>4.1471999999999998</v>
      </c>
      <c r="E731" s="43">
        <f t="shared" si="16"/>
        <v>0</v>
      </c>
      <c r="F731"/>
      <c r="G731"/>
      <c r="H731"/>
      <c r="I731"/>
      <c r="J731"/>
      <c r="K731"/>
      <c r="L731"/>
      <c r="M731"/>
      <c r="N731"/>
      <c r="O731"/>
    </row>
    <row r="732" spans="1:15" ht="14.25" x14ac:dyDescent="0.15">
      <c r="A732" s="33" t="s">
        <v>2108</v>
      </c>
      <c r="B732" s="71" t="s">
        <v>6545</v>
      </c>
      <c r="C732" s="35">
        <f>IF($E$2&gt;0,$E$2,MULTIPLIER!$C$42)</f>
        <v>0</v>
      </c>
      <c r="D732" s="36">
        <v>6.3503999999999996</v>
      </c>
      <c r="E732" s="43">
        <f t="shared" si="16"/>
        <v>0</v>
      </c>
      <c r="F732"/>
      <c r="G732"/>
      <c r="H732"/>
      <c r="I732"/>
      <c r="J732"/>
      <c r="K732"/>
      <c r="L732"/>
      <c r="M732"/>
      <c r="N732"/>
      <c r="O732"/>
    </row>
    <row r="733" spans="1:15" ht="14.25" x14ac:dyDescent="0.15">
      <c r="A733" s="29" t="s">
        <v>2110</v>
      </c>
      <c r="B733" s="70" t="s">
        <v>6546</v>
      </c>
      <c r="C733" s="31">
        <f>IF($E$2&gt;0,$E$2,MULTIPLIER!$C$42)</f>
        <v>0</v>
      </c>
      <c r="D733" s="32">
        <v>8.3591999999999995</v>
      </c>
      <c r="E733" s="43">
        <f t="shared" si="16"/>
        <v>0</v>
      </c>
      <c r="F733"/>
      <c r="G733"/>
      <c r="H733"/>
      <c r="I733"/>
      <c r="J733"/>
      <c r="K733"/>
      <c r="L733"/>
      <c r="M733"/>
      <c r="N733"/>
      <c r="O733"/>
    </row>
    <row r="734" spans="1:15" ht="14.25" x14ac:dyDescent="0.15">
      <c r="A734" s="33" t="s">
        <v>2112</v>
      </c>
      <c r="B734" s="71" t="s">
        <v>6547</v>
      </c>
      <c r="C734" s="35">
        <f>IF($E$2&gt;0,$E$2,MULTIPLIER!$C$42)</f>
        <v>0</v>
      </c>
      <c r="D734" s="36">
        <v>12.635999999999999</v>
      </c>
      <c r="E734" s="43">
        <f t="shared" si="16"/>
        <v>0</v>
      </c>
      <c r="F734"/>
      <c r="G734"/>
      <c r="H734"/>
      <c r="I734"/>
      <c r="J734"/>
      <c r="K734"/>
      <c r="L734"/>
      <c r="M734"/>
      <c r="N734"/>
      <c r="O734"/>
    </row>
    <row r="735" spans="1:15" ht="14.25" x14ac:dyDescent="0.15">
      <c r="A735" s="29">
        <v>362090</v>
      </c>
      <c r="B735" s="70" t="s">
        <v>6548</v>
      </c>
      <c r="C735" s="31">
        <f>IF($E$2&gt;0,$E$2,MULTIPLIER!$C$42)</f>
        <v>0</v>
      </c>
      <c r="D735" s="32">
        <v>3.1492800000000001</v>
      </c>
      <c r="E735" s="43">
        <f t="shared" si="16"/>
        <v>0</v>
      </c>
      <c r="F735"/>
      <c r="G735"/>
      <c r="H735"/>
      <c r="I735"/>
      <c r="J735"/>
      <c r="K735"/>
      <c r="L735"/>
      <c r="M735"/>
      <c r="N735"/>
      <c r="O735"/>
    </row>
    <row r="736" spans="1:15" ht="14.25" x14ac:dyDescent="0.15">
      <c r="A736" s="33">
        <v>362091</v>
      </c>
      <c r="B736" s="71" t="s">
        <v>6549</v>
      </c>
      <c r="C736" s="35">
        <f>IF($E$2&gt;0,$E$2,MULTIPLIER!$C$42)</f>
        <v>0</v>
      </c>
      <c r="D736" s="36">
        <v>3.8393999999999999</v>
      </c>
      <c r="E736" s="43">
        <f t="shared" si="16"/>
        <v>0</v>
      </c>
      <c r="F736"/>
      <c r="G736"/>
      <c r="H736"/>
      <c r="I736"/>
      <c r="J736"/>
      <c r="K736"/>
      <c r="L736"/>
      <c r="M736"/>
      <c r="N736"/>
      <c r="O736"/>
    </row>
    <row r="737" spans="1:15" ht="14.25" x14ac:dyDescent="0.15">
      <c r="A737" s="29">
        <v>362092</v>
      </c>
      <c r="B737" s="70" t="s">
        <v>6550</v>
      </c>
      <c r="C737" s="31">
        <f>IF($E$2&gt;0,$E$2,MULTIPLIER!$C$42)</f>
        <v>0</v>
      </c>
      <c r="D737" s="32">
        <v>5.7834000000000003</v>
      </c>
      <c r="E737" s="43">
        <f t="shared" si="16"/>
        <v>0</v>
      </c>
      <c r="F737"/>
      <c r="G737"/>
      <c r="H737"/>
      <c r="I737"/>
      <c r="J737"/>
      <c r="K737"/>
      <c r="L737"/>
      <c r="M737"/>
      <c r="N737"/>
      <c r="O737"/>
    </row>
    <row r="738" spans="1:15" ht="14.25" x14ac:dyDescent="0.15">
      <c r="A738" s="33">
        <v>362093</v>
      </c>
      <c r="B738" s="71" t="s">
        <v>6551</v>
      </c>
      <c r="C738" s="35">
        <f>IF($E$2&gt;0,$E$2,MULTIPLIER!$C$42)</f>
        <v>0</v>
      </c>
      <c r="D738" s="36">
        <v>7.1928000000000001</v>
      </c>
      <c r="E738" s="43">
        <f t="shared" si="16"/>
        <v>0</v>
      </c>
      <c r="F738"/>
      <c r="G738"/>
      <c r="H738"/>
      <c r="I738"/>
      <c r="J738"/>
      <c r="K738"/>
      <c r="L738"/>
      <c r="M738"/>
      <c r="N738"/>
      <c r="O738"/>
    </row>
    <row r="739" spans="1:15" ht="14.25" x14ac:dyDescent="0.15">
      <c r="A739" s="29">
        <v>362094</v>
      </c>
      <c r="B739" s="70" t="s">
        <v>6552</v>
      </c>
      <c r="C739" s="31">
        <f>IF($E$2&gt;0,$E$2,MULTIPLIER!$C$42)</f>
        <v>0</v>
      </c>
      <c r="D739" s="32">
        <v>7.9703999999999997</v>
      </c>
      <c r="E739" s="43">
        <f t="shared" si="16"/>
        <v>0</v>
      </c>
      <c r="F739"/>
      <c r="G739"/>
      <c r="H739"/>
      <c r="I739"/>
      <c r="J739"/>
      <c r="K739"/>
      <c r="L739"/>
      <c r="M739"/>
      <c r="N739"/>
      <c r="O739"/>
    </row>
    <row r="740" spans="1:15" ht="14.25" x14ac:dyDescent="0.15">
      <c r="A740" s="33">
        <v>362095</v>
      </c>
      <c r="B740" s="71" t="s">
        <v>6553</v>
      </c>
      <c r="C740" s="35">
        <f>IF($E$2&gt;0,$E$2,MULTIPLIER!$C$42)</f>
        <v>0</v>
      </c>
      <c r="D740" s="36">
        <v>11.5182</v>
      </c>
      <c r="E740" s="43">
        <f t="shared" si="16"/>
        <v>0</v>
      </c>
      <c r="F740"/>
      <c r="G740"/>
      <c r="H740"/>
      <c r="I740"/>
      <c r="J740"/>
      <c r="K740"/>
      <c r="L740"/>
      <c r="M740"/>
      <c r="N740"/>
      <c r="O740"/>
    </row>
    <row r="741" spans="1:15" ht="14.25" x14ac:dyDescent="0.15">
      <c r="A741" s="29" t="s">
        <v>2120</v>
      </c>
      <c r="B741" s="70" t="s">
        <v>6554</v>
      </c>
      <c r="C741" s="31">
        <f>IF($E$2&gt;0,$E$2,MULTIPLIER!$C$42)</f>
        <v>0</v>
      </c>
      <c r="D741" s="32">
        <v>2.1059999999999999</v>
      </c>
      <c r="E741" s="43">
        <f t="shared" si="16"/>
        <v>0</v>
      </c>
      <c r="F741"/>
      <c r="G741"/>
      <c r="H741"/>
      <c r="I741"/>
      <c r="J741"/>
      <c r="K741"/>
      <c r="L741"/>
      <c r="M741"/>
      <c r="N741"/>
      <c r="O741"/>
    </row>
    <row r="742" spans="1:15" ht="14.25" x14ac:dyDescent="0.15">
      <c r="A742" s="33" t="s">
        <v>2122</v>
      </c>
      <c r="B742" s="71" t="s">
        <v>6555</v>
      </c>
      <c r="C742" s="35">
        <f>IF($E$2&gt;0,$E$2,MULTIPLIER!$C$42)</f>
        <v>0</v>
      </c>
      <c r="D742" s="36">
        <v>2.9483999999999999</v>
      </c>
      <c r="E742" s="43">
        <f t="shared" si="16"/>
        <v>0</v>
      </c>
      <c r="F742"/>
      <c r="G742"/>
      <c r="H742"/>
      <c r="I742"/>
      <c r="J742"/>
      <c r="K742"/>
      <c r="L742"/>
      <c r="M742"/>
      <c r="N742"/>
      <c r="O742"/>
    </row>
    <row r="743" spans="1:15" ht="14.25" x14ac:dyDescent="0.15">
      <c r="A743" s="29" t="s">
        <v>2124</v>
      </c>
      <c r="B743" s="70" t="s">
        <v>6556</v>
      </c>
      <c r="C743" s="31">
        <f>IF($E$2&gt;0,$E$2,MULTIPLIER!$C$42)</f>
        <v>0</v>
      </c>
      <c r="D743" s="32">
        <v>4.4927999999999999</v>
      </c>
      <c r="E743" s="43">
        <f t="shared" si="16"/>
        <v>0</v>
      </c>
      <c r="F743"/>
      <c r="G743"/>
      <c r="H743"/>
      <c r="I743"/>
      <c r="J743"/>
      <c r="K743"/>
      <c r="L743"/>
      <c r="M743"/>
      <c r="N743"/>
      <c r="O743"/>
    </row>
    <row r="744" spans="1:15" ht="14.25" x14ac:dyDescent="0.15">
      <c r="A744" s="33" t="s">
        <v>2126</v>
      </c>
      <c r="B744" s="71" t="s">
        <v>6557</v>
      </c>
      <c r="C744" s="35">
        <f>IF($E$2&gt;0,$E$2,MULTIPLIER!$C$42)</f>
        <v>0</v>
      </c>
      <c r="D744" s="36">
        <v>6.8795999999999999</v>
      </c>
      <c r="E744" s="43">
        <f t="shared" si="16"/>
        <v>0</v>
      </c>
      <c r="F744"/>
      <c r="G744"/>
      <c r="H744"/>
      <c r="I744"/>
      <c r="J744"/>
      <c r="K744"/>
      <c r="L744"/>
      <c r="M744"/>
      <c r="N744"/>
      <c r="O744"/>
    </row>
    <row r="745" spans="1:15" ht="14.25" x14ac:dyDescent="0.15">
      <c r="A745" s="29" t="s">
        <v>2128</v>
      </c>
      <c r="B745" s="70" t="s">
        <v>6558</v>
      </c>
      <c r="C745" s="31">
        <f>IF($E$2&gt;0,$E$2,MULTIPLIER!$C$42)</f>
        <v>0</v>
      </c>
      <c r="D745" s="32">
        <v>9.0557999999999996</v>
      </c>
      <c r="E745" s="43">
        <f t="shared" si="16"/>
        <v>0</v>
      </c>
      <c r="F745"/>
      <c r="G745"/>
      <c r="H745"/>
      <c r="I745"/>
      <c r="J745"/>
      <c r="K745"/>
      <c r="L745"/>
      <c r="M745"/>
      <c r="N745"/>
      <c r="O745"/>
    </row>
    <row r="746" spans="1:15" ht="14.25" x14ac:dyDescent="0.15">
      <c r="A746" s="33" t="s">
        <v>2130</v>
      </c>
      <c r="B746" s="71" t="s">
        <v>6559</v>
      </c>
      <c r="C746" s="35">
        <f>IF($E$2&gt;0,$E$2,MULTIPLIER!$C$42)</f>
        <v>0</v>
      </c>
      <c r="D746" s="36">
        <v>13.689</v>
      </c>
      <c r="E746" s="43">
        <f t="shared" si="16"/>
        <v>0</v>
      </c>
      <c r="F746"/>
      <c r="G746"/>
      <c r="H746"/>
      <c r="I746"/>
      <c r="J746"/>
      <c r="K746"/>
      <c r="L746"/>
      <c r="M746"/>
      <c r="N746"/>
      <c r="O746"/>
    </row>
    <row r="747" spans="1:15" ht="14.25" x14ac:dyDescent="0.15">
      <c r="A747" s="29">
        <v>361090</v>
      </c>
      <c r="B747" s="70" t="s">
        <v>6560</v>
      </c>
      <c r="C747" s="31">
        <f>IF($E$2&gt;0,$E$2,MULTIPLIER!$C$42)</f>
        <v>0</v>
      </c>
      <c r="D747" s="32">
        <v>3.6255600000000001</v>
      </c>
      <c r="E747" s="43">
        <f t="shared" si="16"/>
        <v>0</v>
      </c>
      <c r="F747"/>
      <c r="G747"/>
      <c r="H747"/>
      <c r="I747"/>
      <c r="J747"/>
      <c r="K747"/>
      <c r="L747"/>
      <c r="M747"/>
      <c r="N747"/>
      <c r="O747"/>
    </row>
    <row r="748" spans="1:15" ht="14.25" x14ac:dyDescent="0.15">
      <c r="A748" s="33">
        <v>361091</v>
      </c>
      <c r="B748" s="71" t="s">
        <v>6561</v>
      </c>
      <c r="C748" s="35">
        <f>IF($E$2&gt;0,$E$2,MULTIPLIER!$C$42)</f>
        <v>0</v>
      </c>
      <c r="D748" s="36">
        <v>4.4128800000000004</v>
      </c>
      <c r="E748" s="43">
        <f t="shared" si="16"/>
        <v>0</v>
      </c>
      <c r="F748"/>
      <c r="G748"/>
      <c r="H748"/>
      <c r="I748"/>
      <c r="J748"/>
      <c r="K748"/>
      <c r="L748"/>
      <c r="M748"/>
      <c r="N748"/>
      <c r="O748"/>
    </row>
    <row r="749" spans="1:15" ht="14.25" x14ac:dyDescent="0.15">
      <c r="A749" s="29">
        <v>361092</v>
      </c>
      <c r="B749" s="70" t="s">
        <v>6562</v>
      </c>
      <c r="C749" s="31">
        <f>IF($E$2&gt;0,$E$2,MULTIPLIER!$C$42)</f>
        <v>0</v>
      </c>
      <c r="D749" s="32">
        <v>6.6484800000000002</v>
      </c>
      <c r="E749" s="43">
        <f t="shared" si="16"/>
        <v>0</v>
      </c>
      <c r="F749"/>
      <c r="G749"/>
      <c r="H749"/>
      <c r="I749"/>
      <c r="J749"/>
      <c r="K749"/>
      <c r="L749"/>
      <c r="M749"/>
      <c r="N749"/>
      <c r="O749"/>
    </row>
    <row r="750" spans="1:15" ht="14.25" x14ac:dyDescent="0.15">
      <c r="A750" s="33">
        <v>361093</v>
      </c>
      <c r="B750" s="71" t="s">
        <v>6563</v>
      </c>
      <c r="C750" s="35">
        <f>IF($E$2&gt;0,$E$2,MULTIPLIER!$C$42)</f>
        <v>0</v>
      </c>
      <c r="D750" s="36">
        <v>8.2717200000000002</v>
      </c>
      <c r="E750" s="43">
        <f t="shared" si="16"/>
        <v>0</v>
      </c>
      <c r="F750"/>
      <c r="G750"/>
      <c r="H750"/>
      <c r="I750"/>
      <c r="J750"/>
      <c r="K750"/>
      <c r="L750"/>
      <c r="M750"/>
      <c r="N750"/>
      <c r="O750"/>
    </row>
    <row r="751" spans="1:15" ht="14.25" x14ac:dyDescent="0.15">
      <c r="A751" s="29">
        <v>361094</v>
      </c>
      <c r="B751" s="70" t="s">
        <v>6564</v>
      </c>
      <c r="C751" s="31">
        <f>IF($E$2&gt;0,$E$2,MULTIPLIER!$C$42)</f>
        <v>0</v>
      </c>
      <c r="D751" s="32">
        <v>9.1659600000000001</v>
      </c>
      <c r="E751" s="43">
        <f t="shared" si="16"/>
        <v>0</v>
      </c>
      <c r="F751"/>
      <c r="G751"/>
      <c r="H751"/>
      <c r="I751"/>
      <c r="J751"/>
      <c r="K751"/>
      <c r="L751"/>
      <c r="M751"/>
      <c r="N751"/>
      <c r="O751"/>
    </row>
    <row r="752" spans="1:15" ht="14.25" x14ac:dyDescent="0.15">
      <c r="A752" s="33">
        <v>361095</v>
      </c>
      <c r="B752" s="71" t="s">
        <v>6565</v>
      </c>
      <c r="C752" s="35">
        <f>IF($E$2&gt;0,$E$2,MULTIPLIER!$C$42)</f>
        <v>0</v>
      </c>
      <c r="D752" s="36">
        <v>13.24836</v>
      </c>
      <c r="E752" s="43">
        <f t="shared" si="16"/>
        <v>0</v>
      </c>
      <c r="F752"/>
      <c r="G752"/>
      <c r="H752"/>
      <c r="I752"/>
      <c r="J752"/>
      <c r="K752"/>
      <c r="L752"/>
      <c r="M752"/>
      <c r="N752"/>
      <c r="O752"/>
    </row>
    <row r="753" spans="1:15" ht="32.1" customHeight="1" x14ac:dyDescent="0.15">
      <c r="A753" s="243" t="s">
        <v>4</v>
      </c>
      <c r="B753" s="244"/>
      <c r="C753" s="243"/>
      <c r="D753" s="243"/>
      <c r="E753" s="243"/>
      <c r="F753" s="93" t="str">
        <f>HYPERLINK("#'Pipe Nipples'!A1","Top of Page")</f>
        <v>Top of Page</v>
      </c>
      <c r="G753"/>
      <c r="H753"/>
      <c r="I753"/>
      <c r="J753"/>
      <c r="K753"/>
      <c r="L753"/>
      <c r="M753"/>
      <c r="N753"/>
      <c r="O753"/>
    </row>
    <row r="754" spans="1:15" ht="14.25" x14ac:dyDescent="0.15">
      <c r="A754" s="29">
        <v>364101</v>
      </c>
      <c r="B754" s="70" t="s">
        <v>5255</v>
      </c>
      <c r="C754" s="31">
        <f>IF($F$2&gt;0,$F$2,MULTIPLIER!$C$43)</f>
        <v>0</v>
      </c>
      <c r="D754" s="32">
        <v>23.614080000000001</v>
      </c>
      <c r="E754" s="43">
        <f t="shared" ref="E754:E785" si="17">C754*D754</f>
        <v>0</v>
      </c>
      <c r="F754"/>
      <c r="G754"/>
      <c r="H754"/>
      <c r="I754"/>
      <c r="J754"/>
      <c r="K754"/>
      <c r="L754"/>
      <c r="M754"/>
      <c r="N754"/>
      <c r="O754"/>
    </row>
    <row r="755" spans="1:15" ht="14.25" x14ac:dyDescent="0.15">
      <c r="A755" s="33">
        <v>364102</v>
      </c>
      <c r="B755" s="71" t="s">
        <v>5256</v>
      </c>
      <c r="C755" s="35">
        <f>IF($F$2&gt;0,$F$2,MULTIPLIER!$C$43)</f>
        <v>0</v>
      </c>
      <c r="D755" s="36">
        <v>23.614080000000001</v>
      </c>
      <c r="E755" s="43">
        <f t="shared" si="17"/>
        <v>0</v>
      </c>
      <c r="F755"/>
      <c r="G755"/>
      <c r="H755"/>
      <c r="I755"/>
      <c r="J755"/>
      <c r="K755"/>
      <c r="L755"/>
      <c r="M755"/>
      <c r="N755"/>
      <c r="O755"/>
    </row>
    <row r="756" spans="1:15" ht="14.25" x14ac:dyDescent="0.15">
      <c r="A756" s="29">
        <v>364103</v>
      </c>
      <c r="B756" s="70" t="s">
        <v>5257</v>
      </c>
      <c r="C756" s="31">
        <f>IF($F$2&gt;0,$F$2,MULTIPLIER!$C$43)</f>
        <v>0</v>
      </c>
      <c r="D756" s="32">
        <v>25.49568</v>
      </c>
      <c r="E756" s="43">
        <f t="shared" si="17"/>
        <v>0</v>
      </c>
      <c r="F756"/>
      <c r="G756"/>
      <c r="H756"/>
      <c r="I756"/>
      <c r="J756"/>
      <c r="K756"/>
      <c r="L756"/>
      <c r="M756"/>
      <c r="N756"/>
      <c r="O756"/>
    </row>
    <row r="757" spans="1:15" ht="14.25" x14ac:dyDescent="0.15">
      <c r="A757" s="33">
        <v>364104</v>
      </c>
      <c r="B757" s="71" t="s">
        <v>5258</v>
      </c>
      <c r="C757" s="35">
        <f>IF($F$2&gt;0,$F$2,MULTIPLIER!$C$43)</f>
        <v>0</v>
      </c>
      <c r="D757" s="36">
        <v>28.694400000000002</v>
      </c>
      <c r="E757" s="43">
        <f t="shared" si="17"/>
        <v>0</v>
      </c>
      <c r="F757"/>
      <c r="G757"/>
      <c r="H757"/>
      <c r="I757"/>
      <c r="J757"/>
      <c r="K757"/>
      <c r="L757"/>
      <c r="M757"/>
      <c r="N757"/>
      <c r="O757"/>
    </row>
    <row r="758" spans="1:15" ht="14.25" x14ac:dyDescent="0.15">
      <c r="A758" s="29">
        <v>364105</v>
      </c>
      <c r="B758" s="70" t="s">
        <v>5259</v>
      </c>
      <c r="C758" s="31">
        <f>IF($F$2&gt;0,$F$2,MULTIPLIER!$C$43)</f>
        <v>0</v>
      </c>
      <c r="D758" s="32">
        <v>30.95232</v>
      </c>
      <c r="E758" s="43">
        <f t="shared" si="17"/>
        <v>0</v>
      </c>
      <c r="F758"/>
      <c r="G758"/>
      <c r="H758"/>
      <c r="I758"/>
      <c r="J758"/>
      <c r="K758"/>
      <c r="L758"/>
      <c r="M758"/>
      <c r="N758"/>
      <c r="O758"/>
    </row>
    <row r="759" spans="1:15" ht="14.25" x14ac:dyDescent="0.15">
      <c r="A759" s="33">
        <v>364106</v>
      </c>
      <c r="B759" s="71" t="s">
        <v>5260</v>
      </c>
      <c r="C759" s="35">
        <f>IF($F$2&gt;0,$F$2,MULTIPLIER!$C$43)</f>
        <v>0</v>
      </c>
      <c r="D759" s="36">
        <v>36.691200000000002</v>
      </c>
      <c r="E759" s="43">
        <f t="shared" si="17"/>
        <v>0</v>
      </c>
      <c r="F759"/>
      <c r="G759"/>
      <c r="H759"/>
      <c r="I759"/>
      <c r="J759"/>
      <c r="K759"/>
      <c r="L759"/>
      <c r="M759"/>
      <c r="N759"/>
      <c r="O759"/>
    </row>
    <row r="760" spans="1:15" ht="14.25" x14ac:dyDescent="0.15">
      <c r="A760" s="29">
        <v>364107</v>
      </c>
      <c r="B760" s="70" t="s">
        <v>5261</v>
      </c>
      <c r="C760" s="31">
        <f>IF($F$2&gt;0,$F$2,MULTIPLIER!$C$43)</f>
        <v>0</v>
      </c>
      <c r="D760" s="32">
        <v>40.07808</v>
      </c>
      <c r="E760" s="43">
        <f t="shared" si="17"/>
        <v>0</v>
      </c>
      <c r="F760"/>
      <c r="G760"/>
      <c r="H760"/>
      <c r="I760"/>
      <c r="J760"/>
      <c r="K760"/>
      <c r="L760"/>
      <c r="M760"/>
      <c r="N760"/>
      <c r="O760"/>
    </row>
    <row r="761" spans="1:15" ht="14.25" x14ac:dyDescent="0.15">
      <c r="A761" s="33">
        <v>364108</v>
      </c>
      <c r="B761" s="71" t="s">
        <v>5262</v>
      </c>
      <c r="C761" s="35">
        <f>IF($F$2&gt;0,$F$2,MULTIPLIER!$C$43)</f>
        <v>0</v>
      </c>
      <c r="D761" s="36">
        <v>45.1584</v>
      </c>
      <c r="E761" s="43">
        <f t="shared" si="17"/>
        <v>0</v>
      </c>
      <c r="F761"/>
      <c r="G761"/>
      <c r="H761"/>
      <c r="I761"/>
      <c r="J761"/>
      <c r="K761"/>
      <c r="L761"/>
      <c r="M761"/>
      <c r="N761"/>
      <c r="O761"/>
    </row>
    <row r="762" spans="1:15" ht="14.25" x14ac:dyDescent="0.15">
      <c r="A762" s="29">
        <v>364109</v>
      </c>
      <c r="B762" s="70" t="s">
        <v>5263</v>
      </c>
      <c r="C762" s="31">
        <f>IF($F$2&gt;0,$F$2,MULTIPLIER!$C$43)</f>
        <v>0</v>
      </c>
      <c r="D762" s="32">
        <v>48.263039999999997</v>
      </c>
      <c r="E762" s="43">
        <f t="shared" si="17"/>
        <v>0</v>
      </c>
      <c r="F762"/>
      <c r="G762"/>
      <c r="H762"/>
      <c r="I762"/>
      <c r="J762"/>
      <c r="K762"/>
      <c r="L762"/>
      <c r="M762"/>
      <c r="N762"/>
      <c r="O762"/>
    </row>
    <row r="763" spans="1:15" ht="14.25" x14ac:dyDescent="0.15">
      <c r="A763" s="33">
        <v>364110</v>
      </c>
      <c r="B763" s="71" t="s">
        <v>5264</v>
      </c>
      <c r="C763" s="35">
        <f>IF($F$2&gt;0,$F$2,MULTIPLIER!$C$43)</f>
        <v>0</v>
      </c>
      <c r="D763" s="36">
        <v>52.872959999999999</v>
      </c>
      <c r="E763" s="43">
        <f t="shared" si="17"/>
        <v>0</v>
      </c>
      <c r="F763"/>
      <c r="G763"/>
      <c r="H763"/>
      <c r="I763"/>
      <c r="J763"/>
      <c r="K763"/>
      <c r="L763"/>
      <c r="M763"/>
      <c r="N763"/>
      <c r="O763"/>
    </row>
    <row r="764" spans="1:15" ht="14.25" x14ac:dyDescent="0.15">
      <c r="A764" s="29">
        <v>364111</v>
      </c>
      <c r="B764" s="70" t="s">
        <v>5265</v>
      </c>
      <c r="C764" s="31">
        <f>IF($F$2&gt;0,$F$2,MULTIPLIER!$C$43)</f>
        <v>0</v>
      </c>
      <c r="D764" s="32">
        <v>56.448</v>
      </c>
      <c r="E764" s="43">
        <f t="shared" si="17"/>
        <v>0</v>
      </c>
      <c r="F764"/>
      <c r="G764"/>
      <c r="H764"/>
      <c r="I764"/>
      <c r="J764"/>
      <c r="K764"/>
      <c r="L764"/>
      <c r="M764"/>
      <c r="N764"/>
      <c r="O764"/>
    </row>
    <row r="765" spans="1:15" ht="14.25" x14ac:dyDescent="0.15">
      <c r="A765" s="33">
        <v>364136</v>
      </c>
      <c r="B765" s="71" t="s">
        <v>5272</v>
      </c>
      <c r="C765" s="35">
        <f>IF($F$2&gt;0,$F$2,MULTIPLIER!$C$43)</f>
        <v>0</v>
      </c>
      <c r="D765" s="36">
        <v>21.356159999999999</v>
      </c>
      <c r="E765" s="43">
        <f t="shared" si="17"/>
        <v>0</v>
      </c>
      <c r="F765"/>
      <c r="G765"/>
      <c r="H765"/>
      <c r="I765"/>
      <c r="J765"/>
      <c r="K765"/>
      <c r="L765"/>
      <c r="M765"/>
      <c r="N765"/>
      <c r="O765"/>
    </row>
    <row r="766" spans="1:15" ht="14.25" x14ac:dyDescent="0.15">
      <c r="A766" s="29">
        <v>364137</v>
      </c>
      <c r="B766" s="70" t="s">
        <v>5436</v>
      </c>
      <c r="C766" s="31">
        <f>IF($F$2&gt;0,$F$2,MULTIPLIER!$C$43)</f>
        <v>0</v>
      </c>
      <c r="D766" s="32">
        <v>22.95552</v>
      </c>
      <c r="E766" s="43">
        <f t="shared" si="17"/>
        <v>0</v>
      </c>
      <c r="F766"/>
      <c r="G766"/>
      <c r="H766"/>
      <c r="I766"/>
      <c r="J766"/>
      <c r="K766"/>
      <c r="L766"/>
      <c r="M766"/>
      <c r="N766"/>
      <c r="O766"/>
    </row>
    <row r="767" spans="1:15" ht="14.25" x14ac:dyDescent="0.15">
      <c r="A767" s="33">
        <v>364138</v>
      </c>
      <c r="B767" s="71" t="s">
        <v>5274</v>
      </c>
      <c r="C767" s="35">
        <f>IF($F$2&gt;0,$F$2,MULTIPLIER!$C$43)</f>
        <v>0</v>
      </c>
      <c r="D767" s="36">
        <v>25.872</v>
      </c>
      <c r="E767" s="43">
        <f t="shared" si="17"/>
        <v>0</v>
      </c>
      <c r="F767"/>
      <c r="G767"/>
      <c r="H767"/>
      <c r="I767"/>
      <c r="J767"/>
      <c r="K767"/>
      <c r="L767"/>
      <c r="M767"/>
      <c r="N767"/>
      <c r="O767"/>
    </row>
    <row r="768" spans="1:15" ht="14.25" x14ac:dyDescent="0.15">
      <c r="A768" s="29">
        <v>364139</v>
      </c>
      <c r="B768" s="70" t="s">
        <v>5275</v>
      </c>
      <c r="C768" s="31">
        <f>IF($F$2&gt;0,$F$2,MULTIPLIER!$C$43)</f>
        <v>0</v>
      </c>
      <c r="D768" s="32">
        <v>27.659520000000001</v>
      </c>
      <c r="E768" s="43">
        <f t="shared" si="17"/>
        <v>0</v>
      </c>
      <c r="F768"/>
      <c r="G768"/>
      <c r="H768"/>
      <c r="I768"/>
      <c r="J768"/>
      <c r="K768"/>
      <c r="L768"/>
      <c r="M768"/>
      <c r="N768"/>
      <c r="O768"/>
    </row>
    <row r="769" spans="1:15" ht="14.25" x14ac:dyDescent="0.15">
      <c r="A769" s="33">
        <v>364140</v>
      </c>
      <c r="B769" s="71" t="s">
        <v>5276</v>
      </c>
      <c r="C769" s="35">
        <f>IF($F$2&gt;0,$F$2,MULTIPLIER!$C$43)</f>
        <v>0</v>
      </c>
      <c r="D769" s="36">
        <v>32.833919999999999</v>
      </c>
      <c r="E769" s="43">
        <f t="shared" si="17"/>
        <v>0</v>
      </c>
      <c r="F769"/>
      <c r="G769"/>
      <c r="H769"/>
      <c r="I769"/>
      <c r="J769"/>
      <c r="K769"/>
      <c r="L769"/>
      <c r="M769"/>
      <c r="N769"/>
      <c r="O769"/>
    </row>
    <row r="770" spans="1:15" ht="14.25" x14ac:dyDescent="0.15">
      <c r="A770" s="29">
        <v>364141</v>
      </c>
      <c r="B770" s="70" t="s">
        <v>5277</v>
      </c>
      <c r="C770" s="31">
        <f>IF($F$2&gt;0,$F$2,MULTIPLIER!$C$43)</f>
        <v>0</v>
      </c>
      <c r="D770" s="32">
        <v>38.196480000000001</v>
      </c>
      <c r="E770" s="43">
        <f t="shared" si="17"/>
        <v>0</v>
      </c>
      <c r="F770"/>
      <c r="G770"/>
      <c r="H770"/>
      <c r="I770"/>
      <c r="J770"/>
      <c r="K770"/>
      <c r="L770"/>
      <c r="M770"/>
      <c r="N770"/>
      <c r="O770"/>
    </row>
    <row r="771" spans="1:15" ht="14.25" x14ac:dyDescent="0.15">
      <c r="A771" s="33">
        <v>364142</v>
      </c>
      <c r="B771" s="71" t="s">
        <v>5278</v>
      </c>
      <c r="C771" s="35">
        <f>IF($F$2&gt;0,$F$2,MULTIPLIER!$C$43)</f>
        <v>0</v>
      </c>
      <c r="D771" s="36">
        <v>44.499839999999999</v>
      </c>
      <c r="E771" s="43">
        <f t="shared" si="17"/>
        <v>0</v>
      </c>
      <c r="F771"/>
      <c r="G771"/>
      <c r="H771"/>
      <c r="I771"/>
      <c r="J771"/>
      <c r="K771"/>
      <c r="L771"/>
      <c r="M771"/>
      <c r="N771"/>
      <c r="O771"/>
    </row>
    <row r="772" spans="1:15" ht="14.25" x14ac:dyDescent="0.15">
      <c r="A772" s="29">
        <v>364143</v>
      </c>
      <c r="B772" s="70" t="s">
        <v>5279</v>
      </c>
      <c r="C772" s="31">
        <f>IF($F$2&gt;0,$F$2,MULTIPLIER!$C$43)</f>
        <v>0</v>
      </c>
      <c r="D772" s="32">
        <v>50.332799999999999</v>
      </c>
      <c r="E772" s="43">
        <f t="shared" si="17"/>
        <v>0</v>
      </c>
      <c r="F772"/>
      <c r="G772"/>
      <c r="H772"/>
      <c r="I772"/>
      <c r="J772"/>
      <c r="K772"/>
      <c r="L772"/>
      <c r="M772"/>
      <c r="N772"/>
      <c r="O772"/>
    </row>
    <row r="773" spans="1:15" ht="14.25" x14ac:dyDescent="0.15">
      <c r="A773" s="33">
        <v>364144</v>
      </c>
      <c r="B773" s="71" t="s">
        <v>5280</v>
      </c>
      <c r="C773" s="35">
        <f>IF($F$2&gt;0,$F$2,MULTIPLIER!$C$43)</f>
        <v>0</v>
      </c>
      <c r="D773" s="36">
        <v>55.977600000000002</v>
      </c>
      <c r="E773" s="43">
        <f t="shared" si="17"/>
        <v>0</v>
      </c>
      <c r="F773"/>
      <c r="G773"/>
      <c r="H773"/>
      <c r="I773"/>
      <c r="J773"/>
      <c r="K773"/>
      <c r="L773"/>
      <c r="M773"/>
      <c r="N773"/>
      <c r="O773"/>
    </row>
    <row r="774" spans="1:15" ht="14.25" x14ac:dyDescent="0.15">
      <c r="A774" s="29">
        <v>364145</v>
      </c>
      <c r="B774" s="70" t="s">
        <v>5281</v>
      </c>
      <c r="C774" s="31">
        <f>IF($F$2&gt;0,$F$2,MULTIPLIER!$C$43)</f>
        <v>0</v>
      </c>
      <c r="D774" s="32">
        <v>62.563200000000002</v>
      </c>
      <c r="E774" s="43">
        <f t="shared" si="17"/>
        <v>0</v>
      </c>
      <c r="F774"/>
      <c r="G774"/>
      <c r="H774"/>
      <c r="I774"/>
      <c r="J774"/>
      <c r="K774"/>
      <c r="L774"/>
      <c r="M774"/>
      <c r="N774"/>
      <c r="O774"/>
    </row>
    <row r="775" spans="1:15" ht="14.25" x14ac:dyDescent="0.15">
      <c r="A775" s="33">
        <v>364146</v>
      </c>
      <c r="B775" s="71" t="s">
        <v>5282</v>
      </c>
      <c r="C775" s="35">
        <f>IF($F$2&gt;0,$F$2,MULTIPLIER!$C$43)</f>
        <v>0</v>
      </c>
      <c r="D775" s="36">
        <v>67.549440000000004</v>
      </c>
      <c r="E775" s="43">
        <f t="shared" si="17"/>
        <v>0</v>
      </c>
      <c r="F775"/>
      <c r="G775"/>
      <c r="H775"/>
      <c r="I775"/>
      <c r="J775"/>
      <c r="K775"/>
      <c r="L775"/>
      <c r="M775"/>
      <c r="N775"/>
      <c r="O775"/>
    </row>
    <row r="776" spans="1:15" ht="14.25" x14ac:dyDescent="0.15">
      <c r="A776" s="29">
        <v>364150</v>
      </c>
      <c r="B776" s="70" t="s">
        <v>5284</v>
      </c>
      <c r="C776" s="31">
        <f>IF($F$2&gt;0,$F$2,MULTIPLIER!$C$43)</f>
        <v>0</v>
      </c>
      <c r="D776" s="32"/>
      <c r="E776" s="43">
        <f t="shared" si="17"/>
        <v>0</v>
      </c>
      <c r="F776"/>
      <c r="G776"/>
      <c r="H776"/>
      <c r="I776"/>
      <c r="J776"/>
      <c r="K776"/>
      <c r="L776"/>
      <c r="M776"/>
      <c r="N776"/>
      <c r="O776"/>
    </row>
    <row r="777" spans="1:15" ht="14.25" x14ac:dyDescent="0.15">
      <c r="A777" s="33">
        <v>364158</v>
      </c>
      <c r="B777" s="71" t="s">
        <v>5288</v>
      </c>
      <c r="C777" s="35">
        <f>IF($F$2&gt;0,$F$2,MULTIPLIER!$C$43)</f>
        <v>0</v>
      </c>
      <c r="D777" s="36"/>
      <c r="E777" s="43">
        <f t="shared" si="17"/>
        <v>0</v>
      </c>
      <c r="F777"/>
      <c r="G777"/>
      <c r="H777"/>
      <c r="I777"/>
      <c r="J777"/>
      <c r="K777"/>
      <c r="L777"/>
      <c r="M777"/>
      <c r="N777"/>
      <c r="O777"/>
    </row>
    <row r="778" spans="1:15" ht="14.25" x14ac:dyDescent="0.15">
      <c r="A778" s="29">
        <v>364171</v>
      </c>
      <c r="B778" s="70" t="s">
        <v>5289</v>
      </c>
      <c r="C778" s="31">
        <f>IF($F$2&gt;0,$F$2,MULTIPLIER!$C$43)</f>
        <v>0</v>
      </c>
      <c r="D778" s="32">
        <v>25.49568</v>
      </c>
      <c r="E778" s="43">
        <f t="shared" si="17"/>
        <v>0</v>
      </c>
      <c r="F778"/>
      <c r="G778"/>
      <c r="H778"/>
      <c r="I778"/>
      <c r="J778"/>
      <c r="K778"/>
      <c r="L778"/>
      <c r="M778"/>
      <c r="N778"/>
      <c r="O778"/>
    </row>
    <row r="779" spans="1:15" ht="14.25" x14ac:dyDescent="0.15">
      <c r="A779" s="33">
        <v>364172</v>
      </c>
      <c r="B779" s="71" t="s">
        <v>5437</v>
      </c>
      <c r="C779" s="35">
        <f>IF($F$2&gt;0,$F$2,MULTIPLIER!$C$43)</f>
        <v>0</v>
      </c>
      <c r="D779" s="36">
        <v>27.84768</v>
      </c>
      <c r="E779" s="43">
        <f t="shared" si="17"/>
        <v>0</v>
      </c>
      <c r="F779"/>
      <c r="G779"/>
      <c r="H779"/>
      <c r="I779"/>
      <c r="J779"/>
      <c r="K779"/>
      <c r="L779"/>
      <c r="M779"/>
      <c r="N779"/>
      <c r="O779"/>
    </row>
    <row r="780" spans="1:15" ht="14.25" x14ac:dyDescent="0.15">
      <c r="A780" s="29">
        <v>364173</v>
      </c>
      <c r="B780" s="70" t="s">
        <v>5291</v>
      </c>
      <c r="C780" s="31">
        <f>IF($F$2&gt;0,$F$2,MULTIPLIER!$C$43)</f>
        <v>0</v>
      </c>
      <c r="D780" s="32">
        <v>32.927999999999997</v>
      </c>
      <c r="E780" s="43">
        <f t="shared" si="17"/>
        <v>0</v>
      </c>
      <c r="F780"/>
      <c r="G780"/>
      <c r="H780"/>
      <c r="I780"/>
      <c r="J780"/>
      <c r="K780"/>
      <c r="L780"/>
      <c r="M780"/>
      <c r="N780"/>
      <c r="O780"/>
    </row>
    <row r="781" spans="1:15" ht="14.25" x14ac:dyDescent="0.15">
      <c r="A781" s="33">
        <v>364174</v>
      </c>
      <c r="B781" s="71" t="s">
        <v>5438</v>
      </c>
      <c r="C781" s="35">
        <f>IF($F$2&gt;0,$F$2,MULTIPLIER!$C$43)</f>
        <v>0</v>
      </c>
      <c r="D781" s="36">
        <v>37.067520000000002</v>
      </c>
      <c r="E781" s="43">
        <f t="shared" si="17"/>
        <v>0</v>
      </c>
      <c r="F781"/>
      <c r="G781"/>
      <c r="H781"/>
      <c r="I781"/>
      <c r="J781"/>
      <c r="K781"/>
      <c r="L781"/>
      <c r="M781"/>
      <c r="N781"/>
      <c r="O781"/>
    </row>
    <row r="782" spans="1:15" ht="14.25" x14ac:dyDescent="0.15">
      <c r="A782" s="29">
        <v>364175</v>
      </c>
      <c r="B782" s="70" t="s">
        <v>5293</v>
      </c>
      <c r="C782" s="31">
        <f>IF($F$2&gt;0,$F$2,MULTIPLIER!$C$43)</f>
        <v>0</v>
      </c>
      <c r="D782" s="32">
        <v>41.018880000000003</v>
      </c>
      <c r="E782" s="43">
        <f t="shared" si="17"/>
        <v>0</v>
      </c>
      <c r="F782"/>
      <c r="G782"/>
      <c r="H782"/>
      <c r="I782"/>
      <c r="J782"/>
      <c r="K782"/>
      <c r="L782"/>
      <c r="M782"/>
      <c r="N782"/>
      <c r="O782"/>
    </row>
    <row r="783" spans="1:15" ht="14.25" x14ac:dyDescent="0.15">
      <c r="A783" s="33">
        <v>364176</v>
      </c>
      <c r="B783" s="71" t="s">
        <v>5439</v>
      </c>
      <c r="C783" s="35">
        <f>IF($F$2&gt;0,$F$2,MULTIPLIER!$C$43)</f>
        <v>0</v>
      </c>
      <c r="D783" s="36">
        <v>43.276800000000001</v>
      </c>
      <c r="E783" s="43">
        <f t="shared" si="17"/>
        <v>0</v>
      </c>
      <c r="F783"/>
      <c r="G783"/>
      <c r="H783"/>
      <c r="I783"/>
      <c r="J783"/>
      <c r="K783"/>
      <c r="L783"/>
      <c r="M783"/>
      <c r="N783"/>
      <c r="O783"/>
    </row>
    <row r="784" spans="1:15" ht="14.25" x14ac:dyDescent="0.15">
      <c r="A784" s="29">
        <v>364177</v>
      </c>
      <c r="B784" s="70" t="s">
        <v>5295</v>
      </c>
      <c r="C784" s="31">
        <f>IF($F$2&gt;0,$F$2,MULTIPLIER!$C$43)</f>
        <v>0</v>
      </c>
      <c r="D784" s="32">
        <v>50.332799999999999</v>
      </c>
      <c r="E784" s="43">
        <f t="shared" si="17"/>
        <v>0</v>
      </c>
      <c r="F784"/>
      <c r="G784"/>
      <c r="H784"/>
      <c r="I784"/>
      <c r="J784"/>
      <c r="K784"/>
      <c r="L784"/>
      <c r="M784"/>
      <c r="N784"/>
      <c r="O784"/>
    </row>
    <row r="785" spans="1:15" ht="14.25" x14ac:dyDescent="0.15">
      <c r="A785" s="33">
        <v>364178</v>
      </c>
      <c r="B785" s="71" t="s">
        <v>5296</v>
      </c>
      <c r="C785" s="35">
        <f>IF($F$2&gt;0,$F$2,MULTIPLIER!$C$43)</f>
        <v>0</v>
      </c>
      <c r="D785" s="36">
        <v>57.482880000000002</v>
      </c>
      <c r="E785" s="43">
        <f t="shared" si="17"/>
        <v>0</v>
      </c>
      <c r="F785"/>
      <c r="G785"/>
      <c r="H785"/>
      <c r="I785"/>
      <c r="J785"/>
      <c r="K785"/>
      <c r="L785"/>
      <c r="M785"/>
      <c r="N785"/>
      <c r="O785"/>
    </row>
    <row r="786" spans="1:15" ht="14.25" x14ac:dyDescent="0.15">
      <c r="A786" s="29">
        <v>364179</v>
      </c>
      <c r="B786" s="70" t="s">
        <v>5440</v>
      </c>
      <c r="C786" s="31">
        <f>IF($F$2&gt;0,$F$2,MULTIPLIER!$C$43)</f>
        <v>0</v>
      </c>
      <c r="D786" s="32">
        <v>64.727040000000002</v>
      </c>
      <c r="E786" s="43">
        <f t="shared" ref="E786:E817" si="18">C786*D786</f>
        <v>0</v>
      </c>
      <c r="F786"/>
      <c r="G786"/>
      <c r="H786"/>
      <c r="I786"/>
      <c r="J786"/>
      <c r="K786"/>
      <c r="L786"/>
      <c r="M786"/>
      <c r="N786"/>
      <c r="O786"/>
    </row>
    <row r="787" spans="1:15" ht="14.25" x14ac:dyDescent="0.15">
      <c r="A787" s="33">
        <v>364180</v>
      </c>
      <c r="B787" s="71" t="s">
        <v>5441</v>
      </c>
      <c r="C787" s="35">
        <f>IF($F$2&gt;0,$F$2,MULTIPLIER!$C$43)</f>
        <v>0</v>
      </c>
      <c r="D787" s="36">
        <v>71.971199999999996</v>
      </c>
      <c r="E787" s="43">
        <f t="shared" si="18"/>
        <v>0</v>
      </c>
      <c r="F787"/>
      <c r="G787"/>
      <c r="H787"/>
      <c r="I787"/>
      <c r="J787"/>
      <c r="K787"/>
      <c r="L787"/>
      <c r="M787"/>
      <c r="N787"/>
      <c r="O787"/>
    </row>
    <row r="788" spans="1:15" ht="14.25" x14ac:dyDescent="0.15">
      <c r="A788" s="29">
        <v>364181</v>
      </c>
      <c r="B788" s="70" t="s">
        <v>5299</v>
      </c>
      <c r="C788" s="31">
        <f>IF($F$2&gt;0,$F$2,MULTIPLIER!$C$43)</f>
        <v>0</v>
      </c>
      <c r="D788" s="32">
        <v>78.180480000000003</v>
      </c>
      <c r="E788" s="43">
        <f t="shared" si="18"/>
        <v>0</v>
      </c>
      <c r="F788"/>
      <c r="G788"/>
      <c r="H788"/>
      <c r="I788"/>
      <c r="J788"/>
      <c r="K788"/>
      <c r="L788"/>
      <c r="M788"/>
      <c r="N788"/>
      <c r="O788"/>
    </row>
    <row r="789" spans="1:15" ht="14.25" x14ac:dyDescent="0.15">
      <c r="A789" s="33">
        <v>364185</v>
      </c>
      <c r="B789" s="71" t="s">
        <v>5301</v>
      </c>
      <c r="C789" s="35">
        <f>IF($F$2&gt;0,$F$2,MULTIPLIER!$C$43)</f>
        <v>0</v>
      </c>
      <c r="D789" s="36"/>
      <c r="E789" s="43">
        <f t="shared" si="18"/>
        <v>0</v>
      </c>
      <c r="F789"/>
      <c r="G789"/>
      <c r="H789"/>
      <c r="I789"/>
      <c r="J789"/>
      <c r="K789"/>
      <c r="L789"/>
      <c r="M789"/>
      <c r="N789"/>
      <c r="O789"/>
    </row>
    <row r="790" spans="1:15" ht="14.25" x14ac:dyDescent="0.15">
      <c r="A790" s="29">
        <v>364206</v>
      </c>
      <c r="B790" s="70" t="s">
        <v>5306</v>
      </c>
      <c r="C790" s="31">
        <f>IF($F$2&gt;0,$F$2,MULTIPLIER!$C$43)</f>
        <v>0</v>
      </c>
      <c r="D790" s="32">
        <v>24.57</v>
      </c>
      <c r="E790" s="43">
        <f t="shared" si="18"/>
        <v>0</v>
      </c>
      <c r="F790"/>
      <c r="G790"/>
      <c r="H790"/>
      <c r="I790"/>
      <c r="J790"/>
      <c r="K790"/>
      <c r="L790"/>
      <c r="M790"/>
      <c r="N790"/>
      <c r="O790"/>
    </row>
    <row r="791" spans="1:15" ht="14.25" x14ac:dyDescent="0.15">
      <c r="A791" s="33">
        <v>364207</v>
      </c>
      <c r="B791" s="71" t="s">
        <v>5307</v>
      </c>
      <c r="C791" s="35">
        <f>IF($F$2&gt;0,$F$2,MULTIPLIER!$C$43)</f>
        <v>0</v>
      </c>
      <c r="D791" s="36">
        <v>24.57</v>
      </c>
      <c r="E791" s="43">
        <f t="shared" si="18"/>
        <v>0</v>
      </c>
      <c r="F791"/>
      <c r="G791"/>
      <c r="H791"/>
      <c r="I791"/>
      <c r="J791"/>
      <c r="K791"/>
      <c r="L791"/>
      <c r="M791"/>
      <c r="N791"/>
      <c r="O791"/>
    </row>
    <row r="792" spans="1:15" ht="14.25" x14ac:dyDescent="0.15">
      <c r="A792" s="29">
        <v>364208</v>
      </c>
      <c r="B792" s="70" t="s">
        <v>5308</v>
      </c>
      <c r="C792" s="31">
        <f>IF($F$2&gt;0,$F$2,MULTIPLIER!$C$43)</f>
        <v>0</v>
      </c>
      <c r="D792" s="32">
        <v>24.57</v>
      </c>
      <c r="E792" s="43">
        <f t="shared" si="18"/>
        <v>0</v>
      </c>
      <c r="F792"/>
      <c r="G792"/>
      <c r="H792"/>
      <c r="I792"/>
      <c r="J792"/>
      <c r="K792"/>
      <c r="L792"/>
      <c r="M792"/>
      <c r="N792"/>
      <c r="O792"/>
    </row>
    <row r="793" spans="1:15" ht="14.25" x14ac:dyDescent="0.15">
      <c r="A793" s="33">
        <v>364209</v>
      </c>
      <c r="B793" s="71" t="s">
        <v>5309</v>
      </c>
      <c r="C793" s="35">
        <f>IF($F$2&gt;0,$F$2,MULTIPLIER!$C$43)</f>
        <v>0</v>
      </c>
      <c r="D793" s="36">
        <v>27.3</v>
      </c>
      <c r="E793" s="43">
        <f t="shared" si="18"/>
        <v>0</v>
      </c>
      <c r="F793"/>
      <c r="G793"/>
      <c r="H793"/>
      <c r="I793"/>
      <c r="J793"/>
      <c r="K793"/>
      <c r="L793"/>
      <c r="M793"/>
      <c r="N793"/>
      <c r="O793"/>
    </row>
    <row r="794" spans="1:15" ht="14.25" x14ac:dyDescent="0.15">
      <c r="A794" s="29">
        <v>364210</v>
      </c>
      <c r="B794" s="70" t="s">
        <v>5310</v>
      </c>
      <c r="C794" s="31">
        <f>IF($F$2&gt;0,$F$2,MULTIPLIER!$C$43)</f>
        <v>0</v>
      </c>
      <c r="D794" s="32">
        <v>32.76</v>
      </c>
      <c r="E794" s="43">
        <f t="shared" si="18"/>
        <v>0</v>
      </c>
      <c r="F794"/>
      <c r="G794"/>
      <c r="H794"/>
      <c r="I794"/>
      <c r="J794"/>
      <c r="K794"/>
      <c r="L794"/>
      <c r="M794"/>
      <c r="N794"/>
      <c r="O794"/>
    </row>
    <row r="795" spans="1:15" ht="14.25" x14ac:dyDescent="0.15">
      <c r="A795" s="33">
        <v>364211</v>
      </c>
      <c r="B795" s="71" t="s">
        <v>5311</v>
      </c>
      <c r="C795" s="35">
        <f>IF($F$2&gt;0,$F$2,MULTIPLIER!$C$43)</f>
        <v>0</v>
      </c>
      <c r="D795" s="36">
        <v>38.22</v>
      </c>
      <c r="E795" s="43">
        <f t="shared" si="18"/>
        <v>0</v>
      </c>
      <c r="F795"/>
      <c r="G795"/>
      <c r="H795"/>
      <c r="I795"/>
      <c r="J795"/>
      <c r="K795"/>
      <c r="L795"/>
      <c r="M795"/>
      <c r="N795"/>
      <c r="O795"/>
    </row>
    <row r="796" spans="1:15" ht="14.25" x14ac:dyDescent="0.15">
      <c r="A796" s="29">
        <v>364212</v>
      </c>
      <c r="B796" s="70" t="s">
        <v>5312</v>
      </c>
      <c r="C796" s="31">
        <f>IF($F$2&gt;0,$F$2,MULTIPLIER!$C$43)</f>
        <v>0</v>
      </c>
      <c r="D796" s="32">
        <v>43.68</v>
      </c>
      <c r="E796" s="43">
        <f t="shared" si="18"/>
        <v>0</v>
      </c>
      <c r="F796"/>
      <c r="G796"/>
      <c r="H796"/>
      <c r="I796"/>
      <c r="J796"/>
      <c r="K796"/>
      <c r="L796"/>
      <c r="M796"/>
      <c r="N796"/>
      <c r="O796"/>
    </row>
    <row r="797" spans="1:15" ht="14.25" x14ac:dyDescent="0.15">
      <c r="A797" s="33">
        <v>364213</v>
      </c>
      <c r="B797" s="71" t="s">
        <v>5313</v>
      </c>
      <c r="C797" s="35">
        <f>IF($F$2&gt;0,$F$2,MULTIPLIER!$C$43)</f>
        <v>0</v>
      </c>
      <c r="D797" s="36">
        <v>49.14</v>
      </c>
      <c r="E797" s="43">
        <f t="shared" si="18"/>
        <v>0</v>
      </c>
      <c r="F797"/>
      <c r="G797"/>
      <c r="H797"/>
      <c r="I797"/>
      <c r="J797"/>
      <c r="K797"/>
      <c r="L797"/>
      <c r="M797"/>
      <c r="N797"/>
      <c r="O797"/>
    </row>
    <row r="798" spans="1:15" ht="14.25" x14ac:dyDescent="0.15">
      <c r="A798" s="29">
        <v>364214</v>
      </c>
      <c r="B798" s="70" t="s">
        <v>5314</v>
      </c>
      <c r="C798" s="31">
        <f>IF($F$2&gt;0,$F$2,MULTIPLIER!$C$43)</f>
        <v>0</v>
      </c>
      <c r="D798" s="32">
        <v>54.6</v>
      </c>
      <c r="E798" s="43">
        <f t="shared" si="18"/>
        <v>0</v>
      </c>
      <c r="F798"/>
      <c r="G798"/>
      <c r="H798"/>
      <c r="I798"/>
      <c r="J798"/>
      <c r="K798"/>
      <c r="L798"/>
      <c r="M798"/>
      <c r="N798"/>
      <c r="O798"/>
    </row>
    <row r="799" spans="1:15" ht="14.25" x14ac:dyDescent="0.15">
      <c r="A799" s="33">
        <v>364215</v>
      </c>
      <c r="B799" s="71" t="s">
        <v>5315</v>
      </c>
      <c r="C799" s="35">
        <f>IF($F$2&gt;0,$F$2,MULTIPLIER!$C$43)</f>
        <v>0</v>
      </c>
      <c r="D799" s="36">
        <v>60.06</v>
      </c>
      <c r="E799" s="43">
        <f t="shared" si="18"/>
        <v>0</v>
      </c>
      <c r="F799"/>
      <c r="G799"/>
      <c r="H799"/>
      <c r="I799"/>
      <c r="J799"/>
      <c r="K799"/>
      <c r="L799"/>
      <c r="M799"/>
      <c r="N799"/>
      <c r="O799"/>
    </row>
    <row r="800" spans="1:15" ht="14.25" x14ac:dyDescent="0.15">
      <c r="A800" s="29">
        <v>364216</v>
      </c>
      <c r="B800" s="70" t="s">
        <v>5316</v>
      </c>
      <c r="C800" s="31">
        <f>IF($F$2&gt;0,$F$2,MULTIPLIER!$C$43)</f>
        <v>0</v>
      </c>
      <c r="D800" s="32">
        <v>67.703999999999994</v>
      </c>
      <c r="E800" s="43">
        <f t="shared" si="18"/>
        <v>0</v>
      </c>
      <c r="F800"/>
      <c r="G800"/>
      <c r="H800"/>
      <c r="I800"/>
      <c r="J800"/>
      <c r="K800"/>
      <c r="L800"/>
      <c r="M800"/>
      <c r="N800"/>
      <c r="O800"/>
    </row>
    <row r="801" spans="1:15" ht="14.25" x14ac:dyDescent="0.15">
      <c r="A801" s="33">
        <v>364220</v>
      </c>
      <c r="B801" s="71" t="s">
        <v>5557</v>
      </c>
      <c r="C801" s="35">
        <f>IF($F$2&gt;0,$F$2,MULTIPLIER!$C$43)</f>
        <v>0</v>
      </c>
      <c r="D801" s="36"/>
      <c r="E801" s="43">
        <f t="shared" si="18"/>
        <v>0</v>
      </c>
      <c r="F801"/>
      <c r="G801"/>
      <c r="H801"/>
      <c r="I801"/>
      <c r="J801"/>
      <c r="K801"/>
      <c r="L801"/>
      <c r="M801"/>
      <c r="N801"/>
      <c r="O801"/>
    </row>
    <row r="802" spans="1:15" ht="14.25" x14ac:dyDescent="0.15">
      <c r="A802" s="29">
        <v>364224</v>
      </c>
      <c r="B802" s="70" t="s">
        <v>5320</v>
      </c>
      <c r="C802" s="31">
        <f>IF($F$2&gt;0,$F$2,MULTIPLIER!$C$43)</f>
        <v>0</v>
      </c>
      <c r="D802" s="32"/>
      <c r="E802" s="43">
        <f t="shared" si="18"/>
        <v>0</v>
      </c>
      <c r="F802"/>
      <c r="G802"/>
      <c r="H802"/>
      <c r="I802"/>
      <c r="J802"/>
      <c r="K802"/>
      <c r="L802"/>
      <c r="M802"/>
      <c r="N802"/>
      <c r="O802"/>
    </row>
    <row r="803" spans="1:15" ht="14.25" x14ac:dyDescent="0.15">
      <c r="A803" s="33">
        <v>364228</v>
      </c>
      <c r="B803" s="71" t="s">
        <v>5322</v>
      </c>
      <c r="C803" s="35">
        <f>IF($F$2&gt;0,$F$2,MULTIPLIER!$C$43)</f>
        <v>0</v>
      </c>
      <c r="D803" s="36"/>
      <c r="E803" s="43">
        <f t="shared" si="18"/>
        <v>0</v>
      </c>
      <c r="F803"/>
      <c r="G803"/>
      <c r="H803"/>
      <c r="I803"/>
      <c r="J803"/>
      <c r="K803"/>
      <c r="L803"/>
      <c r="M803"/>
      <c r="N803"/>
      <c r="O803"/>
    </row>
    <row r="804" spans="1:15" ht="14.25" x14ac:dyDescent="0.15">
      <c r="A804" s="29">
        <v>364241</v>
      </c>
      <c r="B804" s="70" t="s">
        <v>5323</v>
      </c>
      <c r="C804" s="31">
        <f>IF($F$2&gt;0,$F$2,MULTIPLIER!$C$43)</f>
        <v>0</v>
      </c>
      <c r="D804" s="32">
        <v>45.863999999999997</v>
      </c>
      <c r="E804" s="43">
        <f t="shared" si="18"/>
        <v>0</v>
      </c>
      <c r="F804"/>
      <c r="G804"/>
      <c r="H804"/>
      <c r="I804"/>
      <c r="J804"/>
      <c r="K804"/>
      <c r="L804"/>
      <c r="M804"/>
      <c r="N804"/>
      <c r="O804"/>
    </row>
    <row r="805" spans="1:15" ht="14.25" x14ac:dyDescent="0.15">
      <c r="A805" s="33">
        <v>364242</v>
      </c>
      <c r="B805" s="71" t="s">
        <v>5324</v>
      </c>
      <c r="C805" s="35">
        <f>IF($F$2&gt;0,$F$2,MULTIPLIER!$C$43)</f>
        <v>0</v>
      </c>
      <c r="D805" s="36">
        <v>50.777999999999999</v>
      </c>
      <c r="E805" s="43">
        <f t="shared" si="18"/>
        <v>0</v>
      </c>
      <c r="F805"/>
      <c r="G805"/>
      <c r="H805"/>
      <c r="I805"/>
      <c r="J805"/>
      <c r="K805"/>
      <c r="L805"/>
      <c r="M805"/>
      <c r="N805"/>
      <c r="O805"/>
    </row>
    <row r="806" spans="1:15" ht="14.25" x14ac:dyDescent="0.15">
      <c r="A806" s="29">
        <v>364243</v>
      </c>
      <c r="B806" s="70" t="s">
        <v>5325</v>
      </c>
      <c r="C806" s="31">
        <f>IF($F$2&gt;0,$F$2,MULTIPLIER!$C$43)</f>
        <v>0</v>
      </c>
      <c r="D806" s="32">
        <v>54.6</v>
      </c>
      <c r="E806" s="43">
        <f t="shared" si="18"/>
        <v>0</v>
      </c>
      <c r="F806"/>
      <c r="G806"/>
      <c r="H806"/>
      <c r="I806"/>
      <c r="J806"/>
      <c r="K806"/>
      <c r="L806"/>
      <c r="M806"/>
      <c r="N806"/>
      <c r="O806"/>
    </row>
    <row r="807" spans="1:15" ht="14.25" x14ac:dyDescent="0.15">
      <c r="A807" s="33">
        <v>364244</v>
      </c>
      <c r="B807" s="71" t="s">
        <v>5326</v>
      </c>
      <c r="C807" s="35">
        <f>IF($F$2&gt;0,$F$2,MULTIPLIER!$C$43)</f>
        <v>0</v>
      </c>
      <c r="D807" s="36">
        <v>58.421999999999997</v>
      </c>
      <c r="E807" s="43">
        <f t="shared" si="18"/>
        <v>0</v>
      </c>
      <c r="F807"/>
      <c r="G807"/>
      <c r="H807"/>
      <c r="I807"/>
      <c r="J807"/>
      <c r="K807"/>
      <c r="L807"/>
      <c r="M807"/>
      <c r="N807"/>
      <c r="O807"/>
    </row>
    <row r="808" spans="1:15" ht="14.25" x14ac:dyDescent="0.15">
      <c r="A808" s="29">
        <v>364245</v>
      </c>
      <c r="B808" s="70" t="s">
        <v>5327</v>
      </c>
      <c r="C808" s="31">
        <f>IF($F$2&gt;0,$F$2,MULTIPLIER!$C$43)</f>
        <v>0</v>
      </c>
      <c r="D808" s="32">
        <v>62.244</v>
      </c>
      <c r="E808" s="43">
        <f t="shared" si="18"/>
        <v>0</v>
      </c>
      <c r="F808"/>
      <c r="G808"/>
      <c r="H808"/>
      <c r="I808"/>
      <c r="J808"/>
      <c r="K808"/>
      <c r="L808"/>
      <c r="M808"/>
      <c r="N808"/>
      <c r="O808"/>
    </row>
    <row r="809" spans="1:15" ht="14.25" x14ac:dyDescent="0.15">
      <c r="A809" s="33">
        <v>364246</v>
      </c>
      <c r="B809" s="71" t="s">
        <v>5328</v>
      </c>
      <c r="C809" s="35">
        <f>IF($F$2&gt;0,$F$2,MULTIPLIER!$C$43)</f>
        <v>0</v>
      </c>
      <c r="D809" s="36">
        <v>65.52</v>
      </c>
      <c r="E809" s="43">
        <f t="shared" si="18"/>
        <v>0</v>
      </c>
      <c r="F809"/>
      <c r="G809"/>
      <c r="H809"/>
      <c r="I809"/>
      <c r="J809"/>
      <c r="K809"/>
      <c r="L809"/>
      <c r="M809"/>
      <c r="N809"/>
      <c r="O809"/>
    </row>
    <row r="810" spans="1:15" ht="14.25" x14ac:dyDescent="0.15">
      <c r="A810" s="29">
        <v>364247</v>
      </c>
      <c r="B810" s="70" t="s">
        <v>5329</v>
      </c>
      <c r="C810" s="31">
        <f>IF($F$2&gt;0,$F$2,MULTIPLIER!$C$43)</f>
        <v>0</v>
      </c>
      <c r="D810" s="32">
        <v>69.888000000000005</v>
      </c>
      <c r="E810" s="43">
        <f t="shared" si="18"/>
        <v>0</v>
      </c>
      <c r="F810"/>
      <c r="G810"/>
      <c r="H810"/>
      <c r="I810"/>
      <c r="J810"/>
      <c r="K810"/>
      <c r="L810"/>
      <c r="M810"/>
      <c r="N810"/>
      <c r="O810"/>
    </row>
    <row r="811" spans="1:15" ht="14.25" x14ac:dyDescent="0.15">
      <c r="A811" s="33">
        <v>364248</v>
      </c>
      <c r="B811" s="71" t="s">
        <v>5330</v>
      </c>
      <c r="C811" s="35">
        <f>IF($F$2&gt;0,$F$2,MULTIPLIER!$C$43)</f>
        <v>0</v>
      </c>
      <c r="D811" s="36">
        <v>73.709999999999994</v>
      </c>
      <c r="E811" s="43">
        <f t="shared" si="18"/>
        <v>0</v>
      </c>
      <c r="F811"/>
      <c r="G811"/>
      <c r="H811"/>
      <c r="I811"/>
      <c r="J811"/>
      <c r="K811"/>
      <c r="L811"/>
      <c r="M811"/>
      <c r="N811"/>
      <c r="O811"/>
    </row>
    <row r="812" spans="1:15" ht="14.25" x14ac:dyDescent="0.15">
      <c r="A812" s="29">
        <v>364249</v>
      </c>
      <c r="B812" s="70" t="s">
        <v>5331</v>
      </c>
      <c r="C812" s="31">
        <f>IF($F$2&gt;0,$F$2,MULTIPLIER!$C$43)</f>
        <v>0</v>
      </c>
      <c r="D812" s="32">
        <v>77.531999999999996</v>
      </c>
      <c r="E812" s="43">
        <f t="shared" si="18"/>
        <v>0</v>
      </c>
      <c r="F812"/>
      <c r="G812"/>
      <c r="H812"/>
      <c r="I812"/>
      <c r="J812"/>
      <c r="K812"/>
      <c r="L812"/>
      <c r="M812"/>
      <c r="N812"/>
      <c r="O812"/>
    </row>
    <row r="813" spans="1:15" ht="14.25" x14ac:dyDescent="0.15">
      <c r="A813" s="33">
        <v>364250</v>
      </c>
      <c r="B813" s="71" t="s">
        <v>5332</v>
      </c>
      <c r="C813" s="35">
        <f>IF($F$2&gt;0,$F$2,MULTIPLIER!$C$43)</f>
        <v>0</v>
      </c>
      <c r="D813" s="36">
        <v>84.084000000000003</v>
      </c>
      <c r="E813" s="43">
        <f t="shared" si="18"/>
        <v>0</v>
      </c>
      <c r="F813"/>
      <c r="G813"/>
      <c r="H813"/>
      <c r="I813"/>
      <c r="J813"/>
      <c r="K813"/>
      <c r="L813"/>
      <c r="M813"/>
      <c r="N813"/>
      <c r="O813"/>
    </row>
    <row r="814" spans="1:15" ht="14.25" x14ac:dyDescent="0.15">
      <c r="A814" s="29">
        <v>364251</v>
      </c>
      <c r="B814" s="70" t="s">
        <v>5333</v>
      </c>
      <c r="C814" s="31">
        <f>IF($F$2&gt;0,$F$2,MULTIPLIER!$C$43)</f>
        <v>0</v>
      </c>
      <c r="D814" s="32">
        <v>91.727999999999994</v>
      </c>
      <c r="E814" s="43">
        <f t="shared" si="18"/>
        <v>0</v>
      </c>
      <c r="F814"/>
      <c r="G814"/>
      <c r="H814"/>
      <c r="I814"/>
      <c r="J814"/>
      <c r="K814"/>
      <c r="L814"/>
      <c r="M814"/>
      <c r="N814"/>
      <c r="O814"/>
    </row>
    <row r="815" spans="1:15" ht="14.25" x14ac:dyDescent="0.15">
      <c r="A815" s="33">
        <v>364253</v>
      </c>
      <c r="B815" s="71" t="s">
        <v>5334</v>
      </c>
      <c r="C815" s="35">
        <f>IF($F$2&gt;0,$F$2,MULTIPLIER!$C$43)</f>
        <v>0</v>
      </c>
      <c r="D815" s="36"/>
      <c r="E815" s="43">
        <f t="shared" si="18"/>
        <v>0</v>
      </c>
      <c r="F815"/>
      <c r="G815"/>
      <c r="H815"/>
      <c r="I815"/>
      <c r="J815"/>
      <c r="K815"/>
      <c r="L815"/>
      <c r="M815"/>
      <c r="N815"/>
      <c r="O815"/>
    </row>
    <row r="816" spans="1:15" ht="14.25" x14ac:dyDescent="0.15">
      <c r="A816" s="29">
        <v>364255</v>
      </c>
      <c r="B816" s="70" t="s">
        <v>5335</v>
      </c>
      <c r="C816" s="31">
        <f>IF($F$2&gt;0,$F$2,MULTIPLIER!$C$43)</f>
        <v>0</v>
      </c>
      <c r="D816" s="32"/>
      <c r="E816" s="43">
        <f t="shared" si="18"/>
        <v>0</v>
      </c>
      <c r="F816"/>
      <c r="G816"/>
      <c r="H816"/>
      <c r="I816"/>
      <c r="J816"/>
      <c r="K816"/>
      <c r="L816"/>
      <c r="M816"/>
      <c r="N816"/>
      <c r="O816"/>
    </row>
    <row r="817" spans="1:15" ht="14.25" x14ac:dyDescent="0.15">
      <c r="A817" s="33">
        <v>364259</v>
      </c>
      <c r="B817" s="71" t="s">
        <v>5337</v>
      </c>
      <c r="C817" s="35">
        <f>IF($F$2&gt;0,$F$2,MULTIPLIER!$C$43)</f>
        <v>0</v>
      </c>
      <c r="D817" s="36"/>
      <c r="E817" s="43">
        <f t="shared" si="18"/>
        <v>0</v>
      </c>
      <c r="F817"/>
      <c r="G817"/>
      <c r="H817"/>
      <c r="I817"/>
      <c r="J817"/>
      <c r="K817"/>
      <c r="L817"/>
      <c r="M817"/>
      <c r="N817"/>
      <c r="O817"/>
    </row>
    <row r="818" spans="1:15" ht="14.25" x14ac:dyDescent="0.15">
      <c r="A818" s="29">
        <v>364263</v>
      </c>
      <c r="B818" s="70" t="s">
        <v>5339</v>
      </c>
      <c r="C818" s="31">
        <f>IF($F$2&gt;0,$F$2,MULTIPLIER!$C$43)</f>
        <v>0</v>
      </c>
      <c r="D818" s="32"/>
      <c r="E818" s="43">
        <f t="shared" ref="E818:E849" si="19">C818*D818</f>
        <v>0</v>
      </c>
      <c r="F818"/>
      <c r="G818"/>
      <c r="H818"/>
      <c r="I818"/>
      <c r="J818"/>
      <c r="K818"/>
      <c r="L818"/>
      <c r="M818"/>
      <c r="N818"/>
      <c r="O818"/>
    </row>
    <row r="819" spans="1:15" ht="14.25" x14ac:dyDescent="0.15">
      <c r="A819" s="33">
        <v>364276</v>
      </c>
      <c r="B819" s="71" t="s">
        <v>5340</v>
      </c>
      <c r="C819" s="35">
        <f>IF($F$2&gt;0,$F$2,MULTIPLIER!$C$43)</f>
        <v>0</v>
      </c>
      <c r="D819" s="36">
        <v>45.317999999999998</v>
      </c>
      <c r="E819" s="43">
        <f t="shared" si="19"/>
        <v>0</v>
      </c>
      <c r="F819"/>
      <c r="G819"/>
      <c r="H819"/>
      <c r="I819"/>
      <c r="J819"/>
      <c r="K819"/>
      <c r="L819"/>
      <c r="M819"/>
      <c r="N819"/>
      <c r="O819"/>
    </row>
    <row r="820" spans="1:15" ht="14.25" x14ac:dyDescent="0.15">
      <c r="A820" s="29">
        <v>364277</v>
      </c>
      <c r="B820" s="70" t="s">
        <v>5341</v>
      </c>
      <c r="C820" s="31">
        <f>IF($F$2&gt;0,$F$2,MULTIPLIER!$C$43)</f>
        <v>0</v>
      </c>
      <c r="D820" s="32">
        <v>50.231999999999999</v>
      </c>
      <c r="E820" s="43">
        <f t="shared" si="19"/>
        <v>0</v>
      </c>
      <c r="F820"/>
      <c r="G820"/>
      <c r="H820"/>
      <c r="I820"/>
      <c r="J820"/>
      <c r="K820"/>
      <c r="L820"/>
      <c r="M820"/>
      <c r="N820"/>
      <c r="O820"/>
    </row>
    <row r="821" spans="1:15" ht="14.25" x14ac:dyDescent="0.15">
      <c r="A821" s="33">
        <v>364278</v>
      </c>
      <c r="B821" s="71" t="s">
        <v>5342</v>
      </c>
      <c r="C821" s="35">
        <f>IF($F$2&gt;0,$F$2,MULTIPLIER!$C$43)</f>
        <v>0</v>
      </c>
      <c r="D821" s="36">
        <v>58.421999999999997</v>
      </c>
      <c r="E821" s="43">
        <f t="shared" si="19"/>
        <v>0</v>
      </c>
      <c r="F821"/>
      <c r="G821"/>
      <c r="H821"/>
      <c r="I821"/>
      <c r="J821"/>
      <c r="K821"/>
      <c r="L821"/>
      <c r="M821"/>
      <c r="N821"/>
      <c r="O821"/>
    </row>
    <row r="822" spans="1:15" ht="14.25" x14ac:dyDescent="0.15">
      <c r="A822" s="29">
        <v>364279</v>
      </c>
      <c r="B822" s="70" t="s">
        <v>5343</v>
      </c>
      <c r="C822" s="31">
        <f>IF($F$2&gt;0,$F$2,MULTIPLIER!$C$43)</f>
        <v>0</v>
      </c>
      <c r="D822" s="32">
        <v>69.341999999999999</v>
      </c>
      <c r="E822" s="43">
        <f t="shared" si="19"/>
        <v>0</v>
      </c>
      <c r="F822"/>
      <c r="G822"/>
      <c r="H822"/>
      <c r="I822"/>
      <c r="J822"/>
      <c r="K822"/>
      <c r="L822"/>
      <c r="M822"/>
      <c r="N822"/>
      <c r="O822"/>
    </row>
    <row r="823" spans="1:15" ht="14.25" x14ac:dyDescent="0.15">
      <c r="A823" s="33">
        <v>364280</v>
      </c>
      <c r="B823" s="71" t="s">
        <v>5344</v>
      </c>
      <c r="C823" s="35">
        <f>IF($F$2&gt;0,$F$2,MULTIPLIER!$C$43)</f>
        <v>0</v>
      </c>
      <c r="D823" s="36">
        <v>80.262</v>
      </c>
      <c r="E823" s="43">
        <f t="shared" si="19"/>
        <v>0</v>
      </c>
      <c r="F823"/>
      <c r="G823"/>
      <c r="H823"/>
      <c r="I823"/>
      <c r="J823"/>
      <c r="K823"/>
      <c r="L823"/>
      <c r="M823"/>
      <c r="N823"/>
      <c r="O823"/>
    </row>
    <row r="824" spans="1:15" ht="14.25" x14ac:dyDescent="0.15">
      <c r="A824" s="29">
        <v>364281</v>
      </c>
      <c r="B824" s="70" t="s">
        <v>5345</v>
      </c>
      <c r="C824" s="31">
        <f>IF($F$2&gt;0,$F$2,MULTIPLIER!$C$43)</f>
        <v>0</v>
      </c>
      <c r="D824" s="32">
        <v>91.182000000000002</v>
      </c>
      <c r="E824" s="43">
        <f t="shared" si="19"/>
        <v>0</v>
      </c>
      <c r="F824"/>
      <c r="G824"/>
      <c r="H824"/>
      <c r="I824"/>
      <c r="J824"/>
      <c r="K824"/>
      <c r="L824"/>
      <c r="M824"/>
      <c r="N824"/>
      <c r="O824"/>
    </row>
    <row r="825" spans="1:15" ht="14.25" x14ac:dyDescent="0.15">
      <c r="A825" s="33">
        <v>364282</v>
      </c>
      <c r="B825" s="71" t="s">
        <v>5346</v>
      </c>
      <c r="C825" s="35">
        <f>IF($F$2&gt;0,$F$2,MULTIPLIER!$C$43)</f>
        <v>0</v>
      </c>
      <c r="D825" s="36">
        <v>102.102</v>
      </c>
      <c r="E825" s="43">
        <f t="shared" si="19"/>
        <v>0</v>
      </c>
      <c r="F825"/>
      <c r="G825"/>
      <c r="H825"/>
      <c r="I825"/>
      <c r="J825"/>
      <c r="K825"/>
      <c r="L825"/>
      <c r="M825"/>
      <c r="N825"/>
      <c r="O825"/>
    </row>
    <row r="826" spans="1:15" ht="14.25" x14ac:dyDescent="0.15">
      <c r="A826" s="29">
        <v>364283</v>
      </c>
      <c r="B826" s="70" t="s">
        <v>5347</v>
      </c>
      <c r="C826" s="31">
        <f>IF($F$2&gt;0,$F$2,MULTIPLIER!$C$43)</f>
        <v>0</v>
      </c>
      <c r="D826" s="32">
        <v>114.114</v>
      </c>
      <c r="E826" s="43">
        <f t="shared" si="19"/>
        <v>0</v>
      </c>
      <c r="F826"/>
      <c r="G826"/>
      <c r="H826"/>
      <c r="I826"/>
      <c r="J826"/>
      <c r="K826"/>
      <c r="L826"/>
      <c r="M826"/>
      <c r="N826"/>
      <c r="O826"/>
    </row>
    <row r="827" spans="1:15" ht="14.25" x14ac:dyDescent="0.15">
      <c r="A827" s="33">
        <v>364284</v>
      </c>
      <c r="B827" s="71" t="s">
        <v>5348</v>
      </c>
      <c r="C827" s="35">
        <f>IF($F$2&gt;0,$F$2,MULTIPLIER!$C$43)</f>
        <v>0</v>
      </c>
      <c r="D827" s="36">
        <v>123.94199999999999</v>
      </c>
      <c r="E827" s="43">
        <f t="shared" si="19"/>
        <v>0</v>
      </c>
      <c r="F827"/>
      <c r="G827"/>
      <c r="H827"/>
      <c r="I827"/>
      <c r="J827"/>
      <c r="K827"/>
      <c r="L827"/>
      <c r="M827"/>
      <c r="N827"/>
      <c r="O827"/>
    </row>
    <row r="828" spans="1:15" ht="14.25" x14ac:dyDescent="0.15">
      <c r="A828" s="29">
        <v>364285</v>
      </c>
      <c r="B828" s="70" t="s">
        <v>5349</v>
      </c>
      <c r="C828" s="31">
        <f>IF($F$2&gt;0,$F$2,MULTIPLIER!$C$43)</f>
        <v>0</v>
      </c>
      <c r="D828" s="32">
        <v>134.86199999999999</v>
      </c>
      <c r="E828" s="43">
        <f t="shared" si="19"/>
        <v>0</v>
      </c>
      <c r="F828"/>
      <c r="G828"/>
      <c r="H828"/>
      <c r="I828"/>
      <c r="J828"/>
      <c r="K828"/>
      <c r="L828"/>
      <c r="M828"/>
      <c r="N828"/>
      <c r="O828"/>
    </row>
    <row r="829" spans="1:15" ht="14.25" x14ac:dyDescent="0.15">
      <c r="A829" s="33">
        <v>364287</v>
      </c>
      <c r="B829" s="71" t="s">
        <v>5350</v>
      </c>
      <c r="C829" s="35">
        <f>IF($F$2&gt;0,$F$2,MULTIPLIER!$C$43)</f>
        <v>0</v>
      </c>
      <c r="D829" s="36"/>
      <c r="E829" s="43">
        <f t="shared" si="19"/>
        <v>0</v>
      </c>
      <c r="F829"/>
      <c r="G829"/>
      <c r="H829"/>
      <c r="I829"/>
      <c r="J829"/>
      <c r="K829"/>
      <c r="L829"/>
      <c r="M829"/>
      <c r="N829"/>
      <c r="O829"/>
    </row>
    <row r="830" spans="1:15" ht="14.25" x14ac:dyDescent="0.15">
      <c r="A830" s="29">
        <v>364289</v>
      </c>
      <c r="B830" s="70" t="s">
        <v>5351</v>
      </c>
      <c r="C830" s="31">
        <f>IF($F$2&gt;0,$F$2,MULTIPLIER!$C$43)</f>
        <v>0</v>
      </c>
      <c r="D830" s="32"/>
      <c r="E830" s="43">
        <f t="shared" si="19"/>
        <v>0</v>
      </c>
      <c r="F830"/>
      <c r="G830"/>
      <c r="H830"/>
      <c r="I830"/>
      <c r="J830"/>
      <c r="K830"/>
      <c r="L830"/>
      <c r="M830"/>
      <c r="N830"/>
      <c r="O830"/>
    </row>
    <row r="831" spans="1:15" ht="14.25" x14ac:dyDescent="0.15">
      <c r="A831" s="33">
        <v>364293</v>
      </c>
      <c r="B831" s="71" t="s">
        <v>5353</v>
      </c>
      <c r="C831" s="35">
        <f>IF($F$2&gt;0,$F$2,MULTIPLIER!$C$43)</f>
        <v>0</v>
      </c>
      <c r="D831" s="36"/>
      <c r="E831" s="43">
        <f t="shared" si="19"/>
        <v>0</v>
      </c>
      <c r="F831"/>
      <c r="G831"/>
      <c r="H831"/>
      <c r="I831"/>
      <c r="J831"/>
      <c r="K831"/>
      <c r="L831"/>
      <c r="M831"/>
      <c r="N831"/>
      <c r="O831"/>
    </row>
    <row r="832" spans="1:15" ht="14.25" x14ac:dyDescent="0.15">
      <c r="A832" s="29">
        <v>364297</v>
      </c>
      <c r="B832" s="70" t="s">
        <v>5355</v>
      </c>
      <c r="C832" s="31">
        <f>IF($F$2&gt;0,$F$2,MULTIPLIER!$C$43)</f>
        <v>0</v>
      </c>
      <c r="D832" s="32"/>
      <c r="E832" s="43">
        <f t="shared" si="19"/>
        <v>0</v>
      </c>
      <c r="F832"/>
      <c r="G832"/>
      <c r="H832"/>
      <c r="I832"/>
      <c r="J832"/>
      <c r="K832"/>
      <c r="L832"/>
      <c r="M832"/>
      <c r="N832"/>
      <c r="O832"/>
    </row>
    <row r="833" spans="1:15" ht="14.25" x14ac:dyDescent="0.15">
      <c r="A833" s="33">
        <v>364310</v>
      </c>
      <c r="B833" s="71" t="s">
        <v>5356</v>
      </c>
      <c r="C833" s="35">
        <f>IF($F$2&gt;0,$F$2,MULTIPLIER!$C$43)</f>
        <v>0</v>
      </c>
      <c r="D833" s="36">
        <v>60.06</v>
      </c>
      <c r="E833" s="43">
        <f t="shared" si="19"/>
        <v>0</v>
      </c>
      <c r="F833"/>
      <c r="G833"/>
      <c r="H833"/>
      <c r="I833"/>
      <c r="J833"/>
      <c r="K833"/>
      <c r="L833"/>
      <c r="M833"/>
      <c r="N833"/>
      <c r="O833"/>
    </row>
    <row r="834" spans="1:15" ht="14.25" x14ac:dyDescent="0.15">
      <c r="A834" s="29">
        <v>364311</v>
      </c>
      <c r="B834" s="70" t="s">
        <v>5357</v>
      </c>
      <c r="C834" s="31">
        <f>IF($F$2&gt;0,$F$2,MULTIPLIER!$C$43)</f>
        <v>0</v>
      </c>
      <c r="D834" s="32">
        <v>70.98</v>
      </c>
      <c r="E834" s="43">
        <f t="shared" si="19"/>
        <v>0</v>
      </c>
      <c r="F834"/>
      <c r="G834"/>
      <c r="H834"/>
      <c r="I834"/>
      <c r="J834"/>
      <c r="K834"/>
      <c r="L834"/>
      <c r="M834"/>
      <c r="N834"/>
      <c r="O834"/>
    </row>
    <row r="835" spans="1:15" ht="14.25" x14ac:dyDescent="0.15">
      <c r="A835" s="33">
        <v>364312</v>
      </c>
      <c r="B835" s="71" t="s">
        <v>5358</v>
      </c>
      <c r="C835" s="35">
        <f>IF($F$2&gt;0,$F$2,MULTIPLIER!$C$43)</f>
        <v>0</v>
      </c>
      <c r="D835" s="36">
        <v>81.900000000000006</v>
      </c>
      <c r="E835" s="43">
        <f t="shared" si="19"/>
        <v>0</v>
      </c>
      <c r="F835"/>
      <c r="G835"/>
      <c r="H835"/>
      <c r="I835"/>
      <c r="J835"/>
      <c r="K835"/>
      <c r="L835"/>
      <c r="M835"/>
      <c r="N835"/>
      <c r="O835"/>
    </row>
    <row r="836" spans="1:15" ht="14.25" x14ac:dyDescent="0.15">
      <c r="A836" s="29">
        <v>364313</v>
      </c>
      <c r="B836" s="70" t="s">
        <v>5359</v>
      </c>
      <c r="C836" s="31">
        <f>IF($F$2&gt;0,$F$2,MULTIPLIER!$C$43)</f>
        <v>0</v>
      </c>
      <c r="D836" s="32">
        <v>92.82</v>
      </c>
      <c r="E836" s="43">
        <f t="shared" si="19"/>
        <v>0</v>
      </c>
      <c r="F836"/>
      <c r="G836"/>
      <c r="H836"/>
      <c r="I836"/>
      <c r="J836"/>
      <c r="K836"/>
      <c r="L836"/>
      <c r="M836"/>
      <c r="N836"/>
      <c r="O836"/>
    </row>
    <row r="837" spans="1:15" ht="14.25" x14ac:dyDescent="0.15">
      <c r="A837" s="33">
        <v>364314</v>
      </c>
      <c r="B837" s="71" t="s">
        <v>5360</v>
      </c>
      <c r="C837" s="35">
        <f>IF($F$2&gt;0,$F$2,MULTIPLIER!$C$43)</f>
        <v>0</v>
      </c>
      <c r="D837" s="36">
        <v>103.74</v>
      </c>
      <c r="E837" s="43">
        <f t="shared" si="19"/>
        <v>0</v>
      </c>
      <c r="F837"/>
      <c r="G837"/>
      <c r="H837"/>
      <c r="I837"/>
      <c r="J837"/>
      <c r="K837"/>
      <c r="L837"/>
      <c r="M837"/>
      <c r="N837"/>
      <c r="O837"/>
    </row>
    <row r="838" spans="1:15" ht="14.25" x14ac:dyDescent="0.15">
      <c r="A838" s="29">
        <v>364315</v>
      </c>
      <c r="B838" s="70" t="s">
        <v>5361</v>
      </c>
      <c r="C838" s="31">
        <f>IF($F$2&gt;0,$F$2,MULTIPLIER!$C$43)</f>
        <v>0</v>
      </c>
      <c r="D838" s="32">
        <v>113.568</v>
      </c>
      <c r="E838" s="43">
        <f t="shared" si="19"/>
        <v>0</v>
      </c>
      <c r="F838"/>
      <c r="G838"/>
      <c r="H838"/>
      <c r="I838"/>
      <c r="J838"/>
      <c r="K838"/>
      <c r="L838"/>
      <c r="M838"/>
      <c r="N838"/>
      <c r="O838"/>
    </row>
    <row r="839" spans="1:15" ht="14.25" x14ac:dyDescent="0.15">
      <c r="A839" s="33">
        <v>364316</v>
      </c>
      <c r="B839" s="71" t="s">
        <v>5362</v>
      </c>
      <c r="C839" s="35">
        <f>IF($F$2&gt;0,$F$2,MULTIPLIER!$C$43)</f>
        <v>0</v>
      </c>
      <c r="D839" s="36">
        <v>127.764</v>
      </c>
      <c r="E839" s="43">
        <f t="shared" si="19"/>
        <v>0</v>
      </c>
      <c r="F839"/>
      <c r="G839"/>
      <c r="H839"/>
      <c r="I839"/>
      <c r="J839"/>
      <c r="K839"/>
      <c r="L839"/>
      <c r="M839"/>
      <c r="N839"/>
      <c r="O839"/>
    </row>
    <row r="840" spans="1:15" ht="14.25" x14ac:dyDescent="0.15">
      <c r="A840" s="29">
        <v>364317</v>
      </c>
      <c r="B840" s="70" t="s">
        <v>5363</v>
      </c>
      <c r="C840" s="31">
        <f>IF($F$2&gt;0,$F$2,MULTIPLIER!$C$43)</f>
        <v>0</v>
      </c>
      <c r="D840" s="32">
        <v>139.22999999999999</v>
      </c>
      <c r="E840" s="43">
        <f t="shared" si="19"/>
        <v>0</v>
      </c>
      <c r="F840"/>
      <c r="G840"/>
      <c r="H840"/>
      <c r="I840"/>
      <c r="J840"/>
      <c r="K840"/>
      <c r="L840"/>
      <c r="M840"/>
      <c r="N840"/>
      <c r="O840"/>
    </row>
    <row r="841" spans="1:15" ht="14.25" x14ac:dyDescent="0.15">
      <c r="A841" s="33">
        <v>364318</v>
      </c>
      <c r="B841" s="71" t="s">
        <v>5364</v>
      </c>
      <c r="C841" s="35">
        <f>IF($F$2&gt;0,$F$2,MULTIPLIER!$C$43)</f>
        <v>0</v>
      </c>
      <c r="D841" s="36">
        <v>150.15</v>
      </c>
      <c r="E841" s="43">
        <f t="shared" si="19"/>
        <v>0</v>
      </c>
      <c r="F841"/>
      <c r="G841"/>
      <c r="H841"/>
      <c r="I841"/>
      <c r="J841"/>
      <c r="K841"/>
      <c r="L841"/>
      <c r="M841"/>
      <c r="N841"/>
      <c r="O841"/>
    </row>
    <row r="842" spans="1:15" ht="14.25" x14ac:dyDescent="0.15">
      <c r="A842" s="29">
        <v>364319</v>
      </c>
      <c r="B842" s="70" t="s">
        <v>5365</v>
      </c>
      <c r="C842" s="31">
        <f>IF($F$2&gt;0,$F$2,MULTIPLIER!$C$43)</f>
        <v>0</v>
      </c>
      <c r="D842" s="32">
        <v>160.524</v>
      </c>
      <c r="E842" s="43">
        <f t="shared" si="19"/>
        <v>0</v>
      </c>
      <c r="F842"/>
      <c r="G842"/>
      <c r="H842"/>
      <c r="I842"/>
      <c r="J842"/>
      <c r="K842"/>
      <c r="L842"/>
      <c r="M842"/>
      <c r="N842"/>
      <c r="O842"/>
    </row>
    <row r="843" spans="1:15" ht="14.25" x14ac:dyDescent="0.15">
      <c r="A843" s="33">
        <v>364321</v>
      </c>
      <c r="B843" s="71" t="s">
        <v>5366</v>
      </c>
      <c r="C843" s="35">
        <f>IF($F$2&gt;0,$F$2,MULTIPLIER!$C$43)</f>
        <v>0</v>
      </c>
      <c r="D843" s="36"/>
      <c r="E843" s="43">
        <f t="shared" si="19"/>
        <v>0</v>
      </c>
      <c r="F843"/>
      <c r="G843"/>
      <c r="H843"/>
      <c r="I843"/>
      <c r="J843"/>
      <c r="K843"/>
      <c r="L843"/>
      <c r="M843"/>
      <c r="N843"/>
      <c r="O843"/>
    </row>
    <row r="844" spans="1:15" ht="14.25" x14ac:dyDescent="0.15">
      <c r="A844" s="29">
        <v>364323</v>
      </c>
      <c r="B844" s="70" t="s">
        <v>5367</v>
      </c>
      <c r="C844" s="31">
        <f>IF($F$2&gt;0,$F$2,MULTIPLIER!$C$43)</f>
        <v>0</v>
      </c>
      <c r="D844" s="32"/>
      <c r="E844" s="43">
        <f t="shared" si="19"/>
        <v>0</v>
      </c>
      <c r="F844"/>
      <c r="G844"/>
      <c r="H844"/>
      <c r="I844"/>
      <c r="J844"/>
      <c r="K844"/>
      <c r="L844"/>
      <c r="M844"/>
      <c r="N844"/>
      <c r="O844"/>
    </row>
    <row r="845" spans="1:15" ht="14.25" x14ac:dyDescent="0.15">
      <c r="A845" s="33">
        <v>364325</v>
      </c>
      <c r="B845" s="71" t="s">
        <v>5368</v>
      </c>
      <c r="C845" s="35">
        <f>IF($F$2&gt;0,$F$2,MULTIPLIER!$C$43)</f>
        <v>0</v>
      </c>
      <c r="D845" s="36"/>
      <c r="E845" s="43">
        <f t="shared" si="19"/>
        <v>0</v>
      </c>
      <c r="F845"/>
      <c r="G845"/>
      <c r="H845"/>
      <c r="I845"/>
      <c r="J845"/>
      <c r="K845"/>
      <c r="L845"/>
      <c r="M845"/>
      <c r="N845"/>
      <c r="O845"/>
    </row>
    <row r="846" spans="1:15" ht="14.25" x14ac:dyDescent="0.15">
      <c r="A846" s="29">
        <v>364327</v>
      </c>
      <c r="B846" s="70" t="s">
        <v>5369</v>
      </c>
      <c r="C846" s="31">
        <f>IF($F$2&gt;0,$F$2,MULTIPLIER!$C$43)</f>
        <v>0</v>
      </c>
      <c r="D846" s="32"/>
      <c r="E846" s="43">
        <f t="shared" si="19"/>
        <v>0</v>
      </c>
      <c r="F846"/>
      <c r="G846"/>
      <c r="H846"/>
      <c r="I846"/>
      <c r="J846"/>
      <c r="K846"/>
      <c r="L846"/>
      <c r="M846"/>
      <c r="N846"/>
      <c r="O846"/>
    </row>
    <row r="847" spans="1:15" ht="14.25" x14ac:dyDescent="0.15">
      <c r="A847" s="33">
        <v>364329</v>
      </c>
      <c r="B847" s="71" t="s">
        <v>5370</v>
      </c>
      <c r="C847" s="35">
        <f>IF($F$2&gt;0,$F$2,MULTIPLIER!$C$43)</f>
        <v>0</v>
      </c>
      <c r="D847" s="36"/>
      <c r="E847" s="43">
        <f t="shared" si="19"/>
        <v>0</v>
      </c>
      <c r="F847"/>
      <c r="G847"/>
      <c r="H847"/>
      <c r="I847"/>
      <c r="J847"/>
      <c r="K847"/>
      <c r="L847"/>
      <c r="M847"/>
      <c r="N847"/>
      <c r="O847"/>
    </row>
    <row r="848" spans="1:15" ht="14.25" x14ac:dyDescent="0.15">
      <c r="A848" s="29">
        <v>364331</v>
      </c>
      <c r="B848" s="70" t="s">
        <v>5371</v>
      </c>
      <c r="C848" s="31">
        <f>IF($F$2&gt;0,$F$2,MULTIPLIER!$C$43)</f>
        <v>0</v>
      </c>
      <c r="D848" s="32"/>
      <c r="E848" s="43">
        <f t="shared" si="19"/>
        <v>0</v>
      </c>
      <c r="F848"/>
      <c r="G848"/>
      <c r="H848"/>
      <c r="I848"/>
      <c r="J848"/>
      <c r="K848"/>
      <c r="L848"/>
      <c r="M848"/>
      <c r="N848"/>
      <c r="O848"/>
    </row>
    <row r="849" spans="1:15" ht="14.25" x14ac:dyDescent="0.15">
      <c r="A849" s="33">
        <v>364344</v>
      </c>
      <c r="B849" s="71" t="s">
        <v>5372</v>
      </c>
      <c r="C849" s="35">
        <f>IF($F$2&gt;0,$F$2,MULTIPLIER!$C$43)</f>
        <v>0</v>
      </c>
      <c r="D849" s="36">
        <v>68.25</v>
      </c>
      <c r="E849" s="43">
        <f t="shared" si="19"/>
        <v>0</v>
      </c>
      <c r="F849"/>
      <c r="G849"/>
      <c r="H849"/>
      <c r="I849"/>
      <c r="J849"/>
      <c r="K849"/>
      <c r="L849"/>
      <c r="M849"/>
      <c r="N849"/>
      <c r="O849"/>
    </row>
    <row r="850" spans="1:15" ht="14.25" x14ac:dyDescent="0.15">
      <c r="A850" s="29">
        <v>364345</v>
      </c>
      <c r="B850" s="70" t="s">
        <v>5373</v>
      </c>
      <c r="C850" s="31">
        <f>IF($F$2&gt;0,$F$2,MULTIPLIER!$C$43)</f>
        <v>0</v>
      </c>
      <c r="D850" s="32">
        <v>79.17</v>
      </c>
      <c r="E850" s="43">
        <f t="shared" ref="E850:E881" si="20">C850*D850</f>
        <v>0</v>
      </c>
      <c r="F850"/>
      <c r="G850"/>
      <c r="H850"/>
      <c r="I850"/>
      <c r="J850"/>
      <c r="K850"/>
      <c r="L850"/>
      <c r="M850"/>
      <c r="N850"/>
      <c r="O850"/>
    </row>
    <row r="851" spans="1:15" ht="14.25" x14ac:dyDescent="0.15">
      <c r="A851" s="33">
        <v>364346</v>
      </c>
      <c r="B851" s="71" t="s">
        <v>5374</v>
      </c>
      <c r="C851" s="35">
        <f>IF($F$2&gt;0,$F$2,MULTIPLIER!$C$43)</f>
        <v>0</v>
      </c>
      <c r="D851" s="36">
        <v>90.09</v>
      </c>
      <c r="E851" s="43">
        <f t="shared" si="20"/>
        <v>0</v>
      </c>
      <c r="F851"/>
      <c r="G851"/>
      <c r="H851"/>
      <c r="I851"/>
      <c r="J851"/>
      <c r="K851"/>
      <c r="L851"/>
      <c r="M851"/>
      <c r="N851"/>
      <c r="O851"/>
    </row>
    <row r="852" spans="1:15" ht="14.25" x14ac:dyDescent="0.15">
      <c r="A852" s="29">
        <v>364347</v>
      </c>
      <c r="B852" s="70" t="s">
        <v>5375</v>
      </c>
      <c r="C852" s="31">
        <f>IF($F$2&gt;0,$F$2,MULTIPLIER!$C$43)</f>
        <v>0</v>
      </c>
      <c r="D852" s="32">
        <v>101.01</v>
      </c>
      <c r="E852" s="43">
        <f t="shared" si="20"/>
        <v>0</v>
      </c>
      <c r="F852"/>
      <c r="G852"/>
      <c r="H852"/>
      <c r="I852"/>
      <c r="J852"/>
      <c r="K852"/>
      <c r="L852"/>
      <c r="M852"/>
      <c r="N852"/>
      <c r="O852"/>
    </row>
    <row r="853" spans="1:15" ht="14.25" x14ac:dyDescent="0.15">
      <c r="A853" s="33">
        <v>364348</v>
      </c>
      <c r="B853" s="71" t="s">
        <v>5442</v>
      </c>
      <c r="C853" s="35">
        <f>IF($F$2&gt;0,$F$2,MULTIPLIER!$C$43)</f>
        <v>0</v>
      </c>
      <c r="D853" s="36">
        <v>111.93</v>
      </c>
      <c r="E853" s="43">
        <f t="shared" si="20"/>
        <v>0</v>
      </c>
      <c r="F853"/>
      <c r="G853"/>
      <c r="H853"/>
      <c r="I853"/>
      <c r="J853"/>
      <c r="K853"/>
      <c r="L853"/>
      <c r="M853"/>
      <c r="N853"/>
      <c r="O853"/>
    </row>
    <row r="854" spans="1:15" ht="14.25" x14ac:dyDescent="0.15">
      <c r="A854" s="29">
        <v>364349</v>
      </c>
      <c r="B854" s="70" t="s">
        <v>5377</v>
      </c>
      <c r="C854" s="31">
        <f>IF($F$2&gt;0,$F$2,MULTIPLIER!$C$43)</f>
        <v>0</v>
      </c>
      <c r="D854" s="32">
        <v>128.31</v>
      </c>
      <c r="E854" s="43">
        <f t="shared" si="20"/>
        <v>0</v>
      </c>
      <c r="F854"/>
      <c r="G854"/>
      <c r="H854"/>
      <c r="I854"/>
      <c r="J854"/>
      <c r="K854"/>
      <c r="L854"/>
      <c r="M854"/>
      <c r="N854"/>
      <c r="O854"/>
    </row>
    <row r="855" spans="1:15" ht="14.25" x14ac:dyDescent="0.15">
      <c r="A855" s="33">
        <v>364350</v>
      </c>
      <c r="B855" s="71" t="s">
        <v>5378</v>
      </c>
      <c r="C855" s="35">
        <f>IF($F$2&gt;0,$F$2,MULTIPLIER!$C$43)</f>
        <v>0</v>
      </c>
      <c r="D855" s="36">
        <v>144.69</v>
      </c>
      <c r="E855" s="43">
        <f t="shared" si="20"/>
        <v>0</v>
      </c>
      <c r="F855"/>
      <c r="G855"/>
      <c r="H855"/>
      <c r="I855"/>
      <c r="J855"/>
      <c r="K855"/>
      <c r="L855"/>
      <c r="M855"/>
      <c r="N855"/>
      <c r="O855"/>
    </row>
    <row r="856" spans="1:15" ht="14.25" x14ac:dyDescent="0.15">
      <c r="A856" s="29">
        <v>364351</v>
      </c>
      <c r="B856" s="70" t="s">
        <v>5379</v>
      </c>
      <c r="C856" s="31">
        <f>IF($F$2&gt;0,$F$2,MULTIPLIER!$C$43)</f>
        <v>0</v>
      </c>
      <c r="D856" s="32">
        <v>161.07</v>
      </c>
      <c r="E856" s="43">
        <f t="shared" si="20"/>
        <v>0</v>
      </c>
      <c r="F856"/>
      <c r="G856"/>
      <c r="H856"/>
      <c r="I856"/>
      <c r="J856"/>
      <c r="K856"/>
      <c r="L856"/>
      <c r="M856"/>
      <c r="N856"/>
      <c r="O856"/>
    </row>
    <row r="857" spans="1:15" ht="14.25" x14ac:dyDescent="0.15">
      <c r="A857" s="33">
        <v>364352</v>
      </c>
      <c r="B857" s="71" t="s">
        <v>5380</v>
      </c>
      <c r="C857" s="35">
        <f>IF($F$2&gt;0,$F$2,MULTIPLIER!$C$43)</f>
        <v>0</v>
      </c>
      <c r="D857" s="36">
        <v>177.45</v>
      </c>
      <c r="E857" s="43">
        <f t="shared" si="20"/>
        <v>0</v>
      </c>
      <c r="F857"/>
      <c r="G857"/>
      <c r="H857"/>
      <c r="I857"/>
      <c r="J857"/>
      <c r="K857"/>
      <c r="L857"/>
      <c r="M857"/>
      <c r="N857"/>
      <c r="O857"/>
    </row>
    <row r="858" spans="1:15" ht="14.25" x14ac:dyDescent="0.15">
      <c r="A858" s="29">
        <v>364353</v>
      </c>
      <c r="B858" s="70" t="s">
        <v>5381</v>
      </c>
      <c r="C858" s="31">
        <f>IF($F$2&gt;0,$F$2,MULTIPLIER!$C$43)</f>
        <v>0</v>
      </c>
      <c r="D858" s="32">
        <v>193.83</v>
      </c>
      <c r="E858" s="43">
        <f t="shared" si="20"/>
        <v>0</v>
      </c>
      <c r="F858"/>
      <c r="G858"/>
      <c r="H858"/>
      <c r="I858"/>
      <c r="J858"/>
      <c r="K858"/>
      <c r="L858"/>
      <c r="M858"/>
      <c r="N858"/>
      <c r="O858"/>
    </row>
    <row r="859" spans="1:15" ht="14.25" x14ac:dyDescent="0.15">
      <c r="A859" s="33">
        <v>364355</v>
      </c>
      <c r="B859" s="71" t="s">
        <v>5382</v>
      </c>
      <c r="C859" s="35">
        <f>IF($F$2&gt;0,$F$2,MULTIPLIER!$C$43)</f>
        <v>0</v>
      </c>
      <c r="D859" s="36"/>
      <c r="E859" s="43">
        <f t="shared" si="20"/>
        <v>0</v>
      </c>
      <c r="F859"/>
      <c r="G859"/>
      <c r="H859"/>
      <c r="I859"/>
      <c r="J859"/>
      <c r="K859"/>
      <c r="L859"/>
      <c r="M859"/>
      <c r="N859"/>
      <c r="O859"/>
    </row>
    <row r="860" spans="1:15" ht="14.25" x14ac:dyDescent="0.15">
      <c r="A860" s="29">
        <v>364357</v>
      </c>
      <c r="B860" s="70" t="s">
        <v>5383</v>
      </c>
      <c r="C860" s="31">
        <f>IF($F$2&gt;0,$F$2,MULTIPLIER!$C$43)</f>
        <v>0</v>
      </c>
      <c r="D860" s="32"/>
      <c r="E860" s="43">
        <f t="shared" si="20"/>
        <v>0</v>
      </c>
      <c r="F860"/>
      <c r="G860"/>
      <c r="H860"/>
      <c r="I860"/>
      <c r="J860"/>
      <c r="K860"/>
      <c r="L860"/>
      <c r="M860"/>
      <c r="N860"/>
      <c r="O860"/>
    </row>
    <row r="861" spans="1:15" ht="14.25" x14ac:dyDescent="0.15">
      <c r="A861" s="33">
        <v>364361</v>
      </c>
      <c r="B861" s="71" t="s">
        <v>5385</v>
      </c>
      <c r="C861" s="35">
        <f>IF($F$2&gt;0,$F$2,MULTIPLIER!$C$43)</f>
        <v>0</v>
      </c>
      <c r="D861" s="36"/>
      <c r="E861" s="43">
        <f t="shared" si="20"/>
        <v>0</v>
      </c>
      <c r="F861"/>
      <c r="G861"/>
      <c r="H861"/>
      <c r="I861"/>
      <c r="J861"/>
      <c r="K861"/>
      <c r="L861"/>
      <c r="M861"/>
      <c r="N861"/>
      <c r="O861"/>
    </row>
    <row r="862" spans="1:15" ht="14.25" x14ac:dyDescent="0.15">
      <c r="A862" s="29">
        <v>364365</v>
      </c>
      <c r="B862" s="70" t="s">
        <v>5387</v>
      </c>
      <c r="C862" s="31">
        <f>IF($F$2&gt;0,$F$2,MULTIPLIER!$C$43)</f>
        <v>0</v>
      </c>
      <c r="D862" s="32"/>
      <c r="E862" s="43">
        <f t="shared" si="20"/>
        <v>0</v>
      </c>
      <c r="F862"/>
      <c r="G862"/>
      <c r="H862"/>
      <c r="I862"/>
      <c r="J862"/>
      <c r="K862"/>
      <c r="L862"/>
      <c r="M862"/>
      <c r="N862"/>
      <c r="O862"/>
    </row>
    <row r="863" spans="1:15" ht="14.25" x14ac:dyDescent="0.15">
      <c r="A863" s="33">
        <v>364378</v>
      </c>
      <c r="B863" s="71" t="s">
        <v>5388</v>
      </c>
      <c r="C863" s="35">
        <f>IF($F$2&gt;0,$F$2,MULTIPLIER!$C$43)</f>
        <v>0</v>
      </c>
      <c r="D863" s="36">
        <v>104.286</v>
      </c>
      <c r="E863" s="43">
        <f t="shared" si="20"/>
        <v>0</v>
      </c>
      <c r="F863"/>
      <c r="G863"/>
      <c r="H863"/>
      <c r="I863"/>
      <c r="J863"/>
      <c r="K863"/>
      <c r="L863"/>
      <c r="M863"/>
      <c r="N863"/>
      <c r="O863"/>
    </row>
    <row r="864" spans="1:15" ht="14.25" x14ac:dyDescent="0.15">
      <c r="A864" s="29">
        <v>364379</v>
      </c>
      <c r="B864" s="70" t="s">
        <v>5389</v>
      </c>
      <c r="C864" s="31">
        <f>IF($F$2&gt;0,$F$2,MULTIPLIER!$C$43)</f>
        <v>0</v>
      </c>
      <c r="D864" s="32">
        <v>109.746</v>
      </c>
      <c r="E864" s="43">
        <f t="shared" si="20"/>
        <v>0</v>
      </c>
      <c r="F864"/>
      <c r="G864"/>
      <c r="H864"/>
      <c r="I864"/>
      <c r="J864"/>
      <c r="K864"/>
      <c r="L864"/>
      <c r="M864"/>
      <c r="N864"/>
      <c r="O864"/>
    </row>
    <row r="865" spans="1:15" ht="14.25" x14ac:dyDescent="0.15">
      <c r="A865" s="33">
        <v>364380</v>
      </c>
      <c r="B865" s="71" t="s">
        <v>5390</v>
      </c>
      <c r="C865" s="35">
        <f>IF($F$2&gt;0,$F$2,MULTIPLIER!$C$43)</f>
        <v>0</v>
      </c>
      <c r="D865" s="36">
        <v>131.58600000000001</v>
      </c>
      <c r="E865" s="43">
        <f t="shared" si="20"/>
        <v>0</v>
      </c>
      <c r="F865"/>
      <c r="G865"/>
      <c r="H865"/>
      <c r="I865"/>
      <c r="J865"/>
      <c r="K865"/>
      <c r="L865"/>
      <c r="M865"/>
      <c r="N865"/>
      <c r="O865"/>
    </row>
    <row r="866" spans="1:15" ht="14.25" x14ac:dyDescent="0.15">
      <c r="A866" s="29">
        <v>364381</v>
      </c>
      <c r="B866" s="70" t="s">
        <v>5391</v>
      </c>
      <c r="C866" s="31">
        <f>IF($F$2&gt;0,$F$2,MULTIPLIER!$C$43)</f>
        <v>0</v>
      </c>
      <c r="D866" s="32">
        <v>153.42599999999999</v>
      </c>
      <c r="E866" s="43">
        <f t="shared" si="20"/>
        <v>0</v>
      </c>
      <c r="F866"/>
      <c r="G866"/>
      <c r="H866"/>
      <c r="I866"/>
      <c r="J866"/>
      <c r="K866"/>
      <c r="L866"/>
      <c r="M866"/>
      <c r="N866"/>
      <c r="O866"/>
    </row>
    <row r="867" spans="1:15" ht="14.25" x14ac:dyDescent="0.15">
      <c r="A867" s="33">
        <v>364382</v>
      </c>
      <c r="B867" s="71" t="s">
        <v>5392</v>
      </c>
      <c r="C867" s="35">
        <f>IF($F$2&gt;0,$F$2,MULTIPLIER!$C$43)</f>
        <v>0</v>
      </c>
      <c r="D867" s="36">
        <v>175.81200000000001</v>
      </c>
      <c r="E867" s="43">
        <f t="shared" si="20"/>
        <v>0</v>
      </c>
      <c r="F867"/>
      <c r="G867"/>
      <c r="H867"/>
      <c r="I867"/>
      <c r="J867"/>
      <c r="K867"/>
      <c r="L867"/>
      <c r="M867"/>
      <c r="N867"/>
      <c r="O867"/>
    </row>
    <row r="868" spans="1:15" ht="14.25" x14ac:dyDescent="0.15">
      <c r="A868" s="29">
        <v>364383</v>
      </c>
      <c r="B868" s="70" t="s">
        <v>5393</v>
      </c>
      <c r="C868" s="31">
        <f>IF($F$2&gt;0,$F$2,MULTIPLIER!$C$43)</f>
        <v>0</v>
      </c>
      <c r="D868" s="32">
        <v>197.65199999999999</v>
      </c>
      <c r="E868" s="43">
        <f t="shared" si="20"/>
        <v>0</v>
      </c>
      <c r="F868"/>
      <c r="G868"/>
      <c r="H868"/>
      <c r="I868"/>
      <c r="J868"/>
      <c r="K868"/>
      <c r="L868"/>
      <c r="M868"/>
      <c r="N868"/>
      <c r="O868"/>
    </row>
    <row r="869" spans="1:15" ht="14.25" x14ac:dyDescent="0.15">
      <c r="A869" s="33">
        <v>364384</v>
      </c>
      <c r="B869" s="71" t="s">
        <v>5394</v>
      </c>
      <c r="C869" s="35">
        <f>IF($F$2&gt;0,$F$2,MULTIPLIER!$C$43)</f>
        <v>0</v>
      </c>
      <c r="D869" s="36">
        <v>219.49199999999999</v>
      </c>
      <c r="E869" s="43">
        <f t="shared" si="20"/>
        <v>0</v>
      </c>
      <c r="F869"/>
      <c r="G869"/>
      <c r="H869"/>
      <c r="I869"/>
      <c r="J869"/>
      <c r="K869"/>
      <c r="L869"/>
      <c r="M869"/>
      <c r="N869"/>
      <c r="O869"/>
    </row>
    <row r="870" spans="1:15" ht="14.25" x14ac:dyDescent="0.15">
      <c r="A870" s="29">
        <v>364385</v>
      </c>
      <c r="B870" s="70" t="s">
        <v>5395</v>
      </c>
      <c r="C870" s="31">
        <f>IF($F$2&gt;0,$F$2,MULTIPLIER!$C$43)</f>
        <v>0</v>
      </c>
      <c r="D870" s="32">
        <v>241.33199999999999</v>
      </c>
      <c r="E870" s="43">
        <f t="shared" si="20"/>
        <v>0</v>
      </c>
      <c r="F870"/>
      <c r="G870"/>
      <c r="H870"/>
      <c r="I870"/>
      <c r="J870"/>
      <c r="K870"/>
      <c r="L870"/>
      <c r="M870"/>
      <c r="N870"/>
      <c r="O870"/>
    </row>
    <row r="871" spans="1:15" ht="14.25" x14ac:dyDescent="0.15">
      <c r="A871" s="33">
        <v>364386</v>
      </c>
      <c r="B871" s="71" t="s">
        <v>5396</v>
      </c>
      <c r="C871" s="35">
        <f>IF($F$2&gt;0,$F$2,MULTIPLIER!$C$43)</f>
        <v>0</v>
      </c>
      <c r="D871" s="36">
        <v>263.17200000000003</v>
      </c>
      <c r="E871" s="43">
        <f t="shared" si="20"/>
        <v>0</v>
      </c>
      <c r="F871"/>
      <c r="G871"/>
      <c r="H871"/>
      <c r="I871"/>
      <c r="J871"/>
      <c r="K871"/>
      <c r="L871"/>
      <c r="M871"/>
      <c r="N871"/>
      <c r="O871"/>
    </row>
    <row r="872" spans="1:15" ht="14.25" x14ac:dyDescent="0.15">
      <c r="A872" s="29">
        <v>364388</v>
      </c>
      <c r="B872" s="70" t="s">
        <v>5397</v>
      </c>
      <c r="C872" s="31">
        <f>IF($F$2&gt;0,$F$2,MULTIPLIER!$C$43)</f>
        <v>0</v>
      </c>
      <c r="D872" s="32"/>
      <c r="E872" s="43">
        <f t="shared" si="20"/>
        <v>0</v>
      </c>
      <c r="F872"/>
      <c r="G872"/>
      <c r="H872"/>
      <c r="I872"/>
      <c r="J872"/>
      <c r="K872"/>
      <c r="L872"/>
      <c r="M872"/>
      <c r="N872"/>
      <c r="O872"/>
    </row>
    <row r="873" spans="1:15" ht="14.25" x14ac:dyDescent="0.15">
      <c r="A873" s="33">
        <v>364390</v>
      </c>
      <c r="B873" s="71" t="s">
        <v>5398</v>
      </c>
      <c r="C873" s="35">
        <f>IF($F$2&gt;0,$F$2,MULTIPLIER!$C$43)</f>
        <v>0</v>
      </c>
      <c r="D873" s="36"/>
      <c r="E873" s="43">
        <f t="shared" si="20"/>
        <v>0</v>
      </c>
      <c r="F873"/>
      <c r="G873"/>
      <c r="H873"/>
      <c r="I873"/>
      <c r="J873"/>
      <c r="K873"/>
      <c r="L873"/>
      <c r="M873"/>
      <c r="N873"/>
      <c r="O873"/>
    </row>
    <row r="874" spans="1:15" ht="14.25" x14ac:dyDescent="0.15">
      <c r="A874" s="29">
        <v>364392</v>
      </c>
      <c r="B874" s="70" t="s">
        <v>5399</v>
      </c>
      <c r="C874" s="31">
        <f>IF($F$2&gt;0,$F$2,MULTIPLIER!$C$43)</f>
        <v>0</v>
      </c>
      <c r="D874" s="32"/>
      <c r="E874" s="43">
        <f t="shared" si="20"/>
        <v>0</v>
      </c>
      <c r="F874"/>
      <c r="G874"/>
      <c r="H874"/>
      <c r="I874"/>
      <c r="J874"/>
      <c r="K874"/>
      <c r="L874"/>
      <c r="M874"/>
      <c r="N874"/>
      <c r="O874"/>
    </row>
    <row r="875" spans="1:15" ht="14.25" x14ac:dyDescent="0.15">
      <c r="A875" s="33">
        <v>364394</v>
      </c>
      <c r="B875" s="71" t="s">
        <v>5400</v>
      </c>
      <c r="C875" s="35">
        <f>IF($F$2&gt;0,$F$2,MULTIPLIER!$C$43)</f>
        <v>0</v>
      </c>
      <c r="D875" s="36"/>
      <c r="E875" s="43">
        <f t="shared" si="20"/>
        <v>0</v>
      </c>
      <c r="F875"/>
      <c r="G875"/>
      <c r="H875"/>
      <c r="I875"/>
      <c r="J875"/>
      <c r="K875"/>
      <c r="L875"/>
      <c r="M875"/>
      <c r="N875"/>
      <c r="O875"/>
    </row>
    <row r="876" spans="1:15" ht="14.25" x14ac:dyDescent="0.15">
      <c r="A876" s="29">
        <v>364398</v>
      </c>
      <c r="B876" s="70" t="s">
        <v>5402</v>
      </c>
      <c r="C876" s="31">
        <f>IF($F$2&gt;0,$F$2,MULTIPLIER!$C$43)</f>
        <v>0</v>
      </c>
      <c r="D876" s="32"/>
      <c r="E876" s="43">
        <f t="shared" si="20"/>
        <v>0</v>
      </c>
      <c r="F876"/>
      <c r="G876"/>
      <c r="H876"/>
      <c r="I876"/>
      <c r="J876"/>
      <c r="K876"/>
      <c r="L876"/>
      <c r="M876"/>
      <c r="N876"/>
      <c r="O876"/>
    </row>
    <row r="877" spans="1:15" ht="14.25" x14ac:dyDescent="0.15">
      <c r="A877" s="33">
        <v>364411</v>
      </c>
      <c r="B877" s="71" t="s">
        <v>5558</v>
      </c>
      <c r="C877" s="35">
        <f>IF($F$2&gt;0,$F$2,MULTIPLIER!$C$43)</f>
        <v>0</v>
      </c>
      <c r="D877" s="36"/>
      <c r="E877" s="43">
        <f t="shared" si="20"/>
        <v>0</v>
      </c>
      <c r="F877"/>
      <c r="G877"/>
      <c r="H877"/>
      <c r="I877"/>
      <c r="J877"/>
      <c r="K877"/>
      <c r="L877"/>
      <c r="M877"/>
      <c r="N877"/>
      <c r="O877"/>
    </row>
    <row r="878" spans="1:15" ht="14.25" x14ac:dyDescent="0.15">
      <c r="A878" s="29">
        <v>364412</v>
      </c>
      <c r="B878" s="70" t="s">
        <v>5404</v>
      </c>
      <c r="C878" s="31">
        <f>IF($F$2&gt;0,$F$2,MULTIPLIER!$C$43)</f>
        <v>0</v>
      </c>
      <c r="D878" s="32"/>
      <c r="E878" s="43">
        <f t="shared" si="20"/>
        <v>0</v>
      </c>
      <c r="F878"/>
      <c r="G878"/>
      <c r="H878"/>
      <c r="I878"/>
      <c r="J878"/>
      <c r="K878"/>
      <c r="L878"/>
      <c r="M878"/>
      <c r="N878"/>
      <c r="O878"/>
    </row>
    <row r="879" spans="1:15" ht="14.25" x14ac:dyDescent="0.15">
      <c r="A879" s="33">
        <v>364414</v>
      </c>
      <c r="B879" s="71" t="s">
        <v>5406</v>
      </c>
      <c r="C879" s="35">
        <f>IF($F$2&gt;0,$F$2,MULTIPLIER!$C$43)</f>
        <v>0</v>
      </c>
      <c r="D879" s="36"/>
      <c r="E879" s="43">
        <f t="shared" si="20"/>
        <v>0</v>
      </c>
      <c r="F879"/>
      <c r="G879"/>
      <c r="H879"/>
      <c r="I879"/>
      <c r="J879"/>
      <c r="K879"/>
      <c r="L879"/>
      <c r="M879"/>
      <c r="N879"/>
      <c r="O879"/>
    </row>
    <row r="880" spans="1:15" ht="14.25" x14ac:dyDescent="0.15">
      <c r="A880" s="29">
        <v>364416</v>
      </c>
      <c r="B880" s="70" t="s">
        <v>5408</v>
      </c>
      <c r="C880" s="31">
        <f>IF($F$2&gt;0,$F$2,MULTIPLIER!$C$43)</f>
        <v>0</v>
      </c>
      <c r="D880" s="32"/>
      <c r="E880" s="43">
        <f t="shared" si="20"/>
        <v>0</v>
      </c>
      <c r="F880"/>
      <c r="G880"/>
      <c r="H880"/>
      <c r="I880"/>
      <c r="J880"/>
      <c r="K880"/>
      <c r="L880"/>
      <c r="M880"/>
      <c r="N880"/>
      <c r="O880"/>
    </row>
    <row r="881" spans="1:15" ht="14.25" x14ac:dyDescent="0.15">
      <c r="A881" s="33">
        <v>364418</v>
      </c>
      <c r="B881" s="71" t="s">
        <v>5410</v>
      </c>
      <c r="C881" s="35">
        <f>IF($F$2&gt;0,$F$2,MULTIPLIER!$C$43)</f>
        <v>0</v>
      </c>
      <c r="D881" s="36"/>
      <c r="E881" s="43">
        <f t="shared" si="20"/>
        <v>0</v>
      </c>
      <c r="F881"/>
      <c r="G881"/>
      <c r="H881"/>
      <c r="I881"/>
      <c r="J881"/>
      <c r="K881"/>
      <c r="L881"/>
      <c r="M881"/>
      <c r="N881"/>
      <c r="O881"/>
    </row>
    <row r="882" spans="1:15" ht="14.25" x14ac:dyDescent="0.15">
      <c r="A882" s="29">
        <v>364430</v>
      </c>
      <c r="B882" s="70" t="s">
        <v>5414</v>
      </c>
      <c r="C882" s="31">
        <f>IF($F$2&gt;0,$F$2,MULTIPLIER!$C$43)</f>
        <v>0</v>
      </c>
      <c r="D882" s="32"/>
      <c r="E882" s="43">
        <f t="shared" ref="E882:E900" si="21">C882*D882</f>
        <v>0</v>
      </c>
      <c r="F882"/>
      <c r="G882"/>
      <c r="H882"/>
      <c r="I882"/>
      <c r="J882"/>
      <c r="K882"/>
      <c r="L882"/>
      <c r="M882"/>
      <c r="N882"/>
      <c r="O882"/>
    </row>
    <row r="883" spans="1:15" ht="14.25" x14ac:dyDescent="0.15">
      <c r="A883" s="33">
        <v>364443</v>
      </c>
      <c r="B883" s="71" t="s">
        <v>5559</v>
      </c>
      <c r="C883" s="35">
        <f>IF($F$2&gt;0,$F$2,MULTIPLIER!$C$43)</f>
        <v>0</v>
      </c>
      <c r="D883" s="36"/>
      <c r="E883" s="43">
        <f t="shared" si="21"/>
        <v>0</v>
      </c>
      <c r="F883"/>
      <c r="G883"/>
      <c r="H883"/>
      <c r="I883"/>
      <c r="J883"/>
      <c r="K883"/>
      <c r="L883"/>
      <c r="M883"/>
      <c r="N883"/>
      <c r="O883"/>
    </row>
    <row r="884" spans="1:15" ht="14.25" x14ac:dyDescent="0.15">
      <c r="A884" s="29">
        <v>364444</v>
      </c>
      <c r="B884" s="70" t="s">
        <v>5416</v>
      </c>
      <c r="C884" s="31">
        <f>IF($F$2&gt;0,$F$2,MULTIPLIER!$C$43)</f>
        <v>0</v>
      </c>
      <c r="D884" s="32"/>
      <c r="E884" s="43">
        <f t="shared" si="21"/>
        <v>0</v>
      </c>
      <c r="F884"/>
      <c r="G884"/>
      <c r="H884"/>
      <c r="I884"/>
      <c r="J884"/>
      <c r="K884"/>
      <c r="L884"/>
      <c r="M884"/>
      <c r="N884"/>
      <c r="O884"/>
    </row>
    <row r="885" spans="1:15" ht="14.25" x14ac:dyDescent="0.15">
      <c r="A885" s="33">
        <v>364445</v>
      </c>
      <c r="B885" s="71" t="s">
        <v>5446</v>
      </c>
      <c r="C885" s="35">
        <f>IF($F$2&gt;0,$F$2,MULTIPLIER!$C$43)</f>
        <v>0</v>
      </c>
      <c r="D885" s="36"/>
      <c r="E885" s="43">
        <f t="shared" si="21"/>
        <v>0</v>
      </c>
      <c r="F885"/>
      <c r="G885"/>
      <c r="H885"/>
      <c r="I885"/>
      <c r="J885"/>
      <c r="K885"/>
      <c r="L885"/>
      <c r="M885"/>
      <c r="N885"/>
      <c r="O885"/>
    </row>
    <row r="886" spans="1:15" ht="14.25" x14ac:dyDescent="0.15">
      <c r="A886" s="29">
        <v>364446</v>
      </c>
      <c r="B886" s="70" t="s">
        <v>5418</v>
      </c>
      <c r="C886" s="31">
        <f>IF($F$2&gt;0,$F$2,MULTIPLIER!$C$43)</f>
        <v>0</v>
      </c>
      <c r="D886" s="32"/>
      <c r="E886" s="43">
        <f t="shared" si="21"/>
        <v>0</v>
      </c>
      <c r="F886"/>
      <c r="G886"/>
      <c r="H886"/>
      <c r="I886"/>
      <c r="J886"/>
      <c r="K886"/>
      <c r="L886"/>
      <c r="M886"/>
      <c r="N886"/>
      <c r="O886"/>
    </row>
    <row r="887" spans="1:15" ht="14.25" x14ac:dyDescent="0.15">
      <c r="A887" s="33">
        <v>364447</v>
      </c>
      <c r="B887" s="71" t="s">
        <v>5447</v>
      </c>
      <c r="C887" s="35">
        <f>IF($F$2&gt;0,$F$2,MULTIPLIER!$C$43)</f>
        <v>0</v>
      </c>
      <c r="D887" s="36"/>
      <c r="E887" s="43">
        <f t="shared" si="21"/>
        <v>0</v>
      </c>
      <c r="F887"/>
      <c r="G887"/>
      <c r="H887"/>
      <c r="I887"/>
      <c r="J887"/>
      <c r="K887"/>
      <c r="L887"/>
      <c r="M887"/>
      <c r="N887"/>
      <c r="O887"/>
    </row>
    <row r="888" spans="1:15" ht="14.25" x14ac:dyDescent="0.15">
      <c r="A888" s="29">
        <v>364448</v>
      </c>
      <c r="B888" s="70" t="s">
        <v>5420</v>
      </c>
      <c r="C888" s="31">
        <f>IF($F$2&gt;0,$F$2,MULTIPLIER!$C$43)</f>
        <v>0</v>
      </c>
      <c r="D888" s="32"/>
      <c r="E888" s="43">
        <f t="shared" si="21"/>
        <v>0</v>
      </c>
      <c r="F888"/>
      <c r="G888"/>
      <c r="H888"/>
      <c r="I888"/>
      <c r="J888"/>
      <c r="K888"/>
      <c r="L888"/>
      <c r="M888"/>
      <c r="N888"/>
      <c r="O888"/>
    </row>
    <row r="889" spans="1:15" ht="14.25" x14ac:dyDescent="0.15">
      <c r="A889" s="33">
        <v>364450</v>
      </c>
      <c r="B889" s="71" t="s">
        <v>5422</v>
      </c>
      <c r="C889" s="35">
        <f>IF($F$2&gt;0,$F$2,MULTIPLIER!$C$43)</f>
        <v>0</v>
      </c>
      <c r="D889" s="36"/>
      <c r="E889" s="43">
        <f t="shared" si="21"/>
        <v>0</v>
      </c>
      <c r="F889"/>
      <c r="G889"/>
      <c r="H889"/>
      <c r="I889"/>
      <c r="J889"/>
      <c r="K889"/>
      <c r="L889"/>
      <c r="M889"/>
      <c r="N889"/>
      <c r="O889"/>
    </row>
    <row r="890" spans="1:15" ht="14.25" x14ac:dyDescent="0.15">
      <c r="A890" s="29">
        <v>364452</v>
      </c>
      <c r="B890" s="70" t="s">
        <v>5448</v>
      </c>
      <c r="C890" s="31">
        <f>IF($F$2&gt;0,$F$2,MULTIPLIER!$C$43)</f>
        <v>0</v>
      </c>
      <c r="D890" s="32"/>
      <c r="E890" s="43">
        <f t="shared" si="21"/>
        <v>0</v>
      </c>
      <c r="F890"/>
      <c r="G890"/>
      <c r="H890"/>
      <c r="I890"/>
      <c r="J890"/>
      <c r="K890"/>
      <c r="L890"/>
      <c r="M890"/>
      <c r="N890"/>
      <c r="O890"/>
    </row>
    <row r="891" spans="1:15" ht="14.25" x14ac:dyDescent="0.15">
      <c r="A891" s="33">
        <v>364454</v>
      </c>
      <c r="B891" s="71" t="s">
        <v>5423</v>
      </c>
      <c r="C891" s="35">
        <f>IF($F$2&gt;0,$F$2,MULTIPLIER!$C$43)</f>
        <v>0</v>
      </c>
      <c r="D891" s="36"/>
      <c r="E891" s="43">
        <f t="shared" si="21"/>
        <v>0</v>
      </c>
      <c r="F891"/>
      <c r="G891"/>
      <c r="H891"/>
      <c r="I891"/>
      <c r="J891"/>
      <c r="K891"/>
      <c r="L891"/>
      <c r="M891"/>
      <c r="N891"/>
      <c r="O891"/>
    </row>
    <row r="892" spans="1:15" ht="14.25" x14ac:dyDescent="0.15">
      <c r="A892" s="29">
        <v>364458</v>
      </c>
      <c r="B892" s="70" t="s">
        <v>5424</v>
      </c>
      <c r="C892" s="31">
        <f>IF($F$2&gt;0,$F$2,MULTIPLIER!$C$43)</f>
        <v>0</v>
      </c>
      <c r="D892" s="32"/>
      <c r="E892" s="43">
        <f t="shared" si="21"/>
        <v>0</v>
      </c>
      <c r="F892"/>
      <c r="G892"/>
      <c r="H892"/>
      <c r="I892"/>
      <c r="J892"/>
      <c r="K892"/>
      <c r="L892"/>
      <c r="M892"/>
      <c r="N892"/>
      <c r="O892"/>
    </row>
    <row r="893" spans="1:15" ht="14.25" x14ac:dyDescent="0.15">
      <c r="A893" s="33">
        <v>364462</v>
      </c>
      <c r="B893" s="71" t="s">
        <v>5425</v>
      </c>
      <c r="C893" s="35">
        <f>IF($F$2&gt;0,$F$2,MULTIPLIER!$C$43)</f>
        <v>0</v>
      </c>
      <c r="D893" s="36"/>
      <c r="E893" s="43">
        <f t="shared" si="21"/>
        <v>0</v>
      </c>
      <c r="F893"/>
      <c r="G893"/>
      <c r="H893"/>
      <c r="I893"/>
      <c r="J893"/>
      <c r="K893"/>
      <c r="L893"/>
      <c r="M893"/>
      <c r="N893"/>
      <c r="O893"/>
    </row>
    <row r="894" spans="1:15" ht="14.25" x14ac:dyDescent="0.15">
      <c r="A894" s="29">
        <v>364506</v>
      </c>
      <c r="B894" s="70" t="s">
        <v>5560</v>
      </c>
      <c r="C894" s="31">
        <f>IF($F$2&gt;0,$F$2,MULTIPLIER!$C$43)</f>
        <v>0</v>
      </c>
      <c r="D894" s="32"/>
      <c r="E894" s="43">
        <f t="shared" si="21"/>
        <v>0</v>
      </c>
      <c r="F894"/>
      <c r="G894"/>
      <c r="H894"/>
      <c r="I894"/>
      <c r="J894"/>
      <c r="K894"/>
      <c r="L894"/>
      <c r="M894"/>
      <c r="N894"/>
      <c r="O894"/>
    </row>
    <row r="895" spans="1:15" ht="14.25" x14ac:dyDescent="0.15">
      <c r="A895" s="33">
        <v>364508</v>
      </c>
      <c r="B895" s="71" t="s">
        <v>5428</v>
      </c>
      <c r="C895" s="35">
        <f>IF($F$2&gt;0,$F$2,MULTIPLIER!$C$43)</f>
        <v>0</v>
      </c>
      <c r="D895" s="36"/>
      <c r="E895" s="43">
        <f t="shared" si="21"/>
        <v>0</v>
      </c>
      <c r="F895"/>
      <c r="G895"/>
      <c r="H895"/>
      <c r="I895"/>
      <c r="J895"/>
      <c r="K895"/>
      <c r="L895"/>
      <c r="M895"/>
      <c r="N895"/>
      <c r="O895"/>
    </row>
    <row r="896" spans="1:15" ht="14.25" x14ac:dyDescent="0.15">
      <c r="A896" s="29">
        <v>364510</v>
      </c>
      <c r="B896" s="70" t="s">
        <v>5430</v>
      </c>
      <c r="C896" s="31">
        <f>IF($F$2&gt;0,$F$2,MULTIPLIER!$C$43)</f>
        <v>0</v>
      </c>
      <c r="D896" s="32"/>
      <c r="E896" s="43">
        <f t="shared" si="21"/>
        <v>0</v>
      </c>
      <c r="F896"/>
      <c r="G896"/>
      <c r="H896"/>
      <c r="I896"/>
      <c r="J896"/>
      <c r="K896"/>
      <c r="L896"/>
      <c r="M896"/>
      <c r="N896"/>
      <c r="O896"/>
    </row>
    <row r="897" spans="1:15" ht="14.25" x14ac:dyDescent="0.15">
      <c r="A897" s="33">
        <v>364512</v>
      </c>
      <c r="B897" s="71" t="s">
        <v>5432</v>
      </c>
      <c r="C897" s="35">
        <f>IF($F$2&gt;0,$F$2,MULTIPLIER!$C$43)</f>
        <v>0</v>
      </c>
      <c r="D897" s="36"/>
      <c r="E897" s="43">
        <f t="shared" si="21"/>
        <v>0</v>
      </c>
      <c r="F897"/>
      <c r="G897"/>
      <c r="H897"/>
      <c r="I897"/>
      <c r="J897"/>
      <c r="K897"/>
      <c r="L897"/>
      <c r="M897"/>
      <c r="N897"/>
      <c r="O897"/>
    </row>
    <row r="898" spans="1:15" ht="14.25" x14ac:dyDescent="0.15">
      <c r="A898" s="29">
        <v>364516</v>
      </c>
      <c r="B898" s="70" t="s">
        <v>5433</v>
      </c>
      <c r="C898" s="31">
        <f>IF($F$2&gt;0,$F$2,MULTIPLIER!$C$43)</f>
        <v>0</v>
      </c>
      <c r="D898" s="32"/>
      <c r="E898" s="43">
        <f t="shared" si="21"/>
        <v>0</v>
      </c>
      <c r="F898"/>
      <c r="G898"/>
      <c r="H898"/>
      <c r="I898"/>
      <c r="J898"/>
      <c r="K898"/>
      <c r="L898"/>
      <c r="M898"/>
      <c r="N898"/>
      <c r="O898"/>
    </row>
    <row r="899" spans="1:15" ht="14.25" x14ac:dyDescent="0.15">
      <c r="A899" s="33">
        <v>364520</v>
      </c>
      <c r="B899" s="71" t="s">
        <v>5454</v>
      </c>
      <c r="C899" s="35">
        <f>IF($F$2&gt;0,$F$2,MULTIPLIER!$C$43)</f>
        <v>0</v>
      </c>
      <c r="D899" s="36"/>
      <c r="E899" s="43">
        <f t="shared" si="21"/>
        <v>0</v>
      </c>
      <c r="F899"/>
      <c r="G899"/>
      <c r="H899"/>
      <c r="I899"/>
      <c r="J899"/>
      <c r="K899"/>
      <c r="L899"/>
      <c r="M899"/>
      <c r="N899"/>
      <c r="O899"/>
    </row>
    <row r="900" spans="1:15" ht="14.25" x14ac:dyDescent="0.15">
      <c r="A900" s="29">
        <v>364524</v>
      </c>
      <c r="B900" s="70" t="s">
        <v>5434</v>
      </c>
      <c r="C900" s="31">
        <f>IF($F$2&gt;0,$F$2,MULTIPLIER!$C$43)</f>
        <v>0</v>
      </c>
      <c r="D900" s="32"/>
      <c r="E900" s="43">
        <f t="shared" si="21"/>
        <v>0</v>
      </c>
      <c r="F900"/>
      <c r="G900"/>
      <c r="H900"/>
      <c r="I900"/>
      <c r="J900"/>
      <c r="K900"/>
      <c r="L900"/>
      <c r="M900"/>
      <c r="N900"/>
      <c r="O900"/>
    </row>
    <row r="901" spans="1:15" ht="32.1" customHeight="1" x14ac:dyDescent="0.15">
      <c r="A901" s="243" t="s">
        <v>5</v>
      </c>
      <c r="B901" s="244"/>
      <c r="C901" s="243"/>
      <c r="D901" s="243"/>
      <c r="E901" s="243"/>
      <c r="F901" s="93" t="str">
        <f>HYPERLINK("#'Pipe Nipples'!A1","Top of Page")</f>
        <v>Top of Page</v>
      </c>
      <c r="G901"/>
      <c r="H901"/>
      <c r="I901"/>
      <c r="J901"/>
      <c r="K901"/>
      <c r="L901"/>
      <c r="M901"/>
      <c r="N901"/>
      <c r="O901"/>
    </row>
    <row r="902" spans="1:15" ht="14.25" x14ac:dyDescent="0.15">
      <c r="A902" s="29">
        <v>375101</v>
      </c>
      <c r="B902" s="70" t="s">
        <v>5255</v>
      </c>
      <c r="C902" s="31">
        <f>IF($G$2&gt;0,$G$2,MULTIPLIER!$C$44)</f>
        <v>0</v>
      </c>
      <c r="D902" s="32">
        <v>14.6</v>
      </c>
      <c r="E902" s="43">
        <f t="shared" ref="E902:E933" si="22">C902*D902</f>
        <v>0</v>
      </c>
      <c r="F902"/>
      <c r="G902"/>
      <c r="H902"/>
      <c r="I902"/>
      <c r="J902"/>
      <c r="K902"/>
      <c r="L902"/>
      <c r="M902"/>
      <c r="N902"/>
      <c r="O902"/>
    </row>
    <row r="903" spans="1:15" ht="14.25" x14ac:dyDescent="0.15">
      <c r="A903" s="33">
        <v>375102</v>
      </c>
      <c r="B903" s="71" t="s">
        <v>5435</v>
      </c>
      <c r="C903" s="35">
        <f>IF($G$2&gt;0,$G$2,MULTIPLIER!$C$44)</f>
        <v>0</v>
      </c>
      <c r="D903" s="36">
        <v>17.95</v>
      </c>
      <c r="E903" s="43">
        <f t="shared" si="22"/>
        <v>0</v>
      </c>
      <c r="F903"/>
      <c r="G903"/>
      <c r="H903"/>
      <c r="I903"/>
      <c r="J903"/>
      <c r="K903"/>
      <c r="L903"/>
      <c r="M903"/>
      <c r="N903"/>
      <c r="O903"/>
    </row>
    <row r="904" spans="1:15" ht="14.25" x14ac:dyDescent="0.15">
      <c r="A904" s="29">
        <v>375103</v>
      </c>
      <c r="B904" s="70" t="s">
        <v>5257</v>
      </c>
      <c r="C904" s="31">
        <f>IF($G$2&gt;0,$G$2,MULTIPLIER!$C$44)</f>
        <v>0</v>
      </c>
      <c r="D904" s="32">
        <v>21.24</v>
      </c>
      <c r="E904" s="43">
        <f t="shared" si="22"/>
        <v>0</v>
      </c>
      <c r="F904"/>
      <c r="G904"/>
      <c r="H904"/>
      <c r="I904"/>
      <c r="J904"/>
      <c r="K904"/>
      <c r="L904"/>
      <c r="M904"/>
      <c r="N904"/>
      <c r="O904"/>
    </row>
    <row r="905" spans="1:15" ht="14.25" x14ac:dyDescent="0.15">
      <c r="A905" s="33">
        <v>375104</v>
      </c>
      <c r="B905" s="71" t="s">
        <v>5258</v>
      </c>
      <c r="C905" s="35">
        <f>IF($G$2&gt;0,$G$2,MULTIPLIER!$C$44)</f>
        <v>0</v>
      </c>
      <c r="D905" s="36">
        <v>24.56</v>
      </c>
      <c r="E905" s="43">
        <f t="shared" si="22"/>
        <v>0</v>
      </c>
      <c r="F905"/>
      <c r="G905"/>
      <c r="H905"/>
      <c r="I905"/>
      <c r="J905"/>
      <c r="K905"/>
      <c r="L905"/>
      <c r="M905"/>
      <c r="N905"/>
      <c r="O905"/>
    </row>
    <row r="906" spans="1:15" ht="14.25" x14ac:dyDescent="0.15">
      <c r="A906" s="29">
        <v>375105</v>
      </c>
      <c r="B906" s="70" t="s">
        <v>5259</v>
      </c>
      <c r="C906" s="31">
        <f>IF($G$2&gt;0,$G$2,MULTIPLIER!$C$44)</f>
        <v>0</v>
      </c>
      <c r="D906" s="32">
        <v>27.96</v>
      </c>
      <c r="E906" s="43">
        <f t="shared" si="22"/>
        <v>0</v>
      </c>
      <c r="F906"/>
      <c r="G906"/>
      <c r="H906"/>
      <c r="I906"/>
      <c r="J906"/>
      <c r="K906"/>
      <c r="L906"/>
      <c r="M906"/>
      <c r="N906"/>
      <c r="O906"/>
    </row>
    <row r="907" spans="1:15" ht="14.25" x14ac:dyDescent="0.15">
      <c r="A907" s="33">
        <v>375107</v>
      </c>
      <c r="B907" s="71" t="s">
        <v>5261</v>
      </c>
      <c r="C907" s="35">
        <f>IF($G$2&gt;0,$G$2,MULTIPLIER!$C$44)</f>
        <v>0</v>
      </c>
      <c r="D907" s="36">
        <v>34.83</v>
      </c>
      <c r="E907" s="43">
        <f t="shared" si="22"/>
        <v>0</v>
      </c>
      <c r="F907"/>
      <c r="G907"/>
      <c r="H907"/>
      <c r="I907"/>
      <c r="J907"/>
      <c r="K907"/>
      <c r="L907"/>
      <c r="M907"/>
      <c r="N907"/>
      <c r="O907"/>
    </row>
    <row r="908" spans="1:15" ht="14.25" x14ac:dyDescent="0.15">
      <c r="A908" s="29">
        <v>375109</v>
      </c>
      <c r="B908" s="70" t="s">
        <v>5263</v>
      </c>
      <c r="C908" s="31">
        <f>IF($G$2&gt;0,$G$2,MULTIPLIER!$C$44)</f>
        <v>0</v>
      </c>
      <c r="D908" s="32">
        <v>41.67</v>
      </c>
      <c r="E908" s="43">
        <f t="shared" si="22"/>
        <v>0</v>
      </c>
      <c r="F908"/>
      <c r="G908"/>
      <c r="H908"/>
      <c r="I908"/>
      <c r="J908"/>
      <c r="K908"/>
      <c r="L908"/>
      <c r="M908"/>
      <c r="N908"/>
      <c r="O908"/>
    </row>
    <row r="909" spans="1:15" ht="14.25" x14ac:dyDescent="0.15">
      <c r="A909" s="33">
        <v>375110</v>
      </c>
      <c r="B909" s="71" t="s">
        <v>5264</v>
      </c>
      <c r="C909" s="35">
        <f>IF($G$2&gt;0,$G$2,MULTIPLIER!$C$44)</f>
        <v>0</v>
      </c>
      <c r="D909" s="36">
        <v>45.12</v>
      </c>
      <c r="E909" s="43">
        <f t="shared" si="22"/>
        <v>0</v>
      </c>
      <c r="F909"/>
      <c r="G909"/>
      <c r="H909"/>
      <c r="I909"/>
      <c r="J909"/>
      <c r="K909"/>
      <c r="L909"/>
      <c r="M909"/>
      <c r="N909"/>
      <c r="O909"/>
    </row>
    <row r="910" spans="1:15" ht="14.25" x14ac:dyDescent="0.15">
      <c r="A910" s="29">
        <v>375111</v>
      </c>
      <c r="B910" s="70" t="s">
        <v>5265</v>
      </c>
      <c r="C910" s="31">
        <f>IF($G$2&gt;0,$G$2,MULTIPLIER!$C$44)</f>
        <v>0</v>
      </c>
      <c r="D910" s="32">
        <v>48.53</v>
      </c>
      <c r="E910" s="43">
        <f t="shared" si="22"/>
        <v>0</v>
      </c>
      <c r="F910"/>
      <c r="G910"/>
      <c r="H910"/>
      <c r="I910"/>
      <c r="J910"/>
      <c r="K910"/>
      <c r="L910"/>
      <c r="M910"/>
      <c r="N910"/>
      <c r="O910"/>
    </row>
    <row r="911" spans="1:15" ht="14.25" x14ac:dyDescent="0.15">
      <c r="A911" s="33">
        <v>375115</v>
      </c>
      <c r="B911" s="71" t="s">
        <v>5267</v>
      </c>
      <c r="C911" s="35">
        <f>IF($G$2&gt;0,$G$2,MULTIPLIER!$C$44)</f>
        <v>0</v>
      </c>
      <c r="D911" s="36">
        <v>63.12</v>
      </c>
      <c r="E911" s="43">
        <f t="shared" si="22"/>
        <v>0</v>
      </c>
      <c r="F911"/>
      <c r="G911"/>
      <c r="H911"/>
      <c r="I911"/>
      <c r="J911"/>
      <c r="K911"/>
      <c r="L911"/>
      <c r="M911"/>
      <c r="N911"/>
      <c r="O911"/>
    </row>
    <row r="912" spans="1:15" ht="14.25" x14ac:dyDescent="0.15">
      <c r="A912" s="29">
        <v>375119</v>
      </c>
      <c r="B912" s="70" t="s">
        <v>5269</v>
      </c>
      <c r="C912" s="31">
        <f>IF($G$2&gt;0,$G$2,MULTIPLIER!$C$44)</f>
        <v>0</v>
      </c>
      <c r="D912" s="32">
        <v>76.83</v>
      </c>
      <c r="E912" s="43">
        <f t="shared" si="22"/>
        <v>0</v>
      </c>
      <c r="F912"/>
      <c r="G912"/>
      <c r="H912"/>
      <c r="I912"/>
      <c r="J912"/>
      <c r="K912"/>
      <c r="L912"/>
      <c r="M912"/>
      <c r="N912"/>
      <c r="O912"/>
    </row>
    <row r="913" spans="1:15" ht="14.25" x14ac:dyDescent="0.15">
      <c r="A913" s="33">
        <v>375123</v>
      </c>
      <c r="B913" s="71" t="s">
        <v>5271</v>
      </c>
      <c r="C913" s="35">
        <f>IF($G$2&gt;0,$G$2,MULTIPLIER!$C$44)</f>
        <v>0</v>
      </c>
      <c r="D913" s="36">
        <v>90.51</v>
      </c>
      <c r="E913" s="43">
        <f t="shared" si="22"/>
        <v>0</v>
      </c>
      <c r="F913"/>
      <c r="G913"/>
      <c r="H913"/>
      <c r="I913"/>
      <c r="J913"/>
      <c r="K913"/>
      <c r="L913"/>
      <c r="M913"/>
      <c r="N913"/>
      <c r="O913"/>
    </row>
    <row r="914" spans="1:15" ht="14.25" x14ac:dyDescent="0.15">
      <c r="A914" s="29">
        <v>375136</v>
      </c>
      <c r="B914" s="70" t="s">
        <v>5272</v>
      </c>
      <c r="C914" s="31">
        <f>IF($G$2&gt;0,$G$2,MULTIPLIER!$C$44)</f>
        <v>0</v>
      </c>
      <c r="D914" s="32">
        <v>17.37</v>
      </c>
      <c r="E914" s="43">
        <f t="shared" si="22"/>
        <v>0</v>
      </c>
      <c r="F914"/>
      <c r="G914"/>
      <c r="H914"/>
      <c r="I914"/>
      <c r="J914"/>
      <c r="K914"/>
      <c r="L914"/>
      <c r="M914"/>
      <c r="N914"/>
      <c r="O914"/>
    </row>
    <row r="915" spans="1:15" ht="14.25" x14ac:dyDescent="0.15">
      <c r="A915" s="33">
        <v>375137</v>
      </c>
      <c r="B915" s="71" t="s">
        <v>5436</v>
      </c>
      <c r="C915" s="35">
        <f>IF($G$2&gt;0,$G$2,MULTIPLIER!$C$44)</f>
        <v>0</v>
      </c>
      <c r="D915" s="36">
        <v>20.82</v>
      </c>
      <c r="E915" s="43">
        <f t="shared" si="22"/>
        <v>0</v>
      </c>
      <c r="F915"/>
      <c r="G915"/>
      <c r="H915"/>
      <c r="I915"/>
      <c r="J915"/>
      <c r="K915"/>
      <c r="L915"/>
      <c r="M915"/>
      <c r="N915"/>
      <c r="O915"/>
    </row>
    <row r="916" spans="1:15" ht="14.25" x14ac:dyDescent="0.15">
      <c r="A916" s="29">
        <v>375138</v>
      </c>
      <c r="B916" s="70" t="s">
        <v>5274</v>
      </c>
      <c r="C916" s="31">
        <f>IF($G$2&gt;0,$G$2,MULTIPLIER!$C$44)</f>
        <v>0</v>
      </c>
      <c r="D916" s="32">
        <v>23.82</v>
      </c>
      <c r="E916" s="43">
        <f t="shared" si="22"/>
        <v>0</v>
      </c>
      <c r="F916"/>
      <c r="G916"/>
      <c r="H916"/>
      <c r="I916"/>
      <c r="J916"/>
      <c r="K916"/>
      <c r="L916"/>
      <c r="M916"/>
      <c r="N916"/>
      <c r="O916"/>
    </row>
    <row r="917" spans="1:15" ht="14.25" x14ac:dyDescent="0.15">
      <c r="A917" s="33">
        <v>375139</v>
      </c>
      <c r="B917" s="71" t="s">
        <v>5275</v>
      </c>
      <c r="C917" s="35">
        <f>IF($G$2&gt;0,$G$2,MULTIPLIER!$C$44)</f>
        <v>0</v>
      </c>
      <c r="D917" s="36">
        <v>27.06</v>
      </c>
      <c r="E917" s="43">
        <f t="shared" si="22"/>
        <v>0</v>
      </c>
      <c r="F917"/>
      <c r="G917"/>
      <c r="H917"/>
      <c r="I917"/>
      <c r="J917"/>
      <c r="K917"/>
      <c r="L917"/>
      <c r="M917"/>
      <c r="N917"/>
      <c r="O917"/>
    </row>
    <row r="918" spans="1:15" ht="14.25" x14ac:dyDescent="0.15">
      <c r="A918" s="29">
        <v>375140</v>
      </c>
      <c r="B918" s="70" t="s">
        <v>5276</v>
      </c>
      <c r="C918" s="31">
        <f>IF($G$2&gt;0,$G$2,MULTIPLIER!$C$44)</f>
        <v>0</v>
      </c>
      <c r="D918" s="32">
        <v>31.28</v>
      </c>
      <c r="E918" s="43">
        <f t="shared" si="22"/>
        <v>0</v>
      </c>
      <c r="F918"/>
      <c r="G918"/>
      <c r="H918"/>
      <c r="I918"/>
      <c r="J918"/>
      <c r="K918"/>
      <c r="L918"/>
      <c r="M918"/>
      <c r="N918"/>
      <c r="O918"/>
    </row>
    <row r="919" spans="1:15" ht="14.25" x14ac:dyDescent="0.15">
      <c r="A919" s="33">
        <v>375141</v>
      </c>
      <c r="B919" s="71" t="s">
        <v>5277</v>
      </c>
      <c r="C919" s="35">
        <f>IF($G$2&gt;0,$G$2,MULTIPLIER!$C$44)</f>
        <v>0</v>
      </c>
      <c r="D919" s="36">
        <v>35.47</v>
      </c>
      <c r="E919" s="43">
        <f t="shared" si="22"/>
        <v>0</v>
      </c>
      <c r="F919"/>
      <c r="G919"/>
      <c r="H919"/>
      <c r="I919"/>
      <c r="J919"/>
      <c r="K919"/>
      <c r="L919"/>
      <c r="M919"/>
      <c r="N919"/>
      <c r="O919"/>
    </row>
    <row r="920" spans="1:15" ht="14.25" x14ac:dyDescent="0.15">
      <c r="A920" s="29">
        <v>375142</v>
      </c>
      <c r="B920" s="70" t="s">
        <v>5278</v>
      </c>
      <c r="C920" s="31">
        <f>IF($G$2&gt;0,$G$2,MULTIPLIER!$C$44)</f>
        <v>0</v>
      </c>
      <c r="D920" s="32">
        <v>40.03</v>
      </c>
      <c r="E920" s="43">
        <f t="shared" si="22"/>
        <v>0</v>
      </c>
      <c r="F920"/>
      <c r="G920"/>
      <c r="H920"/>
      <c r="I920"/>
      <c r="J920"/>
      <c r="K920"/>
      <c r="L920"/>
      <c r="M920"/>
      <c r="N920"/>
      <c r="O920"/>
    </row>
    <row r="921" spans="1:15" ht="14.25" x14ac:dyDescent="0.15">
      <c r="A921" s="33">
        <v>375143</v>
      </c>
      <c r="B921" s="71" t="s">
        <v>5279</v>
      </c>
      <c r="C921" s="35">
        <f>IF($G$2&gt;0,$G$2,MULTIPLIER!$C$44)</f>
        <v>0</v>
      </c>
      <c r="D921" s="36">
        <v>44.26</v>
      </c>
      <c r="E921" s="43">
        <f t="shared" si="22"/>
        <v>0</v>
      </c>
      <c r="F921"/>
      <c r="G921"/>
      <c r="H921"/>
      <c r="I921"/>
      <c r="J921"/>
      <c r="K921"/>
      <c r="L921"/>
      <c r="M921"/>
      <c r="N921"/>
      <c r="O921"/>
    </row>
    <row r="922" spans="1:15" ht="14.25" x14ac:dyDescent="0.15">
      <c r="A922" s="29">
        <v>375144</v>
      </c>
      <c r="B922" s="70" t="s">
        <v>5280</v>
      </c>
      <c r="C922" s="31">
        <f>IF($G$2&gt;0,$G$2,MULTIPLIER!$C$44)</f>
        <v>0</v>
      </c>
      <c r="D922" s="32">
        <v>48.47</v>
      </c>
      <c r="E922" s="43">
        <f t="shared" si="22"/>
        <v>0</v>
      </c>
      <c r="F922"/>
      <c r="G922"/>
      <c r="H922"/>
      <c r="I922"/>
      <c r="J922"/>
      <c r="K922"/>
      <c r="L922"/>
      <c r="M922"/>
      <c r="N922"/>
      <c r="O922"/>
    </row>
    <row r="923" spans="1:15" ht="14.25" x14ac:dyDescent="0.15">
      <c r="A923" s="33">
        <v>375145</v>
      </c>
      <c r="B923" s="71" t="s">
        <v>5281</v>
      </c>
      <c r="C923" s="35">
        <f>IF($G$2&gt;0,$G$2,MULTIPLIER!$C$44)</f>
        <v>0</v>
      </c>
      <c r="D923" s="36">
        <v>52.69</v>
      </c>
      <c r="E923" s="43">
        <f t="shared" si="22"/>
        <v>0</v>
      </c>
      <c r="F923"/>
      <c r="G923"/>
      <c r="H923"/>
      <c r="I923"/>
      <c r="J923"/>
      <c r="K923"/>
      <c r="L923"/>
      <c r="M923"/>
      <c r="N923"/>
      <c r="O923"/>
    </row>
    <row r="924" spans="1:15" ht="14.25" x14ac:dyDescent="0.15">
      <c r="A924" s="29">
        <v>375146</v>
      </c>
      <c r="B924" s="70" t="s">
        <v>5282</v>
      </c>
      <c r="C924" s="31">
        <f>IF($G$2&gt;0,$G$2,MULTIPLIER!$C$44)</f>
        <v>0</v>
      </c>
      <c r="D924" s="32">
        <v>56.91</v>
      </c>
      <c r="E924" s="43">
        <f t="shared" si="22"/>
        <v>0</v>
      </c>
      <c r="F924"/>
      <c r="G924"/>
      <c r="H924"/>
      <c r="I924"/>
      <c r="J924"/>
      <c r="K924"/>
      <c r="L924"/>
      <c r="M924"/>
      <c r="N924"/>
      <c r="O924"/>
    </row>
    <row r="925" spans="1:15" ht="14.25" x14ac:dyDescent="0.15">
      <c r="A925" s="33">
        <v>375148</v>
      </c>
      <c r="B925" s="71" t="s">
        <v>5283</v>
      </c>
      <c r="C925" s="35">
        <f>IF($G$2&gt;0,$G$2,MULTIPLIER!$C$44)</f>
        <v>0</v>
      </c>
      <c r="D925" s="36"/>
      <c r="E925" s="43">
        <f t="shared" si="22"/>
        <v>0</v>
      </c>
      <c r="F925"/>
      <c r="G925"/>
      <c r="H925"/>
      <c r="I925"/>
      <c r="J925"/>
      <c r="K925"/>
      <c r="L925"/>
      <c r="M925"/>
      <c r="N925"/>
      <c r="O925"/>
    </row>
    <row r="926" spans="1:15" ht="14.25" x14ac:dyDescent="0.15">
      <c r="A926" s="29">
        <v>375150</v>
      </c>
      <c r="B926" s="70" t="s">
        <v>5284</v>
      </c>
      <c r="C926" s="31">
        <f>IF($G$2&gt;0,$G$2,MULTIPLIER!$C$44)</f>
        <v>0</v>
      </c>
      <c r="D926" s="32">
        <v>74.87</v>
      </c>
      <c r="E926" s="43">
        <f t="shared" si="22"/>
        <v>0</v>
      </c>
      <c r="F926"/>
      <c r="G926"/>
      <c r="H926"/>
      <c r="I926"/>
      <c r="J926"/>
      <c r="K926"/>
      <c r="L926"/>
      <c r="M926"/>
      <c r="N926"/>
      <c r="O926"/>
    </row>
    <row r="927" spans="1:15" ht="14.25" x14ac:dyDescent="0.15">
      <c r="A927" s="33">
        <v>375154</v>
      </c>
      <c r="B927" s="71" t="s">
        <v>5286</v>
      </c>
      <c r="C927" s="35">
        <f>IF($G$2&gt;0,$G$2,MULTIPLIER!$C$44)</f>
        <v>0</v>
      </c>
      <c r="D927" s="36">
        <v>91.71</v>
      </c>
      <c r="E927" s="43">
        <f t="shared" si="22"/>
        <v>0</v>
      </c>
      <c r="F927"/>
      <c r="G927"/>
      <c r="H927"/>
      <c r="I927"/>
      <c r="J927"/>
      <c r="K927"/>
      <c r="L927"/>
      <c r="M927"/>
      <c r="N927"/>
      <c r="O927"/>
    </row>
    <row r="928" spans="1:15" ht="14.25" x14ac:dyDescent="0.15">
      <c r="A928" s="29">
        <v>375158</v>
      </c>
      <c r="B928" s="70" t="s">
        <v>5288</v>
      </c>
      <c r="C928" s="31">
        <f>IF($G$2&gt;0,$G$2,MULTIPLIER!$C$44)</f>
        <v>0</v>
      </c>
      <c r="D928" s="32">
        <v>108.56</v>
      </c>
      <c r="E928" s="43">
        <f t="shared" si="22"/>
        <v>0</v>
      </c>
      <c r="F928"/>
      <c r="G928"/>
      <c r="H928"/>
      <c r="I928"/>
      <c r="J928"/>
      <c r="K928"/>
      <c r="L928"/>
      <c r="M928"/>
      <c r="N928"/>
      <c r="O928"/>
    </row>
    <row r="929" spans="1:15" ht="14.25" x14ac:dyDescent="0.15">
      <c r="A929" s="33">
        <v>375171</v>
      </c>
      <c r="B929" s="71" t="s">
        <v>5561</v>
      </c>
      <c r="C929" s="35">
        <f>IF($G$2&gt;0,$G$2,MULTIPLIER!$C$44)</f>
        <v>0</v>
      </c>
      <c r="D929" s="36">
        <v>24.53</v>
      </c>
      <c r="E929" s="43">
        <f t="shared" si="22"/>
        <v>0</v>
      </c>
      <c r="F929"/>
      <c r="G929"/>
      <c r="H929"/>
      <c r="I929"/>
      <c r="J929"/>
      <c r="K929"/>
      <c r="L929"/>
      <c r="M929"/>
      <c r="N929"/>
      <c r="O929"/>
    </row>
    <row r="930" spans="1:15" ht="14.25" x14ac:dyDescent="0.15">
      <c r="A930" s="29">
        <v>375172</v>
      </c>
      <c r="B930" s="70" t="s">
        <v>5437</v>
      </c>
      <c r="C930" s="31">
        <f>IF($G$2&gt;0,$G$2,MULTIPLIER!$C$44)</f>
        <v>0</v>
      </c>
      <c r="D930" s="32">
        <v>25.53</v>
      </c>
      <c r="E930" s="43">
        <f t="shared" si="22"/>
        <v>0</v>
      </c>
      <c r="F930"/>
      <c r="G930"/>
      <c r="H930"/>
      <c r="I930"/>
      <c r="J930"/>
      <c r="K930"/>
      <c r="L930"/>
      <c r="M930"/>
      <c r="N930"/>
      <c r="O930"/>
    </row>
    <row r="931" spans="1:15" ht="14.25" x14ac:dyDescent="0.15">
      <c r="A931" s="33">
        <v>375173</v>
      </c>
      <c r="B931" s="71" t="s">
        <v>5291</v>
      </c>
      <c r="C931" s="35">
        <f>IF($G$2&gt;0,$G$2,MULTIPLIER!$C$44)</f>
        <v>0</v>
      </c>
      <c r="D931" s="36">
        <v>28.57</v>
      </c>
      <c r="E931" s="43">
        <f t="shared" si="22"/>
        <v>0</v>
      </c>
      <c r="F931"/>
      <c r="G931"/>
      <c r="H931"/>
      <c r="I931"/>
      <c r="J931"/>
      <c r="K931"/>
      <c r="L931"/>
      <c r="M931"/>
      <c r="N931"/>
      <c r="O931"/>
    </row>
    <row r="932" spans="1:15" ht="14.25" x14ac:dyDescent="0.15">
      <c r="A932" s="29">
        <v>375174</v>
      </c>
      <c r="B932" s="70" t="s">
        <v>5438</v>
      </c>
      <c r="C932" s="31">
        <f>IF($G$2&gt;0,$G$2,MULTIPLIER!$C$44)</f>
        <v>0</v>
      </c>
      <c r="D932" s="32">
        <v>32.24</v>
      </c>
      <c r="E932" s="43">
        <f t="shared" si="22"/>
        <v>0</v>
      </c>
      <c r="F932"/>
      <c r="G932"/>
      <c r="H932"/>
      <c r="I932"/>
      <c r="J932"/>
      <c r="K932"/>
      <c r="L932"/>
      <c r="M932"/>
      <c r="N932"/>
      <c r="O932"/>
    </row>
    <row r="933" spans="1:15" ht="14.25" x14ac:dyDescent="0.15">
      <c r="A933" s="33">
        <v>375175</v>
      </c>
      <c r="B933" s="71" t="s">
        <v>5293</v>
      </c>
      <c r="C933" s="35">
        <f>IF($G$2&gt;0,$G$2,MULTIPLIER!$C$44)</f>
        <v>0</v>
      </c>
      <c r="D933" s="36">
        <v>38.380000000000003</v>
      </c>
      <c r="E933" s="43">
        <f t="shared" si="22"/>
        <v>0</v>
      </c>
      <c r="F933"/>
      <c r="G933"/>
      <c r="H933"/>
      <c r="I933"/>
      <c r="J933"/>
      <c r="K933"/>
      <c r="L933"/>
      <c r="M933"/>
      <c r="N933"/>
      <c r="O933"/>
    </row>
    <row r="934" spans="1:15" ht="14.25" x14ac:dyDescent="0.15">
      <c r="A934" s="29">
        <v>375176</v>
      </c>
      <c r="B934" s="70" t="s">
        <v>5439</v>
      </c>
      <c r="C934" s="31">
        <f>IF($G$2&gt;0,$G$2,MULTIPLIER!$C$44)</f>
        <v>0</v>
      </c>
      <c r="D934" s="32">
        <v>42.55</v>
      </c>
      <c r="E934" s="43">
        <f t="shared" ref="E934:E965" si="23">C934*D934</f>
        <v>0</v>
      </c>
      <c r="F934"/>
      <c r="G934"/>
      <c r="H934"/>
      <c r="I934"/>
      <c r="J934"/>
      <c r="K934"/>
      <c r="L934"/>
      <c r="M934"/>
      <c r="N934"/>
      <c r="O934"/>
    </row>
    <row r="935" spans="1:15" ht="14.25" x14ac:dyDescent="0.15">
      <c r="A935" s="33">
        <v>375177</v>
      </c>
      <c r="B935" s="71" t="s">
        <v>5295</v>
      </c>
      <c r="C935" s="35">
        <f>IF($G$2&gt;0,$G$2,MULTIPLIER!$C$44)</f>
        <v>0</v>
      </c>
      <c r="D935" s="36">
        <v>47.68</v>
      </c>
      <c r="E935" s="43">
        <f t="shared" si="23"/>
        <v>0</v>
      </c>
      <c r="F935"/>
      <c r="G935"/>
      <c r="H935"/>
      <c r="I935"/>
      <c r="J935"/>
      <c r="K935"/>
      <c r="L935"/>
      <c r="M935"/>
      <c r="N935"/>
      <c r="O935"/>
    </row>
    <row r="936" spans="1:15" ht="14.25" x14ac:dyDescent="0.15">
      <c r="A936" s="29">
        <v>375178</v>
      </c>
      <c r="B936" s="70" t="s">
        <v>5296</v>
      </c>
      <c r="C936" s="31">
        <f>IF($G$2&gt;0,$G$2,MULTIPLIER!$C$44)</f>
        <v>0</v>
      </c>
      <c r="D936" s="32">
        <v>52.86</v>
      </c>
      <c r="E936" s="43">
        <f t="shared" si="23"/>
        <v>0</v>
      </c>
      <c r="F936"/>
      <c r="G936"/>
      <c r="H936"/>
      <c r="I936"/>
      <c r="J936"/>
      <c r="K936"/>
      <c r="L936"/>
      <c r="M936"/>
      <c r="N936"/>
      <c r="O936"/>
    </row>
    <row r="937" spans="1:15" ht="14.25" x14ac:dyDescent="0.15">
      <c r="A937" s="33">
        <v>375179</v>
      </c>
      <c r="B937" s="71" t="s">
        <v>5440</v>
      </c>
      <c r="C937" s="35">
        <f>IF($G$2&gt;0,$G$2,MULTIPLIER!$C$44)</f>
        <v>0</v>
      </c>
      <c r="D937" s="36">
        <v>57.98</v>
      </c>
      <c r="E937" s="43">
        <f t="shared" si="23"/>
        <v>0</v>
      </c>
      <c r="F937"/>
      <c r="G937"/>
      <c r="H937"/>
      <c r="I937"/>
      <c r="J937"/>
      <c r="K937"/>
      <c r="L937"/>
      <c r="M937"/>
      <c r="N937"/>
      <c r="O937"/>
    </row>
    <row r="938" spans="1:15" ht="14.25" x14ac:dyDescent="0.15">
      <c r="A938" s="29">
        <v>375180</v>
      </c>
      <c r="B938" s="70" t="s">
        <v>5441</v>
      </c>
      <c r="C938" s="31">
        <f>IF($G$2&gt;0,$G$2,MULTIPLIER!$C$44)</f>
        <v>0</v>
      </c>
      <c r="D938" s="32">
        <v>63.14</v>
      </c>
      <c r="E938" s="43">
        <f t="shared" si="23"/>
        <v>0</v>
      </c>
      <c r="F938"/>
      <c r="G938"/>
      <c r="H938"/>
      <c r="I938"/>
      <c r="J938"/>
      <c r="K938"/>
      <c r="L938"/>
      <c r="M938"/>
      <c r="N938"/>
      <c r="O938"/>
    </row>
    <row r="939" spans="1:15" ht="14.25" x14ac:dyDescent="0.15">
      <c r="A939" s="33">
        <v>375181</v>
      </c>
      <c r="B939" s="71" t="s">
        <v>5299</v>
      </c>
      <c r="C939" s="35">
        <f>IF($G$2&gt;0,$G$2,MULTIPLIER!$C$44)</f>
        <v>0</v>
      </c>
      <c r="D939" s="36">
        <v>68.33</v>
      </c>
      <c r="E939" s="43">
        <f t="shared" si="23"/>
        <v>0</v>
      </c>
      <c r="F939"/>
      <c r="G939"/>
      <c r="H939"/>
      <c r="I939"/>
      <c r="J939"/>
      <c r="K939"/>
      <c r="L939"/>
      <c r="M939"/>
      <c r="N939"/>
      <c r="O939"/>
    </row>
    <row r="940" spans="1:15" ht="14.25" x14ac:dyDescent="0.15">
      <c r="A940" s="29">
        <v>375185</v>
      </c>
      <c r="B940" s="70" t="s">
        <v>5301</v>
      </c>
      <c r="C940" s="31">
        <f>IF($G$2&gt;0,$G$2,MULTIPLIER!$C$44)</f>
        <v>0</v>
      </c>
      <c r="D940" s="32">
        <v>90.59</v>
      </c>
      <c r="E940" s="43">
        <f t="shared" si="23"/>
        <v>0</v>
      </c>
      <c r="F940"/>
      <c r="G940"/>
      <c r="H940"/>
      <c r="I940"/>
      <c r="J940"/>
      <c r="K940"/>
      <c r="L940"/>
      <c r="M940"/>
      <c r="N940"/>
      <c r="O940"/>
    </row>
    <row r="941" spans="1:15" ht="14.25" x14ac:dyDescent="0.15">
      <c r="A941" s="33">
        <v>375189</v>
      </c>
      <c r="B941" s="71" t="s">
        <v>5303</v>
      </c>
      <c r="C941" s="35">
        <f>IF($G$2&gt;0,$G$2,MULTIPLIER!$C$44)</f>
        <v>0</v>
      </c>
      <c r="D941" s="36">
        <v>111.18</v>
      </c>
      <c r="E941" s="43">
        <f t="shared" si="23"/>
        <v>0</v>
      </c>
      <c r="F941"/>
      <c r="G941"/>
      <c r="H941"/>
      <c r="I941"/>
      <c r="J941"/>
      <c r="K941"/>
      <c r="L941"/>
      <c r="M941"/>
      <c r="N941"/>
      <c r="O941"/>
    </row>
    <row r="942" spans="1:15" ht="14.25" x14ac:dyDescent="0.15">
      <c r="A942" s="29">
        <v>375193</v>
      </c>
      <c r="B942" s="70" t="s">
        <v>5305</v>
      </c>
      <c r="C942" s="31">
        <f>IF($G$2&gt;0,$G$2,MULTIPLIER!$C$44)</f>
        <v>0</v>
      </c>
      <c r="D942" s="32">
        <v>131.81</v>
      </c>
      <c r="E942" s="43">
        <f t="shared" si="23"/>
        <v>0</v>
      </c>
      <c r="F942"/>
      <c r="G942"/>
      <c r="H942"/>
      <c r="I942"/>
      <c r="J942"/>
      <c r="K942"/>
      <c r="L942"/>
      <c r="M942"/>
      <c r="N942"/>
      <c r="O942"/>
    </row>
    <row r="943" spans="1:15" ht="14.25" x14ac:dyDescent="0.15">
      <c r="A943" s="33">
        <v>375206</v>
      </c>
      <c r="B943" s="71" t="s">
        <v>5306</v>
      </c>
      <c r="C943" s="35">
        <f>IF($G$2&gt;0,$G$2,MULTIPLIER!$C$44)</f>
        <v>0</v>
      </c>
      <c r="D943" s="36">
        <v>25.77</v>
      </c>
      <c r="E943" s="43">
        <f t="shared" si="23"/>
        <v>0</v>
      </c>
      <c r="F943"/>
      <c r="G943"/>
      <c r="H943"/>
      <c r="I943"/>
      <c r="J943"/>
      <c r="K943"/>
      <c r="L943"/>
      <c r="M943"/>
      <c r="N943"/>
      <c r="O943"/>
    </row>
    <row r="944" spans="1:15" ht="14.25" x14ac:dyDescent="0.15">
      <c r="A944" s="29">
        <v>375207</v>
      </c>
      <c r="B944" s="70" t="s">
        <v>5307</v>
      </c>
      <c r="C944" s="31">
        <f>IF($G$2&gt;0,$G$2,MULTIPLIER!$C$44)</f>
        <v>0</v>
      </c>
      <c r="D944" s="32">
        <v>29.67</v>
      </c>
      <c r="E944" s="43">
        <f t="shared" si="23"/>
        <v>0</v>
      </c>
      <c r="F944"/>
      <c r="G944"/>
      <c r="H944"/>
      <c r="I944"/>
      <c r="J944"/>
      <c r="K944"/>
      <c r="L944"/>
      <c r="M944"/>
      <c r="N944"/>
      <c r="O944"/>
    </row>
    <row r="945" spans="1:15" ht="14.25" x14ac:dyDescent="0.15">
      <c r="A945" s="33">
        <v>375208</v>
      </c>
      <c r="B945" s="71" t="s">
        <v>5308</v>
      </c>
      <c r="C945" s="35">
        <f>IF($G$2&gt;0,$G$2,MULTIPLIER!$C$44)</f>
        <v>0</v>
      </c>
      <c r="D945" s="36">
        <v>34.35</v>
      </c>
      <c r="E945" s="43">
        <f t="shared" si="23"/>
        <v>0</v>
      </c>
      <c r="F945"/>
      <c r="G945"/>
      <c r="H945"/>
      <c r="I945"/>
      <c r="J945"/>
      <c r="K945"/>
      <c r="L945"/>
      <c r="M945"/>
      <c r="N945"/>
      <c r="O945"/>
    </row>
    <row r="946" spans="1:15" ht="14.25" x14ac:dyDescent="0.15">
      <c r="A946" s="29">
        <v>375209</v>
      </c>
      <c r="B946" s="70" t="s">
        <v>5309</v>
      </c>
      <c r="C946" s="31">
        <f>IF($G$2&gt;0,$G$2,MULTIPLIER!$C$44)</f>
        <v>0</v>
      </c>
      <c r="D946" s="32">
        <v>41.16</v>
      </c>
      <c r="E946" s="43">
        <f t="shared" si="23"/>
        <v>0</v>
      </c>
      <c r="F946"/>
      <c r="G946"/>
      <c r="H946"/>
      <c r="I946"/>
      <c r="J946"/>
      <c r="K946"/>
      <c r="L946"/>
      <c r="M946"/>
      <c r="N946"/>
      <c r="O946"/>
    </row>
    <row r="947" spans="1:15" ht="14.25" x14ac:dyDescent="0.15">
      <c r="A947" s="33">
        <v>375210</v>
      </c>
      <c r="B947" s="71" t="s">
        <v>5310</v>
      </c>
      <c r="C947" s="35">
        <f>IF($G$2&gt;0,$G$2,MULTIPLIER!$C$44)</f>
        <v>0</v>
      </c>
      <c r="D947" s="36">
        <v>47.94</v>
      </c>
      <c r="E947" s="43">
        <f t="shared" si="23"/>
        <v>0</v>
      </c>
      <c r="F947"/>
      <c r="G947"/>
      <c r="H947"/>
      <c r="I947"/>
      <c r="J947"/>
      <c r="K947"/>
      <c r="L947"/>
      <c r="M947"/>
      <c r="N947"/>
      <c r="O947"/>
    </row>
    <row r="948" spans="1:15" ht="14.25" x14ac:dyDescent="0.15">
      <c r="A948" s="29">
        <v>375211</v>
      </c>
      <c r="B948" s="70" t="s">
        <v>5311</v>
      </c>
      <c r="C948" s="31">
        <f>IF($G$2&gt;0,$G$2,MULTIPLIER!$C$44)</f>
        <v>0</v>
      </c>
      <c r="D948" s="32">
        <v>54.76</v>
      </c>
      <c r="E948" s="43">
        <f t="shared" si="23"/>
        <v>0</v>
      </c>
      <c r="F948"/>
      <c r="G948"/>
      <c r="H948"/>
      <c r="I948"/>
      <c r="J948"/>
      <c r="K948"/>
      <c r="L948"/>
      <c r="M948"/>
      <c r="N948"/>
      <c r="O948"/>
    </row>
    <row r="949" spans="1:15" ht="14.25" x14ac:dyDescent="0.15">
      <c r="A949" s="33">
        <v>375212</v>
      </c>
      <c r="B949" s="71" t="s">
        <v>5312</v>
      </c>
      <c r="C949" s="35">
        <f>IF($G$2&gt;0,$G$2,MULTIPLIER!$C$44)</f>
        <v>0</v>
      </c>
      <c r="D949" s="36">
        <v>61.76</v>
      </c>
      <c r="E949" s="43">
        <f t="shared" si="23"/>
        <v>0</v>
      </c>
      <c r="F949"/>
      <c r="G949"/>
      <c r="H949"/>
      <c r="I949"/>
      <c r="J949"/>
      <c r="K949"/>
      <c r="L949"/>
      <c r="M949"/>
      <c r="N949"/>
      <c r="O949"/>
    </row>
    <row r="950" spans="1:15" ht="14.25" x14ac:dyDescent="0.15">
      <c r="A950" s="29">
        <v>375213</v>
      </c>
      <c r="B950" s="70" t="s">
        <v>5313</v>
      </c>
      <c r="C950" s="31">
        <f>IF($G$2&gt;0,$G$2,MULTIPLIER!$C$44)</f>
        <v>0</v>
      </c>
      <c r="D950" s="32">
        <v>68.59</v>
      </c>
      <c r="E950" s="43">
        <f t="shared" si="23"/>
        <v>0</v>
      </c>
      <c r="F950"/>
      <c r="G950"/>
      <c r="H950"/>
      <c r="I950"/>
      <c r="J950"/>
      <c r="K950"/>
      <c r="L950"/>
      <c r="M950"/>
      <c r="N950"/>
      <c r="O950"/>
    </row>
    <row r="951" spans="1:15" ht="14.25" x14ac:dyDescent="0.15">
      <c r="A951" s="33">
        <v>375214</v>
      </c>
      <c r="B951" s="71" t="s">
        <v>5314</v>
      </c>
      <c r="C951" s="35">
        <f>IF($G$2&gt;0,$G$2,MULTIPLIER!$C$44)</f>
        <v>0</v>
      </c>
      <c r="D951" s="36">
        <v>75.39</v>
      </c>
      <c r="E951" s="43">
        <f t="shared" si="23"/>
        <v>0</v>
      </c>
      <c r="F951"/>
      <c r="G951"/>
      <c r="H951"/>
      <c r="I951"/>
      <c r="J951"/>
      <c r="K951"/>
      <c r="L951"/>
      <c r="M951"/>
      <c r="N951"/>
      <c r="O951"/>
    </row>
    <row r="952" spans="1:15" ht="14.25" x14ac:dyDescent="0.15">
      <c r="A952" s="29">
        <v>375215</v>
      </c>
      <c r="B952" s="70" t="s">
        <v>5315</v>
      </c>
      <c r="C952" s="31">
        <f>IF($G$2&gt;0,$G$2,MULTIPLIER!$C$44)</f>
        <v>0</v>
      </c>
      <c r="D952" s="32">
        <v>82.16</v>
      </c>
      <c r="E952" s="43">
        <f t="shared" si="23"/>
        <v>0</v>
      </c>
      <c r="F952"/>
      <c r="G952"/>
      <c r="H952"/>
      <c r="I952"/>
      <c r="J952"/>
      <c r="K952"/>
      <c r="L952"/>
      <c r="M952"/>
      <c r="N952"/>
      <c r="O952"/>
    </row>
    <row r="953" spans="1:15" ht="14.25" x14ac:dyDescent="0.15">
      <c r="A953" s="33">
        <v>375216</v>
      </c>
      <c r="B953" s="71" t="s">
        <v>5316</v>
      </c>
      <c r="C953" s="35">
        <f>IF($G$2&gt;0,$G$2,MULTIPLIER!$C$44)</f>
        <v>0</v>
      </c>
      <c r="D953" s="36">
        <v>88.99</v>
      </c>
      <c r="E953" s="43">
        <f t="shared" si="23"/>
        <v>0</v>
      </c>
      <c r="F953"/>
      <c r="G953"/>
      <c r="H953"/>
      <c r="I953"/>
      <c r="J953"/>
      <c r="K953"/>
      <c r="L953"/>
      <c r="M953"/>
      <c r="N953"/>
      <c r="O953"/>
    </row>
    <row r="954" spans="1:15" ht="14.25" x14ac:dyDescent="0.15">
      <c r="A954" s="29">
        <v>375218</v>
      </c>
      <c r="B954" s="70" t="s">
        <v>5317</v>
      </c>
      <c r="C954" s="31">
        <f>IF($G$2&gt;0,$G$2,MULTIPLIER!$C$44)</f>
        <v>0</v>
      </c>
      <c r="D954" s="32">
        <v>103.82</v>
      </c>
      <c r="E954" s="43">
        <f t="shared" si="23"/>
        <v>0</v>
      </c>
      <c r="F954"/>
      <c r="G954"/>
      <c r="H954"/>
      <c r="I954"/>
      <c r="J954"/>
      <c r="K954"/>
      <c r="L954"/>
      <c r="M954"/>
      <c r="N954"/>
      <c r="O954"/>
    </row>
    <row r="955" spans="1:15" ht="14.25" x14ac:dyDescent="0.15">
      <c r="A955" s="33">
        <v>375220</v>
      </c>
      <c r="B955" s="71" t="s">
        <v>5318</v>
      </c>
      <c r="C955" s="35">
        <f>IF($G$2&gt;0,$G$2,MULTIPLIER!$C$44)</f>
        <v>0</v>
      </c>
      <c r="D955" s="36">
        <v>117.43</v>
      </c>
      <c r="E955" s="43">
        <f t="shared" si="23"/>
        <v>0</v>
      </c>
      <c r="F955"/>
      <c r="G955"/>
      <c r="H955"/>
      <c r="I955"/>
      <c r="J955"/>
      <c r="K955"/>
      <c r="L955"/>
      <c r="M955"/>
      <c r="N955"/>
      <c r="O955"/>
    </row>
    <row r="956" spans="1:15" ht="14.25" x14ac:dyDescent="0.15">
      <c r="A956" s="29">
        <v>375222</v>
      </c>
      <c r="B956" s="70" t="s">
        <v>5319</v>
      </c>
      <c r="C956" s="31">
        <f>IF($G$2&gt;0,$G$2,MULTIPLIER!$C$44)</f>
        <v>0</v>
      </c>
      <c r="D956" s="32">
        <v>131.01</v>
      </c>
      <c r="E956" s="43">
        <f t="shared" si="23"/>
        <v>0</v>
      </c>
      <c r="F956"/>
      <c r="G956"/>
      <c r="H956"/>
      <c r="I956"/>
      <c r="J956"/>
      <c r="K956"/>
      <c r="L956"/>
      <c r="M956"/>
      <c r="N956"/>
      <c r="O956"/>
    </row>
    <row r="957" spans="1:15" ht="14.25" x14ac:dyDescent="0.15">
      <c r="A957" s="33">
        <v>375224</v>
      </c>
      <c r="B957" s="71" t="s">
        <v>5320</v>
      </c>
      <c r="C957" s="35">
        <f>IF($G$2&gt;0,$G$2,MULTIPLIER!$C$44)</f>
        <v>0</v>
      </c>
      <c r="D957" s="36">
        <v>144.62</v>
      </c>
      <c r="E957" s="43">
        <f t="shared" si="23"/>
        <v>0</v>
      </c>
      <c r="F957"/>
      <c r="G957"/>
      <c r="H957"/>
      <c r="I957"/>
      <c r="J957"/>
      <c r="K957"/>
      <c r="L957"/>
      <c r="M957"/>
      <c r="N957"/>
      <c r="O957"/>
    </row>
    <row r="958" spans="1:15" ht="14.25" x14ac:dyDescent="0.15">
      <c r="A958" s="29">
        <v>375228</v>
      </c>
      <c r="B958" s="70" t="s">
        <v>5322</v>
      </c>
      <c r="C958" s="31">
        <f>IF($G$2&gt;0,$G$2,MULTIPLIER!$C$44)</f>
        <v>0</v>
      </c>
      <c r="D958" s="32">
        <v>171.79</v>
      </c>
      <c r="E958" s="43">
        <f t="shared" si="23"/>
        <v>0</v>
      </c>
      <c r="F958"/>
      <c r="G958"/>
      <c r="H958"/>
      <c r="I958"/>
      <c r="J958"/>
      <c r="K958"/>
      <c r="L958"/>
      <c r="M958"/>
      <c r="N958"/>
      <c r="O958"/>
    </row>
    <row r="959" spans="1:15" ht="14.25" x14ac:dyDescent="0.15">
      <c r="A959" s="33">
        <v>375241</v>
      </c>
      <c r="B959" s="71" t="s">
        <v>5323</v>
      </c>
      <c r="C959" s="35">
        <f>IF($G$2&gt;0,$G$2,MULTIPLIER!$C$44)</f>
        <v>0</v>
      </c>
      <c r="D959" s="36">
        <v>33.85</v>
      </c>
      <c r="E959" s="43">
        <f t="shared" si="23"/>
        <v>0</v>
      </c>
      <c r="F959"/>
      <c r="G959"/>
      <c r="H959"/>
      <c r="I959"/>
      <c r="J959"/>
      <c r="K959"/>
      <c r="L959"/>
      <c r="M959"/>
      <c r="N959"/>
      <c r="O959"/>
    </row>
    <row r="960" spans="1:15" ht="14.25" x14ac:dyDescent="0.15">
      <c r="A960" s="29">
        <v>375242</v>
      </c>
      <c r="B960" s="70" t="s">
        <v>5324</v>
      </c>
      <c r="C960" s="31">
        <f>IF($G$2&gt;0,$G$2,MULTIPLIER!$C$44)</f>
        <v>0</v>
      </c>
      <c r="D960" s="32">
        <v>35.130000000000003</v>
      </c>
      <c r="E960" s="43">
        <f t="shared" si="23"/>
        <v>0</v>
      </c>
      <c r="F960"/>
      <c r="G960"/>
      <c r="H960"/>
      <c r="I960"/>
      <c r="J960"/>
      <c r="K960"/>
      <c r="L960"/>
      <c r="M960"/>
      <c r="N960"/>
      <c r="O960"/>
    </row>
    <row r="961" spans="1:15" ht="14.25" x14ac:dyDescent="0.15">
      <c r="A961" s="33">
        <v>375243</v>
      </c>
      <c r="B961" s="71" t="s">
        <v>5325</v>
      </c>
      <c r="C961" s="35">
        <f>IF($G$2&gt;0,$G$2,MULTIPLIER!$C$44)</f>
        <v>0</v>
      </c>
      <c r="D961" s="36">
        <v>40.9</v>
      </c>
      <c r="E961" s="43">
        <f t="shared" si="23"/>
        <v>0</v>
      </c>
      <c r="F961"/>
      <c r="G961"/>
      <c r="H961"/>
      <c r="I961"/>
      <c r="J961"/>
      <c r="K961"/>
      <c r="L961"/>
      <c r="M961"/>
      <c r="N961"/>
      <c r="O961"/>
    </row>
    <row r="962" spans="1:15" ht="14.25" x14ac:dyDescent="0.15">
      <c r="A962" s="29">
        <v>375244</v>
      </c>
      <c r="B962" s="70" t="s">
        <v>5326</v>
      </c>
      <c r="C962" s="31">
        <f>IF($G$2&gt;0,$G$2,MULTIPLIER!$C$44)</f>
        <v>0</v>
      </c>
      <c r="D962" s="32">
        <v>49.11</v>
      </c>
      <c r="E962" s="43">
        <f t="shared" si="23"/>
        <v>0</v>
      </c>
      <c r="F962"/>
      <c r="G962"/>
      <c r="H962"/>
      <c r="I962"/>
      <c r="J962"/>
      <c r="K962"/>
      <c r="L962"/>
      <c r="M962"/>
      <c r="N962"/>
      <c r="O962"/>
    </row>
    <row r="963" spans="1:15" ht="14.25" x14ac:dyDescent="0.15">
      <c r="A963" s="33">
        <v>375245</v>
      </c>
      <c r="B963" s="71" t="s">
        <v>5327</v>
      </c>
      <c r="C963" s="35">
        <f>IF($G$2&gt;0,$G$2,MULTIPLIER!$C$44)</f>
        <v>0</v>
      </c>
      <c r="D963" s="36">
        <v>57.35</v>
      </c>
      <c r="E963" s="43">
        <f t="shared" si="23"/>
        <v>0</v>
      </c>
      <c r="F963"/>
      <c r="G963"/>
      <c r="H963"/>
      <c r="I963"/>
      <c r="J963"/>
      <c r="K963"/>
      <c r="L963"/>
      <c r="M963"/>
      <c r="N963"/>
      <c r="O963"/>
    </row>
    <row r="964" spans="1:15" ht="14.25" x14ac:dyDescent="0.15">
      <c r="A964" s="29">
        <v>375246</v>
      </c>
      <c r="B964" s="70" t="s">
        <v>5328</v>
      </c>
      <c r="C964" s="31">
        <f>IF($G$2&gt;0,$G$2,MULTIPLIER!$C$44)</f>
        <v>0</v>
      </c>
      <c r="D964" s="32">
        <v>65.59</v>
      </c>
      <c r="E964" s="43">
        <f t="shared" si="23"/>
        <v>0</v>
      </c>
      <c r="F964"/>
      <c r="G964"/>
      <c r="H964"/>
      <c r="I964"/>
      <c r="J964"/>
      <c r="K964"/>
      <c r="L964"/>
      <c r="M964"/>
      <c r="N964"/>
      <c r="O964"/>
    </row>
    <row r="965" spans="1:15" ht="14.25" x14ac:dyDescent="0.15">
      <c r="A965" s="33">
        <v>375247</v>
      </c>
      <c r="B965" s="71" t="s">
        <v>5329</v>
      </c>
      <c r="C965" s="35">
        <f>IF($G$2&gt;0,$G$2,MULTIPLIER!$C$44)</f>
        <v>0</v>
      </c>
      <c r="D965" s="36">
        <v>73.819999999999993</v>
      </c>
      <c r="E965" s="43">
        <f t="shared" si="23"/>
        <v>0</v>
      </c>
      <c r="F965"/>
      <c r="G965"/>
      <c r="H965"/>
      <c r="I965"/>
      <c r="J965"/>
      <c r="K965"/>
      <c r="L965"/>
      <c r="M965"/>
      <c r="N965"/>
      <c r="O965"/>
    </row>
    <row r="966" spans="1:15" ht="14.25" x14ac:dyDescent="0.15">
      <c r="A966" s="29">
        <v>375248</v>
      </c>
      <c r="B966" s="70" t="s">
        <v>5330</v>
      </c>
      <c r="C966" s="31">
        <f>IF($G$2&gt;0,$G$2,MULTIPLIER!$C$44)</f>
        <v>0</v>
      </c>
      <c r="D966" s="32">
        <v>82.01</v>
      </c>
      <c r="E966" s="43">
        <f t="shared" ref="E966:E997" si="24">C966*D966</f>
        <v>0</v>
      </c>
      <c r="F966"/>
      <c r="G966"/>
      <c r="H966"/>
      <c r="I966"/>
      <c r="J966"/>
      <c r="K966"/>
      <c r="L966"/>
      <c r="M966"/>
      <c r="N966"/>
      <c r="O966"/>
    </row>
    <row r="967" spans="1:15" ht="14.25" x14ac:dyDescent="0.15">
      <c r="A967" s="33">
        <v>375249</v>
      </c>
      <c r="B967" s="71" t="s">
        <v>5331</v>
      </c>
      <c r="C967" s="35">
        <f>IF($G$2&gt;0,$G$2,MULTIPLIER!$C$44)</f>
        <v>0</v>
      </c>
      <c r="D967" s="36">
        <v>90.25</v>
      </c>
      <c r="E967" s="43">
        <f t="shared" si="24"/>
        <v>0</v>
      </c>
      <c r="F967"/>
      <c r="G967"/>
      <c r="H967"/>
      <c r="I967"/>
      <c r="J967"/>
      <c r="K967"/>
      <c r="L967"/>
      <c r="M967"/>
      <c r="N967"/>
      <c r="O967"/>
    </row>
    <row r="968" spans="1:15" ht="14.25" x14ac:dyDescent="0.15">
      <c r="A968" s="29">
        <v>375250</v>
      </c>
      <c r="B968" s="70" t="s">
        <v>5332</v>
      </c>
      <c r="C968" s="31">
        <f>IF($G$2&gt;0,$G$2,MULTIPLIER!$C$44)</f>
        <v>0</v>
      </c>
      <c r="D968" s="32">
        <v>98.49</v>
      </c>
      <c r="E968" s="43">
        <f t="shared" si="24"/>
        <v>0</v>
      </c>
      <c r="F968"/>
      <c r="G968"/>
      <c r="H968"/>
      <c r="I968"/>
      <c r="J968"/>
      <c r="K968"/>
      <c r="L968"/>
      <c r="M968"/>
      <c r="N968"/>
      <c r="O968"/>
    </row>
    <row r="969" spans="1:15" ht="14.25" x14ac:dyDescent="0.15">
      <c r="A969" s="33">
        <v>375251</v>
      </c>
      <c r="B969" s="71" t="s">
        <v>5333</v>
      </c>
      <c r="C969" s="35">
        <f>IF($G$2&gt;0,$G$2,MULTIPLIER!$C$44)</f>
        <v>0</v>
      </c>
      <c r="D969" s="36">
        <v>106.72</v>
      </c>
      <c r="E969" s="43">
        <f t="shared" si="24"/>
        <v>0</v>
      </c>
      <c r="F969"/>
      <c r="G969"/>
      <c r="H969"/>
      <c r="I969"/>
      <c r="J969"/>
      <c r="K969"/>
      <c r="L969"/>
      <c r="M969"/>
      <c r="N969"/>
      <c r="O969"/>
    </row>
    <row r="970" spans="1:15" ht="14.25" x14ac:dyDescent="0.15">
      <c r="A970" s="29">
        <v>375253</v>
      </c>
      <c r="B970" s="70" t="s">
        <v>5334</v>
      </c>
      <c r="C970" s="31">
        <f>IF($G$2&gt;0,$G$2,MULTIPLIER!$C$44)</f>
        <v>0</v>
      </c>
      <c r="D970" s="32">
        <v>124.02</v>
      </c>
      <c r="E970" s="43">
        <f t="shared" si="24"/>
        <v>0</v>
      </c>
      <c r="F970"/>
      <c r="G970"/>
      <c r="H970"/>
      <c r="I970"/>
      <c r="J970"/>
      <c r="K970"/>
      <c r="L970"/>
      <c r="M970"/>
      <c r="N970"/>
      <c r="O970"/>
    </row>
    <row r="971" spans="1:15" ht="14.25" x14ac:dyDescent="0.15">
      <c r="A971" s="33">
        <v>375255</v>
      </c>
      <c r="B971" s="71" t="s">
        <v>5335</v>
      </c>
      <c r="C971" s="35">
        <f>IF($G$2&gt;0,$G$2,MULTIPLIER!$C$44)</f>
        <v>0</v>
      </c>
      <c r="D971" s="36">
        <v>140.47</v>
      </c>
      <c r="E971" s="43">
        <f t="shared" si="24"/>
        <v>0</v>
      </c>
      <c r="F971"/>
      <c r="G971"/>
      <c r="H971"/>
      <c r="I971"/>
      <c r="J971"/>
      <c r="K971"/>
      <c r="L971"/>
      <c r="M971"/>
      <c r="N971"/>
      <c r="O971"/>
    </row>
    <row r="972" spans="1:15" ht="14.25" x14ac:dyDescent="0.15">
      <c r="A972" s="29">
        <v>375259</v>
      </c>
      <c r="B972" s="70" t="s">
        <v>5337</v>
      </c>
      <c r="C972" s="31">
        <f>IF($G$2&gt;0,$G$2,MULTIPLIER!$C$44)</f>
        <v>0</v>
      </c>
      <c r="D972" s="32">
        <v>173.41</v>
      </c>
      <c r="E972" s="43">
        <f t="shared" si="24"/>
        <v>0</v>
      </c>
      <c r="F972"/>
      <c r="G972"/>
      <c r="H972"/>
      <c r="I972"/>
      <c r="J972"/>
      <c r="K972"/>
      <c r="L972"/>
      <c r="M972"/>
      <c r="N972"/>
      <c r="O972"/>
    </row>
    <row r="973" spans="1:15" ht="14.25" x14ac:dyDescent="0.15">
      <c r="A973" s="33">
        <v>375263</v>
      </c>
      <c r="B973" s="71" t="s">
        <v>5339</v>
      </c>
      <c r="C973" s="35">
        <f>IF($G$2&gt;0,$G$2,MULTIPLIER!$C$44)</f>
        <v>0</v>
      </c>
      <c r="D973" s="36">
        <v>206.33</v>
      </c>
      <c r="E973" s="43">
        <f t="shared" si="24"/>
        <v>0</v>
      </c>
      <c r="F973"/>
      <c r="G973"/>
      <c r="H973"/>
      <c r="I973"/>
      <c r="J973"/>
      <c r="K973"/>
      <c r="L973"/>
      <c r="M973"/>
      <c r="N973"/>
      <c r="O973"/>
    </row>
    <row r="974" spans="1:15" ht="14.25" x14ac:dyDescent="0.15">
      <c r="A974" s="29">
        <v>375276</v>
      </c>
      <c r="B974" s="70" t="s">
        <v>5340</v>
      </c>
      <c r="C974" s="31">
        <f>IF($G$2&gt;0,$G$2,MULTIPLIER!$C$44)</f>
        <v>0</v>
      </c>
      <c r="D974" s="32">
        <v>42.14</v>
      </c>
      <c r="E974" s="43">
        <f t="shared" si="24"/>
        <v>0</v>
      </c>
      <c r="F974"/>
      <c r="G974"/>
      <c r="H974"/>
      <c r="I974"/>
      <c r="J974"/>
      <c r="K974"/>
      <c r="L974"/>
      <c r="M974"/>
      <c r="N974"/>
      <c r="O974"/>
    </row>
    <row r="975" spans="1:15" ht="14.25" x14ac:dyDescent="0.15">
      <c r="A975" s="33">
        <v>375277</v>
      </c>
      <c r="B975" s="71" t="s">
        <v>5341</v>
      </c>
      <c r="C975" s="35">
        <f>IF($G$2&gt;0,$G$2,MULTIPLIER!$C$44)</f>
        <v>0</v>
      </c>
      <c r="D975" s="36">
        <v>52.78</v>
      </c>
      <c r="E975" s="43">
        <f t="shared" si="24"/>
        <v>0</v>
      </c>
      <c r="F975"/>
      <c r="G975"/>
      <c r="H975"/>
      <c r="I975"/>
      <c r="J975"/>
      <c r="K975"/>
      <c r="L975"/>
      <c r="M975"/>
      <c r="N975"/>
      <c r="O975"/>
    </row>
    <row r="976" spans="1:15" ht="14.25" x14ac:dyDescent="0.15">
      <c r="A976" s="29">
        <v>375278</v>
      </c>
      <c r="B976" s="70" t="s">
        <v>5342</v>
      </c>
      <c r="C976" s="31">
        <f>IF($G$2&gt;0,$G$2,MULTIPLIER!$C$44)</f>
        <v>0</v>
      </c>
      <c r="D976" s="32">
        <v>62.66</v>
      </c>
      <c r="E976" s="43">
        <f t="shared" si="24"/>
        <v>0</v>
      </c>
      <c r="F976"/>
      <c r="G976"/>
      <c r="H976"/>
      <c r="I976"/>
      <c r="J976"/>
      <c r="K976"/>
      <c r="L976"/>
      <c r="M976"/>
      <c r="N976"/>
      <c r="O976"/>
    </row>
    <row r="977" spans="1:15" ht="14.25" x14ac:dyDescent="0.15">
      <c r="A977" s="33">
        <v>375279</v>
      </c>
      <c r="B977" s="71" t="s">
        <v>5343</v>
      </c>
      <c r="C977" s="35">
        <f>IF($G$2&gt;0,$G$2,MULTIPLIER!$C$44)</f>
        <v>0</v>
      </c>
      <c r="D977" s="36">
        <v>73.27</v>
      </c>
      <c r="E977" s="43">
        <f t="shared" si="24"/>
        <v>0</v>
      </c>
      <c r="F977"/>
      <c r="G977"/>
      <c r="H977"/>
      <c r="I977"/>
      <c r="J977"/>
      <c r="K977"/>
      <c r="L977"/>
      <c r="M977"/>
      <c r="N977"/>
      <c r="O977"/>
    </row>
    <row r="978" spans="1:15" ht="14.25" x14ac:dyDescent="0.15">
      <c r="A978" s="29">
        <v>375280</v>
      </c>
      <c r="B978" s="70" t="s">
        <v>5344</v>
      </c>
      <c r="C978" s="31">
        <f>IF($G$2&gt;0,$G$2,MULTIPLIER!$C$44)</f>
        <v>0</v>
      </c>
      <c r="D978" s="32">
        <v>83.87</v>
      </c>
      <c r="E978" s="43">
        <f t="shared" si="24"/>
        <v>0</v>
      </c>
      <c r="F978"/>
      <c r="G978"/>
      <c r="H978"/>
      <c r="I978"/>
      <c r="J978"/>
      <c r="K978"/>
      <c r="L978"/>
      <c r="M978"/>
      <c r="N978"/>
      <c r="O978"/>
    </row>
    <row r="979" spans="1:15" ht="14.25" x14ac:dyDescent="0.15">
      <c r="A979" s="33">
        <v>375281</v>
      </c>
      <c r="B979" s="71" t="s">
        <v>5345</v>
      </c>
      <c r="C979" s="35">
        <f>IF($G$2&gt;0,$G$2,MULTIPLIER!$C$44)</f>
        <v>0</v>
      </c>
      <c r="D979" s="36">
        <v>94.46</v>
      </c>
      <c r="E979" s="43">
        <f t="shared" si="24"/>
        <v>0</v>
      </c>
      <c r="F979"/>
      <c r="G979"/>
      <c r="H979"/>
      <c r="I979"/>
      <c r="J979"/>
      <c r="K979"/>
      <c r="L979"/>
      <c r="M979"/>
      <c r="N979"/>
      <c r="O979"/>
    </row>
    <row r="980" spans="1:15" ht="14.25" x14ac:dyDescent="0.15">
      <c r="A980" s="29">
        <v>375282</v>
      </c>
      <c r="B980" s="70" t="s">
        <v>5346</v>
      </c>
      <c r="C980" s="31">
        <f>IF($G$2&gt;0,$G$2,MULTIPLIER!$C$44)</f>
        <v>0</v>
      </c>
      <c r="D980" s="32">
        <v>105.06</v>
      </c>
      <c r="E980" s="43">
        <f t="shared" si="24"/>
        <v>0</v>
      </c>
      <c r="F980"/>
      <c r="G980"/>
      <c r="H980"/>
      <c r="I980"/>
      <c r="J980"/>
      <c r="K980"/>
      <c r="L980"/>
      <c r="M980"/>
      <c r="N980"/>
      <c r="O980"/>
    </row>
    <row r="981" spans="1:15" ht="14.25" x14ac:dyDescent="0.15">
      <c r="A981" s="33">
        <v>375283</v>
      </c>
      <c r="B981" s="71" t="s">
        <v>5347</v>
      </c>
      <c r="C981" s="35">
        <f>IF($G$2&gt;0,$G$2,MULTIPLIER!$C$44)</f>
        <v>0</v>
      </c>
      <c r="D981" s="36">
        <v>115.67</v>
      </c>
      <c r="E981" s="43">
        <f t="shared" si="24"/>
        <v>0</v>
      </c>
      <c r="F981"/>
      <c r="G981"/>
      <c r="H981"/>
      <c r="I981"/>
      <c r="J981"/>
      <c r="K981"/>
      <c r="L981"/>
      <c r="M981"/>
      <c r="N981"/>
      <c r="O981"/>
    </row>
    <row r="982" spans="1:15" ht="14.25" x14ac:dyDescent="0.15">
      <c r="A982" s="29">
        <v>375284</v>
      </c>
      <c r="B982" s="70" t="s">
        <v>5348</v>
      </c>
      <c r="C982" s="31">
        <f>IF($G$2&gt;0,$G$2,MULTIPLIER!$C$44)</f>
        <v>0</v>
      </c>
      <c r="D982" s="32">
        <v>126.3</v>
      </c>
      <c r="E982" s="43">
        <f t="shared" si="24"/>
        <v>0</v>
      </c>
      <c r="F982"/>
      <c r="G982"/>
      <c r="H982"/>
      <c r="I982"/>
      <c r="J982"/>
      <c r="K982"/>
      <c r="L982"/>
      <c r="M982"/>
      <c r="N982"/>
      <c r="O982"/>
    </row>
    <row r="983" spans="1:15" ht="14.25" x14ac:dyDescent="0.15">
      <c r="A983" s="33">
        <v>375285</v>
      </c>
      <c r="B983" s="71" t="s">
        <v>5349</v>
      </c>
      <c r="C983" s="35">
        <f>IF($G$2&gt;0,$G$2,MULTIPLIER!$C$44)</f>
        <v>0</v>
      </c>
      <c r="D983" s="36">
        <v>136.88</v>
      </c>
      <c r="E983" s="43">
        <f t="shared" si="24"/>
        <v>0</v>
      </c>
      <c r="F983"/>
      <c r="G983"/>
      <c r="H983"/>
      <c r="I983"/>
      <c r="J983"/>
      <c r="K983"/>
      <c r="L983"/>
      <c r="M983"/>
      <c r="N983"/>
      <c r="O983"/>
    </row>
    <row r="984" spans="1:15" ht="14.25" x14ac:dyDescent="0.15">
      <c r="A984" s="29">
        <v>375287</v>
      </c>
      <c r="B984" s="70" t="s">
        <v>5350</v>
      </c>
      <c r="C984" s="31">
        <f>IF($G$2&gt;0,$G$2,MULTIPLIER!$C$44)</f>
        <v>0</v>
      </c>
      <c r="D984" s="32">
        <v>160.31</v>
      </c>
      <c r="E984" s="43">
        <f t="shared" si="24"/>
        <v>0</v>
      </c>
      <c r="F984"/>
      <c r="G984"/>
      <c r="H984"/>
      <c r="I984"/>
      <c r="J984"/>
      <c r="K984"/>
      <c r="L984"/>
      <c r="M984"/>
      <c r="N984"/>
      <c r="O984"/>
    </row>
    <row r="985" spans="1:15" ht="14.25" x14ac:dyDescent="0.15">
      <c r="A985" s="33">
        <v>375289</v>
      </c>
      <c r="B985" s="71" t="s">
        <v>5351</v>
      </c>
      <c r="C985" s="35">
        <f>IF($G$2&gt;0,$G$2,MULTIPLIER!$C$44)</f>
        <v>0</v>
      </c>
      <c r="D985" s="36">
        <v>181.51</v>
      </c>
      <c r="E985" s="43">
        <f t="shared" si="24"/>
        <v>0</v>
      </c>
      <c r="F985"/>
      <c r="G985"/>
      <c r="H985"/>
      <c r="I985"/>
      <c r="J985"/>
      <c r="K985"/>
      <c r="L985"/>
      <c r="M985"/>
      <c r="N985"/>
      <c r="O985"/>
    </row>
    <row r="986" spans="1:15" ht="14.25" x14ac:dyDescent="0.15">
      <c r="A986" s="29">
        <v>375293</v>
      </c>
      <c r="B986" s="70" t="s">
        <v>5353</v>
      </c>
      <c r="C986" s="31">
        <f>IF($G$2&gt;0,$G$2,MULTIPLIER!$C$44)</f>
        <v>0</v>
      </c>
      <c r="D986" s="32">
        <v>223.9</v>
      </c>
      <c r="E986" s="43">
        <f t="shared" si="24"/>
        <v>0</v>
      </c>
      <c r="F986"/>
      <c r="G986"/>
      <c r="H986"/>
      <c r="I986"/>
      <c r="J986"/>
      <c r="K986"/>
      <c r="L986"/>
      <c r="M986"/>
      <c r="N986"/>
      <c r="O986"/>
    </row>
    <row r="987" spans="1:15" ht="14.25" x14ac:dyDescent="0.15">
      <c r="A987" s="33">
        <v>375297</v>
      </c>
      <c r="B987" s="71" t="s">
        <v>5355</v>
      </c>
      <c r="C987" s="35">
        <f>IF($G$2&gt;0,$G$2,MULTIPLIER!$C$44)</f>
        <v>0</v>
      </c>
      <c r="D987" s="36">
        <v>266.33</v>
      </c>
      <c r="E987" s="43">
        <f t="shared" si="24"/>
        <v>0</v>
      </c>
      <c r="F987"/>
      <c r="G987"/>
      <c r="H987"/>
      <c r="I987"/>
      <c r="J987"/>
      <c r="K987"/>
      <c r="L987"/>
      <c r="M987"/>
      <c r="N987"/>
      <c r="O987"/>
    </row>
    <row r="988" spans="1:15" ht="14.25" x14ac:dyDescent="0.15">
      <c r="A988" s="29">
        <v>375310</v>
      </c>
      <c r="B988" s="70" t="s">
        <v>5356</v>
      </c>
      <c r="C988" s="31">
        <f>IF($G$2&gt;0,$G$2,MULTIPLIER!$C$44)</f>
        <v>0</v>
      </c>
      <c r="D988" s="32">
        <v>56.63</v>
      </c>
      <c r="E988" s="43">
        <f t="shared" si="24"/>
        <v>0</v>
      </c>
      <c r="F988"/>
      <c r="G988"/>
      <c r="H988"/>
      <c r="I988"/>
      <c r="J988"/>
      <c r="K988"/>
      <c r="L988"/>
      <c r="M988"/>
      <c r="N988"/>
      <c r="O988"/>
    </row>
    <row r="989" spans="1:15" ht="14.25" x14ac:dyDescent="0.15">
      <c r="A989" s="33">
        <v>375311</v>
      </c>
      <c r="B989" s="71" t="s">
        <v>5357</v>
      </c>
      <c r="C989" s="35">
        <f>IF($G$2&gt;0,$G$2,MULTIPLIER!$C$44)</f>
        <v>0</v>
      </c>
      <c r="D989" s="36">
        <v>66.709999999999994</v>
      </c>
      <c r="E989" s="43">
        <f t="shared" si="24"/>
        <v>0</v>
      </c>
      <c r="F989"/>
      <c r="G989"/>
      <c r="H989"/>
      <c r="I989"/>
      <c r="J989"/>
      <c r="K989"/>
      <c r="L989"/>
      <c r="M989"/>
      <c r="N989"/>
      <c r="O989"/>
    </row>
    <row r="990" spans="1:15" ht="14.25" x14ac:dyDescent="0.15">
      <c r="A990" s="29">
        <v>375312</v>
      </c>
      <c r="B990" s="70" t="s">
        <v>5358</v>
      </c>
      <c r="C990" s="31">
        <f>IF($G$2&gt;0,$G$2,MULTIPLIER!$C$44)</f>
        <v>0</v>
      </c>
      <c r="D990" s="32">
        <v>79.02</v>
      </c>
      <c r="E990" s="43">
        <f t="shared" si="24"/>
        <v>0</v>
      </c>
      <c r="F990"/>
      <c r="G990"/>
      <c r="H990"/>
      <c r="I990"/>
      <c r="J990"/>
      <c r="K990"/>
      <c r="L990"/>
      <c r="M990"/>
      <c r="N990"/>
      <c r="O990"/>
    </row>
    <row r="991" spans="1:15" ht="14.25" x14ac:dyDescent="0.15">
      <c r="A991" s="33">
        <v>375313</v>
      </c>
      <c r="B991" s="71" t="s">
        <v>5359</v>
      </c>
      <c r="C991" s="35">
        <f>IF($G$2&gt;0,$G$2,MULTIPLIER!$C$44)</f>
        <v>0</v>
      </c>
      <c r="D991" s="36">
        <v>92.47</v>
      </c>
      <c r="E991" s="43">
        <f t="shared" si="24"/>
        <v>0</v>
      </c>
      <c r="F991"/>
      <c r="G991"/>
      <c r="H991"/>
      <c r="I991"/>
      <c r="J991"/>
      <c r="K991"/>
      <c r="L991"/>
      <c r="M991"/>
      <c r="N991"/>
      <c r="O991"/>
    </row>
    <row r="992" spans="1:15" ht="14.25" x14ac:dyDescent="0.15">
      <c r="A992" s="29">
        <v>375314</v>
      </c>
      <c r="B992" s="70" t="s">
        <v>5360</v>
      </c>
      <c r="C992" s="31">
        <f>IF($G$2&gt;0,$G$2,MULTIPLIER!$C$44)</f>
        <v>0</v>
      </c>
      <c r="D992" s="32">
        <v>105.91</v>
      </c>
      <c r="E992" s="43">
        <f t="shared" si="24"/>
        <v>0</v>
      </c>
      <c r="F992"/>
      <c r="G992"/>
      <c r="H992"/>
      <c r="I992"/>
      <c r="J992"/>
      <c r="K992"/>
      <c r="L992"/>
      <c r="M992"/>
      <c r="N992"/>
      <c r="O992"/>
    </row>
    <row r="993" spans="1:15" ht="14.25" x14ac:dyDescent="0.15">
      <c r="A993" s="33">
        <v>375315</v>
      </c>
      <c r="B993" s="71" t="s">
        <v>5361</v>
      </c>
      <c r="C993" s="35">
        <f>IF($G$2&gt;0,$G$2,MULTIPLIER!$C$44)</f>
        <v>0</v>
      </c>
      <c r="D993" s="36">
        <v>119.35</v>
      </c>
      <c r="E993" s="43">
        <f t="shared" si="24"/>
        <v>0</v>
      </c>
      <c r="F993"/>
      <c r="G993"/>
      <c r="H993"/>
      <c r="I993"/>
      <c r="J993"/>
      <c r="K993"/>
      <c r="L993"/>
      <c r="M993"/>
      <c r="N993"/>
      <c r="O993"/>
    </row>
    <row r="994" spans="1:15" ht="14.25" x14ac:dyDescent="0.15">
      <c r="A994" s="29">
        <v>375316</v>
      </c>
      <c r="B994" s="70" t="s">
        <v>5362</v>
      </c>
      <c r="C994" s="31">
        <f>IF($G$2&gt;0,$G$2,MULTIPLIER!$C$44)</f>
        <v>0</v>
      </c>
      <c r="D994" s="32">
        <v>132.78</v>
      </c>
      <c r="E994" s="43">
        <f t="shared" si="24"/>
        <v>0</v>
      </c>
      <c r="F994"/>
      <c r="G994"/>
      <c r="H994"/>
      <c r="I994"/>
      <c r="J994"/>
      <c r="K994"/>
      <c r="L994"/>
      <c r="M994"/>
      <c r="N994"/>
      <c r="O994"/>
    </row>
    <row r="995" spans="1:15" ht="14.25" x14ac:dyDescent="0.15">
      <c r="A995" s="33">
        <v>375317</v>
      </c>
      <c r="B995" s="71" t="s">
        <v>5363</v>
      </c>
      <c r="C995" s="35">
        <f>IF($G$2&gt;0,$G$2,MULTIPLIER!$C$44)</f>
        <v>0</v>
      </c>
      <c r="D995" s="36">
        <v>146.21</v>
      </c>
      <c r="E995" s="43">
        <f t="shared" si="24"/>
        <v>0</v>
      </c>
      <c r="F995"/>
      <c r="G995"/>
      <c r="H995"/>
      <c r="I995"/>
      <c r="J995"/>
      <c r="K995"/>
      <c r="L995"/>
      <c r="M995"/>
      <c r="N995"/>
      <c r="O995"/>
    </row>
    <row r="996" spans="1:15" ht="14.25" x14ac:dyDescent="0.15">
      <c r="A996" s="29">
        <v>375318</v>
      </c>
      <c r="B996" s="70" t="s">
        <v>5364</v>
      </c>
      <c r="C996" s="31">
        <f>IF($G$2&gt;0,$G$2,MULTIPLIER!$C$44)</f>
        <v>0</v>
      </c>
      <c r="D996" s="32">
        <v>159.63</v>
      </c>
      <c r="E996" s="43">
        <f t="shared" si="24"/>
        <v>0</v>
      </c>
      <c r="F996"/>
      <c r="G996"/>
      <c r="H996"/>
      <c r="I996"/>
      <c r="J996"/>
      <c r="K996"/>
      <c r="L996"/>
      <c r="M996"/>
      <c r="N996"/>
      <c r="O996"/>
    </row>
    <row r="997" spans="1:15" ht="14.25" x14ac:dyDescent="0.15">
      <c r="A997" s="33">
        <v>375319</v>
      </c>
      <c r="B997" s="71" t="s">
        <v>5365</v>
      </c>
      <c r="C997" s="35">
        <f>IF($G$2&gt;0,$G$2,MULTIPLIER!$C$44)</f>
        <v>0</v>
      </c>
      <c r="D997" s="36">
        <v>173.07</v>
      </c>
      <c r="E997" s="43">
        <f t="shared" si="24"/>
        <v>0</v>
      </c>
      <c r="F997"/>
      <c r="G997"/>
      <c r="H997"/>
      <c r="I997"/>
      <c r="J997"/>
      <c r="K997"/>
      <c r="L997"/>
      <c r="M997"/>
      <c r="N997"/>
      <c r="O997"/>
    </row>
    <row r="998" spans="1:15" ht="14.25" x14ac:dyDescent="0.15">
      <c r="A998" s="29">
        <v>375323</v>
      </c>
      <c r="B998" s="70" t="s">
        <v>5367</v>
      </c>
      <c r="C998" s="31">
        <f>IF($G$2&gt;0,$G$2,MULTIPLIER!$C$44)</f>
        <v>0</v>
      </c>
      <c r="D998" s="32">
        <v>227.56</v>
      </c>
      <c r="E998" s="43">
        <f t="shared" ref="E998:E1029" si="25">C998*D998</f>
        <v>0</v>
      </c>
      <c r="F998"/>
      <c r="G998"/>
      <c r="H998"/>
      <c r="I998"/>
      <c r="J998"/>
      <c r="K998"/>
      <c r="L998"/>
      <c r="M998"/>
      <c r="N998"/>
      <c r="O998"/>
    </row>
    <row r="999" spans="1:15" ht="14.25" x14ac:dyDescent="0.15">
      <c r="A999" s="33">
        <v>375327</v>
      </c>
      <c r="B999" s="71" t="s">
        <v>5369</v>
      </c>
      <c r="C999" s="35">
        <f>IF($G$2&gt;0,$G$2,MULTIPLIER!$C$44)</f>
        <v>0</v>
      </c>
      <c r="D999" s="36">
        <v>281.29000000000002</v>
      </c>
      <c r="E999" s="43">
        <f t="shared" si="25"/>
        <v>0</v>
      </c>
      <c r="F999"/>
      <c r="G999"/>
      <c r="H999"/>
      <c r="I999"/>
      <c r="J999"/>
      <c r="K999"/>
      <c r="L999"/>
      <c r="M999"/>
      <c r="N999"/>
      <c r="O999"/>
    </row>
    <row r="1000" spans="1:15" ht="14.25" x14ac:dyDescent="0.15">
      <c r="A1000" s="29">
        <v>375331</v>
      </c>
      <c r="B1000" s="70" t="s">
        <v>5371</v>
      </c>
      <c r="C1000" s="31">
        <f>IF($G$2&gt;0,$G$2,MULTIPLIER!$C$44)</f>
        <v>0</v>
      </c>
      <c r="D1000" s="32">
        <v>335.02</v>
      </c>
      <c r="E1000" s="43">
        <f t="shared" si="25"/>
        <v>0</v>
      </c>
      <c r="F1000"/>
      <c r="G1000"/>
      <c r="H1000"/>
      <c r="I1000"/>
      <c r="J1000"/>
      <c r="K1000"/>
      <c r="L1000"/>
      <c r="M1000"/>
      <c r="N1000"/>
      <c r="O1000"/>
    </row>
    <row r="1001" spans="1:15" ht="14.25" x14ac:dyDescent="0.15">
      <c r="A1001" s="33">
        <v>375344</v>
      </c>
      <c r="B1001" s="71" t="s">
        <v>5372</v>
      </c>
      <c r="C1001" s="35">
        <f>IF($G$2&gt;0,$G$2,MULTIPLIER!$C$44)</f>
        <v>0</v>
      </c>
      <c r="D1001" s="36">
        <v>72.349999999999994</v>
      </c>
      <c r="E1001" s="43">
        <f t="shared" si="25"/>
        <v>0</v>
      </c>
      <c r="F1001"/>
      <c r="G1001"/>
      <c r="H1001"/>
      <c r="I1001"/>
      <c r="J1001"/>
      <c r="K1001"/>
      <c r="L1001"/>
      <c r="M1001"/>
      <c r="N1001"/>
      <c r="O1001"/>
    </row>
    <row r="1002" spans="1:15" ht="14.25" x14ac:dyDescent="0.15">
      <c r="A1002" s="29">
        <v>375345</v>
      </c>
      <c r="B1002" s="70" t="s">
        <v>5373</v>
      </c>
      <c r="C1002" s="31">
        <f>IF($G$2&gt;0,$G$2,MULTIPLIER!$C$44)</f>
        <v>0</v>
      </c>
      <c r="D1002" s="32">
        <v>78.02</v>
      </c>
      <c r="E1002" s="43">
        <f t="shared" si="25"/>
        <v>0</v>
      </c>
      <c r="F1002"/>
      <c r="G1002"/>
      <c r="H1002"/>
      <c r="I1002"/>
      <c r="J1002"/>
      <c r="K1002"/>
      <c r="L1002"/>
      <c r="M1002"/>
      <c r="N1002"/>
      <c r="O1002"/>
    </row>
    <row r="1003" spans="1:15" ht="14.25" x14ac:dyDescent="0.15">
      <c r="A1003" s="33">
        <v>375346</v>
      </c>
      <c r="B1003" s="71" t="s">
        <v>5374</v>
      </c>
      <c r="C1003" s="35">
        <f>IF($G$2&gt;0,$G$2,MULTIPLIER!$C$44)</f>
        <v>0</v>
      </c>
      <c r="D1003" s="36">
        <v>91.87</v>
      </c>
      <c r="E1003" s="43">
        <f t="shared" si="25"/>
        <v>0</v>
      </c>
      <c r="F1003"/>
      <c r="G1003"/>
      <c r="H1003"/>
      <c r="I1003"/>
      <c r="J1003"/>
      <c r="K1003"/>
      <c r="L1003"/>
      <c r="M1003"/>
      <c r="N1003"/>
      <c r="O1003"/>
    </row>
    <row r="1004" spans="1:15" ht="14.25" x14ac:dyDescent="0.15">
      <c r="A1004" s="29">
        <v>375347</v>
      </c>
      <c r="B1004" s="70" t="s">
        <v>5375</v>
      </c>
      <c r="C1004" s="31">
        <f>IF($G$2&gt;0,$G$2,MULTIPLIER!$C$44)</f>
        <v>0</v>
      </c>
      <c r="D1004" s="32">
        <v>107.73</v>
      </c>
      <c r="E1004" s="43">
        <f t="shared" si="25"/>
        <v>0</v>
      </c>
      <c r="F1004"/>
      <c r="G1004"/>
      <c r="H1004"/>
      <c r="I1004"/>
      <c r="J1004"/>
      <c r="K1004"/>
      <c r="L1004"/>
      <c r="M1004"/>
      <c r="N1004"/>
      <c r="O1004"/>
    </row>
    <row r="1005" spans="1:15" ht="14.25" x14ac:dyDescent="0.15">
      <c r="A1005" s="33">
        <v>375348</v>
      </c>
      <c r="B1005" s="71" t="s">
        <v>5442</v>
      </c>
      <c r="C1005" s="35">
        <f>IF($G$2&gt;0,$G$2,MULTIPLIER!$C$44)</f>
        <v>0</v>
      </c>
      <c r="D1005" s="36">
        <v>123.63</v>
      </c>
      <c r="E1005" s="43">
        <f t="shared" si="25"/>
        <v>0</v>
      </c>
      <c r="F1005"/>
      <c r="G1005"/>
      <c r="H1005"/>
      <c r="I1005"/>
      <c r="J1005"/>
      <c r="K1005"/>
      <c r="L1005"/>
      <c r="M1005"/>
      <c r="N1005"/>
      <c r="O1005"/>
    </row>
    <row r="1006" spans="1:15" ht="14.25" x14ac:dyDescent="0.15">
      <c r="A1006" s="29">
        <v>375349</v>
      </c>
      <c r="B1006" s="70" t="s">
        <v>5377</v>
      </c>
      <c r="C1006" s="31">
        <f>IF($G$2&gt;0,$G$2,MULTIPLIER!$C$44)</f>
        <v>0</v>
      </c>
      <c r="D1006" s="32">
        <v>139.47</v>
      </c>
      <c r="E1006" s="43">
        <f t="shared" si="25"/>
        <v>0</v>
      </c>
      <c r="F1006"/>
      <c r="G1006"/>
      <c r="H1006"/>
      <c r="I1006"/>
      <c r="J1006"/>
      <c r="K1006"/>
      <c r="L1006"/>
      <c r="M1006"/>
      <c r="N1006"/>
      <c r="O1006"/>
    </row>
    <row r="1007" spans="1:15" ht="14.25" x14ac:dyDescent="0.15">
      <c r="A1007" s="33">
        <v>375350</v>
      </c>
      <c r="B1007" s="71" t="s">
        <v>5378</v>
      </c>
      <c r="C1007" s="35">
        <f>IF($G$2&gt;0,$G$2,MULTIPLIER!$C$44)</f>
        <v>0</v>
      </c>
      <c r="D1007" s="36">
        <v>155.34</v>
      </c>
      <c r="E1007" s="43">
        <f t="shared" si="25"/>
        <v>0</v>
      </c>
      <c r="F1007"/>
      <c r="G1007"/>
      <c r="H1007"/>
      <c r="I1007"/>
      <c r="J1007"/>
      <c r="K1007"/>
      <c r="L1007"/>
      <c r="M1007"/>
      <c r="N1007"/>
      <c r="O1007"/>
    </row>
    <row r="1008" spans="1:15" ht="14.25" x14ac:dyDescent="0.15">
      <c r="A1008" s="29">
        <v>375351</v>
      </c>
      <c r="B1008" s="70" t="s">
        <v>5379</v>
      </c>
      <c r="C1008" s="31">
        <f>IF($G$2&gt;0,$G$2,MULTIPLIER!$C$44)</f>
        <v>0</v>
      </c>
      <c r="D1008" s="32">
        <v>171.2</v>
      </c>
      <c r="E1008" s="43">
        <f t="shared" si="25"/>
        <v>0</v>
      </c>
      <c r="F1008"/>
      <c r="G1008"/>
      <c r="H1008"/>
      <c r="I1008"/>
      <c r="J1008"/>
      <c r="K1008"/>
      <c r="L1008"/>
      <c r="M1008"/>
      <c r="N1008"/>
      <c r="O1008"/>
    </row>
    <row r="1009" spans="1:15" ht="14.25" x14ac:dyDescent="0.15">
      <c r="A1009" s="33">
        <v>375352</v>
      </c>
      <c r="B1009" s="71" t="s">
        <v>5380</v>
      </c>
      <c r="C1009" s="35">
        <f>IF($G$2&gt;0,$G$2,MULTIPLIER!$C$44)</f>
        <v>0</v>
      </c>
      <c r="D1009" s="36">
        <v>187.05</v>
      </c>
      <c r="E1009" s="43">
        <f t="shared" si="25"/>
        <v>0</v>
      </c>
      <c r="F1009"/>
      <c r="G1009"/>
      <c r="H1009"/>
      <c r="I1009"/>
      <c r="J1009"/>
      <c r="K1009"/>
      <c r="L1009"/>
      <c r="M1009"/>
      <c r="N1009"/>
      <c r="O1009"/>
    </row>
    <row r="1010" spans="1:15" ht="14.25" x14ac:dyDescent="0.15">
      <c r="A1010" s="29">
        <v>375353</v>
      </c>
      <c r="B1010" s="70" t="s">
        <v>5381</v>
      </c>
      <c r="C1010" s="31">
        <f>IF($G$2&gt;0,$G$2,MULTIPLIER!$C$44)</f>
        <v>0</v>
      </c>
      <c r="D1010" s="32">
        <v>202.93</v>
      </c>
      <c r="E1010" s="43">
        <f t="shared" si="25"/>
        <v>0</v>
      </c>
      <c r="F1010"/>
      <c r="G1010"/>
      <c r="H1010"/>
      <c r="I1010"/>
      <c r="J1010"/>
      <c r="K1010"/>
      <c r="L1010"/>
      <c r="M1010"/>
      <c r="N1010"/>
      <c r="O1010"/>
    </row>
    <row r="1011" spans="1:15" ht="14.25" x14ac:dyDescent="0.15">
      <c r="A1011" s="33">
        <v>375355</v>
      </c>
      <c r="B1011" s="71" t="s">
        <v>5382</v>
      </c>
      <c r="C1011" s="35">
        <f>IF($G$2&gt;0,$G$2,MULTIPLIER!$C$44)</f>
        <v>0</v>
      </c>
      <c r="D1011" s="36"/>
      <c r="E1011" s="43">
        <f t="shared" si="25"/>
        <v>0</v>
      </c>
      <c r="F1011"/>
      <c r="G1011"/>
      <c r="H1011"/>
      <c r="I1011"/>
      <c r="J1011"/>
      <c r="K1011"/>
      <c r="L1011"/>
      <c r="M1011"/>
      <c r="N1011"/>
      <c r="O1011"/>
    </row>
    <row r="1012" spans="1:15" ht="14.25" x14ac:dyDescent="0.15">
      <c r="A1012" s="29">
        <v>375357</v>
      </c>
      <c r="B1012" s="70" t="s">
        <v>5383</v>
      </c>
      <c r="C1012" s="31">
        <f>IF($G$2&gt;0,$G$2,MULTIPLIER!$C$44)</f>
        <v>0</v>
      </c>
      <c r="D1012" s="32">
        <v>268.12</v>
      </c>
      <c r="E1012" s="43">
        <f t="shared" si="25"/>
        <v>0</v>
      </c>
      <c r="F1012"/>
      <c r="G1012"/>
      <c r="H1012"/>
      <c r="I1012"/>
      <c r="J1012"/>
      <c r="K1012"/>
      <c r="L1012"/>
      <c r="M1012"/>
      <c r="N1012"/>
      <c r="O1012"/>
    </row>
    <row r="1013" spans="1:15" ht="14.25" x14ac:dyDescent="0.15">
      <c r="A1013" s="33">
        <v>375361</v>
      </c>
      <c r="B1013" s="71" t="s">
        <v>5385</v>
      </c>
      <c r="C1013" s="35">
        <f>IF($G$2&gt;0,$G$2,MULTIPLIER!$C$44)</f>
        <v>0</v>
      </c>
      <c r="D1013" s="36">
        <v>331.59</v>
      </c>
      <c r="E1013" s="43">
        <f t="shared" si="25"/>
        <v>0</v>
      </c>
      <c r="F1013"/>
      <c r="G1013"/>
      <c r="H1013"/>
      <c r="I1013"/>
      <c r="J1013"/>
      <c r="K1013"/>
      <c r="L1013"/>
      <c r="M1013"/>
      <c r="N1013"/>
      <c r="O1013"/>
    </row>
    <row r="1014" spans="1:15" ht="14.25" x14ac:dyDescent="0.15">
      <c r="A1014" s="29">
        <v>375363</v>
      </c>
      <c r="B1014" s="70" t="s">
        <v>5386</v>
      </c>
      <c r="C1014" s="31">
        <f>IF($G$2&gt;0,$G$2,MULTIPLIER!$C$44)</f>
        <v>0</v>
      </c>
      <c r="D1014" s="32"/>
      <c r="E1014" s="43">
        <f t="shared" si="25"/>
        <v>0</v>
      </c>
      <c r="F1014"/>
      <c r="G1014"/>
      <c r="H1014"/>
      <c r="I1014"/>
      <c r="J1014"/>
      <c r="K1014"/>
      <c r="L1014"/>
      <c r="M1014"/>
      <c r="N1014"/>
      <c r="O1014"/>
    </row>
    <row r="1015" spans="1:15" ht="14.25" x14ac:dyDescent="0.15">
      <c r="A1015" s="33">
        <v>375365</v>
      </c>
      <c r="B1015" s="71" t="s">
        <v>5387</v>
      </c>
      <c r="C1015" s="35">
        <f>IF($G$2&gt;0,$G$2,MULTIPLIER!$C$44)</f>
        <v>0</v>
      </c>
      <c r="D1015" s="36">
        <v>395.03</v>
      </c>
      <c r="E1015" s="43">
        <f t="shared" si="25"/>
        <v>0</v>
      </c>
      <c r="F1015"/>
      <c r="G1015"/>
      <c r="H1015"/>
      <c r="I1015"/>
      <c r="J1015"/>
      <c r="K1015"/>
      <c r="L1015"/>
      <c r="M1015"/>
      <c r="N1015"/>
      <c r="O1015"/>
    </row>
    <row r="1016" spans="1:15" ht="14.25" x14ac:dyDescent="0.15">
      <c r="A1016" s="29">
        <v>375378</v>
      </c>
      <c r="B1016" s="70" t="s">
        <v>5388</v>
      </c>
      <c r="C1016" s="31">
        <f>IF($G$2&gt;0,$G$2,MULTIPLIER!$C$44)</f>
        <v>0</v>
      </c>
      <c r="D1016" s="32">
        <v>107.64</v>
      </c>
      <c r="E1016" s="43">
        <f t="shared" si="25"/>
        <v>0</v>
      </c>
      <c r="F1016"/>
      <c r="G1016"/>
      <c r="H1016"/>
      <c r="I1016"/>
      <c r="J1016"/>
      <c r="K1016"/>
      <c r="L1016"/>
      <c r="M1016"/>
      <c r="N1016"/>
      <c r="O1016"/>
    </row>
    <row r="1017" spans="1:15" ht="14.25" x14ac:dyDescent="0.15">
      <c r="A1017" s="33">
        <v>375379</v>
      </c>
      <c r="B1017" s="71" t="s">
        <v>5389</v>
      </c>
      <c r="C1017" s="35">
        <f>IF($G$2&gt;0,$G$2,MULTIPLIER!$C$44)</f>
        <v>0</v>
      </c>
      <c r="D1017" s="36">
        <v>119.9</v>
      </c>
      <c r="E1017" s="43">
        <f t="shared" si="25"/>
        <v>0</v>
      </c>
      <c r="F1017"/>
      <c r="G1017"/>
      <c r="H1017"/>
      <c r="I1017"/>
      <c r="J1017"/>
      <c r="K1017"/>
      <c r="L1017"/>
      <c r="M1017"/>
      <c r="N1017"/>
      <c r="O1017"/>
    </row>
    <row r="1018" spans="1:15" ht="14.25" x14ac:dyDescent="0.15">
      <c r="A1018" s="29">
        <v>375380</v>
      </c>
      <c r="B1018" s="70" t="s">
        <v>5390</v>
      </c>
      <c r="C1018" s="31">
        <f>IF($G$2&gt;0,$G$2,MULTIPLIER!$C$44)</f>
        <v>0</v>
      </c>
      <c r="D1018" s="32">
        <v>138.79</v>
      </c>
      <c r="E1018" s="43">
        <f t="shared" si="25"/>
        <v>0</v>
      </c>
      <c r="F1018"/>
      <c r="G1018"/>
      <c r="H1018"/>
      <c r="I1018"/>
      <c r="J1018"/>
      <c r="K1018"/>
      <c r="L1018"/>
      <c r="M1018"/>
      <c r="N1018"/>
      <c r="O1018"/>
    </row>
    <row r="1019" spans="1:15" ht="14.25" x14ac:dyDescent="0.15">
      <c r="A1019" s="33">
        <v>375381</v>
      </c>
      <c r="B1019" s="71" t="s">
        <v>5391</v>
      </c>
      <c r="C1019" s="35">
        <f>IF($G$2&gt;0,$G$2,MULTIPLIER!$C$44)</f>
        <v>0</v>
      </c>
      <c r="D1019" s="36">
        <v>159.47999999999999</v>
      </c>
      <c r="E1019" s="43">
        <f t="shared" si="25"/>
        <v>0</v>
      </c>
      <c r="F1019"/>
      <c r="G1019"/>
      <c r="H1019"/>
      <c r="I1019"/>
      <c r="J1019"/>
      <c r="K1019"/>
      <c r="L1019"/>
      <c r="M1019"/>
      <c r="N1019"/>
      <c r="O1019"/>
    </row>
    <row r="1020" spans="1:15" ht="14.25" x14ac:dyDescent="0.15">
      <c r="A1020" s="29">
        <v>375382</v>
      </c>
      <c r="B1020" s="70" t="s">
        <v>5392</v>
      </c>
      <c r="C1020" s="31">
        <f>IF($G$2&gt;0,$G$2,MULTIPLIER!$C$44)</f>
        <v>0</v>
      </c>
      <c r="D1020" s="32">
        <v>180.13</v>
      </c>
      <c r="E1020" s="43">
        <f t="shared" si="25"/>
        <v>0</v>
      </c>
      <c r="F1020"/>
      <c r="G1020"/>
      <c r="H1020"/>
      <c r="I1020"/>
      <c r="J1020"/>
      <c r="K1020"/>
      <c r="L1020"/>
      <c r="M1020"/>
      <c r="N1020"/>
      <c r="O1020"/>
    </row>
    <row r="1021" spans="1:15" ht="14.25" x14ac:dyDescent="0.15">
      <c r="A1021" s="33">
        <v>375383</v>
      </c>
      <c r="B1021" s="71" t="s">
        <v>5393</v>
      </c>
      <c r="C1021" s="35">
        <f>IF($G$2&gt;0,$G$2,MULTIPLIER!$C$44)</f>
        <v>0</v>
      </c>
      <c r="D1021" s="36">
        <v>200.8</v>
      </c>
      <c r="E1021" s="43">
        <f t="shared" si="25"/>
        <v>0</v>
      </c>
      <c r="F1021"/>
      <c r="G1021"/>
      <c r="H1021"/>
      <c r="I1021"/>
      <c r="J1021"/>
      <c r="K1021"/>
      <c r="L1021"/>
      <c r="M1021"/>
      <c r="N1021"/>
      <c r="O1021"/>
    </row>
    <row r="1022" spans="1:15" ht="14.25" x14ac:dyDescent="0.15">
      <c r="A1022" s="29">
        <v>375384</v>
      </c>
      <c r="B1022" s="70" t="s">
        <v>5394</v>
      </c>
      <c r="C1022" s="31">
        <f>IF($G$2&gt;0,$G$2,MULTIPLIER!$C$44)</f>
        <v>0</v>
      </c>
      <c r="D1022" s="32">
        <v>221.48</v>
      </c>
      <c r="E1022" s="43">
        <f t="shared" si="25"/>
        <v>0</v>
      </c>
      <c r="F1022"/>
      <c r="G1022"/>
      <c r="H1022"/>
      <c r="I1022"/>
      <c r="J1022"/>
      <c r="K1022"/>
      <c r="L1022"/>
      <c r="M1022"/>
      <c r="N1022"/>
      <c r="O1022"/>
    </row>
    <row r="1023" spans="1:15" ht="14.25" x14ac:dyDescent="0.15">
      <c r="A1023" s="33">
        <v>375385</v>
      </c>
      <c r="B1023" s="71" t="s">
        <v>5395</v>
      </c>
      <c r="C1023" s="35">
        <f>IF($G$2&gt;0,$G$2,MULTIPLIER!$C$44)</f>
        <v>0</v>
      </c>
      <c r="D1023" s="36">
        <v>242.14</v>
      </c>
      <c r="E1023" s="43">
        <f t="shared" si="25"/>
        <v>0</v>
      </c>
      <c r="F1023"/>
      <c r="G1023"/>
      <c r="H1023"/>
      <c r="I1023"/>
      <c r="J1023"/>
      <c r="K1023"/>
      <c r="L1023"/>
      <c r="M1023"/>
      <c r="N1023"/>
      <c r="O1023"/>
    </row>
    <row r="1024" spans="1:15" ht="14.25" x14ac:dyDescent="0.15">
      <c r="A1024" s="29">
        <v>375386</v>
      </c>
      <c r="B1024" s="70" t="s">
        <v>5396</v>
      </c>
      <c r="C1024" s="31">
        <f>IF($G$2&gt;0,$G$2,MULTIPLIER!$C$44)</f>
        <v>0</v>
      </c>
      <c r="D1024" s="32">
        <v>262.83999999999997</v>
      </c>
      <c r="E1024" s="43">
        <f t="shared" si="25"/>
        <v>0</v>
      </c>
      <c r="F1024"/>
      <c r="G1024"/>
      <c r="H1024"/>
      <c r="I1024"/>
      <c r="J1024"/>
      <c r="K1024"/>
      <c r="L1024"/>
      <c r="M1024"/>
      <c r="N1024"/>
      <c r="O1024"/>
    </row>
    <row r="1025" spans="1:15" ht="14.25" x14ac:dyDescent="0.15">
      <c r="A1025" s="33">
        <v>375388</v>
      </c>
      <c r="B1025" s="71" t="s">
        <v>5397</v>
      </c>
      <c r="C1025" s="35">
        <f>IF($G$2&gt;0,$G$2,MULTIPLIER!$C$44)</f>
        <v>0</v>
      </c>
      <c r="D1025" s="36"/>
      <c r="E1025" s="43">
        <f t="shared" si="25"/>
        <v>0</v>
      </c>
      <c r="F1025"/>
      <c r="G1025"/>
      <c r="H1025"/>
      <c r="I1025"/>
      <c r="J1025"/>
      <c r="K1025"/>
      <c r="L1025"/>
      <c r="M1025"/>
      <c r="N1025"/>
      <c r="O1025"/>
    </row>
    <row r="1026" spans="1:15" ht="14.25" x14ac:dyDescent="0.15">
      <c r="A1026" s="29">
        <v>375390</v>
      </c>
      <c r="B1026" s="70" t="s">
        <v>5398</v>
      </c>
      <c r="C1026" s="31">
        <f>IF($G$2&gt;0,$G$2,MULTIPLIER!$C$44)</f>
        <v>0</v>
      </c>
      <c r="D1026" s="32">
        <v>349.52</v>
      </c>
      <c r="E1026" s="43">
        <f t="shared" si="25"/>
        <v>0</v>
      </c>
      <c r="F1026"/>
      <c r="G1026"/>
      <c r="H1026"/>
      <c r="I1026"/>
      <c r="J1026"/>
      <c r="K1026"/>
      <c r="L1026"/>
      <c r="M1026"/>
      <c r="N1026"/>
      <c r="O1026"/>
    </row>
    <row r="1027" spans="1:15" ht="14.25" x14ac:dyDescent="0.15">
      <c r="A1027" s="33">
        <v>375394</v>
      </c>
      <c r="B1027" s="71" t="s">
        <v>5400</v>
      </c>
      <c r="C1027" s="35">
        <f>IF($G$2&gt;0,$G$2,MULTIPLIER!$C$44)</f>
        <v>0</v>
      </c>
      <c r="D1027" s="36">
        <v>432.16</v>
      </c>
      <c r="E1027" s="43">
        <f t="shared" si="25"/>
        <v>0</v>
      </c>
      <c r="F1027"/>
      <c r="G1027"/>
      <c r="H1027"/>
      <c r="I1027"/>
      <c r="J1027"/>
      <c r="K1027"/>
      <c r="L1027"/>
      <c r="M1027"/>
      <c r="N1027"/>
      <c r="O1027"/>
    </row>
    <row r="1028" spans="1:15" ht="14.25" x14ac:dyDescent="0.15">
      <c r="A1028" s="29">
        <v>375398</v>
      </c>
      <c r="B1028" s="70" t="s">
        <v>5402</v>
      </c>
      <c r="C1028" s="31">
        <f>IF($G$2&gt;0,$G$2,MULTIPLIER!$C$44)</f>
        <v>0</v>
      </c>
      <c r="D1028" s="32">
        <v>514.84</v>
      </c>
      <c r="E1028" s="43">
        <f t="shared" si="25"/>
        <v>0</v>
      </c>
      <c r="F1028"/>
      <c r="G1028"/>
      <c r="H1028"/>
      <c r="I1028"/>
      <c r="J1028"/>
      <c r="K1028"/>
      <c r="L1028"/>
      <c r="M1028"/>
      <c r="N1028"/>
      <c r="O1028"/>
    </row>
    <row r="1029" spans="1:15" ht="14.25" x14ac:dyDescent="0.15">
      <c r="A1029" s="33">
        <v>375411</v>
      </c>
      <c r="B1029" s="71" t="s">
        <v>5403</v>
      </c>
      <c r="C1029" s="35">
        <f>IF($G$2&gt;0,$G$2,MULTIPLIER!$C$44)</f>
        <v>0</v>
      </c>
      <c r="D1029" s="36">
        <v>218.3</v>
      </c>
      <c r="E1029" s="43">
        <f t="shared" si="25"/>
        <v>0</v>
      </c>
      <c r="F1029"/>
      <c r="G1029"/>
      <c r="H1029"/>
      <c r="I1029"/>
      <c r="J1029"/>
      <c r="K1029"/>
      <c r="L1029"/>
      <c r="M1029"/>
      <c r="N1029"/>
      <c r="O1029"/>
    </row>
    <row r="1030" spans="1:15" ht="14.25" x14ac:dyDescent="0.15">
      <c r="A1030" s="29">
        <v>375412</v>
      </c>
      <c r="B1030" s="70" t="s">
        <v>5404</v>
      </c>
      <c r="C1030" s="31">
        <f>IF($G$2&gt;0,$G$2,MULTIPLIER!$C$44)</f>
        <v>0</v>
      </c>
      <c r="D1030" s="32">
        <v>250.75</v>
      </c>
      <c r="E1030" s="43">
        <f t="shared" ref="E1030:E1051" si="26">C1030*D1030</f>
        <v>0</v>
      </c>
      <c r="F1030"/>
      <c r="G1030"/>
      <c r="H1030"/>
      <c r="I1030"/>
      <c r="J1030"/>
      <c r="K1030"/>
      <c r="L1030"/>
      <c r="M1030"/>
      <c r="N1030"/>
      <c r="O1030"/>
    </row>
    <row r="1031" spans="1:15" ht="14.25" x14ac:dyDescent="0.15">
      <c r="A1031" s="33">
        <v>375413</v>
      </c>
      <c r="B1031" s="71" t="s">
        <v>5443</v>
      </c>
      <c r="C1031" s="35">
        <f>IF($G$2&gt;0,$G$2,MULTIPLIER!$C$44)</f>
        <v>0</v>
      </c>
      <c r="D1031" s="36">
        <v>283.24</v>
      </c>
      <c r="E1031" s="43">
        <f t="shared" si="26"/>
        <v>0</v>
      </c>
      <c r="F1031"/>
      <c r="G1031"/>
      <c r="H1031"/>
      <c r="I1031"/>
      <c r="J1031"/>
      <c r="K1031"/>
      <c r="L1031"/>
      <c r="M1031"/>
      <c r="N1031"/>
      <c r="O1031"/>
    </row>
    <row r="1032" spans="1:15" ht="14.25" x14ac:dyDescent="0.15">
      <c r="A1032" s="29">
        <v>375414</v>
      </c>
      <c r="B1032" s="70" t="s">
        <v>5406</v>
      </c>
      <c r="C1032" s="31">
        <f>IF($G$2&gt;0,$G$2,MULTIPLIER!$C$44)</f>
        <v>0</v>
      </c>
      <c r="D1032" s="32">
        <v>315.64</v>
      </c>
      <c r="E1032" s="43">
        <f t="shared" si="26"/>
        <v>0</v>
      </c>
      <c r="F1032"/>
      <c r="G1032"/>
      <c r="H1032"/>
      <c r="I1032"/>
      <c r="J1032"/>
      <c r="K1032"/>
      <c r="L1032"/>
      <c r="M1032"/>
      <c r="N1032"/>
      <c r="O1032"/>
    </row>
    <row r="1033" spans="1:15" ht="14.25" x14ac:dyDescent="0.15">
      <c r="A1033" s="33">
        <v>375416</v>
      </c>
      <c r="B1033" s="71" t="s">
        <v>5408</v>
      </c>
      <c r="C1033" s="35">
        <f>IF($G$2&gt;0,$G$2,MULTIPLIER!$C$44)</f>
        <v>0</v>
      </c>
      <c r="D1033" s="36">
        <v>376.4</v>
      </c>
      <c r="E1033" s="43">
        <f t="shared" si="26"/>
        <v>0</v>
      </c>
      <c r="F1033"/>
      <c r="G1033"/>
      <c r="H1033"/>
      <c r="I1033"/>
      <c r="J1033"/>
      <c r="K1033"/>
      <c r="L1033"/>
      <c r="M1033"/>
      <c r="N1033"/>
      <c r="O1033"/>
    </row>
    <row r="1034" spans="1:15" ht="14.25" x14ac:dyDescent="0.15">
      <c r="A1034" s="29">
        <v>375418</v>
      </c>
      <c r="B1034" s="70" t="s">
        <v>5410</v>
      </c>
      <c r="C1034" s="31">
        <f>IF($G$2&gt;0,$G$2,MULTIPLIER!$C$44)</f>
        <v>0</v>
      </c>
      <c r="D1034" s="32">
        <v>441.31</v>
      </c>
      <c r="E1034" s="43">
        <f t="shared" si="26"/>
        <v>0</v>
      </c>
      <c r="F1034"/>
      <c r="G1034"/>
      <c r="H1034"/>
      <c r="I1034"/>
      <c r="J1034"/>
      <c r="K1034"/>
      <c r="L1034"/>
      <c r="M1034"/>
      <c r="N1034"/>
      <c r="O1034"/>
    </row>
    <row r="1035" spans="1:15" ht="14.25" x14ac:dyDescent="0.15">
      <c r="A1035" s="33">
        <v>375422</v>
      </c>
      <c r="B1035" s="71" t="s">
        <v>5411</v>
      </c>
      <c r="C1035" s="35">
        <f>IF($G$2&gt;0,$G$2,MULTIPLIER!$C$44)</f>
        <v>0</v>
      </c>
      <c r="D1035" s="36">
        <v>578.5</v>
      </c>
      <c r="E1035" s="43">
        <f t="shared" si="26"/>
        <v>0</v>
      </c>
      <c r="F1035"/>
      <c r="G1035"/>
      <c r="H1035"/>
      <c r="I1035"/>
      <c r="J1035"/>
      <c r="K1035"/>
      <c r="L1035"/>
      <c r="M1035"/>
      <c r="N1035"/>
      <c r="O1035"/>
    </row>
    <row r="1036" spans="1:15" ht="14.25" x14ac:dyDescent="0.15">
      <c r="A1036" s="29">
        <v>375426</v>
      </c>
      <c r="B1036" s="70" t="s">
        <v>5413</v>
      </c>
      <c r="C1036" s="31">
        <f>IF($G$2&gt;0,$G$2,MULTIPLIER!$C$44)</f>
        <v>0</v>
      </c>
      <c r="D1036" s="32">
        <v>708.35</v>
      </c>
      <c r="E1036" s="43">
        <f t="shared" si="26"/>
        <v>0</v>
      </c>
      <c r="F1036"/>
      <c r="G1036"/>
      <c r="H1036"/>
      <c r="I1036"/>
      <c r="J1036"/>
      <c r="K1036"/>
      <c r="L1036"/>
      <c r="M1036"/>
      <c r="N1036"/>
      <c r="O1036"/>
    </row>
    <row r="1037" spans="1:15" ht="14.25" x14ac:dyDescent="0.15">
      <c r="A1037" s="33">
        <v>375443</v>
      </c>
      <c r="B1037" s="71" t="s">
        <v>5415</v>
      </c>
      <c r="C1037" s="35">
        <f>IF($G$2&gt;0,$G$2,MULTIPLIER!$C$44)</f>
        <v>0</v>
      </c>
      <c r="D1037" s="36">
        <v>307.11</v>
      </c>
      <c r="E1037" s="43">
        <f t="shared" si="26"/>
        <v>0</v>
      </c>
      <c r="F1037"/>
      <c r="G1037"/>
      <c r="H1037"/>
      <c r="I1037"/>
      <c r="J1037"/>
      <c r="K1037"/>
      <c r="L1037"/>
      <c r="M1037"/>
      <c r="N1037"/>
      <c r="O1037"/>
    </row>
    <row r="1038" spans="1:15" ht="14.25" x14ac:dyDescent="0.15">
      <c r="A1038" s="29">
        <v>375444</v>
      </c>
      <c r="B1038" s="70" t="s">
        <v>5416</v>
      </c>
      <c r="C1038" s="31">
        <f>IF($G$2&gt;0,$G$2,MULTIPLIER!$C$44)</f>
        <v>0</v>
      </c>
      <c r="D1038" s="32">
        <v>339.16</v>
      </c>
      <c r="E1038" s="43">
        <f t="shared" si="26"/>
        <v>0</v>
      </c>
      <c r="F1038"/>
      <c r="G1038"/>
      <c r="H1038"/>
      <c r="I1038"/>
      <c r="J1038"/>
      <c r="K1038"/>
      <c r="L1038"/>
      <c r="M1038"/>
      <c r="N1038"/>
      <c r="O1038"/>
    </row>
    <row r="1039" spans="1:15" ht="14.25" x14ac:dyDescent="0.15">
      <c r="A1039" s="33">
        <v>375446</v>
      </c>
      <c r="B1039" s="71" t="s">
        <v>5418</v>
      </c>
      <c r="C1039" s="35">
        <f>IF($G$2&gt;0,$G$2,MULTIPLIER!$C$44)</f>
        <v>0</v>
      </c>
      <c r="D1039" s="36">
        <v>424.58</v>
      </c>
      <c r="E1039" s="43">
        <f t="shared" si="26"/>
        <v>0</v>
      </c>
      <c r="F1039"/>
      <c r="G1039"/>
      <c r="H1039"/>
      <c r="I1039"/>
      <c r="J1039"/>
      <c r="K1039"/>
      <c r="L1039"/>
      <c r="M1039"/>
      <c r="N1039"/>
      <c r="O1039"/>
    </row>
    <row r="1040" spans="1:15" ht="14.25" x14ac:dyDescent="0.15">
      <c r="A1040" s="29">
        <v>375448</v>
      </c>
      <c r="B1040" s="70" t="s">
        <v>5420</v>
      </c>
      <c r="C1040" s="31">
        <f>IF($G$2&gt;0,$G$2,MULTIPLIER!$C$44)</f>
        <v>0</v>
      </c>
      <c r="D1040" s="32">
        <v>486.32</v>
      </c>
      <c r="E1040" s="43">
        <f t="shared" si="26"/>
        <v>0</v>
      </c>
      <c r="F1040"/>
      <c r="G1040"/>
      <c r="H1040"/>
      <c r="I1040"/>
      <c r="J1040"/>
      <c r="K1040"/>
      <c r="L1040"/>
      <c r="M1040"/>
      <c r="N1040"/>
      <c r="O1040"/>
    </row>
    <row r="1041" spans="1:15" ht="14.25" x14ac:dyDescent="0.15">
      <c r="A1041" s="33">
        <v>375450</v>
      </c>
      <c r="B1041" s="71" t="s">
        <v>5422</v>
      </c>
      <c r="C1041" s="35">
        <f>IF($G$2&gt;0,$G$2,MULTIPLIER!$C$44)</f>
        <v>0</v>
      </c>
      <c r="D1041" s="36">
        <v>571.73</v>
      </c>
      <c r="E1041" s="43">
        <f t="shared" si="26"/>
        <v>0</v>
      </c>
      <c r="F1041"/>
      <c r="G1041"/>
      <c r="H1041"/>
      <c r="I1041"/>
      <c r="J1041"/>
      <c r="K1041"/>
      <c r="L1041"/>
      <c r="M1041"/>
      <c r="N1041"/>
      <c r="O1041"/>
    </row>
    <row r="1042" spans="1:15" ht="14.25" x14ac:dyDescent="0.15">
      <c r="A1042" s="29">
        <v>375454</v>
      </c>
      <c r="B1042" s="70" t="s">
        <v>5423</v>
      </c>
      <c r="C1042" s="31">
        <f>IF($G$2&gt;0,$G$2,MULTIPLIER!$C$44)</f>
        <v>0</v>
      </c>
      <c r="D1042" s="32">
        <v>769.7</v>
      </c>
      <c r="E1042" s="43">
        <f t="shared" si="26"/>
        <v>0</v>
      </c>
      <c r="F1042"/>
      <c r="G1042"/>
      <c r="H1042"/>
      <c r="I1042"/>
      <c r="J1042"/>
      <c r="K1042"/>
      <c r="L1042"/>
      <c r="M1042"/>
      <c r="N1042"/>
      <c r="O1042"/>
    </row>
    <row r="1043" spans="1:15" ht="14.25" x14ac:dyDescent="0.15">
      <c r="A1043" s="33">
        <v>375458</v>
      </c>
      <c r="B1043" s="71" t="s">
        <v>5424</v>
      </c>
      <c r="C1043" s="35">
        <f>IF($G$2&gt;0,$G$2,MULTIPLIER!$C$44)</f>
        <v>0</v>
      </c>
      <c r="D1043" s="36">
        <v>940.54</v>
      </c>
      <c r="E1043" s="43">
        <f t="shared" si="26"/>
        <v>0</v>
      </c>
      <c r="F1043"/>
      <c r="G1043"/>
      <c r="H1043"/>
      <c r="I1043"/>
      <c r="J1043"/>
      <c r="K1043"/>
      <c r="L1043"/>
      <c r="M1043"/>
      <c r="N1043"/>
      <c r="O1043"/>
    </row>
    <row r="1044" spans="1:15" ht="14.25" x14ac:dyDescent="0.15">
      <c r="A1044" s="29">
        <v>375462</v>
      </c>
      <c r="B1044" s="70" t="s">
        <v>5425</v>
      </c>
      <c r="C1044" s="31">
        <f>IF($G$2&gt;0,$G$2,MULTIPLIER!$C$44)</f>
        <v>0</v>
      </c>
      <c r="D1044" s="32">
        <v>1111.3900000000001</v>
      </c>
      <c r="E1044" s="43">
        <f t="shared" si="26"/>
        <v>0</v>
      </c>
      <c r="F1044"/>
      <c r="G1044"/>
      <c r="H1044"/>
      <c r="I1044"/>
      <c r="J1044"/>
      <c r="K1044"/>
      <c r="L1044"/>
      <c r="M1044"/>
      <c r="N1044"/>
      <c r="O1044"/>
    </row>
    <row r="1045" spans="1:15" ht="14.25" x14ac:dyDescent="0.15">
      <c r="A1045" s="33">
        <v>375506</v>
      </c>
      <c r="B1045" s="71" t="s">
        <v>5426</v>
      </c>
      <c r="C1045" s="35">
        <f>IF($G$2&gt;0,$G$2,MULTIPLIER!$C$44)</f>
        <v>0</v>
      </c>
      <c r="D1045" s="36">
        <v>392.52</v>
      </c>
      <c r="E1045" s="43">
        <f t="shared" si="26"/>
        <v>0</v>
      </c>
      <c r="F1045"/>
      <c r="G1045"/>
      <c r="H1045"/>
      <c r="I1045"/>
      <c r="J1045"/>
      <c r="K1045"/>
      <c r="L1045"/>
      <c r="M1045"/>
      <c r="N1045"/>
      <c r="O1045"/>
    </row>
    <row r="1046" spans="1:15" ht="14.25" x14ac:dyDescent="0.15">
      <c r="A1046" s="29">
        <v>375508</v>
      </c>
      <c r="B1046" s="70" t="s">
        <v>5428</v>
      </c>
      <c r="C1046" s="31">
        <f>IF($G$2&gt;0,$G$2,MULTIPLIER!$C$44)</f>
        <v>0</v>
      </c>
      <c r="D1046" s="32">
        <v>517.15</v>
      </c>
      <c r="E1046" s="43">
        <f t="shared" si="26"/>
        <v>0</v>
      </c>
      <c r="F1046"/>
      <c r="G1046"/>
      <c r="H1046"/>
      <c r="I1046"/>
      <c r="J1046"/>
      <c r="K1046"/>
      <c r="L1046"/>
      <c r="M1046"/>
      <c r="N1046"/>
      <c r="O1046"/>
    </row>
    <row r="1047" spans="1:15" ht="14.25" x14ac:dyDescent="0.15">
      <c r="A1047" s="33">
        <v>375510</v>
      </c>
      <c r="B1047" s="71" t="s">
        <v>5430</v>
      </c>
      <c r="C1047" s="35">
        <f>IF($G$2&gt;0,$G$2,MULTIPLIER!$C$44)</f>
        <v>0</v>
      </c>
      <c r="D1047" s="36">
        <v>622.99</v>
      </c>
      <c r="E1047" s="43">
        <f t="shared" si="26"/>
        <v>0</v>
      </c>
      <c r="F1047"/>
      <c r="G1047"/>
      <c r="H1047"/>
      <c r="I1047"/>
      <c r="J1047"/>
      <c r="K1047"/>
      <c r="L1047"/>
      <c r="M1047"/>
      <c r="N1047"/>
      <c r="O1047"/>
    </row>
    <row r="1048" spans="1:15" ht="14.25" x14ac:dyDescent="0.15">
      <c r="A1048" s="29">
        <v>375512</v>
      </c>
      <c r="B1048" s="70" t="s">
        <v>5432</v>
      </c>
      <c r="C1048" s="31">
        <f>IF($G$2&gt;0,$G$2,MULTIPLIER!$C$44)</f>
        <v>0</v>
      </c>
      <c r="D1048" s="32">
        <v>733.75</v>
      </c>
      <c r="E1048" s="43">
        <f t="shared" si="26"/>
        <v>0</v>
      </c>
      <c r="F1048"/>
      <c r="G1048"/>
      <c r="H1048"/>
      <c r="I1048"/>
      <c r="J1048"/>
      <c r="K1048"/>
      <c r="L1048"/>
      <c r="M1048"/>
      <c r="N1048"/>
      <c r="O1048"/>
    </row>
    <row r="1049" spans="1:15" ht="14.25" x14ac:dyDescent="0.15">
      <c r="A1049" s="33">
        <v>375516</v>
      </c>
      <c r="B1049" s="71" t="s">
        <v>5433</v>
      </c>
      <c r="C1049" s="35">
        <f>IF($G$2&gt;0,$G$2,MULTIPLIER!$C$44)</f>
        <v>0</v>
      </c>
      <c r="D1049" s="36">
        <v>989.86</v>
      </c>
      <c r="E1049" s="43">
        <f t="shared" si="26"/>
        <v>0</v>
      </c>
      <c r="F1049"/>
      <c r="G1049"/>
      <c r="H1049"/>
      <c r="I1049"/>
      <c r="J1049"/>
      <c r="K1049"/>
      <c r="L1049"/>
      <c r="M1049"/>
      <c r="N1049"/>
      <c r="O1049"/>
    </row>
    <row r="1050" spans="1:15" ht="14.25" x14ac:dyDescent="0.15">
      <c r="A1050" s="29">
        <v>375520</v>
      </c>
      <c r="B1050" s="70" t="s">
        <v>5454</v>
      </c>
      <c r="C1050" s="31">
        <f>IF($G$2&gt;0,$G$2,MULTIPLIER!$C$44)</f>
        <v>0</v>
      </c>
      <c r="D1050" s="32">
        <v>1211.44</v>
      </c>
      <c r="E1050" s="43">
        <f t="shared" si="26"/>
        <v>0</v>
      </c>
      <c r="F1050"/>
      <c r="G1050"/>
      <c r="H1050"/>
      <c r="I1050"/>
      <c r="J1050"/>
      <c r="K1050"/>
      <c r="L1050"/>
      <c r="M1050"/>
      <c r="N1050"/>
      <c r="O1050"/>
    </row>
    <row r="1051" spans="1:15" ht="14.25" x14ac:dyDescent="0.15">
      <c r="A1051" s="33">
        <v>375524</v>
      </c>
      <c r="B1051" s="71" t="s">
        <v>5434</v>
      </c>
      <c r="C1051" s="35">
        <f>IF($G$2&gt;0,$G$2,MULTIPLIER!$C$44)</f>
        <v>0</v>
      </c>
      <c r="D1051" s="36">
        <v>1434.43</v>
      </c>
      <c r="E1051" s="43">
        <f t="shared" si="26"/>
        <v>0</v>
      </c>
      <c r="F1051"/>
      <c r="G1051"/>
      <c r="H1051"/>
      <c r="I1051"/>
      <c r="J1051"/>
      <c r="K1051"/>
      <c r="L1051"/>
      <c r="M1051"/>
      <c r="N1051"/>
      <c r="O1051"/>
    </row>
    <row r="1052" spans="1:15" ht="32.1" customHeight="1" x14ac:dyDescent="0.15">
      <c r="A1052" s="243" t="s">
        <v>6</v>
      </c>
      <c r="B1052" s="244"/>
      <c r="C1052" s="243"/>
      <c r="D1052" s="243"/>
      <c r="E1052" s="243"/>
      <c r="F1052" s="93" t="str">
        <f>HYPERLINK("#'Pipe Nipples'!A1","Top of Page")</f>
        <v>Top of Page</v>
      </c>
      <c r="G1052"/>
      <c r="H1052"/>
      <c r="I1052"/>
      <c r="J1052"/>
      <c r="K1052"/>
      <c r="L1052"/>
      <c r="M1052"/>
      <c r="N1052"/>
      <c r="O1052"/>
    </row>
    <row r="1053" spans="1:15" ht="14.25" x14ac:dyDescent="0.15">
      <c r="A1053" s="29">
        <v>376101</v>
      </c>
      <c r="B1053" s="70" t="s">
        <v>5255</v>
      </c>
      <c r="C1053" s="31">
        <f>IF($H$2&gt;0,$H$2,MULTIPLIER!$C$33)</f>
        <v>0</v>
      </c>
      <c r="D1053" s="32">
        <v>16.829999999999998</v>
      </c>
      <c r="E1053" s="43">
        <f t="shared" ref="E1053:E1084" si="27">C1053*D1053</f>
        <v>0</v>
      </c>
      <c r="F1053"/>
      <c r="G1053"/>
      <c r="H1053"/>
      <c r="I1053"/>
      <c r="J1053"/>
      <c r="K1053"/>
      <c r="L1053"/>
      <c r="M1053"/>
      <c r="N1053"/>
      <c r="O1053"/>
    </row>
    <row r="1054" spans="1:15" ht="14.25" x14ac:dyDescent="0.15">
      <c r="A1054" s="33">
        <v>376102</v>
      </c>
      <c r="B1054" s="71" t="s">
        <v>5256</v>
      </c>
      <c r="C1054" s="35">
        <f>IF($H$2&gt;0,$H$2,MULTIPLIER!$C$33)</f>
        <v>0</v>
      </c>
      <c r="D1054" s="36">
        <v>23.62</v>
      </c>
      <c r="E1054" s="43">
        <f t="shared" si="27"/>
        <v>0</v>
      </c>
      <c r="F1054"/>
      <c r="G1054"/>
      <c r="H1054"/>
      <c r="I1054"/>
      <c r="J1054"/>
      <c r="K1054"/>
      <c r="L1054"/>
      <c r="M1054"/>
      <c r="N1054"/>
      <c r="O1054"/>
    </row>
    <row r="1055" spans="1:15" ht="14.25" x14ac:dyDescent="0.15">
      <c r="A1055" s="29">
        <v>376103</v>
      </c>
      <c r="B1055" s="70" t="s">
        <v>5257</v>
      </c>
      <c r="C1055" s="31">
        <f>IF($H$2&gt;0,$H$2,MULTIPLIER!$C$33)</f>
        <v>0</v>
      </c>
      <c r="D1055" s="32">
        <v>28.78</v>
      </c>
      <c r="E1055" s="43">
        <f t="shared" si="27"/>
        <v>0</v>
      </c>
      <c r="F1055"/>
      <c r="G1055"/>
      <c r="H1055"/>
      <c r="I1055"/>
      <c r="J1055"/>
      <c r="K1055"/>
      <c r="L1055"/>
      <c r="M1055"/>
      <c r="N1055"/>
      <c r="O1055"/>
    </row>
    <row r="1056" spans="1:15" ht="14.25" x14ac:dyDescent="0.15">
      <c r="A1056" s="33">
        <v>376104</v>
      </c>
      <c r="B1056" s="71" t="s">
        <v>5258</v>
      </c>
      <c r="C1056" s="35">
        <f>IF($H$2&gt;0,$H$2,MULTIPLIER!$C$33)</f>
        <v>0</v>
      </c>
      <c r="D1056" s="36">
        <v>33.83</v>
      </c>
      <c r="E1056" s="43">
        <f t="shared" si="27"/>
        <v>0</v>
      </c>
      <c r="F1056"/>
      <c r="G1056"/>
      <c r="H1056"/>
      <c r="I1056"/>
      <c r="J1056"/>
      <c r="K1056"/>
      <c r="L1056"/>
      <c r="M1056"/>
      <c r="N1056"/>
      <c r="O1056"/>
    </row>
    <row r="1057" spans="1:15" ht="14.25" x14ac:dyDescent="0.15">
      <c r="A1057" s="29">
        <v>376105</v>
      </c>
      <c r="B1057" s="70" t="s">
        <v>5259</v>
      </c>
      <c r="C1057" s="31">
        <f>IF($H$2&gt;0,$H$2,MULTIPLIER!$C$33)</f>
        <v>0</v>
      </c>
      <c r="D1057" s="32">
        <v>39</v>
      </c>
      <c r="E1057" s="43">
        <f t="shared" si="27"/>
        <v>0</v>
      </c>
      <c r="F1057"/>
      <c r="G1057"/>
      <c r="H1057"/>
      <c r="I1057"/>
      <c r="J1057"/>
      <c r="K1057"/>
      <c r="L1057"/>
      <c r="M1057"/>
      <c r="N1057"/>
      <c r="O1057"/>
    </row>
    <row r="1058" spans="1:15" ht="14.25" x14ac:dyDescent="0.15">
      <c r="A1058" s="33">
        <v>376107</v>
      </c>
      <c r="B1058" s="71" t="s">
        <v>5261</v>
      </c>
      <c r="C1058" s="35">
        <f>IF($H$2&gt;0,$H$2,MULTIPLIER!$C$33)</f>
        <v>0</v>
      </c>
      <c r="D1058" s="36">
        <v>49.34</v>
      </c>
      <c r="E1058" s="43">
        <f t="shared" si="27"/>
        <v>0</v>
      </c>
      <c r="F1058"/>
      <c r="G1058"/>
      <c r="H1058"/>
      <c r="I1058"/>
      <c r="J1058"/>
      <c r="K1058"/>
      <c r="L1058"/>
      <c r="M1058"/>
      <c r="N1058"/>
      <c r="O1058"/>
    </row>
    <row r="1059" spans="1:15" ht="14.25" x14ac:dyDescent="0.15">
      <c r="A1059" s="29">
        <v>376109</v>
      </c>
      <c r="B1059" s="70" t="s">
        <v>5263</v>
      </c>
      <c r="C1059" s="31">
        <f>IF($H$2&gt;0,$H$2,MULTIPLIER!$C$33)</f>
        <v>0</v>
      </c>
      <c r="D1059" s="32">
        <v>59.7</v>
      </c>
      <c r="E1059" s="43">
        <f t="shared" si="27"/>
        <v>0</v>
      </c>
      <c r="F1059"/>
      <c r="G1059"/>
      <c r="H1059"/>
      <c r="I1059"/>
      <c r="J1059"/>
      <c r="K1059"/>
      <c r="L1059"/>
      <c r="M1059"/>
      <c r="N1059"/>
      <c r="O1059"/>
    </row>
    <row r="1060" spans="1:15" ht="14.25" x14ac:dyDescent="0.15">
      <c r="A1060" s="33">
        <v>376111</v>
      </c>
      <c r="B1060" s="71" t="s">
        <v>5265</v>
      </c>
      <c r="C1060" s="35">
        <f>IF($H$2&gt;0,$H$2,MULTIPLIER!$C$33)</f>
        <v>0</v>
      </c>
      <c r="D1060" s="36">
        <v>70.069999999999993</v>
      </c>
      <c r="E1060" s="43">
        <f t="shared" si="27"/>
        <v>0</v>
      </c>
      <c r="F1060"/>
      <c r="G1060"/>
      <c r="H1060"/>
      <c r="I1060"/>
      <c r="J1060"/>
      <c r="K1060"/>
      <c r="L1060"/>
      <c r="M1060"/>
      <c r="N1060"/>
      <c r="O1060"/>
    </row>
    <row r="1061" spans="1:15" ht="14.25" x14ac:dyDescent="0.15">
      <c r="A1061" s="29">
        <v>376123</v>
      </c>
      <c r="B1061" s="70" t="s">
        <v>5271</v>
      </c>
      <c r="C1061" s="31">
        <f>IF($H$2&gt;0,$H$2,MULTIPLIER!$C$33)</f>
        <v>0</v>
      </c>
      <c r="D1061" s="32">
        <v>133.15</v>
      </c>
      <c r="E1061" s="43">
        <f t="shared" si="27"/>
        <v>0</v>
      </c>
      <c r="F1061"/>
      <c r="G1061"/>
      <c r="H1061"/>
      <c r="I1061"/>
      <c r="J1061"/>
      <c r="K1061"/>
      <c r="L1061"/>
      <c r="M1061"/>
      <c r="N1061"/>
      <c r="O1061"/>
    </row>
    <row r="1062" spans="1:15" ht="14.25" x14ac:dyDescent="0.15">
      <c r="A1062" s="33">
        <v>376136</v>
      </c>
      <c r="B1062" s="71" t="s">
        <v>5272</v>
      </c>
      <c r="C1062" s="35">
        <f>IF($H$2&gt;0,$H$2,MULTIPLIER!$C$33)</f>
        <v>0</v>
      </c>
      <c r="D1062" s="36">
        <v>18.91</v>
      </c>
      <c r="E1062" s="43">
        <f t="shared" si="27"/>
        <v>0</v>
      </c>
      <c r="F1062"/>
      <c r="G1062"/>
      <c r="H1062"/>
      <c r="I1062"/>
      <c r="J1062"/>
      <c r="K1062"/>
      <c r="L1062"/>
      <c r="M1062"/>
      <c r="N1062"/>
      <c r="O1062"/>
    </row>
    <row r="1063" spans="1:15" ht="14.25" x14ac:dyDescent="0.15">
      <c r="A1063" s="29">
        <v>376137</v>
      </c>
      <c r="B1063" s="70" t="s">
        <v>5436</v>
      </c>
      <c r="C1063" s="31">
        <f>IF($H$2&gt;0,$H$2,MULTIPLIER!$C$33)</f>
        <v>0</v>
      </c>
      <c r="D1063" s="32">
        <v>24.27</v>
      </c>
      <c r="E1063" s="43">
        <f t="shared" si="27"/>
        <v>0</v>
      </c>
      <c r="F1063"/>
      <c r="G1063"/>
      <c r="H1063"/>
      <c r="I1063"/>
      <c r="J1063"/>
      <c r="K1063"/>
      <c r="L1063"/>
      <c r="M1063"/>
      <c r="N1063"/>
      <c r="O1063"/>
    </row>
    <row r="1064" spans="1:15" ht="14.25" x14ac:dyDescent="0.15">
      <c r="A1064" s="33">
        <v>376138</v>
      </c>
      <c r="B1064" s="71" t="s">
        <v>5274</v>
      </c>
      <c r="C1064" s="35">
        <f>IF($H$2&gt;0,$H$2,MULTIPLIER!$C$33)</f>
        <v>0</v>
      </c>
      <c r="D1064" s="36">
        <v>29.55</v>
      </c>
      <c r="E1064" s="43">
        <f t="shared" si="27"/>
        <v>0</v>
      </c>
      <c r="F1064"/>
      <c r="G1064"/>
      <c r="H1064"/>
      <c r="I1064"/>
      <c r="J1064"/>
      <c r="K1064"/>
      <c r="L1064"/>
      <c r="M1064"/>
      <c r="N1064"/>
      <c r="O1064"/>
    </row>
    <row r="1065" spans="1:15" ht="14.25" x14ac:dyDescent="0.15">
      <c r="A1065" s="29">
        <v>376139</v>
      </c>
      <c r="B1065" s="70" t="s">
        <v>5275</v>
      </c>
      <c r="C1065" s="31">
        <f>IF($H$2&gt;0,$H$2,MULTIPLIER!$C$33)</f>
        <v>0</v>
      </c>
      <c r="D1065" s="32">
        <v>35.25</v>
      </c>
      <c r="E1065" s="43">
        <f t="shared" si="27"/>
        <v>0</v>
      </c>
      <c r="F1065"/>
      <c r="G1065"/>
      <c r="H1065"/>
      <c r="I1065"/>
      <c r="J1065"/>
      <c r="K1065"/>
      <c r="L1065"/>
      <c r="M1065"/>
      <c r="N1065"/>
      <c r="O1065"/>
    </row>
    <row r="1066" spans="1:15" ht="14.25" x14ac:dyDescent="0.15">
      <c r="A1066" s="33">
        <v>376140</v>
      </c>
      <c r="B1066" s="71" t="s">
        <v>5276</v>
      </c>
      <c r="C1066" s="35">
        <f>IF($H$2&gt;0,$H$2,MULTIPLIER!$C$33)</f>
        <v>0</v>
      </c>
      <c r="D1066" s="36">
        <v>40.97</v>
      </c>
      <c r="E1066" s="43">
        <f t="shared" si="27"/>
        <v>0</v>
      </c>
      <c r="F1066"/>
      <c r="G1066"/>
      <c r="H1066"/>
      <c r="I1066"/>
      <c r="J1066"/>
      <c r="K1066"/>
      <c r="L1066"/>
      <c r="M1066"/>
      <c r="N1066"/>
      <c r="O1066"/>
    </row>
    <row r="1067" spans="1:15" ht="14.25" x14ac:dyDescent="0.15">
      <c r="A1067" s="29">
        <v>376141</v>
      </c>
      <c r="B1067" s="70" t="s">
        <v>5277</v>
      </c>
      <c r="C1067" s="31">
        <f>IF($H$2&gt;0,$H$2,MULTIPLIER!$C$33)</f>
        <v>0</v>
      </c>
      <c r="D1067" s="32">
        <v>46.71</v>
      </c>
      <c r="E1067" s="43">
        <f t="shared" si="27"/>
        <v>0</v>
      </c>
      <c r="F1067"/>
      <c r="G1067"/>
      <c r="H1067"/>
      <c r="I1067"/>
      <c r="J1067"/>
      <c r="K1067"/>
      <c r="L1067"/>
      <c r="M1067"/>
      <c r="N1067"/>
      <c r="O1067"/>
    </row>
    <row r="1068" spans="1:15" ht="14.25" x14ac:dyDescent="0.15">
      <c r="A1068" s="33">
        <v>376142</v>
      </c>
      <c r="B1068" s="71" t="s">
        <v>5278</v>
      </c>
      <c r="C1068" s="35">
        <f>IF($H$2&gt;0,$H$2,MULTIPLIER!$C$33)</f>
        <v>0</v>
      </c>
      <c r="D1068" s="36">
        <v>52.83</v>
      </c>
      <c r="E1068" s="43">
        <f t="shared" si="27"/>
        <v>0</v>
      </c>
      <c r="F1068"/>
      <c r="G1068"/>
      <c r="H1068"/>
      <c r="I1068"/>
      <c r="J1068"/>
      <c r="K1068"/>
      <c r="L1068"/>
      <c r="M1068"/>
      <c r="N1068"/>
      <c r="O1068"/>
    </row>
    <row r="1069" spans="1:15" ht="14.25" x14ac:dyDescent="0.15">
      <c r="A1069" s="29">
        <v>376143</v>
      </c>
      <c r="B1069" s="70" t="s">
        <v>5279</v>
      </c>
      <c r="C1069" s="31">
        <f>IF($H$2&gt;0,$H$2,MULTIPLIER!$C$33)</f>
        <v>0</v>
      </c>
      <c r="D1069" s="32">
        <v>58.52</v>
      </c>
      <c r="E1069" s="43">
        <f t="shared" si="27"/>
        <v>0</v>
      </c>
      <c r="F1069"/>
      <c r="G1069"/>
      <c r="H1069"/>
      <c r="I1069"/>
      <c r="J1069"/>
      <c r="K1069"/>
      <c r="L1069"/>
      <c r="M1069"/>
      <c r="N1069"/>
      <c r="O1069"/>
    </row>
    <row r="1070" spans="1:15" ht="14.25" x14ac:dyDescent="0.15">
      <c r="A1070" s="33">
        <v>376144</v>
      </c>
      <c r="B1070" s="71" t="s">
        <v>5280</v>
      </c>
      <c r="C1070" s="35">
        <f>IF($H$2&gt;0,$H$2,MULTIPLIER!$C$33)</f>
        <v>0</v>
      </c>
      <c r="D1070" s="36">
        <v>64.28</v>
      </c>
      <c r="E1070" s="43">
        <f t="shared" si="27"/>
        <v>0</v>
      </c>
      <c r="F1070"/>
      <c r="G1070"/>
      <c r="H1070"/>
      <c r="I1070"/>
      <c r="J1070"/>
      <c r="K1070"/>
      <c r="L1070"/>
      <c r="M1070"/>
      <c r="N1070"/>
      <c r="O1070"/>
    </row>
    <row r="1071" spans="1:15" ht="14.25" x14ac:dyDescent="0.15">
      <c r="A1071" s="29">
        <v>376145</v>
      </c>
      <c r="B1071" s="70" t="s">
        <v>5281</v>
      </c>
      <c r="C1071" s="31">
        <f>IF($H$2&gt;0,$H$2,MULTIPLIER!$C$33)</f>
        <v>0</v>
      </c>
      <c r="D1071" s="32">
        <v>69.97</v>
      </c>
      <c r="E1071" s="43">
        <f t="shared" si="27"/>
        <v>0</v>
      </c>
      <c r="F1071"/>
      <c r="G1071"/>
      <c r="H1071"/>
      <c r="I1071"/>
      <c r="J1071"/>
      <c r="K1071"/>
      <c r="L1071"/>
      <c r="M1071"/>
      <c r="N1071"/>
      <c r="O1071"/>
    </row>
    <row r="1072" spans="1:15" ht="14.25" x14ac:dyDescent="0.15">
      <c r="A1072" s="33">
        <v>376146</v>
      </c>
      <c r="B1072" s="71" t="s">
        <v>5282</v>
      </c>
      <c r="C1072" s="35">
        <f>IF($H$2&gt;0,$H$2,MULTIPLIER!$C$33)</f>
        <v>0</v>
      </c>
      <c r="D1072" s="36">
        <v>75.680000000000007</v>
      </c>
      <c r="E1072" s="43">
        <f t="shared" si="27"/>
        <v>0</v>
      </c>
      <c r="F1072"/>
      <c r="G1072"/>
      <c r="H1072"/>
      <c r="I1072"/>
      <c r="J1072"/>
      <c r="K1072"/>
      <c r="L1072"/>
      <c r="M1072"/>
      <c r="N1072"/>
      <c r="O1072"/>
    </row>
    <row r="1073" spans="1:15" ht="14.25" x14ac:dyDescent="0.15">
      <c r="A1073" s="29">
        <v>376150</v>
      </c>
      <c r="B1073" s="70" t="s">
        <v>5284</v>
      </c>
      <c r="C1073" s="31">
        <f>IF($H$2&gt;0,$H$2,MULTIPLIER!$C$33)</f>
        <v>0</v>
      </c>
      <c r="D1073" s="32">
        <v>99.86</v>
      </c>
      <c r="E1073" s="43">
        <f t="shared" si="27"/>
        <v>0</v>
      </c>
      <c r="F1073"/>
      <c r="G1073"/>
      <c r="H1073"/>
      <c r="I1073"/>
      <c r="J1073"/>
      <c r="K1073"/>
      <c r="L1073"/>
      <c r="M1073"/>
      <c r="N1073"/>
      <c r="O1073"/>
    </row>
    <row r="1074" spans="1:15" ht="14.25" x14ac:dyDescent="0.15">
      <c r="A1074" s="33">
        <v>376158</v>
      </c>
      <c r="B1074" s="71" t="s">
        <v>5288</v>
      </c>
      <c r="C1074" s="35">
        <f>IF($H$2&gt;0,$H$2,MULTIPLIER!$C$33)</f>
        <v>0</v>
      </c>
      <c r="D1074" s="36">
        <v>145.56</v>
      </c>
      <c r="E1074" s="43">
        <f t="shared" si="27"/>
        <v>0</v>
      </c>
      <c r="F1074"/>
      <c r="G1074"/>
      <c r="H1074"/>
      <c r="I1074"/>
      <c r="J1074"/>
      <c r="K1074"/>
      <c r="L1074"/>
      <c r="M1074"/>
      <c r="N1074"/>
      <c r="O1074"/>
    </row>
    <row r="1075" spans="1:15" ht="14.25" x14ac:dyDescent="0.15">
      <c r="A1075" s="29">
        <v>376171</v>
      </c>
      <c r="B1075" s="70" t="s">
        <v>5289</v>
      </c>
      <c r="C1075" s="31">
        <f>IF($H$2&gt;0,$H$2,MULTIPLIER!$C$33)</f>
        <v>0</v>
      </c>
      <c r="D1075" s="32">
        <v>29.39</v>
      </c>
      <c r="E1075" s="43">
        <f t="shared" si="27"/>
        <v>0</v>
      </c>
      <c r="F1075"/>
      <c r="G1075"/>
      <c r="H1075"/>
      <c r="I1075"/>
      <c r="J1075"/>
      <c r="K1075"/>
      <c r="L1075"/>
      <c r="M1075"/>
      <c r="N1075"/>
      <c r="O1075"/>
    </row>
    <row r="1076" spans="1:15" ht="14.25" x14ac:dyDescent="0.15">
      <c r="A1076" s="33">
        <v>376172</v>
      </c>
      <c r="B1076" s="71" t="s">
        <v>5437</v>
      </c>
      <c r="C1076" s="35">
        <f>IF($H$2&gt;0,$H$2,MULTIPLIER!$C$33)</f>
        <v>0</v>
      </c>
      <c r="D1076" s="36">
        <v>33.39</v>
      </c>
      <c r="E1076" s="43">
        <f t="shared" si="27"/>
        <v>0</v>
      </c>
      <c r="F1076"/>
      <c r="G1076"/>
      <c r="H1076"/>
      <c r="I1076"/>
      <c r="J1076"/>
      <c r="K1076"/>
      <c r="L1076"/>
      <c r="M1076"/>
      <c r="N1076"/>
      <c r="O1076"/>
    </row>
    <row r="1077" spans="1:15" ht="14.25" x14ac:dyDescent="0.15">
      <c r="A1077" s="29">
        <v>376173</v>
      </c>
      <c r="B1077" s="70" t="s">
        <v>5291</v>
      </c>
      <c r="C1077" s="31">
        <f>IF($H$2&gt;0,$H$2,MULTIPLIER!$C$33)</f>
        <v>0</v>
      </c>
      <c r="D1077" s="32">
        <v>37.869999999999997</v>
      </c>
      <c r="E1077" s="43">
        <f t="shared" si="27"/>
        <v>0</v>
      </c>
      <c r="F1077"/>
      <c r="G1077"/>
      <c r="H1077"/>
      <c r="I1077"/>
      <c r="J1077"/>
      <c r="K1077"/>
      <c r="L1077"/>
      <c r="M1077"/>
      <c r="N1077"/>
      <c r="O1077"/>
    </row>
    <row r="1078" spans="1:15" ht="14.25" x14ac:dyDescent="0.15">
      <c r="A1078" s="33">
        <v>376174</v>
      </c>
      <c r="B1078" s="71" t="s">
        <v>5438</v>
      </c>
      <c r="C1078" s="35">
        <f>IF($H$2&gt;0,$H$2,MULTIPLIER!$C$33)</f>
        <v>0</v>
      </c>
      <c r="D1078" s="36">
        <v>43.03</v>
      </c>
      <c r="E1078" s="43">
        <f t="shared" si="27"/>
        <v>0</v>
      </c>
      <c r="F1078"/>
      <c r="G1078"/>
      <c r="H1078"/>
      <c r="I1078"/>
      <c r="J1078"/>
      <c r="K1078"/>
      <c r="L1078"/>
      <c r="M1078"/>
      <c r="N1078"/>
      <c r="O1078"/>
    </row>
    <row r="1079" spans="1:15" ht="14.25" x14ac:dyDescent="0.15">
      <c r="A1079" s="29">
        <v>376175</v>
      </c>
      <c r="B1079" s="70" t="s">
        <v>5293</v>
      </c>
      <c r="C1079" s="31">
        <f>IF($H$2&gt;0,$H$2,MULTIPLIER!$C$33)</f>
        <v>0</v>
      </c>
      <c r="D1079" s="32">
        <v>50.18</v>
      </c>
      <c r="E1079" s="43">
        <f t="shared" si="27"/>
        <v>0</v>
      </c>
      <c r="F1079"/>
      <c r="G1079"/>
      <c r="H1079"/>
      <c r="I1079"/>
      <c r="J1079"/>
      <c r="K1079"/>
      <c r="L1079"/>
      <c r="M1079"/>
      <c r="N1079"/>
      <c r="O1079"/>
    </row>
    <row r="1080" spans="1:15" ht="14.25" x14ac:dyDescent="0.15">
      <c r="A1080" s="33">
        <v>376177</v>
      </c>
      <c r="B1080" s="71" t="s">
        <v>5295</v>
      </c>
      <c r="C1080" s="35">
        <f>IF($H$2&gt;0,$H$2,MULTIPLIER!$C$33)</f>
        <v>0</v>
      </c>
      <c r="D1080" s="36">
        <v>64.48</v>
      </c>
      <c r="E1080" s="43">
        <f t="shared" si="27"/>
        <v>0</v>
      </c>
      <c r="F1080"/>
      <c r="G1080"/>
      <c r="H1080"/>
      <c r="I1080"/>
      <c r="J1080"/>
      <c r="K1080"/>
      <c r="L1080"/>
      <c r="M1080"/>
      <c r="N1080"/>
      <c r="O1080"/>
    </row>
    <row r="1081" spans="1:15" ht="14.25" x14ac:dyDescent="0.15">
      <c r="A1081" s="29">
        <v>376179</v>
      </c>
      <c r="B1081" s="70" t="s">
        <v>5440</v>
      </c>
      <c r="C1081" s="31">
        <f>IF($H$2&gt;0,$H$2,MULTIPLIER!$C$33)</f>
        <v>0</v>
      </c>
      <c r="D1081" s="32">
        <v>78.84</v>
      </c>
      <c r="E1081" s="43">
        <f t="shared" si="27"/>
        <v>0</v>
      </c>
      <c r="F1081"/>
      <c r="G1081"/>
      <c r="H1081"/>
      <c r="I1081"/>
      <c r="J1081"/>
      <c r="K1081"/>
      <c r="L1081"/>
      <c r="M1081"/>
      <c r="N1081"/>
      <c r="O1081"/>
    </row>
    <row r="1082" spans="1:15" ht="14.25" x14ac:dyDescent="0.15">
      <c r="A1082" s="33">
        <v>376180</v>
      </c>
      <c r="B1082" s="71" t="s">
        <v>5441</v>
      </c>
      <c r="C1082" s="35">
        <f>IF($H$2&gt;0,$H$2,MULTIPLIER!$C$33)</f>
        <v>0</v>
      </c>
      <c r="D1082" s="36">
        <v>85.95</v>
      </c>
      <c r="E1082" s="43">
        <f t="shared" si="27"/>
        <v>0</v>
      </c>
      <c r="F1082"/>
      <c r="G1082"/>
      <c r="H1082"/>
      <c r="I1082"/>
      <c r="J1082"/>
      <c r="K1082"/>
      <c r="L1082"/>
      <c r="M1082"/>
      <c r="N1082"/>
      <c r="O1082"/>
    </row>
    <row r="1083" spans="1:15" ht="14.25" x14ac:dyDescent="0.15">
      <c r="A1083" s="29">
        <v>376181</v>
      </c>
      <c r="B1083" s="70" t="s">
        <v>5299</v>
      </c>
      <c r="C1083" s="31">
        <f>IF($H$2&gt;0,$H$2,MULTIPLIER!$C$33)</f>
        <v>0</v>
      </c>
      <c r="D1083" s="32">
        <v>93.13</v>
      </c>
      <c r="E1083" s="43">
        <f t="shared" si="27"/>
        <v>0</v>
      </c>
      <c r="F1083"/>
      <c r="G1083"/>
      <c r="H1083"/>
      <c r="I1083"/>
      <c r="J1083"/>
      <c r="K1083"/>
      <c r="L1083"/>
      <c r="M1083"/>
      <c r="N1083"/>
      <c r="O1083"/>
    </row>
    <row r="1084" spans="1:15" ht="14.25" x14ac:dyDescent="0.15">
      <c r="A1084" s="33">
        <v>376206</v>
      </c>
      <c r="B1084" s="71" t="s">
        <v>5306</v>
      </c>
      <c r="C1084" s="35">
        <f>IF($H$2&gt;0,$H$2,MULTIPLIER!$C$33)</f>
        <v>0</v>
      </c>
      <c r="D1084" s="36">
        <v>31.12</v>
      </c>
      <c r="E1084" s="43">
        <f t="shared" si="27"/>
        <v>0</v>
      </c>
      <c r="F1084"/>
      <c r="G1084"/>
      <c r="H1084"/>
      <c r="I1084"/>
      <c r="J1084"/>
      <c r="K1084"/>
      <c r="L1084"/>
      <c r="M1084"/>
      <c r="N1084"/>
      <c r="O1084"/>
    </row>
    <row r="1085" spans="1:15" ht="14.25" x14ac:dyDescent="0.15">
      <c r="A1085" s="29">
        <v>376207</v>
      </c>
      <c r="B1085" s="70" t="s">
        <v>5307</v>
      </c>
      <c r="C1085" s="31">
        <f>IF($H$2&gt;0,$H$2,MULTIPLIER!$C$33)</f>
        <v>0</v>
      </c>
      <c r="D1085" s="32">
        <v>38.270000000000003</v>
      </c>
      <c r="E1085" s="43">
        <f t="shared" ref="E1085:E1116" si="28">C1085*D1085</f>
        <v>0</v>
      </c>
      <c r="F1085"/>
      <c r="G1085"/>
      <c r="H1085"/>
      <c r="I1085"/>
      <c r="J1085"/>
      <c r="K1085"/>
      <c r="L1085"/>
      <c r="M1085"/>
      <c r="N1085"/>
      <c r="O1085"/>
    </row>
    <row r="1086" spans="1:15" ht="14.25" x14ac:dyDescent="0.15">
      <c r="A1086" s="33">
        <v>376208</v>
      </c>
      <c r="B1086" s="71" t="s">
        <v>5308</v>
      </c>
      <c r="C1086" s="35">
        <f>IF($H$2&gt;0,$H$2,MULTIPLIER!$C$33)</f>
        <v>0</v>
      </c>
      <c r="D1086" s="36">
        <v>46.88</v>
      </c>
      <c r="E1086" s="43">
        <f t="shared" si="28"/>
        <v>0</v>
      </c>
      <c r="F1086"/>
      <c r="G1086"/>
      <c r="H1086"/>
      <c r="I1086"/>
      <c r="J1086"/>
      <c r="K1086"/>
      <c r="L1086"/>
      <c r="M1086"/>
      <c r="N1086"/>
      <c r="O1086"/>
    </row>
    <row r="1087" spans="1:15" ht="14.25" x14ac:dyDescent="0.15">
      <c r="A1087" s="29">
        <v>376209</v>
      </c>
      <c r="B1087" s="70" t="s">
        <v>5309</v>
      </c>
      <c r="C1087" s="31">
        <f>IF($H$2&gt;0,$H$2,MULTIPLIER!$C$33)</f>
        <v>0</v>
      </c>
      <c r="D1087" s="32">
        <v>56.7</v>
      </c>
      <c r="E1087" s="43">
        <f t="shared" si="28"/>
        <v>0</v>
      </c>
      <c r="F1087"/>
      <c r="G1087"/>
      <c r="H1087"/>
      <c r="I1087"/>
      <c r="J1087"/>
      <c r="K1087"/>
      <c r="L1087"/>
      <c r="M1087"/>
      <c r="N1087"/>
      <c r="O1087"/>
    </row>
    <row r="1088" spans="1:15" ht="14.25" x14ac:dyDescent="0.15">
      <c r="A1088" s="33">
        <v>376210</v>
      </c>
      <c r="B1088" s="71" t="s">
        <v>5310</v>
      </c>
      <c r="C1088" s="35">
        <f>IF($H$2&gt;0,$H$2,MULTIPLIER!$C$33)</f>
        <v>0</v>
      </c>
      <c r="D1088" s="36">
        <v>66.489999999999995</v>
      </c>
      <c r="E1088" s="43">
        <f t="shared" si="28"/>
        <v>0</v>
      </c>
      <c r="F1088"/>
      <c r="G1088"/>
      <c r="H1088"/>
      <c r="I1088"/>
      <c r="J1088"/>
      <c r="K1088"/>
      <c r="L1088"/>
      <c r="M1088"/>
      <c r="N1088"/>
      <c r="O1088"/>
    </row>
    <row r="1089" spans="1:15" ht="14.25" x14ac:dyDescent="0.15">
      <c r="A1089" s="29">
        <v>376211</v>
      </c>
      <c r="B1089" s="70" t="s">
        <v>5311</v>
      </c>
      <c r="C1089" s="31">
        <f>IF($H$2&gt;0,$H$2,MULTIPLIER!$C$33)</f>
        <v>0</v>
      </c>
      <c r="D1089" s="32">
        <v>76.319999999999993</v>
      </c>
      <c r="E1089" s="43">
        <f t="shared" si="28"/>
        <v>0</v>
      </c>
      <c r="F1089"/>
      <c r="G1089"/>
      <c r="H1089"/>
      <c r="I1089"/>
      <c r="J1089"/>
      <c r="K1089"/>
      <c r="L1089"/>
      <c r="M1089"/>
      <c r="N1089"/>
      <c r="O1089"/>
    </row>
    <row r="1090" spans="1:15" ht="14.25" x14ac:dyDescent="0.15">
      <c r="A1090" s="33">
        <v>376212</v>
      </c>
      <c r="B1090" s="71" t="s">
        <v>5312</v>
      </c>
      <c r="C1090" s="35">
        <f>IF($H$2&gt;0,$H$2,MULTIPLIER!$C$33)</f>
        <v>0</v>
      </c>
      <c r="D1090" s="36">
        <v>86.38</v>
      </c>
      <c r="E1090" s="43">
        <f t="shared" si="28"/>
        <v>0</v>
      </c>
      <c r="F1090"/>
      <c r="G1090"/>
      <c r="H1090"/>
      <c r="I1090"/>
      <c r="J1090"/>
      <c r="K1090"/>
      <c r="L1090"/>
      <c r="M1090"/>
      <c r="N1090"/>
      <c r="O1090"/>
    </row>
    <row r="1091" spans="1:15" ht="14.25" x14ac:dyDescent="0.15">
      <c r="A1091" s="29">
        <v>376213</v>
      </c>
      <c r="B1091" s="70" t="s">
        <v>5313</v>
      </c>
      <c r="C1091" s="31">
        <f>IF($H$2&gt;0,$H$2,MULTIPLIER!$C$33)</f>
        <v>0</v>
      </c>
      <c r="D1091" s="32">
        <v>96.16</v>
      </c>
      <c r="E1091" s="43">
        <f t="shared" si="28"/>
        <v>0</v>
      </c>
      <c r="F1091"/>
      <c r="G1091"/>
      <c r="H1091"/>
      <c r="I1091"/>
      <c r="J1091"/>
      <c r="K1091"/>
      <c r="L1091"/>
      <c r="M1091"/>
      <c r="N1091"/>
      <c r="O1091"/>
    </row>
    <row r="1092" spans="1:15" ht="14.25" x14ac:dyDescent="0.15">
      <c r="A1092" s="33">
        <v>376214</v>
      </c>
      <c r="B1092" s="71" t="s">
        <v>5314</v>
      </c>
      <c r="C1092" s="35">
        <f>IF($H$2&gt;0,$H$2,MULTIPLIER!$C$33)</f>
        <v>0</v>
      </c>
      <c r="D1092" s="36">
        <v>104.87</v>
      </c>
      <c r="E1092" s="43">
        <f t="shared" si="28"/>
        <v>0</v>
      </c>
      <c r="F1092"/>
      <c r="G1092"/>
      <c r="H1092"/>
      <c r="I1092"/>
      <c r="J1092"/>
      <c r="K1092"/>
      <c r="L1092"/>
      <c r="M1092"/>
      <c r="N1092"/>
      <c r="O1092"/>
    </row>
    <row r="1093" spans="1:15" ht="14.25" x14ac:dyDescent="0.15">
      <c r="A1093" s="29">
        <v>376215</v>
      </c>
      <c r="B1093" s="70" t="s">
        <v>5315</v>
      </c>
      <c r="C1093" s="31">
        <f>IF($H$2&gt;0,$H$2,MULTIPLIER!$C$33)</f>
        <v>0</v>
      </c>
      <c r="D1093" s="32">
        <v>115.8</v>
      </c>
      <c r="E1093" s="43">
        <f t="shared" si="28"/>
        <v>0</v>
      </c>
      <c r="F1093"/>
      <c r="G1093"/>
      <c r="H1093"/>
      <c r="I1093"/>
      <c r="J1093"/>
      <c r="K1093"/>
      <c r="L1093"/>
      <c r="M1093"/>
      <c r="N1093"/>
      <c r="O1093"/>
    </row>
    <row r="1094" spans="1:15" ht="14.25" x14ac:dyDescent="0.15">
      <c r="A1094" s="33">
        <v>376216</v>
      </c>
      <c r="B1094" s="71" t="s">
        <v>5316</v>
      </c>
      <c r="C1094" s="35">
        <f>IF($H$2&gt;0,$H$2,MULTIPLIER!$C$33)</f>
        <v>0</v>
      </c>
      <c r="D1094" s="36">
        <v>125.6</v>
      </c>
      <c r="E1094" s="43">
        <f t="shared" si="28"/>
        <v>0</v>
      </c>
      <c r="F1094"/>
      <c r="G1094"/>
      <c r="H1094"/>
      <c r="I1094"/>
      <c r="J1094"/>
      <c r="K1094"/>
      <c r="L1094"/>
      <c r="M1094"/>
      <c r="N1094"/>
      <c r="O1094"/>
    </row>
    <row r="1095" spans="1:15" ht="14.25" x14ac:dyDescent="0.15">
      <c r="A1095" s="29">
        <v>376220</v>
      </c>
      <c r="B1095" s="70" t="s">
        <v>5318</v>
      </c>
      <c r="C1095" s="31">
        <f>IF($H$2&gt;0,$H$2,MULTIPLIER!$C$33)</f>
        <v>0</v>
      </c>
      <c r="D1095" s="32">
        <v>166.14</v>
      </c>
      <c r="E1095" s="43">
        <f t="shared" si="28"/>
        <v>0</v>
      </c>
      <c r="F1095"/>
      <c r="G1095"/>
      <c r="H1095"/>
      <c r="I1095"/>
      <c r="J1095"/>
      <c r="K1095"/>
      <c r="L1095"/>
      <c r="M1095"/>
      <c r="N1095"/>
      <c r="O1095"/>
    </row>
    <row r="1096" spans="1:15" ht="14.25" x14ac:dyDescent="0.15">
      <c r="A1096" s="33">
        <v>376228</v>
      </c>
      <c r="B1096" s="71" t="s">
        <v>5322</v>
      </c>
      <c r="C1096" s="35">
        <f>IF($H$2&gt;0,$H$2,MULTIPLIER!$C$33)</f>
        <v>0</v>
      </c>
      <c r="D1096" s="36">
        <v>244.57</v>
      </c>
      <c r="E1096" s="43">
        <f t="shared" si="28"/>
        <v>0</v>
      </c>
      <c r="F1096"/>
      <c r="G1096"/>
      <c r="H1096"/>
      <c r="I1096"/>
      <c r="J1096"/>
      <c r="K1096"/>
      <c r="L1096"/>
      <c r="M1096"/>
      <c r="N1096"/>
      <c r="O1096"/>
    </row>
    <row r="1097" spans="1:15" ht="14.25" x14ac:dyDescent="0.15">
      <c r="A1097" s="29">
        <v>376241</v>
      </c>
      <c r="B1097" s="70" t="s">
        <v>5323</v>
      </c>
      <c r="C1097" s="31">
        <f>IF($H$2&gt;0,$H$2,MULTIPLIER!$C$33)</f>
        <v>0</v>
      </c>
      <c r="D1097" s="32">
        <v>40.619999999999997</v>
      </c>
      <c r="E1097" s="43">
        <f t="shared" si="28"/>
        <v>0</v>
      </c>
      <c r="F1097"/>
      <c r="G1097"/>
      <c r="H1097"/>
      <c r="I1097"/>
      <c r="J1097"/>
      <c r="K1097"/>
      <c r="L1097"/>
      <c r="M1097"/>
      <c r="N1097"/>
      <c r="O1097"/>
    </row>
    <row r="1098" spans="1:15" ht="14.25" x14ac:dyDescent="0.15">
      <c r="A1098" s="33">
        <v>376242</v>
      </c>
      <c r="B1098" s="71" t="s">
        <v>5324</v>
      </c>
      <c r="C1098" s="35">
        <f>IF($H$2&gt;0,$H$2,MULTIPLIER!$C$33)</f>
        <v>0</v>
      </c>
      <c r="D1098" s="36">
        <v>43.39</v>
      </c>
      <c r="E1098" s="43">
        <f t="shared" si="28"/>
        <v>0</v>
      </c>
      <c r="F1098"/>
      <c r="G1098"/>
      <c r="H1098"/>
      <c r="I1098"/>
      <c r="J1098"/>
      <c r="K1098"/>
      <c r="L1098"/>
      <c r="M1098"/>
      <c r="N1098"/>
      <c r="O1098"/>
    </row>
    <row r="1099" spans="1:15" ht="14.25" x14ac:dyDescent="0.15">
      <c r="A1099" s="29">
        <v>376243</v>
      </c>
      <c r="B1099" s="70" t="s">
        <v>5325</v>
      </c>
      <c r="C1099" s="31">
        <f>IF($H$2&gt;0,$H$2,MULTIPLIER!$C$33)</f>
        <v>0</v>
      </c>
      <c r="D1099" s="32">
        <v>52.99</v>
      </c>
      <c r="E1099" s="43">
        <f t="shared" si="28"/>
        <v>0</v>
      </c>
      <c r="F1099"/>
      <c r="G1099"/>
      <c r="H1099"/>
      <c r="I1099"/>
      <c r="J1099"/>
      <c r="K1099"/>
      <c r="L1099"/>
      <c r="M1099"/>
      <c r="N1099"/>
      <c r="O1099"/>
    </row>
    <row r="1100" spans="1:15" ht="14.25" x14ac:dyDescent="0.15">
      <c r="A1100" s="33">
        <v>376244</v>
      </c>
      <c r="B1100" s="71" t="s">
        <v>5326</v>
      </c>
      <c r="C1100" s="35">
        <f>IF($H$2&gt;0,$H$2,MULTIPLIER!$C$33)</f>
        <v>0</v>
      </c>
      <c r="D1100" s="36">
        <v>64.069999999999993</v>
      </c>
      <c r="E1100" s="43">
        <f t="shared" si="28"/>
        <v>0</v>
      </c>
      <c r="F1100"/>
      <c r="G1100"/>
      <c r="H1100"/>
      <c r="I1100"/>
      <c r="J1100"/>
      <c r="K1100"/>
      <c r="L1100"/>
      <c r="M1100"/>
      <c r="N1100"/>
      <c r="O1100"/>
    </row>
    <row r="1101" spans="1:15" ht="14.25" x14ac:dyDescent="0.15">
      <c r="A1101" s="29">
        <v>376245</v>
      </c>
      <c r="B1101" s="70" t="s">
        <v>5327</v>
      </c>
      <c r="C1101" s="31">
        <f>IF($H$2&gt;0,$H$2,MULTIPLIER!$C$33)</f>
        <v>0</v>
      </c>
      <c r="D1101" s="32">
        <v>75.17</v>
      </c>
      <c r="E1101" s="43">
        <f t="shared" si="28"/>
        <v>0</v>
      </c>
      <c r="F1101"/>
      <c r="G1101"/>
      <c r="H1101"/>
      <c r="I1101"/>
      <c r="J1101"/>
      <c r="K1101"/>
      <c r="L1101"/>
      <c r="M1101"/>
      <c r="N1101"/>
      <c r="O1101"/>
    </row>
    <row r="1102" spans="1:15" ht="14.25" x14ac:dyDescent="0.15">
      <c r="A1102" s="33">
        <v>376246</v>
      </c>
      <c r="B1102" s="71" t="s">
        <v>5328</v>
      </c>
      <c r="C1102" s="35">
        <f>IF($H$2&gt;0,$H$2,MULTIPLIER!$C$33)</f>
        <v>0</v>
      </c>
      <c r="D1102" s="36">
        <v>86.28</v>
      </c>
      <c r="E1102" s="43">
        <f t="shared" si="28"/>
        <v>0</v>
      </c>
      <c r="F1102"/>
      <c r="G1102"/>
      <c r="H1102"/>
      <c r="I1102"/>
      <c r="J1102"/>
      <c r="K1102"/>
      <c r="L1102"/>
      <c r="M1102"/>
      <c r="N1102"/>
      <c r="O1102"/>
    </row>
    <row r="1103" spans="1:15" ht="14.25" x14ac:dyDescent="0.15">
      <c r="A1103" s="29">
        <v>376247</v>
      </c>
      <c r="B1103" s="70" t="s">
        <v>5329</v>
      </c>
      <c r="C1103" s="31">
        <f>IF($H$2&gt;0,$H$2,MULTIPLIER!$C$33)</f>
        <v>0</v>
      </c>
      <c r="D1103" s="32">
        <v>97.38</v>
      </c>
      <c r="E1103" s="43">
        <f t="shared" si="28"/>
        <v>0</v>
      </c>
      <c r="F1103"/>
      <c r="G1103"/>
      <c r="H1103"/>
      <c r="I1103"/>
      <c r="J1103"/>
      <c r="K1103"/>
      <c r="L1103"/>
      <c r="M1103"/>
      <c r="N1103"/>
      <c r="O1103"/>
    </row>
    <row r="1104" spans="1:15" ht="14.25" x14ac:dyDescent="0.15">
      <c r="A1104" s="33">
        <v>376248</v>
      </c>
      <c r="B1104" s="71" t="s">
        <v>5330</v>
      </c>
      <c r="C1104" s="35">
        <f>IF($H$2&gt;0,$H$2,MULTIPLIER!$C$33)</f>
        <v>0</v>
      </c>
      <c r="D1104" s="36">
        <v>108.51</v>
      </c>
      <c r="E1104" s="43">
        <f t="shared" si="28"/>
        <v>0</v>
      </c>
      <c r="F1104"/>
      <c r="G1104"/>
      <c r="H1104"/>
      <c r="I1104"/>
      <c r="J1104"/>
      <c r="K1104"/>
      <c r="L1104"/>
      <c r="M1104"/>
      <c r="N1104"/>
      <c r="O1104"/>
    </row>
    <row r="1105" spans="1:15" ht="14.25" x14ac:dyDescent="0.15">
      <c r="A1105" s="29">
        <v>376249</v>
      </c>
      <c r="B1105" s="70" t="s">
        <v>5331</v>
      </c>
      <c r="C1105" s="31">
        <f>IF($H$2&gt;0,$H$2,MULTIPLIER!$C$33)</f>
        <v>0</v>
      </c>
      <c r="D1105" s="32">
        <v>119.59</v>
      </c>
      <c r="E1105" s="43">
        <f t="shared" si="28"/>
        <v>0</v>
      </c>
      <c r="F1105"/>
      <c r="G1105"/>
      <c r="H1105"/>
      <c r="I1105"/>
      <c r="J1105"/>
      <c r="K1105"/>
      <c r="L1105"/>
      <c r="M1105"/>
      <c r="N1105"/>
      <c r="O1105"/>
    </row>
    <row r="1106" spans="1:15" ht="14.25" x14ac:dyDescent="0.15">
      <c r="A1106" s="33">
        <v>376250</v>
      </c>
      <c r="B1106" s="71" t="s">
        <v>5332</v>
      </c>
      <c r="C1106" s="35">
        <f>IF($H$2&gt;0,$H$2,MULTIPLIER!$C$33)</f>
        <v>0</v>
      </c>
      <c r="D1106" s="36">
        <v>130.72</v>
      </c>
      <c r="E1106" s="43">
        <f t="shared" si="28"/>
        <v>0</v>
      </c>
      <c r="F1106"/>
      <c r="G1106"/>
      <c r="H1106"/>
      <c r="I1106"/>
      <c r="J1106"/>
      <c r="K1106"/>
      <c r="L1106"/>
      <c r="M1106"/>
      <c r="N1106"/>
      <c r="O1106"/>
    </row>
    <row r="1107" spans="1:15" ht="14.25" x14ac:dyDescent="0.15">
      <c r="A1107" s="29">
        <v>376251</v>
      </c>
      <c r="B1107" s="70" t="s">
        <v>5333</v>
      </c>
      <c r="C1107" s="31">
        <f>IF($H$2&gt;0,$H$2,MULTIPLIER!$C$33)</f>
        <v>0</v>
      </c>
      <c r="D1107" s="32">
        <v>141.84</v>
      </c>
      <c r="E1107" s="43">
        <f t="shared" si="28"/>
        <v>0</v>
      </c>
      <c r="F1107"/>
      <c r="G1107"/>
      <c r="H1107"/>
      <c r="I1107"/>
      <c r="J1107"/>
      <c r="K1107"/>
      <c r="L1107"/>
      <c r="M1107"/>
      <c r="N1107"/>
      <c r="O1107"/>
    </row>
    <row r="1108" spans="1:15" ht="14.25" x14ac:dyDescent="0.15">
      <c r="A1108" s="33">
        <v>376253</v>
      </c>
      <c r="B1108" s="71" t="s">
        <v>5334</v>
      </c>
      <c r="C1108" s="35">
        <f>IF($H$2&gt;0,$H$2,MULTIPLIER!$C$33)</f>
        <v>0</v>
      </c>
      <c r="D1108" s="36">
        <v>164.95</v>
      </c>
      <c r="E1108" s="43">
        <f t="shared" si="28"/>
        <v>0</v>
      </c>
      <c r="F1108"/>
      <c r="G1108"/>
      <c r="H1108"/>
      <c r="I1108"/>
      <c r="J1108"/>
      <c r="K1108"/>
      <c r="L1108"/>
      <c r="M1108"/>
      <c r="N1108"/>
      <c r="O1108"/>
    </row>
    <row r="1109" spans="1:15" ht="14.25" x14ac:dyDescent="0.15">
      <c r="A1109" s="29">
        <v>376255</v>
      </c>
      <c r="B1109" s="70" t="s">
        <v>5335</v>
      </c>
      <c r="C1109" s="31">
        <f>IF($H$2&gt;0,$H$2,MULTIPLIER!$C$33)</f>
        <v>0</v>
      </c>
      <c r="D1109" s="32">
        <v>187.16</v>
      </c>
      <c r="E1109" s="43">
        <f t="shared" si="28"/>
        <v>0</v>
      </c>
      <c r="F1109"/>
      <c r="G1109"/>
      <c r="H1109"/>
      <c r="I1109"/>
      <c r="J1109"/>
      <c r="K1109"/>
      <c r="L1109"/>
      <c r="M1109"/>
      <c r="N1109"/>
      <c r="O1109"/>
    </row>
    <row r="1110" spans="1:15" ht="14.25" x14ac:dyDescent="0.15">
      <c r="A1110" s="33">
        <v>376259</v>
      </c>
      <c r="B1110" s="71" t="s">
        <v>5337</v>
      </c>
      <c r="C1110" s="35">
        <f>IF($H$2&gt;0,$H$2,MULTIPLIER!$C$33)</f>
        <v>0</v>
      </c>
      <c r="D1110" s="36">
        <v>231.58</v>
      </c>
      <c r="E1110" s="43">
        <f t="shared" si="28"/>
        <v>0</v>
      </c>
      <c r="F1110"/>
      <c r="G1110"/>
      <c r="H1110"/>
      <c r="I1110"/>
      <c r="J1110"/>
      <c r="K1110"/>
      <c r="L1110"/>
      <c r="M1110"/>
      <c r="N1110"/>
      <c r="O1110"/>
    </row>
    <row r="1111" spans="1:15" ht="14.25" x14ac:dyDescent="0.15">
      <c r="A1111" s="29">
        <v>376263</v>
      </c>
      <c r="B1111" s="70" t="s">
        <v>5339</v>
      </c>
      <c r="C1111" s="31">
        <f>IF($H$2&gt;0,$H$2,MULTIPLIER!$C$33)</f>
        <v>0</v>
      </c>
      <c r="D1111" s="32">
        <v>275.99</v>
      </c>
      <c r="E1111" s="43">
        <f t="shared" si="28"/>
        <v>0</v>
      </c>
      <c r="F1111"/>
      <c r="G1111"/>
      <c r="H1111"/>
      <c r="I1111"/>
      <c r="J1111"/>
      <c r="K1111"/>
      <c r="L1111"/>
      <c r="M1111"/>
      <c r="N1111"/>
      <c r="O1111"/>
    </row>
    <row r="1112" spans="1:15" ht="14.25" x14ac:dyDescent="0.15">
      <c r="A1112" s="33">
        <v>376276</v>
      </c>
      <c r="B1112" s="71" t="s">
        <v>5340</v>
      </c>
      <c r="C1112" s="35">
        <f>IF($H$2&gt;0,$H$2,MULTIPLIER!$C$33)</f>
        <v>0</v>
      </c>
      <c r="D1112" s="36">
        <v>56.39</v>
      </c>
      <c r="E1112" s="43">
        <f t="shared" si="28"/>
        <v>0</v>
      </c>
      <c r="F1112"/>
      <c r="G1112"/>
      <c r="H1112"/>
      <c r="I1112"/>
      <c r="J1112"/>
      <c r="K1112"/>
      <c r="L1112"/>
      <c r="M1112"/>
      <c r="N1112"/>
      <c r="O1112"/>
    </row>
    <row r="1113" spans="1:15" ht="14.25" x14ac:dyDescent="0.15">
      <c r="A1113" s="29">
        <v>376277</v>
      </c>
      <c r="B1113" s="70" t="s">
        <v>5341</v>
      </c>
      <c r="C1113" s="31">
        <f>IF($H$2&gt;0,$H$2,MULTIPLIER!$C$33)</f>
        <v>0</v>
      </c>
      <c r="D1113" s="32">
        <v>71.5</v>
      </c>
      <c r="E1113" s="43">
        <f t="shared" si="28"/>
        <v>0</v>
      </c>
      <c r="F1113"/>
      <c r="G1113"/>
      <c r="H1113"/>
      <c r="I1113"/>
      <c r="J1113"/>
      <c r="K1113"/>
      <c r="L1113"/>
      <c r="M1113"/>
      <c r="N1113"/>
      <c r="O1113"/>
    </row>
    <row r="1114" spans="1:15" ht="14.25" x14ac:dyDescent="0.15">
      <c r="A1114" s="33">
        <v>376278</v>
      </c>
      <c r="B1114" s="71" t="s">
        <v>5342</v>
      </c>
      <c r="C1114" s="35">
        <f>IF($H$2&gt;0,$H$2,MULTIPLIER!$C$33)</f>
        <v>0</v>
      </c>
      <c r="D1114" s="36">
        <v>85.82</v>
      </c>
      <c r="E1114" s="43">
        <f t="shared" si="28"/>
        <v>0</v>
      </c>
      <c r="F1114"/>
      <c r="G1114"/>
      <c r="H1114"/>
      <c r="I1114"/>
      <c r="J1114"/>
      <c r="K1114"/>
      <c r="L1114"/>
      <c r="M1114"/>
      <c r="N1114"/>
      <c r="O1114"/>
    </row>
    <row r="1115" spans="1:15" ht="14.25" x14ac:dyDescent="0.15">
      <c r="A1115" s="29">
        <v>376279</v>
      </c>
      <c r="B1115" s="70" t="s">
        <v>5343</v>
      </c>
      <c r="C1115" s="31">
        <f>IF($H$2&gt;0,$H$2,MULTIPLIER!$C$33)</f>
        <v>0</v>
      </c>
      <c r="D1115" s="32">
        <v>100.9</v>
      </c>
      <c r="E1115" s="43">
        <f t="shared" si="28"/>
        <v>0</v>
      </c>
      <c r="F1115"/>
      <c r="G1115"/>
      <c r="H1115"/>
      <c r="I1115"/>
      <c r="J1115"/>
      <c r="K1115"/>
      <c r="L1115"/>
      <c r="M1115"/>
      <c r="N1115"/>
      <c r="O1115"/>
    </row>
    <row r="1116" spans="1:15" ht="14.25" x14ac:dyDescent="0.15">
      <c r="A1116" s="33">
        <v>376280</v>
      </c>
      <c r="B1116" s="71" t="s">
        <v>5344</v>
      </c>
      <c r="C1116" s="35">
        <f>IF($H$2&gt;0,$H$2,MULTIPLIER!$C$33)</f>
        <v>0</v>
      </c>
      <c r="D1116" s="36">
        <v>116</v>
      </c>
      <c r="E1116" s="43">
        <f t="shared" si="28"/>
        <v>0</v>
      </c>
      <c r="F1116"/>
      <c r="G1116"/>
      <c r="H1116"/>
      <c r="I1116"/>
      <c r="J1116"/>
      <c r="K1116"/>
      <c r="L1116"/>
      <c r="M1116"/>
      <c r="N1116"/>
      <c r="O1116"/>
    </row>
    <row r="1117" spans="1:15" ht="14.25" x14ac:dyDescent="0.15">
      <c r="A1117" s="29">
        <v>376281</v>
      </c>
      <c r="B1117" s="70" t="s">
        <v>5345</v>
      </c>
      <c r="C1117" s="31">
        <f>IF($H$2&gt;0,$H$2,MULTIPLIER!$C$33)</f>
        <v>0</v>
      </c>
      <c r="D1117" s="32">
        <v>131.11000000000001</v>
      </c>
      <c r="E1117" s="43">
        <f t="shared" ref="E1117:E1148" si="29">C1117*D1117</f>
        <v>0</v>
      </c>
      <c r="F1117"/>
      <c r="G1117"/>
      <c r="H1117"/>
      <c r="I1117"/>
      <c r="J1117"/>
      <c r="K1117"/>
      <c r="L1117"/>
      <c r="M1117"/>
      <c r="N1117"/>
      <c r="O1117"/>
    </row>
    <row r="1118" spans="1:15" ht="14.25" x14ac:dyDescent="0.15">
      <c r="A1118" s="33">
        <v>376282</v>
      </c>
      <c r="B1118" s="71" t="s">
        <v>5346</v>
      </c>
      <c r="C1118" s="35">
        <f>IF($H$2&gt;0,$H$2,MULTIPLIER!$C$33)</f>
        <v>0</v>
      </c>
      <c r="D1118" s="36">
        <v>146.18</v>
      </c>
      <c r="E1118" s="43">
        <f t="shared" si="29"/>
        <v>0</v>
      </c>
      <c r="F1118"/>
      <c r="G1118"/>
      <c r="H1118"/>
      <c r="I1118"/>
      <c r="J1118"/>
      <c r="K1118"/>
      <c r="L1118"/>
      <c r="M1118"/>
      <c r="N1118"/>
      <c r="O1118"/>
    </row>
    <row r="1119" spans="1:15" ht="14.25" x14ac:dyDescent="0.15">
      <c r="A1119" s="29">
        <v>376283</v>
      </c>
      <c r="B1119" s="70" t="s">
        <v>5347</v>
      </c>
      <c r="C1119" s="31">
        <f>IF($H$2&gt;0,$H$2,MULTIPLIER!$C$33)</f>
        <v>0</v>
      </c>
      <c r="D1119" s="32">
        <v>161.30000000000001</v>
      </c>
      <c r="E1119" s="43">
        <f t="shared" si="29"/>
        <v>0</v>
      </c>
      <c r="F1119"/>
      <c r="G1119"/>
      <c r="H1119"/>
      <c r="I1119"/>
      <c r="J1119"/>
      <c r="K1119"/>
      <c r="L1119"/>
      <c r="M1119"/>
      <c r="N1119"/>
      <c r="O1119"/>
    </row>
    <row r="1120" spans="1:15" ht="14.25" x14ac:dyDescent="0.15">
      <c r="A1120" s="33">
        <v>376284</v>
      </c>
      <c r="B1120" s="71" t="s">
        <v>5348</v>
      </c>
      <c r="C1120" s="35">
        <f>IF($H$2&gt;0,$H$2,MULTIPLIER!$C$33)</f>
        <v>0</v>
      </c>
      <c r="D1120" s="36">
        <v>176.4</v>
      </c>
      <c r="E1120" s="43">
        <f t="shared" si="29"/>
        <v>0</v>
      </c>
      <c r="F1120"/>
      <c r="G1120"/>
      <c r="H1120"/>
      <c r="I1120"/>
      <c r="J1120"/>
      <c r="K1120"/>
      <c r="L1120"/>
      <c r="M1120"/>
      <c r="N1120"/>
      <c r="O1120"/>
    </row>
    <row r="1121" spans="1:15" ht="14.25" x14ac:dyDescent="0.15">
      <c r="A1121" s="29">
        <v>376285</v>
      </c>
      <c r="B1121" s="70" t="s">
        <v>5349</v>
      </c>
      <c r="C1121" s="31">
        <f>IF($H$2&gt;0,$H$2,MULTIPLIER!$C$33)</f>
        <v>0</v>
      </c>
      <c r="D1121" s="32">
        <v>191.51</v>
      </c>
      <c r="E1121" s="43">
        <f t="shared" si="29"/>
        <v>0</v>
      </c>
      <c r="F1121"/>
      <c r="G1121"/>
      <c r="H1121"/>
      <c r="I1121"/>
      <c r="J1121"/>
      <c r="K1121"/>
      <c r="L1121"/>
      <c r="M1121"/>
      <c r="N1121"/>
      <c r="O1121"/>
    </row>
    <row r="1122" spans="1:15" ht="14.25" x14ac:dyDescent="0.15">
      <c r="A1122" s="33">
        <v>376287</v>
      </c>
      <c r="B1122" s="71" t="s">
        <v>5350</v>
      </c>
      <c r="C1122" s="35">
        <f>IF($H$2&gt;0,$H$2,MULTIPLIER!$C$33)</f>
        <v>0</v>
      </c>
      <c r="D1122" s="36">
        <v>224.08</v>
      </c>
      <c r="E1122" s="43">
        <f t="shared" si="29"/>
        <v>0</v>
      </c>
      <c r="F1122"/>
      <c r="G1122"/>
      <c r="H1122"/>
      <c r="I1122"/>
      <c r="J1122"/>
      <c r="K1122"/>
      <c r="L1122"/>
      <c r="M1122"/>
      <c r="N1122"/>
      <c r="O1122"/>
    </row>
    <row r="1123" spans="1:15" ht="14.25" x14ac:dyDescent="0.15">
      <c r="A1123" s="29">
        <v>376289</v>
      </c>
      <c r="B1123" s="70" t="s">
        <v>5351</v>
      </c>
      <c r="C1123" s="31">
        <f>IF($H$2&gt;0,$H$2,MULTIPLIER!$C$33)</f>
        <v>0</v>
      </c>
      <c r="D1123" s="32">
        <v>254.26</v>
      </c>
      <c r="E1123" s="43">
        <f t="shared" si="29"/>
        <v>0</v>
      </c>
      <c r="F1123"/>
      <c r="G1123"/>
      <c r="H1123"/>
      <c r="I1123"/>
      <c r="J1123"/>
      <c r="K1123"/>
      <c r="L1123"/>
      <c r="M1123"/>
      <c r="N1123"/>
      <c r="O1123"/>
    </row>
    <row r="1124" spans="1:15" ht="14.25" x14ac:dyDescent="0.15">
      <c r="A1124" s="33">
        <v>376293</v>
      </c>
      <c r="B1124" s="71" t="s">
        <v>5353</v>
      </c>
      <c r="C1124" s="35">
        <f>IF($H$2&gt;0,$H$2,MULTIPLIER!$C$33)</f>
        <v>0</v>
      </c>
      <c r="D1124" s="36">
        <v>314.64999999999998</v>
      </c>
      <c r="E1124" s="43">
        <f t="shared" si="29"/>
        <v>0</v>
      </c>
      <c r="F1124"/>
      <c r="G1124"/>
      <c r="H1124"/>
      <c r="I1124"/>
      <c r="J1124"/>
      <c r="K1124"/>
      <c r="L1124"/>
      <c r="M1124"/>
      <c r="N1124"/>
      <c r="O1124"/>
    </row>
    <row r="1125" spans="1:15" ht="14.25" x14ac:dyDescent="0.15">
      <c r="A1125" s="29">
        <v>376297</v>
      </c>
      <c r="B1125" s="70" t="s">
        <v>5355</v>
      </c>
      <c r="C1125" s="31">
        <f>IF($H$2&gt;0,$H$2,MULTIPLIER!$C$33)</f>
        <v>0</v>
      </c>
      <c r="D1125" s="32">
        <v>375.01</v>
      </c>
      <c r="E1125" s="43">
        <f t="shared" si="29"/>
        <v>0</v>
      </c>
      <c r="F1125"/>
      <c r="G1125"/>
      <c r="H1125"/>
      <c r="I1125"/>
      <c r="J1125"/>
      <c r="K1125"/>
      <c r="L1125"/>
      <c r="M1125"/>
      <c r="N1125"/>
      <c r="O1125"/>
    </row>
    <row r="1126" spans="1:15" ht="14.25" x14ac:dyDescent="0.15">
      <c r="A1126" s="33">
        <v>376310</v>
      </c>
      <c r="B1126" s="71" t="s">
        <v>5356</v>
      </c>
      <c r="C1126" s="35">
        <f>IF($H$2&gt;0,$H$2,MULTIPLIER!$C$33)</f>
        <v>0</v>
      </c>
      <c r="D1126" s="36">
        <v>77.150000000000006</v>
      </c>
      <c r="E1126" s="43">
        <f t="shared" si="29"/>
        <v>0</v>
      </c>
      <c r="F1126"/>
      <c r="G1126"/>
      <c r="H1126"/>
      <c r="I1126"/>
      <c r="J1126"/>
      <c r="K1126"/>
      <c r="L1126"/>
      <c r="M1126"/>
      <c r="N1126"/>
      <c r="O1126"/>
    </row>
    <row r="1127" spans="1:15" ht="14.25" x14ac:dyDescent="0.15">
      <c r="A1127" s="29">
        <v>376311</v>
      </c>
      <c r="B1127" s="70" t="s">
        <v>5357</v>
      </c>
      <c r="C1127" s="31">
        <f>IF($H$2&gt;0,$H$2,MULTIPLIER!$C$33)</f>
        <v>0</v>
      </c>
      <c r="D1127" s="32">
        <v>91.75</v>
      </c>
      <c r="E1127" s="43">
        <f t="shared" si="29"/>
        <v>0</v>
      </c>
      <c r="F1127"/>
      <c r="G1127"/>
      <c r="H1127"/>
      <c r="I1127"/>
      <c r="J1127"/>
      <c r="K1127"/>
      <c r="L1127"/>
      <c r="M1127"/>
      <c r="N1127"/>
      <c r="O1127"/>
    </row>
    <row r="1128" spans="1:15" ht="14.25" x14ac:dyDescent="0.15">
      <c r="A1128" s="33">
        <v>376312</v>
      </c>
      <c r="B1128" s="71" t="s">
        <v>5358</v>
      </c>
      <c r="C1128" s="35">
        <f>IF($H$2&gt;0,$H$2,MULTIPLIER!$C$33)</f>
        <v>0</v>
      </c>
      <c r="D1128" s="36">
        <v>110.01</v>
      </c>
      <c r="E1128" s="43">
        <f t="shared" si="29"/>
        <v>0</v>
      </c>
      <c r="F1128"/>
      <c r="G1128"/>
      <c r="H1128"/>
      <c r="I1128"/>
      <c r="J1128"/>
      <c r="K1128"/>
      <c r="L1128"/>
      <c r="M1128"/>
      <c r="N1128"/>
      <c r="O1128"/>
    </row>
    <row r="1129" spans="1:15" ht="14.25" x14ac:dyDescent="0.15">
      <c r="A1129" s="29">
        <v>376313</v>
      </c>
      <c r="B1129" s="70" t="s">
        <v>5359</v>
      </c>
      <c r="C1129" s="31">
        <f>IF($H$2&gt;0,$H$2,MULTIPLIER!$C$33)</f>
        <v>0</v>
      </c>
      <c r="D1129" s="32">
        <v>129.5</v>
      </c>
      <c r="E1129" s="43">
        <f t="shared" si="29"/>
        <v>0</v>
      </c>
      <c r="F1129"/>
      <c r="G1129"/>
      <c r="H1129"/>
      <c r="I1129"/>
      <c r="J1129"/>
      <c r="K1129"/>
      <c r="L1129"/>
      <c r="M1129"/>
      <c r="N1129"/>
      <c r="O1129"/>
    </row>
    <row r="1130" spans="1:15" ht="14.25" x14ac:dyDescent="0.15">
      <c r="A1130" s="33">
        <v>376314</v>
      </c>
      <c r="B1130" s="71" t="s">
        <v>5360</v>
      </c>
      <c r="C1130" s="35">
        <f>IF($H$2&gt;0,$H$2,MULTIPLIER!$C$33)</f>
        <v>0</v>
      </c>
      <c r="D1130" s="36">
        <v>148.94</v>
      </c>
      <c r="E1130" s="43">
        <f t="shared" si="29"/>
        <v>0</v>
      </c>
      <c r="F1130"/>
      <c r="G1130"/>
      <c r="H1130"/>
      <c r="I1130"/>
      <c r="J1130"/>
      <c r="K1130"/>
      <c r="L1130"/>
      <c r="M1130"/>
      <c r="N1130"/>
      <c r="O1130"/>
    </row>
    <row r="1131" spans="1:15" ht="14.25" x14ac:dyDescent="0.15">
      <c r="A1131" s="29">
        <v>376315</v>
      </c>
      <c r="B1131" s="70" t="s">
        <v>5361</v>
      </c>
      <c r="C1131" s="31">
        <f>IF($H$2&gt;0,$H$2,MULTIPLIER!$C$33)</f>
        <v>0</v>
      </c>
      <c r="D1131" s="32">
        <v>168.41</v>
      </c>
      <c r="E1131" s="43">
        <f t="shared" si="29"/>
        <v>0</v>
      </c>
      <c r="F1131"/>
      <c r="G1131"/>
      <c r="H1131"/>
      <c r="I1131"/>
      <c r="J1131"/>
      <c r="K1131"/>
      <c r="L1131"/>
      <c r="M1131"/>
      <c r="N1131"/>
      <c r="O1131"/>
    </row>
    <row r="1132" spans="1:15" ht="14.25" x14ac:dyDescent="0.15">
      <c r="A1132" s="33">
        <v>376317</v>
      </c>
      <c r="B1132" s="71" t="s">
        <v>5363</v>
      </c>
      <c r="C1132" s="35">
        <f>IF($H$2&gt;0,$H$2,MULTIPLIER!$C$33)</f>
        <v>0</v>
      </c>
      <c r="D1132" s="36">
        <v>207.37</v>
      </c>
      <c r="E1132" s="43">
        <f t="shared" si="29"/>
        <v>0</v>
      </c>
      <c r="F1132"/>
      <c r="G1132"/>
      <c r="H1132"/>
      <c r="I1132"/>
      <c r="J1132"/>
      <c r="K1132"/>
      <c r="L1132"/>
      <c r="M1132"/>
      <c r="N1132"/>
      <c r="O1132"/>
    </row>
    <row r="1133" spans="1:15" ht="14.25" x14ac:dyDescent="0.15">
      <c r="A1133" s="29">
        <v>376318</v>
      </c>
      <c r="B1133" s="70" t="s">
        <v>5364</v>
      </c>
      <c r="C1133" s="31">
        <f>IF($H$2&gt;0,$H$2,MULTIPLIER!$C$33)</f>
        <v>0</v>
      </c>
      <c r="D1133" s="32">
        <v>226.78</v>
      </c>
      <c r="E1133" s="43">
        <f t="shared" si="29"/>
        <v>0</v>
      </c>
      <c r="F1133"/>
      <c r="G1133"/>
      <c r="H1133"/>
      <c r="I1133"/>
      <c r="J1133"/>
      <c r="K1133"/>
      <c r="L1133"/>
      <c r="M1133"/>
      <c r="N1133"/>
      <c r="O1133"/>
    </row>
    <row r="1134" spans="1:15" ht="14.25" x14ac:dyDescent="0.15">
      <c r="A1134" s="33">
        <v>376319</v>
      </c>
      <c r="B1134" s="71" t="s">
        <v>5365</v>
      </c>
      <c r="C1134" s="35">
        <f>IF($H$2&gt;0,$H$2,MULTIPLIER!$C$33)</f>
        <v>0</v>
      </c>
      <c r="D1134" s="36">
        <v>246.26</v>
      </c>
      <c r="E1134" s="43">
        <f t="shared" si="29"/>
        <v>0</v>
      </c>
      <c r="F1134"/>
      <c r="G1134"/>
      <c r="H1134"/>
      <c r="I1134"/>
      <c r="J1134"/>
      <c r="K1134"/>
      <c r="L1134"/>
      <c r="M1134"/>
      <c r="N1134"/>
      <c r="O1134"/>
    </row>
    <row r="1135" spans="1:15" ht="14.25" x14ac:dyDescent="0.15">
      <c r="A1135" s="29">
        <v>376323</v>
      </c>
      <c r="B1135" s="70" t="s">
        <v>5367</v>
      </c>
      <c r="C1135" s="31">
        <f>IF($H$2&gt;0,$H$2,MULTIPLIER!$C$33)</f>
        <v>0</v>
      </c>
      <c r="D1135" s="32">
        <v>324.89999999999998</v>
      </c>
      <c r="E1135" s="43">
        <f t="shared" si="29"/>
        <v>0</v>
      </c>
      <c r="F1135"/>
      <c r="G1135"/>
      <c r="H1135"/>
      <c r="I1135"/>
      <c r="J1135"/>
      <c r="K1135"/>
      <c r="L1135"/>
      <c r="M1135"/>
      <c r="N1135"/>
      <c r="O1135"/>
    </row>
    <row r="1136" spans="1:15" ht="14.25" x14ac:dyDescent="0.15">
      <c r="A1136" s="33">
        <v>376331</v>
      </c>
      <c r="B1136" s="71" t="s">
        <v>5371</v>
      </c>
      <c r="C1136" s="35">
        <f>IF($H$2&gt;0,$H$2,MULTIPLIER!$C$33)</f>
        <v>0</v>
      </c>
      <c r="D1136" s="36">
        <v>480.63</v>
      </c>
      <c r="E1136" s="43">
        <f t="shared" si="29"/>
        <v>0</v>
      </c>
      <c r="F1136"/>
      <c r="G1136"/>
      <c r="H1136"/>
      <c r="I1136"/>
      <c r="J1136"/>
      <c r="K1136"/>
      <c r="L1136"/>
      <c r="M1136"/>
      <c r="N1136"/>
      <c r="O1136"/>
    </row>
    <row r="1137" spans="1:15" ht="14.25" x14ac:dyDescent="0.15">
      <c r="A1137" s="29">
        <v>376344</v>
      </c>
      <c r="B1137" s="70" t="s">
        <v>5372</v>
      </c>
      <c r="C1137" s="31">
        <f>IF($H$2&gt;0,$H$2,MULTIPLIER!$C$33)</f>
        <v>0</v>
      </c>
      <c r="D1137" s="32">
        <v>95.27</v>
      </c>
      <c r="E1137" s="43">
        <f t="shared" si="29"/>
        <v>0</v>
      </c>
      <c r="F1137"/>
      <c r="G1137"/>
      <c r="H1137"/>
      <c r="I1137"/>
      <c r="J1137"/>
      <c r="K1137"/>
      <c r="L1137"/>
      <c r="M1137"/>
      <c r="N1137"/>
      <c r="O1137"/>
    </row>
    <row r="1138" spans="1:15" ht="14.25" x14ac:dyDescent="0.15">
      <c r="A1138" s="33">
        <v>376345</v>
      </c>
      <c r="B1138" s="71" t="s">
        <v>5373</v>
      </c>
      <c r="C1138" s="35">
        <f>IF($H$2&gt;0,$H$2,MULTIPLIER!$C$33)</f>
        <v>0</v>
      </c>
      <c r="D1138" s="36">
        <v>105.42</v>
      </c>
      <c r="E1138" s="43">
        <f t="shared" si="29"/>
        <v>0</v>
      </c>
      <c r="F1138"/>
      <c r="G1138"/>
      <c r="H1138"/>
      <c r="I1138"/>
      <c r="J1138"/>
      <c r="K1138"/>
      <c r="L1138"/>
      <c r="M1138"/>
      <c r="N1138"/>
      <c r="O1138"/>
    </row>
    <row r="1139" spans="1:15" ht="14.25" x14ac:dyDescent="0.15">
      <c r="A1139" s="29">
        <v>376346</v>
      </c>
      <c r="B1139" s="70" t="s">
        <v>5374</v>
      </c>
      <c r="C1139" s="31">
        <f>IF($H$2&gt;0,$H$2,MULTIPLIER!$C$33)</f>
        <v>0</v>
      </c>
      <c r="D1139" s="32">
        <v>128.43</v>
      </c>
      <c r="E1139" s="43">
        <f t="shared" si="29"/>
        <v>0</v>
      </c>
      <c r="F1139"/>
      <c r="G1139"/>
      <c r="H1139"/>
      <c r="I1139"/>
      <c r="J1139"/>
      <c r="K1139"/>
      <c r="L1139"/>
      <c r="M1139"/>
      <c r="N1139"/>
      <c r="O1139"/>
    </row>
    <row r="1140" spans="1:15" ht="14.25" x14ac:dyDescent="0.15">
      <c r="A1140" s="33">
        <v>376347</v>
      </c>
      <c r="B1140" s="71" t="s">
        <v>5375</v>
      </c>
      <c r="C1140" s="35">
        <f>IF($H$2&gt;0,$H$2,MULTIPLIER!$C$33)</f>
        <v>0</v>
      </c>
      <c r="D1140" s="36">
        <v>151.43</v>
      </c>
      <c r="E1140" s="43">
        <f t="shared" si="29"/>
        <v>0</v>
      </c>
      <c r="F1140"/>
      <c r="G1140"/>
      <c r="H1140"/>
      <c r="I1140"/>
      <c r="J1140"/>
      <c r="K1140"/>
      <c r="L1140"/>
      <c r="M1140"/>
      <c r="N1140"/>
      <c r="O1140"/>
    </row>
    <row r="1141" spans="1:15" ht="14.25" x14ac:dyDescent="0.15">
      <c r="A1141" s="29">
        <v>376348</v>
      </c>
      <c r="B1141" s="70" t="s">
        <v>5442</v>
      </c>
      <c r="C1141" s="31">
        <f>IF($H$2&gt;0,$H$2,MULTIPLIER!$C$33)</f>
        <v>0</v>
      </c>
      <c r="D1141" s="32">
        <v>174.43</v>
      </c>
      <c r="E1141" s="43">
        <f t="shared" si="29"/>
        <v>0</v>
      </c>
      <c r="F1141"/>
      <c r="G1141"/>
      <c r="H1141"/>
      <c r="I1141"/>
      <c r="J1141"/>
      <c r="K1141"/>
      <c r="L1141"/>
      <c r="M1141"/>
      <c r="N1141"/>
      <c r="O1141"/>
    </row>
    <row r="1142" spans="1:15" ht="14.25" x14ac:dyDescent="0.15">
      <c r="A1142" s="33">
        <v>376349</v>
      </c>
      <c r="B1142" s="71" t="s">
        <v>5377</v>
      </c>
      <c r="C1142" s="35">
        <f>IF($H$2&gt;0,$H$2,MULTIPLIER!$C$33)</f>
        <v>0</v>
      </c>
      <c r="D1142" s="36">
        <v>197.42</v>
      </c>
      <c r="E1142" s="43">
        <f t="shared" si="29"/>
        <v>0</v>
      </c>
      <c r="F1142"/>
      <c r="G1142"/>
      <c r="H1142"/>
      <c r="I1142"/>
      <c r="J1142"/>
      <c r="K1142"/>
      <c r="L1142"/>
      <c r="M1142"/>
      <c r="N1142"/>
      <c r="O1142"/>
    </row>
    <row r="1143" spans="1:15" ht="14.25" x14ac:dyDescent="0.15">
      <c r="A1143" s="29">
        <v>376350</v>
      </c>
      <c r="B1143" s="70" t="s">
        <v>5378</v>
      </c>
      <c r="C1143" s="31">
        <f>IF($H$2&gt;0,$H$2,MULTIPLIER!$C$33)</f>
        <v>0</v>
      </c>
      <c r="D1143" s="32">
        <v>220.4</v>
      </c>
      <c r="E1143" s="43">
        <f t="shared" si="29"/>
        <v>0</v>
      </c>
      <c r="F1143"/>
      <c r="G1143"/>
      <c r="H1143"/>
      <c r="I1143"/>
      <c r="J1143"/>
      <c r="K1143"/>
      <c r="L1143"/>
      <c r="M1143"/>
      <c r="N1143"/>
      <c r="O1143"/>
    </row>
    <row r="1144" spans="1:15" ht="14.25" x14ac:dyDescent="0.15">
      <c r="A1144" s="33">
        <v>376351</v>
      </c>
      <c r="B1144" s="71" t="s">
        <v>5379</v>
      </c>
      <c r="C1144" s="35">
        <f>IF($H$2&gt;0,$H$2,MULTIPLIER!$C$33)</f>
        <v>0</v>
      </c>
      <c r="D1144" s="36">
        <v>243.39</v>
      </c>
      <c r="E1144" s="43">
        <f t="shared" si="29"/>
        <v>0</v>
      </c>
      <c r="F1144"/>
      <c r="G1144"/>
      <c r="H1144"/>
      <c r="I1144"/>
      <c r="J1144"/>
      <c r="K1144"/>
      <c r="L1144"/>
      <c r="M1144"/>
      <c r="N1144"/>
      <c r="O1144"/>
    </row>
    <row r="1145" spans="1:15" ht="14.25" x14ac:dyDescent="0.15">
      <c r="A1145" s="29">
        <v>376352</v>
      </c>
      <c r="B1145" s="70" t="s">
        <v>5380</v>
      </c>
      <c r="C1145" s="31">
        <f>IF($H$2&gt;0,$H$2,MULTIPLIER!$C$33)</f>
        <v>0</v>
      </c>
      <c r="D1145" s="32">
        <v>266.38</v>
      </c>
      <c r="E1145" s="43">
        <f t="shared" si="29"/>
        <v>0</v>
      </c>
      <c r="F1145"/>
      <c r="G1145"/>
      <c r="H1145"/>
      <c r="I1145"/>
      <c r="J1145"/>
      <c r="K1145"/>
      <c r="L1145"/>
      <c r="M1145"/>
      <c r="N1145"/>
      <c r="O1145"/>
    </row>
    <row r="1146" spans="1:15" ht="14.25" x14ac:dyDescent="0.15">
      <c r="A1146" s="33">
        <v>376353</v>
      </c>
      <c r="B1146" s="71" t="s">
        <v>5381</v>
      </c>
      <c r="C1146" s="35">
        <f>IF($H$2&gt;0,$H$2,MULTIPLIER!$C$33)</f>
        <v>0</v>
      </c>
      <c r="D1146" s="36">
        <v>289.36</v>
      </c>
      <c r="E1146" s="43">
        <f t="shared" si="29"/>
        <v>0</v>
      </c>
      <c r="F1146"/>
      <c r="G1146"/>
      <c r="H1146"/>
      <c r="I1146"/>
      <c r="J1146"/>
      <c r="K1146"/>
      <c r="L1146"/>
      <c r="M1146"/>
      <c r="N1146"/>
      <c r="O1146"/>
    </row>
    <row r="1147" spans="1:15" ht="14.25" x14ac:dyDescent="0.15">
      <c r="A1147" s="29">
        <v>376357</v>
      </c>
      <c r="B1147" s="70" t="s">
        <v>5383</v>
      </c>
      <c r="C1147" s="31">
        <f>IF($H$2&gt;0,$H$2,MULTIPLIER!$C$33)</f>
        <v>0</v>
      </c>
      <c r="D1147" s="32">
        <v>383.19</v>
      </c>
      <c r="E1147" s="43">
        <f t="shared" si="29"/>
        <v>0</v>
      </c>
      <c r="F1147"/>
      <c r="G1147"/>
      <c r="H1147"/>
      <c r="I1147"/>
      <c r="J1147"/>
      <c r="K1147"/>
      <c r="L1147"/>
      <c r="M1147"/>
      <c r="N1147"/>
      <c r="O1147"/>
    </row>
    <row r="1148" spans="1:15" ht="14.25" x14ac:dyDescent="0.15">
      <c r="A1148" s="33">
        <v>376361</v>
      </c>
      <c r="B1148" s="71" t="s">
        <v>5385</v>
      </c>
      <c r="C1148" s="35">
        <f>IF($H$2&gt;0,$H$2,MULTIPLIER!$C$33)</f>
        <v>0</v>
      </c>
      <c r="D1148" s="36">
        <v>475.18</v>
      </c>
      <c r="E1148" s="43">
        <f t="shared" si="29"/>
        <v>0</v>
      </c>
      <c r="F1148"/>
      <c r="G1148"/>
      <c r="H1148"/>
      <c r="I1148"/>
      <c r="J1148"/>
      <c r="K1148"/>
      <c r="L1148"/>
      <c r="M1148"/>
      <c r="N1148"/>
      <c r="O1148"/>
    </row>
    <row r="1149" spans="1:15" ht="14.25" x14ac:dyDescent="0.15">
      <c r="A1149" s="29">
        <v>376365</v>
      </c>
      <c r="B1149" s="70" t="s">
        <v>5387</v>
      </c>
      <c r="C1149" s="31">
        <f>IF($H$2&gt;0,$H$2,MULTIPLIER!$C$33)</f>
        <v>0</v>
      </c>
      <c r="D1149" s="32">
        <v>567.13</v>
      </c>
      <c r="E1149" s="43">
        <f t="shared" ref="E1149:E1174" si="30">C1149*D1149</f>
        <v>0</v>
      </c>
      <c r="F1149"/>
      <c r="G1149"/>
      <c r="H1149"/>
      <c r="I1149"/>
      <c r="J1149"/>
      <c r="K1149"/>
      <c r="L1149"/>
      <c r="M1149"/>
      <c r="N1149"/>
      <c r="O1149"/>
    </row>
    <row r="1150" spans="1:15" ht="14.25" x14ac:dyDescent="0.15">
      <c r="A1150" s="33">
        <v>376378</v>
      </c>
      <c r="B1150" s="71" t="s">
        <v>5388</v>
      </c>
      <c r="C1150" s="35">
        <f>IF($H$2&gt;0,$H$2,MULTIPLIER!$C$33)</f>
        <v>0</v>
      </c>
      <c r="D1150" s="36">
        <v>147.99</v>
      </c>
      <c r="E1150" s="43">
        <f t="shared" si="30"/>
        <v>0</v>
      </c>
      <c r="F1150"/>
      <c r="G1150"/>
      <c r="H1150"/>
      <c r="I1150"/>
      <c r="J1150"/>
      <c r="K1150"/>
      <c r="L1150"/>
      <c r="M1150"/>
      <c r="N1150"/>
      <c r="O1150"/>
    </row>
    <row r="1151" spans="1:15" ht="14.25" x14ac:dyDescent="0.15">
      <c r="A1151" s="29">
        <v>376379</v>
      </c>
      <c r="B1151" s="70" t="s">
        <v>5389</v>
      </c>
      <c r="C1151" s="31">
        <f>IF($H$2&gt;0,$H$2,MULTIPLIER!$C$33)</f>
        <v>0</v>
      </c>
      <c r="D1151" s="32">
        <v>169.32</v>
      </c>
      <c r="E1151" s="43">
        <f t="shared" si="30"/>
        <v>0</v>
      </c>
      <c r="F1151"/>
      <c r="G1151"/>
      <c r="H1151"/>
      <c r="I1151"/>
      <c r="J1151"/>
      <c r="K1151"/>
      <c r="L1151"/>
      <c r="M1151"/>
      <c r="N1151"/>
      <c r="O1151"/>
    </row>
    <row r="1152" spans="1:15" ht="14.25" x14ac:dyDescent="0.15">
      <c r="A1152" s="33">
        <v>376380</v>
      </c>
      <c r="B1152" s="71" t="s">
        <v>5390</v>
      </c>
      <c r="C1152" s="35">
        <f>IF($H$2&gt;0,$H$2,MULTIPLIER!$C$33)</f>
        <v>0</v>
      </c>
      <c r="D1152" s="36">
        <v>197.74</v>
      </c>
      <c r="E1152" s="43">
        <f t="shared" si="30"/>
        <v>0</v>
      </c>
      <c r="F1152"/>
      <c r="G1152"/>
      <c r="H1152"/>
      <c r="I1152"/>
      <c r="J1152"/>
      <c r="K1152"/>
      <c r="L1152"/>
      <c r="M1152"/>
      <c r="N1152"/>
      <c r="O1152"/>
    </row>
    <row r="1153" spans="1:15" ht="14.25" x14ac:dyDescent="0.15">
      <c r="A1153" s="29">
        <v>376381</v>
      </c>
      <c r="B1153" s="70" t="s">
        <v>5391</v>
      </c>
      <c r="C1153" s="31">
        <f>IF($H$2&gt;0,$H$2,MULTIPLIER!$C$33)</f>
        <v>0</v>
      </c>
      <c r="D1153" s="32">
        <v>228</v>
      </c>
      <c r="E1153" s="43">
        <f t="shared" si="30"/>
        <v>0</v>
      </c>
      <c r="F1153"/>
      <c r="G1153"/>
      <c r="H1153"/>
      <c r="I1153"/>
      <c r="J1153"/>
      <c r="K1153"/>
      <c r="L1153"/>
      <c r="M1153"/>
      <c r="N1153"/>
      <c r="O1153"/>
    </row>
    <row r="1154" spans="1:15" ht="14.25" x14ac:dyDescent="0.15">
      <c r="A1154" s="33">
        <v>376382</v>
      </c>
      <c r="B1154" s="71" t="s">
        <v>5392</v>
      </c>
      <c r="C1154" s="35">
        <f>IF($H$2&gt;0,$H$2,MULTIPLIER!$C$33)</f>
        <v>0</v>
      </c>
      <c r="D1154" s="36">
        <v>258.33999999999997</v>
      </c>
      <c r="E1154" s="43">
        <f t="shared" si="30"/>
        <v>0</v>
      </c>
      <c r="F1154"/>
      <c r="G1154"/>
      <c r="H1154"/>
      <c r="I1154"/>
      <c r="J1154"/>
      <c r="K1154"/>
      <c r="L1154"/>
      <c r="M1154"/>
      <c r="N1154"/>
      <c r="O1154"/>
    </row>
    <row r="1155" spans="1:15" ht="14.25" x14ac:dyDescent="0.15">
      <c r="A1155" s="29">
        <v>376383</v>
      </c>
      <c r="B1155" s="70" t="s">
        <v>5393</v>
      </c>
      <c r="C1155" s="31">
        <f>IF($H$2&gt;0,$H$2,MULTIPLIER!$C$33)</f>
        <v>0</v>
      </c>
      <c r="D1155" s="32">
        <v>288.66000000000003</v>
      </c>
      <c r="E1155" s="43">
        <f t="shared" si="30"/>
        <v>0</v>
      </c>
      <c r="F1155"/>
      <c r="G1155"/>
      <c r="H1155"/>
      <c r="I1155"/>
      <c r="J1155"/>
      <c r="K1155"/>
      <c r="L1155"/>
      <c r="M1155"/>
      <c r="N1155"/>
      <c r="O1155"/>
    </row>
    <row r="1156" spans="1:15" ht="14.25" x14ac:dyDescent="0.15">
      <c r="A1156" s="33">
        <v>376384</v>
      </c>
      <c r="B1156" s="71" t="s">
        <v>5394</v>
      </c>
      <c r="C1156" s="35">
        <f>IF($H$2&gt;0,$H$2,MULTIPLIER!$C$33)</f>
        <v>0</v>
      </c>
      <c r="D1156" s="36">
        <v>319</v>
      </c>
      <c r="E1156" s="43">
        <f t="shared" si="30"/>
        <v>0</v>
      </c>
      <c r="F1156"/>
      <c r="G1156"/>
      <c r="H1156"/>
      <c r="I1156"/>
      <c r="J1156"/>
      <c r="K1156"/>
      <c r="L1156"/>
      <c r="M1156"/>
      <c r="N1156"/>
      <c r="O1156"/>
    </row>
    <row r="1157" spans="1:15" ht="14.25" x14ac:dyDescent="0.15">
      <c r="A1157" s="29">
        <v>376385</v>
      </c>
      <c r="B1157" s="70" t="s">
        <v>5395</v>
      </c>
      <c r="C1157" s="31">
        <f>IF($H$2&gt;0,$H$2,MULTIPLIER!$C$33)</f>
        <v>0</v>
      </c>
      <c r="D1157" s="32">
        <v>349.28</v>
      </c>
      <c r="E1157" s="43">
        <f t="shared" si="30"/>
        <v>0</v>
      </c>
      <c r="F1157"/>
      <c r="G1157"/>
      <c r="H1157"/>
      <c r="I1157"/>
      <c r="J1157"/>
      <c r="K1157"/>
      <c r="L1157"/>
      <c r="M1157"/>
      <c r="N1157"/>
      <c r="O1157"/>
    </row>
    <row r="1158" spans="1:15" ht="14.25" x14ac:dyDescent="0.15">
      <c r="A1158" s="33">
        <v>376386</v>
      </c>
      <c r="B1158" s="71" t="s">
        <v>5396</v>
      </c>
      <c r="C1158" s="35">
        <f>IF($H$2&gt;0,$H$2,MULTIPLIER!$C$33)</f>
        <v>0</v>
      </c>
      <c r="D1158" s="36">
        <v>379.58</v>
      </c>
      <c r="E1158" s="43">
        <f t="shared" si="30"/>
        <v>0</v>
      </c>
      <c r="F1158"/>
      <c r="G1158"/>
      <c r="H1158"/>
      <c r="I1158"/>
      <c r="J1158"/>
      <c r="K1158"/>
      <c r="L1158"/>
      <c r="M1158"/>
      <c r="N1158"/>
      <c r="O1158"/>
    </row>
    <row r="1159" spans="1:15" ht="14.25" x14ac:dyDescent="0.15">
      <c r="A1159" s="29">
        <v>376390</v>
      </c>
      <c r="B1159" s="70" t="s">
        <v>5398</v>
      </c>
      <c r="C1159" s="31">
        <f>IF($H$2&gt;0,$H$2,MULTIPLIER!$C$33)</f>
        <v>0</v>
      </c>
      <c r="D1159" s="32">
        <v>505.18</v>
      </c>
      <c r="E1159" s="43">
        <f t="shared" si="30"/>
        <v>0</v>
      </c>
      <c r="F1159"/>
      <c r="G1159"/>
      <c r="H1159"/>
      <c r="I1159"/>
      <c r="J1159"/>
      <c r="K1159"/>
      <c r="L1159"/>
      <c r="M1159"/>
      <c r="N1159"/>
      <c r="O1159"/>
    </row>
    <row r="1160" spans="1:15" ht="14.25" x14ac:dyDescent="0.15">
      <c r="A1160" s="33">
        <v>376394</v>
      </c>
      <c r="B1160" s="71" t="s">
        <v>5400</v>
      </c>
      <c r="C1160" s="35">
        <f>IF($H$2&gt;0,$H$2,MULTIPLIER!$C$33)</f>
        <v>0</v>
      </c>
      <c r="D1160" s="36">
        <v>626.38</v>
      </c>
      <c r="E1160" s="43">
        <f t="shared" si="30"/>
        <v>0</v>
      </c>
      <c r="F1160"/>
      <c r="G1160"/>
      <c r="H1160"/>
      <c r="I1160"/>
      <c r="J1160"/>
      <c r="K1160"/>
      <c r="L1160"/>
      <c r="M1160"/>
      <c r="N1160"/>
      <c r="O1160"/>
    </row>
    <row r="1161" spans="1:15" ht="14.25" x14ac:dyDescent="0.15">
      <c r="A1161" s="29">
        <v>376398</v>
      </c>
      <c r="B1161" s="70" t="s">
        <v>5402</v>
      </c>
      <c r="C1161" s="31">
        <f>IF($H$2&gt;0,$H$2,MULTIPLIER!$C$33)</f>
        <v>0</v>
      </c>
      <c r="D1161" s="32">
        <v>747.64</v>
      </c>
      <c r="E1161" s="43">
        <f t="shared" si="30"/>
        <v>0</v>
      </c>
      <c r="F1161"/>
      <c r="G1161"/>
      <c r="H1161"/>
      <c r="I1161"/>
      <c r="J1161"/>
      <c r="K1161"/>
      <c r="L1161"/>
      <c r="M1161"/>
      <c r="N1161"/>
      <c r="O1161"/>
    </row>
    <row r="1162" spans="1:15" ht="14.25" x14ac:dyDescent="0.15">
      <c r="A1162" s="33">
        <v>376413</v>
      </c>
      <c r="B1162" s="71" t="s">
        <v>5404</v>
      </c>
      <c r="C1162" s="35">
        <f>IF($H$2&gt;0,$H$2,MULTIPLIER!$C$33)</f>
        <v>0</v>
      </c>
      <c r="D1162" s="36">
        <v>370.01</v>
      </c>
      <c r="E1162" s="43">
        <f t="shared" si="30"/>
        <v>0</v>
      </c>
      <c r="F1162"/>
      <c r="G1162"/>
      <c r="H1162"/>
      <c r="I1162"/>
      <c r="J1162"/>
      <c r="K1162"/>
      <c r="L1162"/>
      <c r="M1162"/>
      <c r="N1162"/>
      <c r="O1162"/>
    </row>
    <row r="1163" spans="1:15" ht="14.25" x14ac:dyDescent="0.15">
      <c r="A1163" s="29">
        <v>376418</v>
      </c>
      <c r="B1163" s="70" t="s">
        <v>5410</v>
      </c>
      <c r="C1163" s="31">
        <f>IF($H$2&gt;0,$H$2,MULTIPLIER!$C$33)</f>
        <v>0</v>
      </c>
      <c r="D1163" s="32">
        <v>586.88</v>
      </c>
      <c r="E1163" s="43">
        <f t="shared" si="30"/>
        <v>0</v>
      </c>
      <c r="F1163"/>
      <c r="G1163"/>
      <c r="H1163"/>
      <c r="I1163"/>
      <c r="J1163"/>
      <c r="K1163"/>
      <c r="L1163"/>
      <c r="M1163"/>
      <c r="N1163"/>
      <c r="O1163"/>
    </row>
    <row r="1164" spans="1:15" ht="14.25" x14ac:dyDescent="0.15">
      <c r="A1164" s="33">
        <v>376443</v>
      </c>
      <c r="B1164" s="71" t="s">
        <v>5415</v>
      </c>
      <c r="C1164" s="35">
        <f>IF($H$2&gt;0,$H$2,MULTIPLIER!$C$33)</f>
        <v>0</v>
      </c>
      <c r="D1164" s="36">
        <v>398.59</v>
      </c>
      <c r="E1164" s="43">
        <f t="shared" si="30"/>
        <v>0</v>
      </c>
      <c r="F1164"/>
      <c r="G1164"/>
      <c r="H1164"/>
      <c r="I1164"/>
      <c r="J1164"/>
      <c r="K1164"/>
      <c r="L1164"/>
      <c r="M1164"/>
      <c r="N1164"/>
      <c r="O1164"/>
    </row>
    <row r="1165" spans="1:15" ht="14.25" x14ac:dyDescent="0.15">
      <c r="A1165" s="29">
        <v>376444</v>
      </c>
      <c r="B1165" s="70" t="s">
        <v>5416</v>
      </c>
      <c r="C1165" s="31">
        <f>IF($H$2&gt;0,$H$2,MULTIPLIER!$C$33)</f>
        <v>0</v>
      </c>
      <c r="D1165" s="32">
        <v>442.88</v>
      </c>
      <c r="E1165" s="43">
        <f t="shared" si="30"/>
        <v>0</v>
      </c>
      <c r="F1165"/>
      <c r="G1165"/>
      <c r="H1165"/>
      <c r="I1165"/>
      <c r="J1165"/>
      <c r="K1165"/>
      <c r="L1165"/>
      <c r="M1165"/>
      <c r="N1165"/>
      <c r="O1165"/>
    </row>
    <row r="1166" spans="1:15" ht="14.25" x14ac:dyDescent="0.15">
      <c r="A1166" s="33">
        <v>376446</v>
      </c>
      <c r="B1166" s="71" t="s">
        <v>5418</v>
      </c>
      <c r="C1166" s="35">
        <f>IF($H$2&gt;0,$H$2,MULTIPLIER!$C$33)</f>
        <v>0</v>
      </c>
      <c r="D1166" s="36">
        <v>560.85</v>
      </c>
      <c r="E1166" s="43">
        <f t="shared" si="30"/>
        <v>0</v>
      </c>
      <c r="F1166"/>
      <c r="G1166"/>
      <c r="H1166"/>
      <c r="I1166"/>
      <c r="J1166"/>
      <c r="K1166"/>
      <c r="L1166"/>
      <c r="M1166"/>
      <c r="N1166"/>
      <c r="O1166"/>
    </row>
    <row r="1167" spans="1:15" ht="14.25" x14ac:dyDescent="0.15">
      <c r="A1167" s="29">
        <v>376448</v>
      </c>
      <c r="B1167" s="70" t="s">
        <v>5420</v>
      </c>
      <c r="C1167" s="31">
        <f>IF($H$2&gt;0,$H$2,MULTIPLIER!$C$33)</f>
        <v>0</v>
      </c>
      <c r="D1167" s="32">
        <v>653.48</v>
      </c>
      <c r="E1167" s="43">
        <f t="shared" si="30"/>
        <v>0</v>
      </c>
      <c r="F1167"/>
      <c r="G1167"/>
      <c r="H1167"/>
      <c r="I1167"/>
      <c r="J1167"/>
      <c r="K1167"/>
      <c r="L1167"/>
      <c r="M1167"/>
      <c r="N1167"/>
      <c r="O1167"/>
    </row>
    <row r="1168" spans="1:15" ht="14.25" x14ac:dyDescent="0.15">
      <c r="A1168" s="33">
        <v>376450</v>
      </c>
      <c r="B1168" s="71" t="s">
        <v>5422</v>
      </c>
      <c r="C1168" s="35">
        <f>IF($H$2&gt;0,$H$2,MULTIPLIER!$C$33)</f>
        <v>0</v>
      </c>
      <c r="D1168" s="36">
        <v>771.47</v>
      </c>
      <c r="E1168" s="43">
        <f t="shared" si="30"/>
        <v>0</v>
      </c>
      <c r="F1168"/>
      <c r="G1168"/>
      <c r="H1168"/>
      <c r="I1168"/>
      <c r="J1168"/>
      <c r="K1168"/>
      <c r="L1168"/>
      <c r="M1168"/>
      <c r="N1168"/>
      <c r="O1168"/>
    </row>
    <row r="1169" spans="1:15" ht="14.25" x14ac:dyDescent="0.15">
      <c r="A1169" s="29">
        <v>376454</v>
      </c>
      <c r="B1169" s="70" t="s">
        <v>5423</v>
      </c>
      <c r="C1169" s="31">
        <f>IF($H$2&gt;0,$H$2,MULTIPLIER!$C$33)</f>
        <v>0</v>
      </c>
      <c r="D1169" s="32">
        <v>1036.5899999999999</v>
      </c>
      <c r="E1169" s="43">
        <f t="shared" si="30"/>
        <v>0</v>
      </c>
      <c r="F1169"/>
      <c r="G1169"/>
      <c r="H1169"/>
      <c r="I1169"/>
      <c r="J1169"/>
      <c r="K1169"/>
      <c r="L1169"/>
      <c r="M1169"/>
      <c r="N1169"/>
      <c r="O1169"/>
    </row>
    <row r="1170" spans="1:15" ht="14.25" x14ac:dyDescent="0.15">
      <c r="A1170" s="33">
        <v>376462</v>
      </c>
      <c r="B1170" s="71" t="s">
        <v>5425</v>
      </c>
      <c r="C1170" s="35">
        <f>IF($H$2&gt;0,$H$2,MULTIPLIER!$C$33)</f>
        <v>0</v>
      </c>
      <c r="D1170" s="36">
        <v>1508.59</v>
      </c>
      <c r="E1170" s="43">
        <f t="shared" si="30"/>
        <v>0</v>
      </c>
      <c r="F1170"/>
      <c r="G1170"/>
      <c r="H1170"/>
      <c r="I1170"/>
      <c r="J1170"/>
      <c r="K1170"/>
      <c r="L1170"/>
      <c r="M1170"/>
      <c r="N1170"/>
      <c r="O1170"/>
    </row>
    <row r="1171" spans="1:15" ht="14.25" x14ac:dyDescent="0.15">
      <c r="A1171" s="29">
        <v>376510</v>
      </c>
      <c r="B1171" s="70" t="s">
        <v>5430</v>
      </c>
      <c r="C1171" s="31">
        <f>IF($H$2&gt;0,$H$2,MULTIPLIER!$C$33)</f>
        <v>0</v>
      </c>
      <c r="D1171" s="32">
        <v>872.29</v>
      </c>
      <c r="E1171" s="43">
        <f t="shared" si="30"/>
        <v>0</v>
      </c>
      <c r="F1171"/>
      <c r="G1171"/>
      <c r="H1171"/>
      <c r="I1171"/>
      <c r="J1171"/>
      <c r="K1171"/>
      <c r="L1171"/>
      <c r="M1171"/>
      <c r="N1171"/>
      <c r="O1171"/>
    </row>
    <row r="1172" spans="1:15" ht="14.25" x14ac:dyDescent="0.15">
      <c r="A1172" s="33">
        <v>376512</v>
      </c>
      <c r="B1172" s="71" t="s">
        <v>5432</v>
      </c>
      <c r="C1172" s="35">
        <f>IF($H$2&gt;0,$H$2,MULTIPLIER!$C$33)</f>
        <v>0</v>
      </c>
      <c r="D1172" s="36">
        <v>1031.95</v>
      </c>
      <c r="E1172" s="43">
        <f t="shared" si="30"/>
        <v>0</v>
      </c>
      <c r="F1172"/>
      <c r="G1172"/>
      <c r="H1172"/>
      <c r="I1172"/>
      <c r="J1172"/>
      <c r="K1172"/>
      <c r="L1172"/>
      <c r="M1172"/>
      <c r="N1172"/>
      <c r="O1172"/>
    </row>
    <row r="1173" spans="1:15" ht="14.25" x14ac:dyDescent="0.15">
      <c r="A1173" s="29">
        <v>376516</v>
      </c>
      <c r="B1173" s="70" t="s">
        <v>5433</v>
      </c>
      <c r="C1173" s="31">
        <f>IF($H$2&gt;0,$H$2,MULTIPLIER!$C$33)</f>
        <v>0</v>
      </c>
      <c r="D1173" s="32">
        <v>1388.26</v>
      </c>
      <c r="E1173" s="43">
        <f t="shared" si="30"/>
        <v>0</v>
      </c>
      <c r="F1173"/>
      <c r="G1173"/>
      <c r="H1173"/>
      <c r="I1173"/>
      <c r="J1173"/>
      <c r="K1173"/>
      <c r="L1173"/>
      <c r="M1173"/>
      <c r="N1173"/>
      <c r="O1173"/>
    </row>
    <row r="1174" spans="1:15" ht="14.25" x14ac:dyDescent="0.15">
      <c r="A1174" s="33">
        <v>376520</v>
      </c>
      <c r="B1174" s="71" t="s">
        <v>5454</v>
      </c>
      <c r="C1174" s="35">
        <f>IF($H$2&gt;0,$H$2,MULTIPLIER!$C$33)</f>
        <v>0</v>
      </c>
      <c r="D1174" s="36">
        <v>1707.55</v>
      </c>
      <c r="E1174" s="43">
        <f t="shared" si="30"/>
        <v>0</v>
      </c>
      <c r="F1174"/>
      <c r="G1174"/>
      <c r="H1174"/>
      <c r="I1174"/>
      <c r="J1174"/>
      <c r="K1174"/>
      <c r="L1174"/>
      <c r="M1174"/>
      <c r="N1174"/>
      <c r="O1174"/>
    </row>
    <row r="1175" spans="1:15" ht="32.1" customHeight="1" x14ac:dyDescent="0.15">
      <c r="A1175" s="243" t="s">
        <v>5188</v>
      </c>
      <c r="B1175" s="244"/>
      <c r="C1175" s="243"/>
      <c r="D1175" s="243"/>
      <c r="E1175" s="243"/>
      <c r="F1175" s="93" t="str">
        <f>HYPERLINK("#'Pipe Nipples'!A1","Top of Page")</f>
        <v>Top of Page</v>
      </c>
      <c r="G1175"/>
      <c r="H1175"/>
      <c r="I1175"/>
      <c r="J1175"/>
      <c r="K1175"/>
      <c r="L1175"/>
      <c r="M1175"/>
      <c r="N1175"/>
      <c r="O1175"/>
    </row>
    <row r="1176" spans="1:15" ht="14.25" x14ac:dyDescent="0.15">
      <c r="A1176" s="29">
        <v>360070</v>
      </c>
      <c r="B1176" s="70" t="s">
        <v>6566</v>
      </c>
      <c r="C1176" s="31">
        <f>IF($I$2&gt;0,$I$2,MULTIPLIER!$C$34)</f>
        <v>0</v>
      </c>
      <c r="D1176" s="32">
        <v>2.21</v>
      </c>
      <c r="E1176" s="43">
        <f t="shared" ref="E1176:E1184" si="31">C1176*D1176</f>
        <v>0</v>
      </c>
      <c r="F1176"/>
      <c r="G1176"/>
      <c r="H1176"/>
      <c r="I1176"/>
      <c r="J1176"/>
      <c r="K1176"/>
      <c r="L1176"/>
      <c r="M1176"/>
      <c r="N1176"/>
      <c r="O1176"/>
    </row>
    <row r="1177" spans="1:15" ht="14.25" x14ac:dyDescent="0.15">
      <c r="A1177" s="33">
        <v>360071</v>
      </c>
      <c r="B1177" s="71" t="s">
        <v>6567</v>
      </c>
      <c r="C1177" s="35">
        <f>IF($I$2&gt;0,$I$2,MULTIPLIER!$C$34)</f>
        <v>0</v>
      </c>
      <c r="D1177" s="36">
        <v>3.24</v>
      </c>
      <c r="E1177" s="43">
        <f t="shared" si="31"/>
        <v>0</v>
      </c>
      <c r="F1177"/>
      <c r="G1177"/>
      <c r="H1177"/>
      <c r="I1177"/>
      <c r="J1177"/>
      <c r="K1177"/>
      <c r="L1177"/>
      <c r="M1177"/>
      <c r="N1177"/>
      <c r="O1177"/>
    </row>
    <row r="1178" spans="1:15" ht="14.25" x14ac:dyDescent="0.15">
      <c r="A1178" s="29">
        <v>360072</v>
      </c>
      <c r="B1178" s="70" t="s">
        <v>6568</v>
      </c>
      <c r="C1178" s="31">
        <f>IF($I$2&gt;0,$I$2,MULTIPLIER!$C$34)</f>
        <v>0</v>
      </c>
      <c r="D1178" s="32">
        <v>3.91</v>
      </c>
      <c r="E1178" s="43">
        <f t="shared" si="31"/>
        <v>0</v>
      </c>
      <c r="F1178"/>
      <c r="G1178"/>
      <c r="H1178"/>
      <c r="I1178"/>
      <c r="J1178"/>
      <c r="K1178"/>
      <c r="L1178"/>
      <c r="M1178"/>
      <c r="N1178"/>
      <c r="O1178"/>
    </row>
    <row r="1179" spans="1:15" ht="14.25" x14ac:dyDescent="0.15">
      <c r="A1179" s="33">
        <v>360073</v>
      </c>
      <c r="B1179" s="71" t="s">
        <v>6569</v>
      </c>
      <c r="C1179" s="35">
        <f>IF($I$2&gt;0,$I$2,MULTIPLIER!$C$34)</f>
        <v>0</v>
      </c>
      <c r="D1179" s="36">
        <v>6.62</v>
      </c>
      <c r="E1179" s="43">
        <f t="shared" si="31"/>
        <v>0</v>
      </c>
      <c r="F1179"/>
      <c r="G1179"/>
      <c r="H1179"/>
      <c r="I1179"/>
      <c r="J1179"/>
      <c r="K1179"/>
      <c r="L1179"/>
      <c r="M1179"/>
      <c r="N1179"/>
      <c r="O1179"/>
    </row>
    <row r="1180" spans="1:15" ht="14.25" x14ac:dyDescent="0.15">
      <c r="A1180" s="29">
        <v>360074</v>
      </c>
      <c r="B1180" s="70" t="s">
        <v>6570</v>
      </c>
      <c r="C1180" s="31">
        <f>IF($I$2&gt;0,$I$2,MULTIPLIER!$C$34)</f>
        <v>0</v>
      </c>
      <c r="D1180" s="32">
        <v>9.16</v>
      </c>
      <c r="E1180" s="43">
        <f t="shared" si="31"/>
        <v>0</v>
      </c>
      <c r="F1180"/>
      <c r="G1180"/>
      <c r="H1180"/>
      <c r="I1180"/>
      <c r="J1180"/>
      <c r="K1180"/>
      <c r="L1180"/>
      <c r="M1180"/>
      <c r="N1180"/>
      <c r="O1180"/>
    </row>
    <row r="1181" spans="1:15" ht="14.25" x14ac:dyDescent="0.15">
      <c r="A1181" s="33">
        <v>360075</v>
      </c>
      <c r="B1181" s="71" t="s">
        <v>5587</v>
      </c>
      <c r="C1181" s="35">
        <f>IF($I$2&gt;0,$I$2,MULTIPLIER!$C$34)</f>
        <v>0</v>
      </c>
      <c r="D1181" s="36">
        <v>12.37</v>
      </c>
      <c r="E1181" s="43">
        <f t="shared" si="31"/>
        <v>0</v>
      </c>
      <c r="F1181"/>
      <c r="G1181"/>
      <c r="H1181"/>
      <c r="I1181"/>
      <c r="J1181"/>
      <c r="K1181"/>
      <c r="L1181"/>
      <c r="M1181"/>
      <c r="N1181"/>
      <c r="O1181"/>
    </row>
    <row r="1182" spans="1:15" ht="14.25" x14ac:dyDescent="0.15">
      <c r="A1182" s="29">
        <v>360076</v>
      </c>
      <c r="B1182" s="70" t="s">
        <v>6571</v>
      </c>
      <c r="C1182" s="31">
        <f>IF($I$2&gt;0,$I$2,MULTIPLIER!$C$34)</f>
        <v>0</v>
      </c>
      <c r="D1182" s="32">
        <v>28.97</v>
      </c>
      <c r="E1182" s="43">
        <f t="shared" si="31"/>
        <v>0</v>
      </c>
      <c r="F1182"/>
      <c r="G1182"/>
      <c r="H1182"/>
      <c r="I1182"/>
      <c r="J1182"/>
      <c r="K1182"/>
      <c r="L1182"/>
      <c r="M1182"/>
      <c r="N1182"/>
      <c r="O1182"/>
    </row>
    <row r="1183" spans="1:15" ht="14.25" x14ac:dyDescent="0.15">
      <c r="A1183" s="33">
        <v>360077</v>
      </c>
      <c r="B1183" s="71" t="s">
        <v>5589</v>
      </c>
      <c r="C1183" s="35">
        <f>IF($I$2&gt;0,$I$2,MULTIPLIER!$C$34)</f>
        <v>0</v>
      </c>
      <c r="D1183" s="36">
        <v>40.31</v>
      </c>
      <c r="E1183" s="43">
        <f t="shared" si="31"/>
        <v>0</v>
      </c>
      <c r="F1183"/>
      <c r="G1183"/>
      <c r="H1183"/>
      <c r="I1183"/>
      <c r="J1183"/>
      <c r="K1183"/>
      <c r="L1183"/>
      <c r="M1183"/>
      <c r="N1183"/>
      <c r="O1183"/>
    </row>
    <row r="1184" spans="1:15" ht="14.25" x14ac:dyDescent="0.15">
      <c r="A1184" s="29">
        <v>360078</v>
      </c>
      <c r="B1184" s="70" t="s">
        <v>5591</v>
      </c>
      <c r="C1184" s="31">
        <f>IF($I$2&gt;0,$I$2,MULTIPLIER!$C$34)</f>
        <v>0</v>
      </c>
      <c r="D1184" s="32">
        <v>70.58</v>
      </c>
      <c r="E1184" s="43">
        <f t="shared" si="31"/>
        <v>0</v>
      </c>
      <c r="F1184"/>
      <c r="G1184"/>
      <c r="H1184"/>
      <c r="I1184"/>
      <c r="J1184"/>
      <c r="K1184"/>
      <c r="L1184"/>
      <c r="M1184"/>
      <c r="N1184"/>
      <c r="O1184"/>
    </row>
    <row r="1185" spans="1:15" ht="32.1" customHeight="1" x14ac:dyDescent="0.15">
      <c r="A1185" s="243" t="s">
        <v>5189</v>
      </c>
      <c r="B1185" s="244"/>
      <c r="C1185" s="243"/>
      <c r="D1185" s="243"/>
      <c r="E1185" s="243"/>
      <c r="F1185" s="93" t="str">
        <f>HYPERLINK("#'Pipe Nipples'!A1","Top of Page")</f>
        <v>Top of Page</v>
      </c>
      <c r="G1185"/>
      <c r="H1185"/>
      <c r="I1185"/>
      <c r="J1185"/>
      <c r="K1185"/>
      <c r="L1185"/>
      <c r="M1185"/>
      <c r="N1185"/>
      <c r="O1185"/>
    </row>
    <row r="1186" spans="1:15" ht="14.25" x14ac:dyDescent="0.15">
      <c r="A1186" s="29">
        <v>376068</v>
      </c>
      <c r="B1186" s="70" t="s">
        <v>5562</v>
      </c>
      <c r="C1186" s="31">
        <f>IF($J$2&gt;0,$J$2,MULTIPLIER!$C$34)</f>
        <v>0</v>
      </c>
      <c r="D1186" s="32">
        <v>3.6</v>
      </c>
      <c r="E1186" s="43">
        <f t="shared" ref="E1186:E1192" si="32">C1186*D1186</f>
        <v>0</v>
      </c>
      <c r="F1186"/>
      <c r="G1186"/>
      <c r="H1186"/>
      <c r="I1186"/>
      <c r="J1186"/>
      <c r="K1186"/>
      <c r="L1186"/>
      <c r="M1186"/>
      <c r="N1186"/>
      <c r="O1186"/>
    </row>
    <row r="1187" spans="1:15" ht="14.25" x14ac:dyDescent="0.15">
      <c r="A1187" s="33">
        <v>376070</v>
      </c>
      <c r="B1187" s="71" t="s">
        <v>5563</v>
      </c>
      <c r="C1187" s="35">
        <f>IF($J$2&gt;0,$J$2,MULTIPLIER!$C$34)</f>
        <v>0</v>
      </c>
      <c r="D1187" s="36">
        <v>5.03</v>
      </c>
      <c r="E1187" s="43">
        <f t="shared" si="32"/>
        <v>0</v>
      </c>
      <c r="F1187"/>
      <c r="G1187"/>
      <c r="H1187"/>
      <c r="I1187"/>
      <c r="J1187"/>
      <c r="K1187"/>
      <c r="L1187"/>
      <c r="M1187"/>
      <c r="N1187"/>
      <c r="O1187"/>
    </row>
    <row r="1188" spans="1:15" ht="14.25" x14ac:dyDescent="0.15">
      <c r="A1188" s="29">
        <v>376071</v>
      </c>
      <c r="B1188" s="70" t="s">
        <v>5564</v>
      </c>
      <c r="C1188" s="31">
        <f>IF($J$2&gt;0,$J$2,MULTIPLIER!$C$34)</f>
        <v>0</v>
      </c>
      <c r="D1188" s="32">
        <v>8.49</v>
      </c>
      <c r="E1188" s="43">
        <f t="shared" si="32"/>
        <v>0</v>
      </c>
      <c r="F1188"/>
      <c r="G1188"/>
      <c r="H1188"/>
      <c r="I1188"/>
      <c r="J1188"/>
      <c r="K1188"/>
      <c r="L1188"/>
      <c r="M1188"/>
      <c r="N1188"/>
      <c r="O1188"/>
    </row>
    <row r="1189" spans="1:15" ht="14.25" x14ac:dyDescent="0.15">
      <c r="A1189" s="33">
        <v>376072</v>
      </c>
      <c r="B1189" s="71" t="s">
        <v>5565</v>
      </c>
      <c r="C1189" s="35">
        <f>IF($J$2&gt;0,$J$2,MULTIPLIER!$C$34)</f>
        <v>0</v>
      </c>
      <c r="D1189" s="36">
        <v>13.3</v>
      </c>
      <c r="E1189" s="43">
        <f t="shared" si="32"/>
        <v>0</v>
      </c>
      <c r="F1189"/>
      <c r="G1189"/>
      <c r="H1189"/>
      <c r="I1189"/>
      <c r="J1189"/>
      <c r="K1189"/>
      <c r="L1189"/>
      <c r="M1189"/>
      <c r="N1189"/>
      <c r="O1189"/>
    </row>
    <row r="1190" spans="1:15" ht="14.25" x14ac:dyDescent="0.15">
      <c r="A1190" s="29">
        <v>376073</v>
      </c>
      <c r="B1190" s="70" t="s">
        <v>5566</v>
      </c>
      <c r="C1190" s="31">
        <f>IF($J$2&gt;0,$J$2,MULTIPLIER!$C$34)</f>
        <v>0</v>
      </c>
      <c r="D1190" s="32">
        <v>18.05</v>
      </c>
      <c r="E1190" s="43">
        <f t="shared" si="32"/>
        <v>0</v>
      </c>
      <c r="F1190"/>
      <c r="G1190"/>
      <c r="H1190"/>
      <c r="I1190"/>
      <c r="J1190"/>
      <c r="K1190"/>
      <c r="L1190"/>
      <c r="M1190"/>
      <c r="N1190"/>
      <c r="O1190"/>
    </row>
    <row r="1191" spans="1:15" ht="14.25" x14ac:dyDescent="0.15">
      <c r="A1191" s="33">
        <v>376074</v>
      </c>
      <c r="B1191" s="71" t="s">
        <v>5567</v>
      </c>
      <c r="C1191" s="35">
        <f>IF($J$2&gt;0,$J$2,MULTIPLIER!$C$34)</f>
        <v>0</v>
      </c>
      <c r="D1191" s="36">
        <v>23.37</v>
      </c>
      <c r="E1191" s="43">
        <f t="shared" si="32"/>
        <v>0</v>
      </c>
      <c r="F1191"/>
      <c r="G1191"/>
      <c r="H1191"/>
      <c r="I1191"/>
      <c r="J1191"/>
      <c r="K1191"/>
      <c r="L1191"/>
      <c r="M1191"/>
      <c r="N1191"/>
      <c r="O1191"/>
    </row>
    <row r="1192" spans="1:15" ht="14.25" x14ac:dyDescent="0.15">
      <c r="A1192" s="29">
        <v>376075</v>
      </c>
      <c r="B1192" s="70" t="s">
        <v>5568</v>
      </c>
      <c r="C1192" s="31">
        <f>IF($J$2&gt;0,$J$2,MULTIPLIER!$C$34)</f>
        <v>0</v>
      </c>
      <c r="D1192" s="32">
        <v>39.979999999999997</v>
      </c>
      <c r="E1192" s="43">
        <f t="shared" si="32"/>
        <v>0</v>
      </c>
      <c r="F1192"/>
      <c r="G1192"/>
      <c r="H1192"/>
      <c r="I1192"/>
      <c r="J1192"/>
      <c r="K1192"/>
      <c r="L1192"/>
      <c r="M1192"/>
      <c r="N1192"/>
      <c r="O1192"/>
    </row>
    <row r="1193" spans="1:15" ht="32.1" customHeight="1" x14ac:dyDescent="0.15">
      <c r="A1193" s="243" t="s">
        <v>5190</v>
      </c>
      <c r="B1193" s="244"/>
      <c r="C1193" s="243"/>
      <c r="D1193" s="243"/>
      <c r="E1193" s="243"/>
      <c r="F1193" s="93" t="str">
        <f>HYPERLINK("#'Pipe Nipples'!A1","Top of Page")</f>
        <v>Top of Page</v>
      </c>
      <c r="G1193"/>
      <c r="H1193"/>
      <c r="I1193"/>
      <c r="J1193"/>
      <c r="K1193"/>
      <c r="L1193"/>
      <c r="M1193"/>
      <c r="N1193"/>
      <c r="O1193"/>
    </row>
    <row r="1194" spans="1:15" ht="14.25" x14ac:dyDescent="0.15">
      <c r="A1194" s="29">
        <v>350800</v>
      </c>
      <c r="B1194" s="70" t="s">
        <v>5569</v>
      </c>
      <c r="C1194" s="31">
        <f>IF($K$2&gt;0,$K$2,MULTIPLIER!$C$49)</f>
        <v>0</v>
      </c>
      <c r="D1194" s="32">
        <v>5.75</v>
      </c>
      <c r="E1194" s="43">
        <f>C1194*D1194</f>
        <v>0</v>
      </c>
      <c r="F1194"/>
      <c r="G1194"/>
      <c r="H1194"/>
      <c r="I1194"/>
      <c r="J1194"/>
      <c r="K1194"/>
      <c r="L1194"/>
      <c r="M1194"/>
      <c r="N1194"/>
      <c r="O1194"/>
    </row>
    <row r="1195" spans="1:15" ht="14.25" x14ac:dyDescent="0.15">
      <c r="A1195" s="33">
        <v>350801</v>
      </c>
      <c r="B1195" s="71" t="s">
        <v>5570</v>
      </c>
      <c r="C1195" s="35">
        <f>IF($K$2&gt;0,$K$2,MULTIPLIER!$C$49)</f>
        <v>0</v>
      </c>
      <c r="D1195" s="36">
        <v>7.75</v>
      </c>
      <c r="E1195" s="43">
        <f>C1195*D1195</f>
        <v>0</v>
      </c>
      <c r="F1195"/>
      <c r="G1195"/>
      <c r="H1195"/>
      <c r="I1195"/>
      <c r="J1195"/>
      <c r="K1195"/>
      <c r="L1195"/>
      <c r="M1195"/>
      <c r="N1195"/>
      <c r="O1195"/>
    </row>
    <row r="1196" spans="1:15" ht="14.25" x14ac:dyDescent="0.15">
      <c r="A1196" s="29">
        <v>350802</v>
      </c>
      <c r="B1196" s="70" t="s">
        <v>5350</v>
      </c>
      <c r="C1196" s="31">
        <f>IF($K$2&gt;0,$K$2,MULTIPLIER!$C$49)</f>
        <v>0</v>
      </c>
      <c r="D1196" s="32">
        <v>10.5</v>
      </c>
      <c r="E1196" s="43">
        <f>C1196*D1196</f>
        <v>0</v>
      </c>
      <c r="F1196"/>
      <c r="G1196"/>
      <c r="H1196"/>
      <c r="I1196"/>
      <c r="J1196"/>
      <c r="K1196"/>
      <c r="L1196"/>
      <c r="M1196"/>
      <c r="N1196"/>
      <c r="O1196"/>
    </row>
    <row r="1197" spans="1:15" ht="32.1" customHeight="1" x14ac:dyDescent="0.15">
      <c r="A1197" s="243" t="s">
        <v>8</v>
      </c>
      <c r="B1197" s="244"/>
      <c r="C1197" s="243"/>
      <c r="D1197" s="243"/>
      <c r="E1197" s="243"/>
      <c r="F1197" s="93" t="str">
        <f>HYPERLINK("#'Pipe Nipples'!A1","Top of Page")</f>
        <v>Top of Page</v>
      </c>
      <c r="G1197"/>
      <c r="H1197"/>
      <c r="I1197"/>
      <c r="J1197"/>
      <c r="K1197"/>
      <c r="L1197"/>
      <c r="M1197"/>
      <c r="N1197"/>
      <c r="O1197"/>
    </row>
    <row r="1198" spans="1:15" ht="14.25" x14ac:dyDescent="0.15">
      <c r="A1198" s="29">
        <v>362537</v>
      </c>
      <c r="B1198" s="70" t="s">
        <v>5571</v>
      </c>
      <c r="C1198" s="31">
        <f>IF($L$2&gt;0,$L$2,MULTIPLIER!$C$50)</f>
        <v>0</v>
      </c>
      <c r="D1198" s="32">
        <v>15.17</v>
      </c>
      <c r="E1198" s="43">
        <f t="shared" ref="E1198:E1221" si="33">C1198*D1198</f>
        <v>0</v>
      </c>
      <c r="F1198"/>
      <c r="G1198"/>
      <c r="H1198"/>
      <c r="I1198"/>
      <c r="J1198"/>
      <c r="K1198"/>
      <c r="L1198"/>
      <c r="M1198"/>
      <c r="N1198"/>
      <c r="O1198"/>
    </row>
    <row r="1199" spans="1:15" ht="14.25" x14ac:dyDescent="0.15">
      <c r="A1199" s="33">
        <v>362540</v>
      </c>
      <c r="B1199" s="71" t="s">
        <v>5572</v>
      </c>
      <c r="C1199" s="35">
        <f>IF($L$2&gt;0,$L$2,MULTIPLIER!$C$50)</f>
        <v>0</v>
      </c>
      <c r="D1199" s="36">
        <v>14.15</v>
      </c>
      <c r="E1199" s="43">
        <f t="shared" si="33"/>
        <v>0</v>
      </c>
      <c r="F1199"/>
      <c r="G1199"/>
      <c r="H1199"/>
      <c r="I1199"/>
      <c r="J1199"/>
      <c r="K1199"/>
      <c r="L1199"/>
      <c r="M1199"/>
      <c r="N1199"/>
      <c r="O1199"/>
    </row>
    <row r="1200" spans="1:15" ht="14.25" x14ac:dyDescent="0.15">
      <c r="A1200" s="29">
        <v>362544</v>
      </c>
      <c r="B1200" s="70" t="s">
        <v>5573</v>
      </c>
      <c r="C1200" s="31">
        <f>IF($L$2&gt;0,$L$2,MULTIPLIER!$C$50)</f>
        <v>0</v>
      </c>
      <c r="D1200" s="32">
        <v>21.23</v>
      </c>
      <c r="E1200" s="43">
        <f t="shared" si="33"/>
        <v>0</v>
      </c>
      <c r="F1200"/>
      <c r="G1200"/>
      <c r="H1200"/>
      <c r="I1200"/>
      <c r="J1200"/>
      <c r="K1200"/>
      <c r="L1200"/>
      <c r="M1200"/>
      <c r="N1200"/>
      <c r="O1200"/>
    </row>
    <row r="1201" spans="1:15" ht="14.25" x14ac:dyDescent="0.15">
      <c r="A1201" s="33">
        <v>362546</v>
      </c>
      <c r="B1201" s="71" t="s">
        <v>5574</v>
      </c>
      <c r="C1201" s="35">
        <f>IF($L$2&gt;0,$L$2,MULTIPLIER!$C$50)</f>
        <v>0</v>
      </c>
      <c r="D1201" s="36">
        <v>24.77</v>
      </c>
      <c r="E1201" s="43">
        <f t="shared" si="33"/>
        <v>0</v>
      </c>
      <c r="F1201"/>
      <c r="G1201"/>
      <c r="H1201"/>
      <c r="I1201"/>
      <c r="J1201"/>
      <c r="K1201"/>
      <c r="L1201"/>
      <c r="M1201"/>
      <c r="N1201"/>
      <c r="O1201"/>
    </row>
    <row r="1202" spans="1:15" ht="14.25" x14ac:dyDescent="0.15">
      <c r="A1202" s="29">
        <v>362548</v>
      </c>
      <c r="B1202" s="70" t="s">
        <v>5575</v>
      </c>
      <c r="C1202" s="31">
        <f>IF($L$2&gt;0,$L$2,MULTIPLIER!$C$50)</f>
        <v>0</v>
      </c>
      <c r="D1202" s="32">
        <v>30.96</v>
      </c>
      <c r="E1202" s="43">
        <f t="shared" si="33"/>
        <v>0</v>
      </c>
      <c r="F1202"/>
      <c r="G1202"/>
      <c r="H1202"/>
      <c r="I1202"/>
      <c r="J1202"/>
      <c r="K1202"/>
      <c r="L1202"/>
      <c r="M1202"/>
      <c r="N1202"/>
      <c r="O1202"/>
    </row>
    <row r="1203" spans="1:15" ht="14.25" x14ac:dyDescent="0.15">
      <c r="A1203" s="33">
        <v>362550</v>
      </c>
      <c r="B1203" s="71" t="s">
        <v>5576</v>
      </c>
      <c r="C1203" s="35">
        <f>IF($L$2&gt;0,$L$2,MULTIPLIER!$C$50)</f>
        <v>0</v>
      </c>
      <c r="D1203" s="36">
        <v>37.15</v>
      </c>
      <c r="E1203" s="43">
        <f t="shared" si="33"/>
        <v>0</v>
      </c>
      <c r="F1203"/>
      <c r="G1203"/>
      <c r="H1203"/>
      <c r="I1203"/>
      <c r="J1203"/>
      <c r="K1203"/>
      <c r="L1203"/>
      <c r="M1203"/>
      <c r="N1203"/>
      <c r="O1203"/>
    </row>
    <row r="1204" spans="1:15" ht="14.25" x14ac:dyDescent="0.15">
      <c r="A1204" s="29">
        <v>361537</v>
      </c>
      <c r="B1204" s="70" t="s">
        <v>6572</v>
      </c>
      <c r="C1204" s="31">
        <f>IF($L$2&gt;0,$L$2,MULTIPLIER!$C$50)</f>
        <v>0</v>
      </c>
      <c r="D1204" s="32">
        <v>17.5</v>
      </c>
      <c r="E1204" s="43">
        <f t="shared" si="33"/>
        <v>0</v>
      </c>
      <c r="F1204"/>
      <c r="G1204"/>
      <c r="H1204"/>
      <c r="I1204"/>
      <c r="J1204"/>
      <c r="K1204"/>
      <c r="L1204"/>
      <c r="M1204"/>
      <c r="N1204"/>
      <c r="O1204"/>
    </row>
    <row r="1205" spans="1:15" ht="14.25" x14ac:dyDescent="0.15">
      <c r="A1205" s="33">
        <v>361540</v>
      </c>
      <c r="B1205" s="71" t="s">
        <v>6573</v>
      </c>
      <c r="C1205" s="35">
        <f>IF($L$2&gt;0,$L$2,MULTIPLIER!$C$50)</f>
        <v>0</v>
      </c>
      <c r="D1205" s="36">
        <v>17.399999999999999</v>
      </c>
      <c r="E1205" s="43">
        <f t="shared" si="33"/>
        <v>0</v>
      </c>
      <c r="F1205"/>
      <c r="G1205"/>
      <c r="H1205"/>
      <c r="I1205"/>
      <c r="J1205"/>
      <c r="K1205"/>
      <c r="L1205"/>
      <c r="M1205"/>
      <c r="N1205"/>
      <c r="O1205"/>
    </row>
    <row r="1206" spans="1:15" ht="14.25" x14ac:dyDescent="0.15">
      <c r="A1206" s="29">
        <v>361544</v>
      </c>
      <c r="B1206" s="70" t="s">
        <v>6574</v>
      </c>
      <c r="C1206" s="31">
        <f>IF($L$2&gt;0,$L$2,MULTIPLIER!$C$50)</f>
        <v>0</v>
      </c>
      <c r="D1206" s="32">
        <v>26.1</v>
      </c>
      <c r="E1206" s="43">
        <f t="shared" si="33"/>
        <v>0</v>
      </c>
      <c r="F1206"/>
      <c r="G1206"/>
      <c r="H1206"/>
      <c r="I1206"/>
      <c r="J1206"/>
      <c r="K1206"/>
      <c r="L1206"/>
      <c r="M1206"/>
      <c r="N1206"/>
      <c r="O1206"/>
    </row>
    <row r="1207" spans="1:15" ht="14.25" x14ac:dyDescent="0.15">
      <c r="A1207" s="33">
        <v>361546</v>
      </c>
      <c r="B1207" s="71" t="s">
        <v>6575</v>
      </c>
      <c r="C1207" s="35">
        <f>IF($L$2&gt;0,$L$2,MULTIPLIER!$C$50)</f>
        <v>0</v>
      </c>
      <c r="D1207" s="36">
        <v>30.45</v>
      </c>
      <c r="E1207" s="43">
        <f t="shared" si="33"/>
        <v>0</v>
      </c>
      <c r="F1207"/>
      <c r="G1207"/>
      <c r="H1207"/>
      <c r="I1207"/>
      <c r="J1207"/>
      <c r="K1207"/>
      <c r="L1207"/>
      <c r="M1207"/>
      <c r="N1207"/>
      <c r="O1207"/>
    </row>
    <row r="1208" spans="1:15" ht="14.25" x14ac:dyDescent="0.15">
      <c r="A1208" s="29">
        <v>361548</v>
      </c>
      <c r="B1208" s="70" t="s">
        <v>6576</v>
      </c>
      <c r="C1208" s="31">
        <f>IF($L$2&gt;0,$L$2,MULTIPLIER!$C$50)</f>
        <v>0</v>
      </c>
      <c r="D1208" s="32">
        <v>38.06</v>
      </c>
      <c r="E1208" s="43">
        <f t="shared" si="33"/>
        <v>0</v>
      </c>
      <c r="F1208"/>
      <c r="G1208"/>
      <c r="H1208"/>
      <c r="I1208"/>
      <c r="J1208"/>
      <c r="K1208"/>
      <c r="L1208"/>
      <c r="M1208"/>
      <c r="N1208"/>
      <c r="O1208"/>
    </row>
    <row r="1209" spans="1:15" ht="14.25" x14ac:dyDescent="0.15">
      <c r="A1209" s="33">
        <v>361550</v>
      </c>
      <c r="B1209" s="71" t="s">
        <v>6577</v>
      </c>
      <c r="C1209" s="35">
        <f>IF($L$2&gt;0,$L$2,MULTIPLIER!$C$50)</f>
        <v>0</v>
      </c>
      <c r="D1209" s="36">
        <v>44.95</v>
      </c>
      <c r="E1209" s="43">
        <f t="shared" si="33"/>
        <v>0</v>
      </c>
      <c r="F1209"/>
      <c r="G1209"/>
      <c r="H1209"/>
      <c r="I1209"/>
      <c r="J1209"/>
      <c r="K1209"/>
      <c r="L1209"/>
      <c r="M1209"/>
      <c r="N1209"/>
      <c r="O1209"/>
    </row>
    <row r="1210" spans="1:15" ht="14.25" x14ac:dyDescent="0.15">
      <c r="A1210" s="29">
        <v>362563</v>
      </c>
      <c r="B1210" s="70" t="s">
        <v>5577</v>
      </c>
      <c r="C1210" s="31">
        <f>IF($L$2&gt;0,$L$2,MULTIPLIER!$C$50)</f>
        <v>0</v>
      </c>
      <c r="D1210" s="32">
        <v>9.7560000000000002</v>
      </c>
      <c r="E1210" s="43">
        <f t="shared" si="33"/>
        <v>0</v>
      </c>
      <c r="F1210"/>
      <c r="G1210"/>
      <c r="H1210"/>
      <c r="I1210"/>
      <c r="J1210"/>
      <c r="K1210"/>
      <c r="L1210"/>
      <c r="M1210"/>
      <c r="N1210"/>
      <c r="O1210"/>
    </row>
    <row r="1211" spans="1:15" ht="14.25" x14ac:dyDescent="0.15">
      <c r="A1211" s="33">
        <v>362566</v>
      </c>
      <c r="B1211" s="71" t="s">
        <v>5578</v>
      </c>
      <c r="C1211" s="35">
        <f>IF($L$2&gt;0,$L$2,MULTIPLIER!$C$50)</f>
        <v>0</v>
      </c>
      <c r="D1211" s="36">
        <v>10.3</v>
      </c>
      <c r="E1211" s="43">
        <f t="shared" si="33"/>
        <v>0</v>
      </c>
      <c r="F1211"/>
      <c r="G1211"/>
      <c r="H1211"/>
      <c r="I1211"/>
      <c r="J1211"/>
      <c r="K1211"/>
      <c r="L1211"/>
      <c r="M1211"/>
      <c r="N1211"/>
      <c r="O1211"/>
    </row>
    <row r="1212" spans="1:15" ht="14.25" x14ac:dyDescent="0.15">
      <c r="A1212" s="29">
        <v>362570</v>
      </c>
      <c r="B1212" s="70" t="s">
        <v>5579</v>
      </c>
      <c r="C1212" s="31">
        <f>IF($L$2&gt;0,$L$2,MULTIPLIER!$C$50)</f>
        <v>0</v>
      </c>
      <c r="D1212" s="32">
        <v>15.407999999999999</v>
      </c>
      <c r="E1212" s="43">
        <f t="shared" si="33"/>
        <v>0</v>
      </c>
      <c r="F1212"/>
      <c r="G1212"/>
      <c r="H1212"/>
      <c r="I1212"/>
      <c r="J1212"/>
      <c r="K1212"/>
      <c r="L1212"/>
      <c r="M1212"/>
      <c r="N1212"/>
      <c r="O1212"/>
    </row>
    <row r="1213" spans="1:15" ht="14.25" x14ac:dyDescent="0.15">
      <c r="A1213" s="33">
        <v>362572</v>
      </c>
      <c r="B1213" s="71" t="s">
        <v>5580</v>
      </c>
      <c r="C1213" s="35">
        <f>IF($L$2&gt;0,$L$2,MULTIPLIER!$C$50)</f>
        <v>0</v>
      </c>
      <c r="D1213" s="36">
        <v>18.608000000000001</v>
      </c>
      <c r="E1213" s="43">
        <f t="shared" si="33"/>
        <v>0</v>
      </c>
      <c r="F1213"/>
      <c r="G1213"/>
      <c r="H1213"/>
      <c r="I1213"/>
      <c r="J1213"/>
      <c r="K1213"/>
      <c r="L1213"/>
      <c r="M1213"/>
      <c r="N1213"/>
      <c r="O1213"/>
    </row>
    <row r="1214" spans="1:15" ht="14.25" x14ac:dyDescent="0.15">
      <c r="A1214" s="29">
        <v>362574</v>
      </c>
      <c r="B1214" s="70" t="s">
        <v>5581</v>
      </c>
      <c r="C1214" s="31">
        <f>IF($L$2&gt;0,$L$2,MULTIPLIER!$C$50)</f>
        <v>0</v>
      </c>
      <c r="D1214" s="32">
        <v>21.846</v>
      </c>
      <c r="E1214" s="43">
        <f t="shared" si="33"/>
        <v>0</v>
      </c>
      <c r="F1214"/>
      <c r="G1214"/>
      <c r="H1214"/>
      <c r="I1214"/>
      <c r="J1214"/>
      <c r="K1214"/>
      <c r="L1214"/>
      <c r="M1214"/>
      <c r="N1214"/>
      <c r="O1214"/>
    </row>
    <row r="1215" spans="1:15" ht="14.25" x14ac:dyDescent="0.15">
      <c r="A1215" s="33">
        <v>362576</v>
      </c>
      <c r="B1215" s="71" t="s">
        <v>5582</v>
      </c>
      <c r="C1215" s="35">
        <f>IF($L$2&gt;0,$L$2,MULTIPLIER!$C$50)</f>
        <v>0</v>
      </c>
      <c r="D1215" s="36">
        <v>26.77</v>
      </c>
      <c r="E1215" s="43">
        <f t="shared" si="33"/>
        <v>0</v>
      </c>
      <c r="F1215"/>
      <c r="G1215"/>
      <c r="H1215"/>
      <c r="I1215"/>
      <c r="J1215"/>
      <c r="K1215"/>
      <c r="L1215"/>
      <c r="M1215"/>
      <c r="N1215"/>
      <c r="O1215"/>
    </row>
    <row r="1216" spans="1:15" ht="14.25" x14ac:dyDescent="0.15">
      <c r="A1216" s="29">
        <v>361563</v>
      </c>
      <c r="B1216" s="70" t="s">
        <v>6578</v>
      </c>
      <c r="C1216" s="31">
        <f>IF($L$2&gt;0,$L$2,MULTIPLIER!$C$50)</f>
        <v>0</v>
      </c>
      <c r="D1216" s="32">
        <v>10.43</v>
      </c>
      <c r="E1216" s="43">
        <f t="shared" si="33"/>
        <v>0</v>
      </c>
      <c r="F1216"/>
      <c r="G1216"/>
      <c r="H1216"/>
      <c r="I1216"/>
      <c r="J1216"/>
      <c r="K1216"/>
      <c r="L1216"/>
      <c r="M1216"/>
      <c r="N1216"/>
      <c r="O1216"/>
    </row>
    <row r="1217" spans="1:15" ht="14.25" x14ac:dyDescent="0.15">
      <c r="A1217" s="33">
        <v>361566</v>
      </c>
      <c r="B1217" s="71" t="s">
        <v>6579</v>
      </c>
      <c r="C1217" s="35">
        <f>IF($L$2&gt;0,$L$2,MULTIPLIER!$C$50)</f>
        <v>0</v>
      </c>
      <c r="D1217" s="36">
        <v>11.45</v>
      </c>
      <c r="E1217" s="43">
        <f t="shared" si="33"/>
        <v>0</v>
      </c>
      <c r="F1217"/>
      <c r="G1217"/>
      <c r="H1217"/>
      <c r="I1217"/>
      <c r="J1217"/>
      <c r="K1217"/>
      <c r="L1217"/>
      <c r="M1217"/>
      <c r="N1217"/>
      <c r="O1217"/>
    </row>
    <row r="1218" spans="1:15" ht="14.25" x14ac:dyDescent="0.15">
      <c r="A1218" s="29">
        <v>361570</v>
      </c>
      <c r="B1218" s="70" t="s">
        <v>6580</v>
      </c>
      <c r="C1218" s="31">
        <f>IF($L$2&gt;0,$L$2,MULTIPLIER!$C$50)</f>
        <v>0</v>
      </c>
      <c r="D1218" s="32">
        <v>16.864000000000001</v>
      </c>
      <c r="E1218" s="43">
        <f t="shared" si="33"/>
        <v>0</v>
      </c>
      <c r="F1218"/>
      <c r="G1218"/>
      <c r="H1218"/>
      <c r="I1218"/>
      <c r="J1218"/>
      <c r="K1218"/>
      <c r="L1218"/>
      <c r="M1218"/>
      <c r="N1218"/>
      <c r="O1218"/>
    </row>
    <row r="1219" spans="1:15" ht="14.25" x14ac:dyDescent="0.15">
      <c r="A1219" s="33">
        <v>361572</v>
      </c>
      <c r="B1219" s="71" t="s">
        <v>6581</v>
      </c>
      <c r="C1219" s="35">
        <f>IF($L$2&gt;0,$L$2,MULTIPLIER!$C$50)</f>
        <v>0</v>
      </c>
      <c r="D1219" s="36">
        <v>20.545999999999999</v>
      </c>
      <c r="E1219" s="43">
        <f t="shared" si="33"/>
        <v>0</v>
      </c>
      <c r="F1219"/>
      <c r="G1219"/>
      <c r="H1219"/>
      <c r="I1219"/>
      <c r="J1219"/>
      <c r="K1219"/>
      <c r="L1219"/>
      <c r="M1219"/>
      <c r="N1219"/>
      <c r="O1219"/>
    </row>
    <row r="1220" spans="1:15" ht="14.25" x14ac:dyDescent="0.15">
      <c r="A1220" s="29">
        <v>361574</v>
      </c>
      <c r="B1220" s="70" t="s">
        <v>6582</v>
      </c>
      <c r="C1220" s="31">
        <f>IF($L$2&gt;0,$L$2,MULTIPLIER!$C$50)</f>
        <v>0</v>
      </c>
      <c r="D1220" s="32">
        <v>24.268000000000001</v>
      </c>
      <c r="E1220" s="43">
        <f t="shared" si="33"/>
        <v>0</v>
      </c>
      <c r="F1220"/>
      <c r="G1220"/>
      <c r="H1220"/>
      <c r="I1220"/>
      <c r="J1220"/>
      <c r="K1220"/>
      <c r="L1220"/>
      <c r="M1220"/>
      <c r="N1220"/>
      <c r="O1220"/>
    </row>
    <row r="1221" spans="1:15" ht="14.25" x14ac:dyDescent="0.15">
      <c r="A1221" s="33">
        <v>361576</v>
      </c>
      <c r="B1221" s="71" t="s">
        <v>6583</v>
      </c>
      <c r="C1221" s="35">
        <f>IF($L$2&gt;0,$L$2,MULTIPLIER!$C$50)</f>
        <v>0</v>
      </c>
      <c r="D1221" s="36">
        <v>29.678000000000001</v>
      </c>
      <c r="E1221" s="43">
        <f t="shared" si="33"/>
        <v>0</v>
      </c>
      <c r="F1221"/>
      <c r="G1221"/>
      <c r="H1221"/>
      <c r="I1221"/>
      <c r="J1221"/>
      <c r="K1221"/>
      <c r="L1221"/>
      <c r="M1221"/>
      <c r="N1221"/>
      <c r="O1221"/>
    </row>
    <row r="1222" spans="1:15" ht="20.25" x14ac:dyDescent="0.15">
      <c r="A1222" s="247" t="s">
        <v>7186</v>
      </c>
      <c r="B1222" s="247"/>
      <c r="C1222" s="247"/>
      <c r="D1222" s="247"/>
      <c r="E1222" s="247"/>
      <c r="F1222" s="222" t="str">
        <f>HYPERLINK("#'Pipe Nipples'!A1","Top of Page")</f>
        <v>Top of Page</v>
      </c>
      <c r="G1222"/>
      <c r="H1222"/>
      <c r="I1222"/>
      <c r="J1222"/>
      <c r="K1222"/>
      <c r="L1222"/>
      <c r="M1222"/>
      <c r="N1222"/>
      <c r="O1222"/>
    </row>
    <row r="1223" spans="1:15" ht="14.25" x14ac:dyDescent="0.15">
      <c r="A1223" s="29">
        <v>362436</v>
      </c>
      <c r="B1223" s="70" t="s">
        <v>5604</v>
      </c>
      <c r="C1223" s="31">
        <f>IF($M$2&gt;0,$M$2,MULTIPLIER!$C$38)</f>
        <v>0</v>
      </c>
      <c r="D1223" s="32">
        <v>10.73475</v>
      </c>
      <c r="E1223" s="43">
        <f t="shared" ref="E1223:E1262" si="34">C1223*D1223</f>
        <v>0</v>
      </c>
      <c r="F1223"/>
      <c r="G1223"/>
      <c r="H1223"/>
      <c r="I1223"/>
      <c r="J1223"/>
      <c r="K1223"/>
      <c r="L1223"/>
      <c r="M1223"/>
      <c r="N1223"/>
      <c r="O1223"/>
    </row>
    <row r="1224" spans="1:15" ht="14.25" x14ac:dyDescent="0.15">
      <c r="A1224" s="29">
        <v>362442</v>
      </c>
      <c r="B1224" s="70" t="s">
        <v>5605</v>
      </c>
      <c r="C1224" s="31">
        <f>IF($M$2&gt;0,$M$2,MULTIPLIER!$C$38)</f>
        <v>0</v>
      </c>
      <c r="D1224" s="32">
        <v>14.699249999999999</v>
      </c>
      <c r="E1224" s="43">
        <f t="shared" si="34"/>
        <v>0</v>
      </c>
      <c r="F1224"/>
      <c r="G1224"/>
      <c r="H1224"/>
      <c r="I1224"/>
      <c r="J1224"/>
      <c r="K1224"/>
      <c r="L1224"/>
      <c r="M1224"/>
      <c r="N1224"/>
      <c r="O1224"/>
    </row>
    <row r="1225" spans="1:15" ht="14.25" x14ac:dyDescent="0.15">
      <c r="A1225" s="29" t="s">
        <v>4705</v>
      </c>
      <c r="B1225" s="70" t="s">
        <v>5606</v>
      </c>
      <c r="C1225" s="31">
        <f>IF($M$2&gt;0,$M$2,MULTIPLIER!$C$38)</f>
        <v>0</v>
      </c>
      <c r="D1225" s="32">
        <v>17.891249999999999</v>
      </c>
      <c r="E1225" s="43">
        <f t="shared" si="34"/>
        <v>0</v>
      </c>
      <c r="F1225"/>
      <c r="G1225"/>
      <c r="H1225"/>
      <c r="I1225"/>
      <c r="J1225"/>
      <c r="K1225"/>
      <c r="L1225"/>
      <c r="M1225"/>
      <c r="N1225"/>
      <c r="O1225"/>
    </row>
    <row r="1226" spans="1:15" ht="14.25" x14ac:dyDescent="0.15">
      <c r="A1226" s="29" t="s">
        <v>4707</v>
      </c>
      <c r="B1226" s="70" t="s">
        <v>5607</v>
      </c>
      <c r="C1226" s="31">
        <f>IF($M$2&gt;0,$M$2,MULTIPLIER!$C$38)</f>
        <v>0</v>
      </c>
      <c r="D1226" s="32">
        <v>21.4695</v>
      </c>
      <c r="E1226" s="43">
        <f t="shared" si="34"/>
        <v>0</v>
      </c>
      <c r="F1226"/>
      <c r="G1226"/>
      <c r="H1226"/>
      <c r="I1226"/>
      <c r="J1226"/>
      <c r="K1226"/>
      <c r="L1226"/>
      <c r="M1226"/>
      <c r="N1226"/>
      <c r="O1226"/>
    </row>
    <row r="1227" spans="1:15" ht="14.25" x14ac:dyDescent="0.15">
      <c r="A1227" s="29" t="s">
        <v>4709</v>
      </c>
      <c r="B1227" s="70" t="s">
        <v>5608</v>
      </c>
      <c r="C1227" s="31">
        <f>IF($M$2&gt;0,$M$2,MULTIPLIER!$C$38)</f>
        <v>0</v>
      </c>
      <c r="D1227" s="32">
        <v>28.626000000000001</v>
      </c>
      <c r="E1227" s="43">
        <f t="shared" si="34"/>
        <v>0</v>
      </c>
      <c r="F1227"/>
      <c r="G1227"/>
      <c r="H1227"/>
      <c r="I1227"/>
      <c r="J1227"/>
      <c r="K1227"/>
      <c r="L1227"/>
      <c r="M1227"/>
      <c r="N1227"/>
      <c r="O1227"/>
    </row>
    <row r="1228" spans="1:15" ht="14.25" x14ac:dyDescent="0.15">
      <c r="A1228" s="29" t="s">
        <v>4711</v>
      </c>
      <c r="B1228" s="70" t="s">
        <v>5609</v>
      </c>
      <c r="C1228" s="31">
        <f>IF($M$2&gt;0,$M$2,MULTIPLIER!$C$38)</f>
        <v>0</v>
      </c>
      <c r="D1228" s="32">
        <v>35.782499999999999</v>
      </c>
      <c r="E1228" s="43">
        <f t="shared" si="34"/>
        <v>0</v>
      </c>
      <c r="F1228"/>
      <c r="G1228"/>
      <c r="H1228"/>
      <c r="I1228"/>
      <c r="J1228"/>
      <c r="K1228"/>
      <c r="L1228"/>
      <c r="M1228"/>
      <c r="N1228"/>
      <c r="O1228"/>
    </row>
    <row r="1229" spans="1:15" ht="14.25" x14ac:dyDescent="0.15">
      <c r="A1229" s="29">
        <v>362468</v>
      </c>
      <c r="B1229" s="70" t="s">
        <v>5610</v>
      </c>
      <c r="C1229" s="31">
        <f>IF($M$2&gt;0,$M$2,MULTIPLIER!$C$38)</f>
        <v>0</v>
      </c>
      <c r="D1229" s="32">
        <v>12.375</v>
      </c>
      <c r="E1229" s="43">
        <f t="shared" si="34"/>
        <v>0</v>
      </c>
      <c r="F1229"/>
      <c r="G1229"/>
      <c r="H1229"/>
      <c r="I1229"/>
      <c r="J1229"/>
      <c r="K1229"/>
      <c r="L1229"/>
      <c r="M1229"/>
      <c r="N1229"/>
      <c r="O1229"/>
    </row>
    <row r="1230" spans="1:15" ht="14.25" x14ac:dyDescent="0.15">
      <c r="A1230" s="29">
        <v>362474</v>
      </c>
      <c r="B1230" s="70" t="s">
        <v>5611</v>
      </c>
      <c r="C1230" s="31">
        <f>IF($M$2&gt;0,$M$2,MULTIPLIER!$C$38)</f>
        <v>0</v>
      </c>
      <c r="D1230" s="32">
        <v>16.408349999999999</v>
      </c>
      <c r="E1230" s="43">
        <f t="shared" si="34"/>
        <v>0</v>
      </c>
      <c r="F1230"/>
      <c r="G1230"/>
      <c r="H1230"/>
      <c r="I1230"/>
      <c r="J1230"/>
      <c r="K1230"/>
      <c r="L1230"/>
      <c r="M1230"/>
      <c r="N1230"/>
      <c r="O1230"/>
    </row>
    <row r="1231" spans="1:15" ht="14.25" x14ac:dyDescent="0.15">
      <c r="A1231" s="29" t="s">
        <v>4715</v>
      </c>
      <c r="B1231" s="70" t="s">
        <v>5612</v>
      </c>
      <c r="C1231" s="31">
        <f>IF($M$2&gt;0,$M$2,MULTIPLIER!$C$38)</f>
        <v>0</v>
      </c>
      <c r="D1231" s="32">
        <v>20.510437499999998</v>
      </c>
      <c r="E1231" s="43">
        <f t="shared" si="34"/>
        <v>0</v>
      </c>
      <c r="F1231"/>
      <c r="G1231"/>
      <c r="H1231"/>
      <c r="I1231"/>
      <c r="J1231"/>
      <c r="K1231"/>
      <c r="L1231"/>
      <c r="M1231"/>
      <c r="N1231"/>
      <c r="O1231"/>
    </row>
    <row r="1232" spans="1:15" ht="14.25" x14ac:dyDescent="0.15">
      <c r="A1232" s="29" t="s">
        <v>4717</v>
      </c>
      <c r="B1232" s="70" t="s">
        <v>5613</v>
      </c>
      <c r="C1232" s="31">
        <f>IF($M$2&gt;0,$M$2,MULTIPLIER!$C$38)</f>
        <v>0</v>
      </c>
      <c r="D1232" s="32">
        <v>25.107074999999998</v>
      </c>
      <c r="E1232" s="43">
        <f t="shared" si="34"/>
        <v>0</v>
      </c>
      <c r="F1232"/>
      <c r="G1232"/>
      <c r="H1232"/>
      <c r="I1232"/>
      <c r="J1232"/>
      <c r="K1232"/>
      <c r="L1232"/>
      <c r="M1232"/>
      <c r="N1232"/>
      <c r="O1232"/>
    </row>
    <row r="1233" spans="1:5" customFormat="1" ht="14.25" x14ac:dyDescent="0.15">
      <c r="A1233" s="29" t="s">
        <v>4719</v>
      </c>
      <c r="B1233" s="70" t="s">
        <v>5614</v>
      </c>
      <c r="C1233" s="31">
        <f>IF($M$2&gt;0,$M$2,MULTIPLIER!$C$38)</f>
        <v>0</v>
      </c>
      <c r="D1233" s="32">
        <v>32.816699999999997</v>
      </c>
      <c r="E1233" s="43">
        <f t="shared" si="34"/>
        <v>0</v>
      </c>
    </row>
    <row r="1234" spans="1:5" customFormat="1" ht="14.25" x14ac:dyDescent="0.15">
      <c r="A1234" s="29" t="s">
        <v>4721</v>
      </c>
      <c r="B1234" s="70" t="s">
        <v>5615</v>
      </c>
      <c r="C1234" s="31">
        <f>IF($M$2&gt;0,$M$2,MULTIPLIER!$C$38)</f>
        <v>0</v>
      </c>
      <c r="D1234" s="32">
        <v>41.020874999999997</v>
      </c>
      <c r="E1234" s="43">
        <f t="shared" si="34"/>
        <v>0</v>
      </c>
    </row>
    <row r="1235" spans="1:5" customFormat="1" ht="14.25" x14ac:dyDescent="0.15">
      <c r="A1235" s="29" t="s">
        <v>4723</v>
      </c>
      <c r="B1235" s="70" t="s">
        <v>5616</v>
      </c>
      <c r="C1235" s="31">
        <f>IF($M$2&gt;0,$M$2,MULTIPLIER!$C$38)</f>
        <v>0</v>
      </c>
      <c r="D1235" s="32">
        <v>49.225050000000003</v>
      </c>
      <c r="E1235" s="43">
        <f t="shared" si="34"/>
        <v>0</v>
      </c>
    </row>
    <row r="1236" spans="1:5" customFormat="1" ht="14.25" x14ac:dyDescent="0.15">
      <c r="A1236" s="29">
        <v>362530</v>
      </c>
      <c r="B1236" s="70" t="s">
        <v>5617</v>
      </c>
      <c r="C1236" s="31">
        <f>IF($M$2&gt;0,$M$2,MULTIPLIER!$C$38)</f>
        <v>0</v>
      </c>
      <c r="D1236" s="32">
        <v>17.97429825</v>
      </c>
      <c r="E1236" s="43">
        <f t="shared" si="34"/>
        <v>0</v>
      </c>
    </row>
    <row r="1237" spans="1:5" ht="14.25" x14ac:dyDescent="0.15">
      <c r="A1237" s="29">
        <v>362536</v>
      </c>
      <c r="B1237" s="70" t="s">
        <v>5618</v>
      </c>
      <c r="C1237" s="31">
        <f>IF($M$2&gt;0,$M$2,MULTIPLIER!$C$38)</f>
        <v>0</v>
      </c>
      <c r="D1237" s="32">
        <v>23.267700000000001</v>
      </c>
      <c r="E1237" s="43">
        <f t="shared" si="34"/>
        <v>0</v>
      </c>
    </row>
    <row r="1238" spans="1:5" ht="14.25" x14ac:dyDescent="0.15">
      <c r="A1238" s="29" t="s">
        <v>4727</v>
      </c>
      <c r="B1238" s="70" t="s">
        <v>5619</v>
      </c>
      <c r="C1238" s="31">
        <f>IF($M$2&gt;0,$M$2,MULTIPLIER!$C$38)</f>
        <v>0</v>
      </c>
      <c r="D1238" s="32">
        <v>29.084624999999999</v>
      </c>
      <c r="E1238" s="43">
        <f t="shared" si="34"/>
        <v>0</v>
      </c>
    </row>
    <row r="1239" spans="1:5" ht="14.25" x14ac:dyDescent="0.15">
      <c r="A1239" s="29" t="s">
        <v>4729</v>
      </c>
      <c r="B1239" s="70" t="s">
        <v>5620</v>
      </c>
      <c r="C1239" s="31">
        <f>IF($M$2&gt;0,$M$2,MULTIPLIER!$C$38)</f>
        <v>0</v>
      </c>
      <c r="D1239" s="32">
        <v>36.599062500000002</v>
      </c>
      <c r="E1239" s="43">
        <f t="shared" si="34"/>
        <v>0</v>
      </c>
    </row>
    <row r="1240" spans="1:5" ht="14.25" x14ac:dyDescent="0.15">
      <c r="A1240" s="29" t="s">
        <v>4731</v>
      </c>
      <c r="B1240" s="70" t="s">
        <v>5621</v>
      </c>
      <c r="C1240" s="31">
        <f>IF($M$2&gt;0,$M$2,MULTIPLIER!$C$38)</f>
        <v>0</v>
      </c>
      <c r="D1240" s="32">
        <v>46.535400000000003</v>
      </c>
      <c r="E1240" s="43">
        <f t="shared" si="34"/>
        <v>0</v>
      </c>
    </row>
    <row r="1241" spans="1:5" ht="14.25" x14ac:dyDescent="0.15">
      <c r="A1241" s="29" t="s">
        <v>4733</v>
      </c>
      <c r="B1241" s="70" t="s">
        <v>5622</v>
      </c>
      <c r="C1241" s="31">
        <f>IF($M$2&gt;0,$M$2,MULTIPLIER!$C$38)</f>
        <v>0</v>
      </c>
      <c r="D1241" s="32">
        <v>58.169249999999998</v>
      </c>
      <c r="E1241" s="43">
        <f t="shared" si="34"/>
        <v>0</v>
      </c>
    </row>
    <row r="1242" spans="1:5" ht="14.25" x14ac:dyDescent="0.15">
      <c r="A1242" s="29">
        <v>361436</v>
      </c>
      <c r="B1242" s="70" t="s">
        <v>7151</v>
      </c>
      <c r="C1242" s="31">
        <f>IF($M$2&gt;0,$M$2,MULTIPLIER!$C$38)</f>
        <v>0</v>
      </c>
      <c r="D1242" s="32">
        <v>11.206575000000001</v>
      </c>
      <c r="E1242" s="43">
        <f t="shared" si="34"/>
        <v>0</v>
      </c>
    </row>
    <row r="1243" spans="1:5" ht="14.25" x14ac:dyDescent="0.15">
      <c r="A1243" s="29">
        <v>361442</v>
      </c>
      <c r="B1243" s="70" t="s">
        <v>7152</v>
      </c>
      <c r="C1243" s="31">
        <f>IF($M$2&gt;0,$M$2,MULTIPLIER!$C$38)</f>
        <v>0</v>
      </c>
      <c r="D1243" s="32">
        <v>14.894325</v>
      </c>
      <c r="E1243" s="43">
        <f t="shared" si="34"/>
        <v>0</v>
      </c>
    </row>
    <row r="1244" spans="1:5" ht="14.25" x14ac:dyDescent="0.15">
      <c r="A1244" s="29" t="s">
        <v>4737</v>
      </c>
      <c r="B1244" s="70" t="s">
        <v>7153</v>
      </c>
      <c r="C1244" s="31">
        <f>IF($M$2&gt;0,$M$2,MULTIPLIER!$C$38)</f>
        <v>0</v>
      </c>
      <c r="D1244" s="32">
        <v>22.342500000000001</v>
      </c>
      <c r="E1244" s="43">
        <f t="shared" si="34"/>
        <v>0</v>
      </c>
    </row>
    <row r="1245" spans="1:5" ht="14.25" x14ac:dyDescent="0.15">
      <c r="A1245" s="29" t="s">
        <v>4739</v>
      </c>
      <c r="B1245" s="70" t="s">
        <v>7154</v>
      </c>
      <c r="C1245" s="31">
        <f>IF($M$2&gt;0,$M$2,MULTIPLIER!$C$38)</f>
        <v>0</v>
      </c>
      <c r="D1245" s="32">
        <v>18.607500000000002</v>
      </c>
      <c r="E1245" s="43">
        <f t="shared" si="34"/>
        <v>0</v>
      </c>
    </row>
    <row r="1246" spans="1:5" ht="14.25" x14ac:dyDescent="0.15">
      <c r="A1246" s="29" t="s">
        <v>4741</v>
      </c>
      <c r="B1246" s="70" t="s">
        <v>7155</v>
      </c>
      <c r="C1246" s="31">
        <f>IF($M$2&gt;0,$M$2,MULTIPLIER!$C$38)</f>
        <v>0</v>
      </c>
      <c r="D1246" s="32">
        <v>30.948007499999999</v>
      </c>
      <c r="E1246" s="43">
        <f t="shared" si="34"/>
        <v>0</v>
      </c>
    </row>
    <row r="1247" spans="1:5" ht="14.25" x14ac:dyDescent="0.15">
      <c r="A1247" s="29" t="s">
        <v>4743</v>
      </c>
      <c r="B1247" s="70" t="s">
        <v>7156</v>
      </c>
      <c r="C1247" s="31">
        <f>IF($M$2&gt;0,$M$2,MULTIPLIER!$C$38)</f>
        <v>0</v>
      </c>
      <c r="D1247" s="32">
        <v>38.692507499999998</v>
      </c>
      <c r="E1247" s="43">
        <f t="shared" si="34"/>
        <v>0</v>
      </c>
    </row>
    <row r="1248" spans="1:5" ht="14.25" x14ac:dyDescent="0.15">
      <c r="A1248" s="29" t="s">
        <v>4745</v>
      </c>
      <c r="B1248" s="70" t="s">
        <v>7157</v>
      </c>
      <c r="C1248" s="31">
        <f>IF($M$2&gt;0,$M$2,MULTIPLIER!$C$38)</f>
        <v>0</v>
      </c>
      <c r="D1248" s="32">
        <v>46.430010000000003</v>
      </c>
      <c r="E1248" s="43">
        <f t="shared" si="34"/>
        <v>0</v>
      </c>
    </row>
    <row r="1249" spans="1:6" ht="14.25" x14ac:dyDescent="0.15">
      <c r="A1249" s="29">
        <v>361468</v>
      </c>
      <c r="B1249" s="70" t="s">
        <v>7158</v>
      </c>
      <c r="C1249" s="31">
        <f>IF($M$2&gt;0,$M$2,MULTIPLIER!$C$38)</f>
        <v>0</v>
      </c>
      <c r="D1249" s="32">
        <v>14.609475</v>
      </c>
      <c r="E1249" s="43">
        <f t="shared" si="34"/>
        <v>0</v>
      </c>
    </row>
    <row r="1250" spans="1:6" ht="14.25" x14ac:dyDescent="0.15">
      <c r="A1250" s="29">
        <v>361474</v>
      </c>
      <c r="B1250" s="70" t="s">
        <v>7159</v>
      </c>
      <c r="C1250" s="31">
        <f>IF($M$2&gt;0,$M$2,MULTIPLIER!$C$38)</f>
        <v>0</v>
      </c>
      <c r="D1250" s="32">
        <v>19.479375000000001</v>
      </c>
      <c r="E1250" s="43">
        <f t="shared" si="34"/>
        <v>0</v>
      </c>
    </row>
    <row r="1251" spans="1:6" ht="14.25" x14ac:dyDescent="0.15">
      <c r="A1251" s="29" t="s">
        <v>4749</v>
      </c>
      <c r="B1251" s="70" t="s">
        <v>7160</v>
      </c>
      <c r="C1251" s="31">
        <f>IF($M$2&gt;0,$M$2,MULTIPLIER!$C$38)</f>
        <v>0</v>
      </c>
      <c r="D1251" s="32">
        <v>24.344999999999999</v>
      </c>
      <c r="E1251" s="43">
        <f t="shared" si="34"/>
        <v>0</v>
      </c>
    </row>
    <row r="1252" spans="1:6" ht="14.25" x14ac:dyDescent="0.15">
      <c r="A1252" s="29" t="s">
        <v>4751</v>
      </c>
      <c r="B1252" s="70" t="s">
        <v>7161</v>
      </c>
      <c r="C1252" s="31">
        <f>IF($M$2&gt;0,$M$2,MULTIPLIER!$C$38)</f>
        <v>0</v>
      </c>
      <c r="D1252" s="32">
        <v>29.219175</v>
      </c>
      <c r="E1252" s="43">
        <f t="shared" si="34"/>
        <v>0</v>
      </c>
    </row>
    <row r="1253" spans="1:6" ht="14.25" x14ac:dyDescent="0.15">
      <c r="A1253" s="29" t="s">
        <v>4753</v>
      </c>
      <c r="B1253" s="70" t="s">
        <v>7162</v>
      </c>
      <c r="C1253" s="31">
        <f>IF($M$2&gt;0,$M$2,MULTIPLIER!$C$38)</f>
        <v>0</v>
      </c>
      <c r="D1253" s="32">
        <v>38.954700000000003</v>
      </c>
      <c r="E1253" s="43">
        <f t="shared" si="34"/>
        <v>0</v>
      </c>
    </row>
    <row r="1254" spans="1:6" ht="14.25" x14ac:dyDescent="0.15">
      <c r="A1254" s="29" t="s">
        <v>4755</v>
      </c>
      <c r="B1254" s="70" t="s">
        <v>7163</v>
      </c>
      <c r="C1254" s="31">
        <f>IF($M$2&gt;0,$M$2,MULTIPLIER!$C$38)</f>
        <v>0</v>
      </c>
      <c r="D1254" s="32">
        <v>48.679875000000003</v>
      </c>
      <c r="E1254" s="43">
        <f t="shared" si="34"/>
        <v>0</v>
      </c>
    </row>
    <row r="1255" spans="1:6" ht="14.25" x14ac:dyDescent="0.15">
      <c r="A1255" s="29" t="s">
        <v>4757</v>
      </c>
      <c r="B1255" s="70" t="s">
        <v>7164</v>
      </c>
      <c r="C1255" s="31">
        <f>IF($M$2&gt;0,$M$2,MULTIPLIER!$C$38)</f>
        <v>0</v>
      </c>
      <c r="D1255" s="32">
        <v>60.738750000000003</v>
      </c>
      <c r="E1255" s="43">
        <f t="shared" si="34"/>
        <v>0</v>
      </c>
    </row>
    <row r="1256" spans="1:6" ht="14.25" x14ac:dyDescent="0.15">
      <c r="A1256" s="29">
        <v>361530</v>
      </c>
      <c r="B1256" s="70" t="s">
        <v>7165</v>
      </c>
      <c r="C1256" s="31">
        <f>IF($M$2&gt;0,$M$2,MULTIPLIER!$C$38)</f>
        <v>0</v>
      </c>
      <c r="D1256" s="32">
        <v>20.791350000000001</v>
      </c>
      <c r="E1256" s="43">
        <f t="shared" si="34"/>
        <v>0</v>
      </c>
    </row>
    <row r="1257" spans="1:6" ht="14.25" x14ac:dyDescent="0.15">
      <c r="A1257" s="29">
        <v>361536</v>
      </c>
      <c r="B1257" s="70" t="s">
        <v>7166</v>
      </c>
      <c r="C1257" s="31">
        <f>IF($M$2&gt;0,$M$2,MULTIPLIER!$C$38)</f>
        <v>0</v>
      </c>
      <c r="D1257" s="32">
        <v>27.724724999999999</v>
      </c>
      <c r="E1257" s="43">
        <f t="shared" si="34"/>
        <v>0</v>
      </c>
    </row>
    <row r="1258" spans="1:6" ht="14.25" x14ac:dyDescent="0.15">
      <c r="A1258" s="29" t="s">
        <v>4761</v>
      </c>
      <c r="B1258" s="70" t="s">
        <v>7167</v>
      </c>
      <c r="C1258" s="31">
        <f>IF($M$2&gt;0,$M$2,MULTIPLIER!$C$38)</f>
        <v>0</v>
      </c>
      <c r="D1258" s="32">
        <v>34.655625000000001</v>
      </c>
      <c r="E1258" s="43">
        <f t="shared" si="34"/>
        <v>0</v>
      </c>
    </row>
    <row r="1259" spans="1:6" ht="14.25" x14ac:dyDescent="0.15">
      <c r="A1259" s="29" t="s">
        <v>4763</v>
      </c>
      <c r="B1259" s="70" t="s">
        <v>7168</v>
      </c>
      <c r="C1259" s="31">
        <f>IF($M$2&gt;0,$M$2,MULTIPLIER!$C$38)</f>
        <v>0</v>
      </c>
      <c r="D1259" s="32">
        <v>41.586975000000002</v>
      </c>
      <c r="E1259" s="43">
        <f t="shared" si="34"/>
        <v>0</v>
      </c>
    </row>
    <row r="1260" spans="1:6" ht="14.25" x14ac:dyDescent="0.15">
      <c r="A1260" s="29" t="s">
        <v>4765</v>
      </c>
      <c r="B1260" s="70" t="s">
        <v>7169</v>
      </c>
      <c r="C1260" s="31">
        <f>IF($M$2&gt;0,$M$2,MULTIPLIER!$C$38)</f>
        <v>0</v>
      </c>
      <c r="D1260" s="32">
        <v>55.453499999999998</v>
      </c>
      <c r="E1260" s="43">
        <f t="shared" si="34"/>
        <v>0</v>
      </c>
    </row>
    <row r="1261" spans="1:6" ht="14.25" x14ac:dyDescent="0.15">
      <c r="A1261" s="29" t="s">
        <v>4767</v>
      </c>
      <c r="B1261" s="70" t="s">
        <v>7170</v>
      </c>
      <c r="C1261" s="31">
        <f>IF($M$2&gt;0,$M$2,MULTIPLIER!$C$38)</f>
        <v>0</v>
      </c>
      <c r="D1261" s="32">
        <v>69.315749999999994</v>
      </c>
      <c r="E1261" s="43">
        <f t="shared" si="34"/>
        <v>0</v>
      </c>
    </row>
    <row r="1262" spans="1:6" ht="14.25" x14ac:dyDescent="0.15">
      <c r="A1262" s="29" t="s">
        <v>4769</v>
      </c>
      <c r="B1262" s="70" t="s">
        <v>7171</v>
      </c>
      <c r="C1262" s="31">
        <f>IF($M$2&gt;0,$M$2,MULTIPLIER!$C$38)</f>
        <v>0</v>
      </c>
      <c r="D1262" s="32">
        <v>81.942525000000003</v>
      </c>
      <c r="E1262" s="43">
        <f t="shared" si="34"/>
        <v>0</v>
      </c>
    </row>
    <row r="1263" spans="1:6" ht="20.25" x14ac:dyDescent="0.3">
      <c r="A1263" s="248" t="s">
        <v>7187</v>
      </c>
      <c r="B1263" s="248"/>
      <c r="C1263" s="248"/>
      <c r="D1263" s="248"/>
      <c r="E1263" s="248"/>
      <c r="F1263" s="223" t="str">
        <f>HYPERLINK("#'Pipe Nipples'!A1","Top of Page")</f>
        <v>Top of Page</v>
      </c>
    </row>
    <row r="1264" spans="1:6" ht="14.25" x14ac:dyDescent="0.15">
      <c r="A1264" s="29" t="s">
        <v>4771</v>
      </c>
      <c r="B1264" s="70" t="s">
        <v>5488</v>
      </c>
      <c r="C1264" s="31">
        <f>IF($N$2&gt;0,$N$2,MULTIPLIER!$C$39)</f>
        <v>0</v>
      </c>
      <c r="D1264" s="32">
        <v>9.2200000000000006</v>
      </c>
      <c r="E1264" s="43">
        <f t="shared" ref="E1264:E1296" si="35">C1264*D1264</f>
        <v>0</v>
      </c>
    </row>
    <row r="1265" spans="1:5" ht="14.25" x14ac:dyDescent="0.15">
      <c r="A1265" s="29" t="s">
        <v>4773</v>
      </c>
      <c r="B1265" s="70" t="s">
        <v>5490</v>
      </c>
      <c r="C1265" s="31">
        <f>IF($N$2&gt;0,$N$2,MULTIPLIER!$C$39)</f>
        <v>0</v>
      </c>
      <c r="D1265" s="32">
        <v>12.14</v>
      </c>
      <c r="E1265" s="43">
        <f t="shared" si="35"/>
        <v>0</v>
      </c>
    </row>
    <row r="1266" spans="1:5" ht="14.25" x14ac:dyDescent="0.15">
      <c r="A1266" s="29" t="s">
        <v>4775</v>
      </c>
      <c r="B1266" s="70" t="s">
        <v>5491</v>
      </c>
      <c r="C1266" s="31">
        <f>IF($N$2&gt;0,$N$2,MULTIPLIER!$C$39)</f>
        <v>0</v>
      </c>
      <c r="D1266" s="32">
        <v>14.99</v>
      </c>
      <c r="E1266" s="43">
        <f t="shared" si="35"/>
        <v>0</v>
      </c>
    </row>
    <row r="1267" spans="1:5" ht="14.25" x14ac:dyDescent="0.15">
      <c r="A1267" s="29" t="s">
        <v>4777</v>
      </c>
      <c r="B1267" s="70" t="s">
        <v>5492</v>
      </c>
      <c r="C1267" s="31">
        <f>IF($N$2&gt;0,$N$2,MULTIPLIER!$C$39)</f>
        <v>0</v>
      </c>
      <c r="D1267" s="32">
        <v>17.760000000000002</v>
      </c>
      <c r="E1267" s="43">
        <f t="shared" si="35"/>
        <v>0</v>
      </c>
    </row>
    <row r="1268" spans="1:5" ht="14.25" x14ac:dyDescent="0.15">
      <c r="A1268" s="29" t="s">
        <v>4779</v>
      </c>
      <c r="B1268" s="70" t="s">
        <v>5493</v>
      </c>
      <c r="C1268" s="31">
        <f>IF($N$2&gt;0,$N$2,MULTIPLIER!$C$39)</f>
        <v>0</v>
      </c>
      <c r="D1268" s="32">
        <v>23.37</v>
      </c>
      <c r="E1268" s="43">
        <f t="shared" si="35"/>
        <v>0</v>
      </c>
    </row>
    <row r="1269" spans="1:5" ht="14.25" x14ac:dyDescent="0.15">
      <c r="A1269" s="29" t="s">
        <v>4781</v>
      </c>
      <c r="B1269" s="70" t="s">
        <v>5494</v>
      </c>
      <c r="C1269" s="31">
        <f>IF($N$2&gt;0,$N$2,MULTIPLIER!$C$39)</f>
        <v>0</v>
      </c>
      <c r="D1269" s="32">
        <v>28.83</v>
      </c>
      <c r="E1269" s="43">
        <f t="shared" si="35"/>
        <v>0</v>
      </c>
    </row>
    <row r="1270" spans="1:5" ht="14.25" x14ac:dyDescent="0.15">
      <c r="A1270" s="29" t="s">
        <v>4783</v>
      </c>
      <c r="B1270" s="70" t="s">
        <v>5499</v>
      </c>
      <c r="C1270" s="31">
        <f>IF($N$2&gt;0,$N$2,MULTIPLIER!$C$39)</f>
        <v>0</v>
      </c>
      <c r="D1270" s="32">
        <v>12.37</v>
      </c>
      <c r="E1270" s="43">
        <f t="shared" si="35"/>
        <v>0</v>
      </c>
    </row>
    <row r="1271" spans="1:5" ht="14.25" x14ac:dyDescent="0.15">
      <c r="A1271" s="29" t="s">
        <v>4785</v>
      </c>
      <c r="B1271" s="70" t="s">
        <v>5500</v>
      </c>
      <c r="C1271" s="31">
        <f>IF($N$2&gt;0,$N$2,MULTIPLIER!$C$39)</f>
        <v>0</v>
      </c>
      <c r="D1271" s="32">
        <v>16.28</v>
      </c>
      <c r="E1271" s="43">
        <f t="shared" si="35"/>
        <v>0</v>
      </c>
    </row>
    <row r="1272" spans="1:5" ht="14.25" x14ac:dyDescent="0.15">
      <c r="A1272" s="29" t="s">
        <v>4787</v>
      </c>
      <c r="B1272" s="70" t="s">
        <v>5501</v>
      </c>
      <c r="C1272" s="31">
        <f>IF($N$2&gt;0,$N$2,MULTIPLIER!$C$39)</f>
        <v>0</v>
      </c>
      <c r="D1272" s="32">
        <v>20.100000000000001</v>
      </c>
      <c r="E1272" s="43">
        <f t="shared" si="35"/>
        <v>0</v>
      </c>
    </row>
    <row r="1273" spans="1:5" ht="14.25" x14ac:dyDescent="0.15">
      <c r="A1273" s="29" t="s">
        <v>4789</v>
      </c>
      <c r="B1273" s="70" t="s">
        <v>5502</v>
      </c>
      <c r="C1273" s="31">
        <f>IF($N$2&gt;0,$N$2,MULTIPLIER!$C$39)</f>
        <v>0</v>
      </c>
      <c r="D1273" s="32">
        <v>23.82</v>
      </c>
      <c r="E1273" s="43">
        <f t="shared" si="35"/>
        <v>0</v>
      </c>
    </row>
    <row r="1274" spans="1:5" ht="14.25" x14ac:dyDescent="0.15">
      <c r="A1274" s="29" t="s">
        <v>4791</v>
      </c>
      <c r="B1274" s="70" t="s">
        <v>5503</v>
      </c>
      <c r="C1274" s="31">
        <f>IF($N$2&gt;0,$N$2,MULTIPLIER!$C$39)</f>
        <v>0</v>
      </c>
      <c r="D1274" s="32">
        <v>31.35</v>
      </c>
      <c r="E1274" s="43">
        <f t="shared" si="35"/>
        <v>0</v>
      </c>
    </row>
    <row r="1275" spans="1:5" ht="14.25" x14ac:dyDescent="0.15">
      <c r="A1275" s="29" t="s">
        <v>4793</v>
      </c>
      <c r="B1275" s="70" t="s">
        <v>5504</v>
      </c>
      <c r="C1275" s="31">
        <f>IF($N$2&gt;0,$N$2,MULTIPLIER!$C$39)</f>
        <v>0</v>
      </c>
      <c r="D1275" s="32">
        <v>38.68</v>
      </c>
      <c r="E1275" s="43">
        <f t="shared" si="35"/>
        <v>0</v>
      </c>
    </row>
    <row r="1276" spans="1:5" ht="14.25" x14ac:dyDescent="0.15">
      <c r="A1276" s="29" t="s">
        <v>4795</v>
      </c>
      <c r="B1276" s="70" t="s">
        <v>5506</v>
      </c>
      <c r="C1276" s="31">
        <f>IF($N$2&gt;0,$N$2,MULTIPLIER!$C$39)</f>
        <v>0</v>
      </c>
      <c r="D1276" s="32">
        <v>16.34</v>
      </c>
      <c r="E1276" s="43">
        <f t="shared" si="35"/>
        <v>0</v>
      </c>
    </row>
    <row r="1277" spans="1:5" ht="14.25" x14ac:dyDescent="0.15">
      <c r="A1277" s="29" t="s">
        <v>4797</v>
      </c>
      <c r="B1277" s="70" t="s">
        <v>5507</v>
      </c>
      <c r="C1277" s="31">
        <f>IF($N$2&gt;0,$N$2,MULTIPLIER!$C$39)</f>
        <v>0</v>
      </c>
      <c r="D1277" s="32">
        <v>21.51</v>
      </c>
      <c r="E1277" s="43">
        <f t="shared" si="35"/>
        <v>0</v>
      </c>
    </row>
    <row r="1278" spans="1:5" ht="14.25" x14ac:dyDescent="0.15">
      <c r="A1278" s="29" t="s">
        <v>4799</v>
      </c>
      <c r="B1278" s="70" t="s">
        <v>5508</v>
      </c>
      <c r="C1278" s="31">
        <f>IF($N$2&gt;0,$N$2,MULTIPLIER!$C$39)</f>
        <v>0</v>
      </c>
      <c r="D1278" s="32">
        <v>26.54</v>
      </c>
      <c r="E1278" s="43">
        <f t="shared" si="35"/>
        <v>0</v>
      </c>
    </row>
    <row r="1279" spans="1:5" ht="14.25" x14ac:dyDescent="0.15">
      <c r="A1279" s="29" t="s">
        <v>4801</v>
      </c>
      <c r="B1279" s="70" t="s">
        <v>5509</v>
      </c>
      <c r="C1279" s="31">
        <f>IF($N$2&gt;0,$N$2,MULTIPLIER!$C$39)</f>
        <v>0</v>
      </c>
      <c r="D1279" s="32">
        <v>31.43</v>
      </c>
      <c r="E1279" s="43">
        <f t="shared" si="35"/>
        <v>0</v>
      </c>
    </row>
    <row r="1280" spans="1:5" ht="14.25" x14ac:dyDescent="0.15">
      <c r="A1280" s="29" t="s">
        <v>4803</v>
      </c>
      <c r="B1280" s="70" t="s">
        <v>5510</v>
      </c>
      <c r="C1280" s="31">
        <f>IF($N$2&gt;0,$N$2,MULTIPLIER!$C$39)</f>
        <v>0</v>
      </c>
      <c r="D1280" s="32">
        <v>41.9</v>
      </c>
      <c r="E1280" s="43">
        <f t="shared" si="35"/>
        <v>0</v>
      </c>
    </row>
    <row r="1281" spans="1:5" ht="14.25" x14ac:dyDescent="0.15">
      <c r="A1281" s="29" t="s">
        <v>4805</v>
      </c>
      <c r="B1281" s="70" t="s">
        <v>5511</v>
      </c>
      <c r="C1281" s="31">
        <f>IF($N$2&gt;0,$N$2,MULTIPLIER!$C$39)</f>
        <v>0</v>
      </c>
      <c r="D1281" s="32">
        <v>52.38</v>
      </c>
      <c r="E1281" s="43">
        <f t="shared" si="35"/>
        <v>0</v>
      </c>
    </row>
    <row r="1282" spans="1:5" ht="14.25" x14ac:dyDescent="0.15">
      <c r="A1282" s="29" t="s">
        <v>4807</v>
      </c>
      <c r="B1282" s="70" t="s">
        <v>5513</v>
      </c>
      <c r="C1282" s="31">
        <f>IF($N$2&gt;0,$N$2,MULTIPLIER!$C$39)</f>
        <v>0</v>
      </c>
      <c r="D1282" s="32">
        <v>27.11</v>
      </c>
      <c r="E1282" s="43">
        <f t="shared" si="35"/>
        <v>0</v>
      </c>
    </row>
    <row r="1283" spans="1:5" ht="14.25" x14ac:dyDescent="0.15">
      <c r="A1283" s="29" t="s">
        <v>4809</v>
      </c>
      <c r="B1283" s="70" t="s">
        <v>5514</v>
      </c>
      <c r="C1283" s="31">
        <f>IF($N$2&gt;0,$N$2,MULTIPLIER!$C$39)</f>
        <v>0</v>
      </c>
      <c r="D1283" s="32">
        <v>35.700000000000003</v>
      </c>
      <c r="E1283" s="43">
        <f t="shared" si="35"/>
        <v>0</v>
      </c>
    </row>
    <row r="1284" spans="1:5" ht="14.25" x14ac:dyDescent="0.15">
      <c r="A1284" s="29" t="s">
        <v>4811</v>
      </c>
      <c r="B1284" s="70" t="s">
        <v>5516</v>
      </c>
      <c r="C1284" s="31">
        <f>IF($N$2&gt;0,$N$2,MULTIPLIER!$C$39)</f>
        <v>0</v>
      </c>
      <c r="D1284" s="32">
        <v>52.9</v>
      </c>
      <c r="E1284" s="43">
        <f t="shared" si="35"/>
        <v>0</v>
      </c>
    </row>
    <row r="1285" spans="1:5" ht="14.25" x14ac:dyDescent="0.15">
      <c r="A1285" s="29" t="s">
        <v>4813</v>
      </c>
      <c r="B1285" s="70" t="s">
        <v>5520</v>
      </c>
      <c r="C1285" s="31">
        <f>IF($N$2&gt;0,$N$2,MULTIPLIER!$C$39)</f>
        <v>0</v>
      </c>
      <c r="D1285" s="32">
        <v>28.83</v>
      </c>
      <c r="E1285" s="43">
        <f t="shared" si="35"/>
        <v>0</v>
      </c>
    </row>
    <row r="1286" spans="1:5" ht="14.25" x14ac:dyDescent="0.15">
      <c r="A1286" s="29" t="s">
        <v>4815</v>
      </c>
      <c r="B1286" s="70" t="s">
        <v>5521</v>
      </c>
      <c r="C1286" s="31">
        <f>IF($N$2&gt;0,$N$2,MULTIPLIER!$C$39)</f>
        <v>0</v>
      </c>
      <c r="D1286" s="32">
        <v>37.96</v>
      </c>
      <c r="E1286" s="43">
        <f t="shared" si="35"/>
        <v>0</v>
      </c>
    </row>
    <row r="1287" spans="1:5" ht="14.25" x14ac:dyDescent="0.15">
      <c r="A1287" s="29" t="s">
        <v>4817</v>
      </c>
      <c r="B1287" s="70" t="s">
        <v>5522</v>
      </c>
      <c r="C1287" s="31">
        <f>IF($N$2&gt;0,$N$2,MULTIPLIER!$C$39)</f>
        <v>0</v>
      </c>
      <c r="D1287" s="32">
        <v>46.85</v>
      </c>
      <c r="E1287" s="43">
        <f t="shared" si="35"/>
        <v>0</v>
      </c>
    </row>
    <row r="1288" spans="1:5" ht="14.25" x14ac:dyDescent="0.15">
      <c r="A1288" s="29" t="s">
        <v>4819</v>
      </c>
      <c r="B1288" s="70" t="s">
        <v>5523</v>
      </c>
      <c r="C1288" s="31">
        <f>IF($N$2&gt;0,$N$2,MULTIPLIER!$C$39)</f>
        <v>0</v>
      </c>
      <c r="D1288" s="32">
        <v>55.49</v>
      </c>
      <c r="E1288" s="43">
        <f t="shared" si="35"/>
        <v>0</v>
      </c>
    </row>
    <row r="1289" spans="1:5" ht="14.25" x14ac:dyDescent="0.15">
      <c r="A1289" s="29" t="s">
        <v>4821</v>
      </c>
      <c r="B1289" s="70" t="s">
        <v>5524</v>
      </c>
      <c r="C1289" s="31">
        <f>IF($N$2&gt;0,$N$2,MULTIPLIER!$C$39)</f>
        <v>0</v>
      </c>
      <c r="D1289" s="32">
        <v>73.03</v>
      </c>
      <c r="E1289" s="43">
        <f t="shared" si="35"/>
        <v>0</v>
      </c>
    </row>
    <row r="1290" spans="1:5" ht="14.25" x14ac:dyDescent="0.15">
      <c r="A1290" s="29" t="s">
        <v>4823</v>
      </c>
      <c r="B1290" s="70" t="s">
        <v>5525</v>
      </c>
      <c r="C1290" s="31">
        <f>IF($N$2&gt;0,$N$2,MULTIPLIER!$C$39)</f>
        <v>0</v>
      </c>
      <c r="D1290" s="32">
        <v>90.09</v>
      </c>
      <c r="E1290" s="43">
        <f t="shared" si="35"/>
        <v>0</v>
      </c>
    </row>
    <row r="1291" spans="1:5" ht="14.25" x14ac:dyDescent="0.15">
      <c r="A1291" s="29" t="s">
        <v>4825</v>
      </c>
      <c r="B1291" s="70" t="s">
        <v>5527</v>
      </c>
      <c r="C1291" s="31">
        <f>IF($N$2&gt;0,$N$2,MULTIPLIER!$C$39)</f>
        <v>0</v>
      </c>
      <c r="D1291" s="32">
        <v>36.42</v>
      </c>
      <c r="E1291" s="43">
        <f t="shared" si="35"/>
        <v>0</v>
      </c>
    </row>
    <row r="1292" spans="1:5" ht="14.25" x14ac:dyDescent="0.15">
      <c r="A1292" s="29" t="s">
        <v>4827</v>
      </c>
      <c r="B1292" s="70" t="s">
        <v>5528</v>
      </c>
      <c r="C1292" s="31">
        <f>IF($N$2&gt;0,$N$2,MULTIPLIER!$C$39)</f>
        <v>0</v>
      </c>
      <c r="D1292" s="32">
        <v>47.95</v>
      </c>
      <c r="E1292" s="43">
        <f t="shared" si="35"/>
        <v>0</v>
      </c>
    </row>
    <row r="1293" spans="1:5" ht="14.25" x14ac:dyDescent="0.15">
      <c r="A1293" s="29" t="s">
        <v>4829</v>
      </c>
      <c r="B1293" s="70" t="s">
        <v>5529</v>
      </c>
      <c r="C1293" s="31">
        <f>IF($N$2&gt;0,$N$2,MULTIPLIER!$C$39)</f>
        <v>0</v>
      </c>
      <c r="D1293" s="32">
        <v>59.18</v>
      </c>
      <c r="E1293" s="43">
        <f t="shared" si="35"/>
        <v>0</v>
      </c>
    </row>
    <row r="1294" spans="1:5" ht="14.25" x14ac:dyDescent="0.15">
      <c r="A1294" s="29" t="s">
        <v>4831</v>
      </c>
      <c r="B1294" s="70" t="s">
        <v>5530</v>
      </c>
      <c r="C1294" s="31">
        <f>IF($N$2&gt;0,$N$2,MULTIPLIER!$C$39)</f>
        <v>0</v>
      </c>
      <c r="D1294" s="32">
        <v>70.11</v>
      </c>
      <c r="E1294" s="43">
        <f t="shared" si="35"/>
        <v>0</v>
      </c>
    </row>
    <row r="1295" spans="1:5" ht="14.25" x14ac:dyDescent="0.15">
      <c r="A1295" s="29" t="s">
        <v>4833</v>
      </c>
      <c r="B1295" s="70" t="s">
        <v>5531</v>
      </c>
      <c r="C1295" s="31">
        <f>IF($N$2&gt;0,$N$2,MULTIPLIER!$C$39)</f>
        <v>0</v>
      </c>
      <c r="D1295" s="32">
        <v>92.26</v>
      </c>
      <c r="E1295" s="43">
        <f t="shared" si="35"/>
        <v>0</v>
      </c>
    </row>
    <row r="1296" spans="1:5" ht="14.25" x14ac:dyDescent="0.15">
      <c r="A1296" s="29" t="s">
        <v>4835</v>
      </c>
      <c r="B1296" s="70" t="s">
        <v>5532</v>
      </c>
      <c r="C1296" s="31">
        <f>IF($N$2&gt;0,$N$2,MULTIPLIER!$C$39)</f>
        <v>0</v>
      </c>
      <c r="D1296" s="32">
        <v>113.81</v>
      </c>
      <c r="E1296" s="43">
        <f t="shared" si="35"/>
        <v>0</v>
      </c>
    </row>
    <row r="1297" spans="1:6" ht="20.25" x14ac:dyDescent="0.3">
      <c r="A1297" s="248" t="s">
        <v>47</v>
      </c>
      <c r="B1297" s="248"/>
      <c r="C1297" s="248"/>
      <c r="D1297" s="248"/>
      <c r="E1297" s="248"/>
      <c r="F1297" s="223" t="str">
        <f>HYPERLINK("#'Pipe Nipples'!A1","Top of Page")</f>
        <v>Top of Page</v>
      </c>
    </row>
    <row r="1298" spans="1:6" ht="14.25" x14ac:dyDescent="0.15">
      <c r="A1298" s="29" t="s">
        <v>2138</v>
      </c>
      <c r="B1298" s="70" t="s">
        <v>7073</v>
      </c>
      <c r="C1298" s="31">
        <f>IF($O$2&gt;0,$O$2,MULTIPLIER!$C$37)</f>
        <v>0</v>
      </c>
      <c r="D1298" s="32">
        <v>241.01220000000001</v>
      </c>
      <c r="E1298" s="43">
        <f t="shared" ref="E1298:E1315" si="36">C1298*D1298</f>
        <v>0</v>
      </c>
    </row>
    <row r="1299" spans="1:6" ht="14.25" x14ac:dyDescent="0.15">
      <c r="A1299" s="29" t="s">
        <v>2140</v>
      </c>
      <c r="B1299" s="70" t="s">
        <v>7074</v>
      </c>
      <c r="C1299" s="31">
        <f>IF($O$2&gt;0,$O$2,MULTIPLIER!$C$37)</f>
        <v>0</v>
      </c>
      <c r="D1299" s="32">
        <v>302.46039999999999</v>
      </c>
      <c r="E1299" s="43">
        <f t="shared" si="36"/>
        <v>0</v>
      </c>
    </row>
    <row r="1300" spans="1:6" ht="14.25" x14ac:dyDescent="0.15">
      <c r="A1300" s="29" t="s">
        <v>2142</v>
      </c>
      <c r="B1300" s="70" t="s">
        <v>7075</v>
      </c>
      <c r="C1300" s="31">
        <f>IF($O$2&gt;0,$O$2,MULTIPLIER!$C$37)</f>
        <v>0</v>
      </c>
      <c r="D1300" s="32">
        <v>396.44</v>
      </c>
      <c r="E1300" s="43">
        <f t="shared" si="36"/>
        <v>0</v>
      </c>
    </row>
    <row r="1301" spans="1:6" ht="14.25" x14ac:dyDescent="0.15">
      <c r="A1301" s="29" t="s">
        <v>2144</v>
      </c>
      <c r="B1301" s="70" t="s">
        <v>7076</v>
      </c>
      <c r="C1301" s="31">
        <f>IF($O$2&gt;0,$O$2,MULTIPLIER!$C$37)</f>
        <v>0</v>
      </c>
      <c r="D1301" s="32">
        <v>43.491799999999998</v>
      </c>
      <c r="E1301" s="43">
        <f t="shared" si="36"/>
        <v>0</v>
      </c>
    </row>
    <row r="1302" spans="1:6" ht="14.25" x14ac:dyDescent="0.15">
      <c r="A1302" s="29" t="s">
        <v>2146</v>
      </c>
      <c r="B1302" s="70" t="s">
        <v>7077</v>
      </c>
      <c r="C1302" s="31">
        <f>IF($O$2&gt;0,$O$2,MULTIPLIER!$C$37)</f>
        <v>0</v>
      </c>
      <c r="D1302" s="32">
        <v>57.833599999999997</v>
      </c>
      <c r="E1302" s="43">
        <f t="shared" si="36"/>
        <v>0</v>
      </c>
    </row>
    <row r="1303" spans="1:6" ht="14.25" x14ac:dyDescent="0.15">
      <c r="A1303" s="29" t="s">
        <v>2148</v>
      </c>
      <c r="B1303" s="70" t="s">
        <v>7078</v>
      </c>
      <c r="C1303" s="31">
        <f>IF($O$2&gt;0,$O$2,MULTIPLIER!$C$37)</f>
        <v>0</v>
      </c>
      <c r="D1303" s="32">
        <v>72.058800000000005</v>
      </c>
      <c r="E1303" s="43">
        <f t="shared" si="36"/>
        <v>0</v>
      </c>
    </row>
    <row r="1304" spans="1:6" ht="14.25" x14ac:dyDescent="0.15">
      <c r="A1304" s="29" t="s">
        <v>2150</v>
      </c>
      <c r="B1304" s="70" t="s">
        <v>7079</v>
      </c>
      <c r="C1304" s="31">
        <f>IF($O$2&gt;0,$O$2,MULTIPLIER!$C$37)</f>
        <v>0</v>
      </c>
      <c r="D1304" s="32">
        <v>79.9876</v>
      </c>
      <c r="E1304" s="43">
        <f t="shared" si="36"/>
        <v>0</v>
      </c>
    </row>
    <row r="1305" spans="1:6" ht="14.25" x14ac:dyDescent="0.15">
      <c r="A1305" s="29" t="s">
        <v>2152</v>
      </c>
      <c r="B1305" s="70" t="s">
        <v>7080</v>
      </c>
      <c r="C1305" s="31">
        <f>IF($O$2&gt;0,$O$2,MULTIPLIER!$C$37)</f>
        <v>0</v>
      </c>
      <c r="D1305" s="32">
        <v>98.05</v>
      </c>
      <c r="E1305" s="43">
        <f t="shared" si="36"/>
        <v>0</v>
      </c>
    </row>
    <row r="1306" spans="1:6" ht="14.25" x14ac:dyDescent="0.15">
      <c r="A1306" s="29" t="s">
        <v>2154</v>
      </c>
      <c r="B1306" s="70" t="s">
        <v>7081</v>
      </c>
      <c r="C1306" s="31">
        <f>IF($O$2&gt;0,$O$2,MULTIPLIER!$C$37)</f>
        <v>0</v>
      </c>
      <c r="D1306" s="32">
        <v>127.7936</v>
      </c>
      <c r="E1306" s="43">
        <f t="shared" si="36"/>
        <v>0</v>
      </c>
    </row>
    <row r="1307" spans="1:6" ht="14.25" x14ac:dyDescent="0.15">
      <c r="A1307" s="29" t="s">
        <v>2156</v>
      </c>
      <c r="B1307" s="70" t="s">
        <v>7082</v>
      </c>
      <c r="C1307" s="31">
        <f>IF($O$2&gt;0,$O$2,MULTIPLIER!$C$37)</f>
        <v>0</v>
      </c>
      <c r="D1307" s="32">
        <v>284.0376</v>
      </c>
      <c r="E1307" s="43">
        <f t="shared" si="36"/>
        <v>0</v>
      </c>
    </row>
    <row r="1308" spans="1:6" ht="14.25" x14ac:dyDescent="0.15">
      <c r="A1308" s="29" t="s">
        <v>2158</v>
      </c>
      <c r="B1308" s="70" t="s">
        <v>7083</v>
      </c>
      <c r="C1308" s="31">
        <f>IF($O$2&gt;0,$O$2,MULTIPLIER!$C$37)</f>
        <v>0</v>
      </c>
      <c r="D1308" s="32">
        <v>406.58420000000001</v>
      </c>
      <c r="E1308" s="43">
        <f t="shared" si="36"/>
        <v>0</v>
      </c>
    </row>
    <row r="1309" spans="1:6" ht="14.25" x14ac:dyDescent="0.15">
      <c r="A1309" s="29" t="s">
        <v>2160</v>
      </c>
      <c r="B1309" s="70" t="s">
        <v>7084</v>
      </c>
      <c r="C1309" s="31">
        <f>IF($O$2&gt;0,$O$2,MULTIPLIER!$C$37)</f>
        <v>0</v>
      </c>
      <c r="D1309" s="32">
        <v>469.54820000000001</v>
      </c>
      <c r="E1309" s="43">
        <f t="shared" si="36"/>
        <v>0</v>
      </c>
    </row>
    <row r="1310" spans="1:6" ht="14.25" x14ac:dyDescent="0.15">
      <c r="A1310" s="29" t="s">
        <v>2162</v>
      </c>
      <c r="B1310" s="70" t="s">
        <v>7085</v>
      </c>
      <c r="C1310" s="31">
        <f>IF($O$2&gt;0,$O$2,MULTIPLIER!$C$37)</f>
        <v>0</v>
      </c>
      <c r="D1310" s="32">
        <v>52.190159999999999</v>
      </c>
      <c r="E1310" s="43">
        <f t="shared" si="36"/>
        <v>0</v>
      </c>
    </row>
    <row r="1311" spans="1:6" ht="14.25" x14ac:dyDescent="0.15">
      <c r="A1311" s="29" t="s">
        <v>2164</v>
      </c>
      <c r="B1311" s="70" t="s">
        <v>7086</v>
      </c>
      <c r="C1311" s="31">
        <f>IF($O$2&gt;0,$O$2,MULTIPLIER!$C$37)</f>
        <v>0</v>
      </c>
      <c r="D1311" s="32">
        <v>69.400319999999994</v>
      </c>
      <c r="E1311" s="43">
        <f t="shared" si="36"/>
        <v>0</v>
      </c>
    </row>
    <row r="1312" spans="1:6" ht="14.25" x14ac:dyDescent="0.15">
      <c r="A1312" s="29" t="s">
        <v>2166</v>
      </c>
      <c r="B1312" s="70" t="s">
        <v>7087</v>
      </c>
      <c r="C1312" s="31">
        <f>IF($O$2&gt;0,$O$2,MULTIPLIER!$C$37)</f>
        <v>0</v>
      </c>
      <c r="D1312" s="32">
        <v>86.470560000000006</v>
      </c>
      <c r="E1312" s="43">
        <f t="shared" si="36"/>
        <v>0</v>
      </c>
    </row>
    <row r="1313" spans="1:5" ht="14.25" x14ac:dyDescent="0.15">
      <c r="A1313" s="29" t="s">
        <v>2168</v>
      </c>
      <c r="B1313" s="70" t="s">
        <v>7088</v>
      </c>
      <c r="C1313" s="31">
        <f>IF($O$2&gt;0,$O$2,MULTIPLIER!$C$37)</f>
        <v>0</v>
      </c>
      <c r="D1313" s="32">
        <v>95.985119999999995</v>
      </c>
      <c r="E1313" s="43">
        <f t="shared" si="36"/>
        <v>0</v>
      </c>
    </row>
    <row r="1314" spans="1:5" ht="14.25" x14ac:dyDescent="0.15">
      <c r="A1314" s="29" t="s">
        <v>2170</v>
      </c>
      <c r="B1314" s="70" t="s">
        <v>7089</v>
      </c>
      <c r="C1314" s="31">
        <f>IF($O$2&gt;0,$O$2,MULTIPLIER!$C$37)</f>
        <v>0</v>
      </c>
      <c r="D1314" s="32">
        <v>100.18272</v>
      </c>
      <c r="E1314" s="43">
        <f t="shared" si="36"/>
        <v>0</v>
      </c>
    </row>
    <row r="1315" spans="1:5" ht="14.25" x14ac:dyDescent="0.15">
      <c r="A1315" s="29" t="s">
        <v>2172</v>
      </c>
      <c r="B1315" s="70" t="s">
        <v>7090</v>
      </c>
      <c r="C1315" s="31">
        <f>IF($O$2&gt;0,$O$2,MULTIPLIER!$C$37)</f>
        <v>0</v>
      </c>
      <c r="D1315" s="32">
        <v>153.35231999999999</v>
      </c>
      <c r="E1315" s="43">
        <f t="shared" si="36"/>
        <v>0</v>
      </c>
    </row>
  </sheetData>
  <mergeCells count="15">
    <mergeCell ref="A1222:E1222"/>
    <mergeCell ref="A1263:E1263"/>
    <mergeCell ref="A1297:E1297"/>
    <mergeCell ref="B1:L1"/>
    <mergeCell ref="A5:E5"/>
    <mergeCell ref="A186:E186"/>
    <mergeCell ref="A454:E454"/>
    <mergeCell ref="A728:E728"/>
    <mergeCell ref="A1193:E1193"/>
    <mergeCell ref="A1197:E1197"/>
    <mergeCell ref="A753:E753"/>
    <mergeCell ref="A901:E901"/>
    <mergeCell ref="A1052:E1052"/>
    <mergeCell ref="A1175:E1175"/>
    <mergeCell ref="A1185:E1185"/>
  </mergeCells>
  <hyperlinks>
    <hyperlink ref="B3" location="'Pipe Nipples'!A5" display="Brass Pipe Nipple" xr:uid="{E39A2DB6-D09A-46F3-89F8-75AA156A1C48}"/>
    <hyperlink ref="C3" location="'Pipe Nipples'!A186" display="Black Pipe Nipple" xr:uid="{FBDA81FB-18B3-4F4C-93AC-5E445BB7BF0F}"/>
    <hyperlink ref="D3" location="'Pipe Nipples'!A454" display="Galv Pipe Nipple" xr:uid="{20932E24-FFBC-40C9-8C3E-BF7C73F29177}"/>
    <hyperlink ref="E3" location="'Pipe Nipples'!A728" display="R-L Coupling and Pipe Nipple" xr:uid="{1281C36A-9169-4C3F-9D30-2089F16D229E}"/>
    <hyperlink ref="F3" location="'Pipe Nipples'!A753" display="Blk Extra Heavy Sched80 SEAMLESS Pipe Nipple" xr:uid="{CD169158-37B2-453C-8081-645A69D53D68}"/>
    <hyperlink ref="G3" location="'Pipe Nipples'!A901" display="304 Stainless Pipe Nipple" xr:uid="{4FE9DA37-DC75-4102-BD40-5B18C6A5951D}"/>
    <hyperlink ref="H3" location="'Pipe Nipples'!A1052" display="316 Stainless Pipe Nipple" xr:uid="{190A0CB4-EAEB-47AB-A3A9-24DCFD392151}"/>
    <hyperlink ref="I3" location="'Pipe Nipples'!A1175" display="Galvanize King Hose Pipe Nipple" xr:uid="{EA0D23C2-C7A5-4195-92BA-FFBEC788A373}"/>
    <hyperlink ref="J3" location="'Pipe Nipples'!A1185" display="316 Stainless King Hose Pipe Nipple" xr:uid="{57013B65-F434-4751-B498-CD7823D12092}"/>
    <hyperlink ref="K3" location="'Pipe Nipples'!A1193" display="Transition Pipe Nipple" xr:uid="{619A6861-D4C5-40BB-ADE0-0301344683B7}"/>
    <hyperlink ref="L3" location="'Pipe Nipples'!A1197" display="5 and 6 Inch Pipe Nipple" xr:uid="{C6B35874-A1C7-41E8-A5AD-03F6E64CA67A}"/>
    <hyperlink ref="M3" location="'Master List'!A1" tooltip="Go to Master List" display="Master List ▶" xr:uid="{FB3C6D6F-7418-4377-8D5A-9C4A30DCADAB}"/>
  </hyperlinks>
  <pageMargins left="0.75" right="0.75" top="1" bottom="1" header="0.5" footer="0.5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1"/>
  </sheetPr>
  <dimension ref="A1:P167"/>
  <sheetViews>
    <sheetView showGridLines="0" topLeftCell="A139" workbookViewId="0">
      <selection activeCell="A163" sqref="A163:E163"/>
    </sheetView>
  </sheetViews>
  <sheetFormatPr defaultRowHeight="10.5" x14ac:dyDescent="0.15"/>
  <cols>
    <col min="1" max="1" width="29.6640625" style="5" customWidth="1"/>
    <col min="2" max="2" width="39.83203125" style="5" bestFit="1" customWidth="1"/>
    <col min="3" max="5" width="24.5" style="5" customWidth="1"/>
    <col min="6" max="6" width="24.5" style="6" customWidth="1"/>
    <col min="7" max="15" width="24.5" style="5" customWidth="1"/>
    <col min="16" max="16" width="24.5" customWidth="1"/>
  </cols>
  <sheetData>
    <row r="1" spans="1:16" ht="21" customHeight="1" thickBot="1" x14ac:dyDescent="0.2">
      <c r="A1" s="26" t="s">
        <v>5184</v>
      </c>
      <c r="B1" s="250" t="s">
        <v>5185</v>
      </c>
      <c r="C1" s="250"/>
      <c r="D1" s="250"/>
      <c r="E1" s="250"/>
      <c r="F1" s="250"/>
      <c r="G1" s="250"/>
      <c r="H1" s="250"/>
      <c r="I1" s="250"/>
      <c r="J1" s="250"/>
      <c r="K1" s="250"/>
      <c r="L1" s="250"/>
      <c r="M1" s="250"/>
      <c r="N1"/>
      <c r="O1"/>
    </row>
    <row r="2" spans="1:16" ht="32.25" customHeight="1" thickTop="1" x14ac:dyDescent="0.15">
      <c r="A2" s="41"/>
      <c r="B2" s="220">
        <v>0</v>
      </c>
      <c r="C2" s="220">
        <v>0</v>
      </c>
      <c r="D2" s="220">
        <v>0</v>
      </c>
      <c r="E2" s="220">
        <v>0</v>
      </c>
      <c r="F2" s="220">
        <v>0</v>
      </c>
      <c r="G2" s="220">
        <v>0</v>
      </c>
      <c r="H2" s="220">
        <v>0</v>
      </c>
      <c r="I2" s="220">
        <v>0</v>
      </c>
      <c r="J2" s="220">
        <v>0</v>
      </c>
      <c r="K2" s="220">
        <v>0</v>
      </c>
      <c r="L2" s="220">
        <v>0</v>
      </c>
      <c r="M2" s="221">
        <v>0</v>
      </c>
      <c r="N2" s="220">
        <v>0</v>
      </c>
      <c r="O2" s="220">
        <v>0</v>
      </c>
    </row>
    <row r="3" spans="1:16" s="42" customFormat="1" ht="60" customHeight="1" x14ac:dyDescent="0.15">
      <c r="A3" s="237" t="s">
        <v>20</v>
      </c>
      <c r="B3" s="38" t="str">
        <f>HYPERLINK("#'Valves'!A5","Quarter Turn Angle Stop")</f>
        <v>Quarter Turn Angle Stop</v>
      </c>
      <c r="C3" s="38" t="str">
        <f>HYPERLINK("#'Valves'!A13","Gas Ball Valve")</f>
        <v>Gas Ball Valve</v>
      </c>
      <c r="D3" s="38" t="str">
        <f>HYPERLINK("#'Valves'!A26","Brass Gate Valve")</f>
        <v>Brass Gate Valve</v>
      </c>
      <c r="E3" s="38" t="str">
        <f>HYPERLINK("#'Valves'!A42","Brass Check Valve")</f>
        <v>Brass Check Valve</v>
      </c>
      <c r="F3" s="38" t="str">
        <f>HYPERLINK("#'Valves'!A57","Brass Full Port Ball Valve")</f>
        <v>Brass Full Port Ball Valve</v>
      </c>
      <c r="G3" s="38" t="str">
        <f>HYPERLINK("#'Valves'!A78","Brass Press Valve")</f>
        <v>Brass Press Valve</v>
      </c>
      <c r="H3" s="38" t="str">
        <f>HYPERLINK("#'Valves'!A88","PVC Ball Valve")</f>
        <v>PVC Ball Valve</v>
      </c>
      <c r="I3" s="38" t="str">
        <f>HYPERLINK("#'Valves'!A107","Stainless Ball Valve w Locking Handle")</f>
        <v>Stainless Ball Valve w Locking Handle</v>
      </c>
      <c r="J3" s="38" t="str">
        <f>HYPERLINK("#'Valves'!A116","Brass Pex Valve")</f>
        <v>Brass Pex Valve</v>
      </c>
      <c r="K3" s="38" t="str">
        <f>HYPERLINK("#'Valves'!A120","Mini Valve")</f>
        <v>Mini Valve</v>
      </c>
      <c r="L3" s="38" t="str">
        <f>HYPERLINK("#'Valves'!A129","Tankless Water Heater Valves")</f>
        <v>Tankless Water Heater Valves</v>
      </c>
      <c r="M3" s="226" t="str">
        <f>HYPERLINK("#'Valves'!A139","Misc Valves")</f>
        <v>Misc Valves</v>
      </c>
      <c r="N3" s="226" t="s">
        <v>7188</v>
      </c>
      <c r="O3" s="226" t="s">
        <v>7201</v>
      </c>
      <c r="P3" s="236" t="s">
        <v>7182</v>
      </c>
    </row>
    <row r="4" spans="1:16" ht="15.75" x14ac:dyDescent="0.15">
      <c r="A4" s="199" t="s">
        <v>70</v>
      </c>
      <c r="B4" s="199" t="s">
        <v>71</v>
      </c>
      <c r="C4" s="199" t="s">
        <v>72</v>
      </c>
      <c r="D4" s="199" t="s">
        <v>73</v>
      </c>
      <c r="E4" s="199" t="s">
        <v>74</v>
      </c>
      <c r="F4"/>
      <c r="G4"/>
      <c r="H4"/>
      <c r="I4"/>
      <c r="J4"/>
      <c r="K4"/>
      <c r="L4"/>
      <c r="M4"/>
      <c r="N4"/>
      <c r="O4"/>
    </row>
    <row r="5" spans="1:16" ht="32.1" customHeight="1" x14ac:dyDescent="0.15">
      <c r="A5" s="243" t="s">
        <v>21</v>
      </c>
      <c r="B5" s="243"/>
      <c r="C5" s="243"/>
      <c r="D5" s="243"/>
      <c r="E5" s="243"/>
      <c r="F5" s="93" t="str">
        <f>HYPERLINK("#'Valves'!A1","Top of Page")</f>
        <v>Top of Page</v>
      </c>
      <c r="G5"/>
      <c r="H5"/>
      <c r="I5"/>
      <c r="J5"/>
      <c r="K5"/>
      <c r="L5"/>
      <c r="M5"/>
      <c r="N5"/>
      <c r="O5"/>
    </row>
    <row r="6" spans="1:16" ht="14.25" x14ac:dyDescent="0.15">
      <c r="A6" s="29" t="s">
        <v>2421</v>
      </c>
      <c r="B6" s="70" t="s">
        <v>6584</v>
      </c>
      <c r="C6" s="31">
        <f>IF($B$2&gt;0,$B$2,MULTIPLIER!$C$49)</f>
        <v>0</v>
      </c>
      <c r="D6" s="32">
        <v>2.0299999999999998</v>
      </c>
      <c r="E6" s="43">
        <f t="shared" ref="E6:E12" si="0">C6*D6</f>
        <v>0</v>
      </c>
      <c r="F6"/>
      <c r="G6"/>
      <c r="H6"/>
      <c r="I6"/>
      <c r="J6"/>
      <c r="K6"/>
      <c r="L6"/>
      <c r="M6"/>
      <c r="N6"/>
      <c r="O6"/>
    </row>
    <row r="7" spans="1:16" ht="14.25" x14ac:dyDescent="0.15">
      <c r="A7" s="33" t="s">
        <v>2423</v>
      </c>
      <c r="B7" s="71" t="s">
        <v>6585</v>
      </c>
      <c r="C7" s="35">
        <f>IF($B$2&gt;0,$B$2,MULTIPLIER!$C$49)</f>
        <v>0</v>
      </c>
      <c r="D7" s="36">
        <v>1.8340000000000001</v>
      </c>
      <c r="E7" s="43">
        <f t="shared" si="0"/>
        <v>0</v>
      </c>
      <c r="F7"/>
      <c r="G7"/>
      <c r="H7"/>
      <c r="I7"/>
      <c r="J7"/>
      <c r="K7"/>
      <c r="L7"/>
      <c r="M7"/>
      <c r="N7"/>
      <c r="O7"/>
    </row>
    <row r="8" spans="1:16" ht="14.25" x14ac:dyDescent="0.15">
      <c r="A8" s="29" t="s">
        <v>2425</v>
      </c>
      <c r="B8" s="70" t="s">
        <v>6586</v>
      </c>
      <c r="C8" s="31">
        <f>IF($B$2&gt;0,$B$2,MULTIPLIER!$C$49)</f>
        <v>0</v>
      </c>
      <c r="D8" s="32">
        <v>2.1280000000000001</v>
      </c>
      <c r="E8" s="43">
        <f t="shared" si="0"/>
        <v>0</v>
      </c>
      <c r="F8"/>
      <c r="G8"/>
      <c r="H8"/>
      <c r="I8"/>
      <c r="J8"/>
      <c r="K8"/>
      <c r="L8"/>
      <c r="M8"/>
      <c r="N8"/>
      <c r="O8"/>
    </row>
    <row r="9" spans="1:16" ht="28.5" x14ac:dyDescent="0.15">
      <c r="A9" s="33" t="s">
        <v>2427</v>
      </c>
      <c r="B9" s="71" t="s">
        <v>6587</v>
      </c>
      <c r="C9" s="35">
        <f>IF($B$2&gt;0,$B$2,MULTIPLIER!$C$49)</f>
        <v>0</v>
      </c>
      <c r="D9" s="36">
        <v>2.2799999999999998</v>
      </c>
      <c r="E9" s="43">
        <f t="shared" si="0"/>
        <v>0</v>
      </c>
      <c r="F9"/>
      <c r="G9"/>
      <c r="H9"/>
      <c r="I9"/>
      <c r="J9"/>
      <c r="K9"/>
      <c r="L9"/>
      <c r="M9"/>
      <c r="N9"/>
      <c r="O9"/>
    </row>
    <row r="10" spans="1:16" ht="28.5" x14ac:dyDescent="0.15">
      <c r="A10" s="29" t="s">
        <v>2429</v>
      </c>
      <c r="B10" s="70" t="s">
        <v>6588</v>
      </c>
      <c r="C10" s="31">
        <f>IF($B$2&gt;0,$B$2,MULTIPLIER!$C$49)</f>
        <v>0</v>
      </c>
      <c r="D10" s="32">
        <v>2.3519999999999999</v>
      </c>
      <c r="E10" s="43">
        <f t="shared" si="0"/>
        <v>0</v>
      </c>
      <c r="F10"/>
      <c r="G10"/>
      <c r="H10"/>
      <c r="I10"/>
      <c r="J10"/>
      <c r="K10"/>
      <c r="L10"/>
      <c r="M10"/>
      <c r="N10"/>
      <c r="O10"/>
    </row>
    <row r="11" spans="1:16" ht="28.5" x14ac:dyDescent="0.15">
      <c r="A11" s="33" t="s">
        <v>2431</v>
      </c>
      <c r="B11" s="71" t="s">
        <v>6589</v>
      </c>
      <c r="C11" s="35">
        <f>IF($B$2&gt;0,$B$2,MULTIPLIER!$C$49)</f>
        <v>0</v>
      </c>
      <c r="D11" s="36">
        <v>2.8839999999999999</v>
      </c>
      <c r="E11" s="43">
        <f t="shared" si="0"/>
        <v>0</v>
      </c>
      <c r="F11"/>
      <c r="G11"/>
      <c r="H11"/>
      <c r="I11"/>
      <c r="J11"/>
      <c r="K11"/>
      <c r="L11"/>
      <c r="M11"/>
      <c r="N11"/>
      <c r="O11"/>
    </row>
    <row r="12" spans="1:16" ht="28.5" x14ac:dyDescent="0.15">
      <c r="A12" s="29" t="s">
        <v>2433</v>
      </c>
      <c r="B12" s="70" t="s">
        <v>6590</v>
      </c>
      <c r="C12" s="31">
        <f>IF($B$2&gt;0,$B$2,MULTIPLIER!$C$49)</f>
        <v>0</v>
      </c>
      <c r="D12" s="32">
        <v>2.1896</v>
      </c>
      <c r="E12" s="43">
        <f t="shared" si="0"/>
        <v>0</v>
      </c>
      <c r="F12"/>
      <c r="G12"/>
      <c r="H12"/>
      <c r="I12"/>
      <c r="J12"/>
      <c r="K12"/>
      <c r="L12"/>
      <c r="M12"/>
      <c r="N12"/>
      <c r="O12"/>
    </row>
    <row r="13" spans="1:16" ht="32.1" customHeight="1" x14ac:dyDescent="0.15">
      <c r="A13" s="243" t="s">
        <v>22</v>
      </c>
      <c r="B13" s="244"/>
      <c r="C13" s="243"/>
      <c r="D13" s="243"/>
      <c r="E13" s="243"/>
      <c r="F13" s="93" t="str">
        <f>HYPERLINK("#'Valves'!A1","Top of Page")</f>
        <v>Top of Page</v>
      </c>
      <c r="G13"/>
      <c r="H13"/>
      <c r="I13"/>
      <c r="J13"/>
      <c r="K13"/>
      <c r="L13"/>
      <c r="M13"/>
      <c r="N13"/>
      <c r="O13"/>
    </row>
    <row r="14" spans="1:16" ht="14.25" x14ac:dyDescent="0.15">
      <c r="A14" s="29">
        <v>880</v>
      </c>
      <c r="B14" s="70" t="s">
        <v>6591</v>
      </c>
      <c r="C14" s="31">
        <f>IF($C$2&gt;0,$C$2,MULTIPLIER!$C$50)</f>
        <v>0</v>
      </c>
      <c r="D14" s="32">
        <v>18.5</v>
      </c>
      <c r="E14" s="43">
        <f t="shared" ref="E14:E25" si="1">C14*D14</f>
        <v>0</v>
      </c>
      <c r="F14"/>
      <c r="G14"/>
      <c r="H14"/>
      <c r="I14"/>
      <c r="J14"/>
      <c r="K14"/>
      <c r="L14"/>
      <c r="M14"/>
      <c r="N14"/>
      <c r="O14"/>
    </row>
    <row r="15" spans="1:16" ht="14.25" x14ac:dyDescent="0.15">
      <c r="A15" s="33">
        <v>881</v>
      </c>
      <c r="B15" s="71" t="s">
        <v>6592</v>
      </c>
      <c r="C15" s="35">
        <f>IF($C$2&gt;0,$C$2,MULTIPLIER!$C$50)</f>
        <v>0</v>
      </c>
      <c r="D15" s="36">
        <v>25</v>
      </c>
      <c r="E15" s="43">
        <f t="shared" si="1"/>
        <v>0</v>
      </c>
      <c r="F15"/>
      <c r="G15"/>
      <c r="H15"/>
      <c r="I15"/>
      <c r="J15"/>
      <c r="K15"/>
      <c r="L15"/>
      <c r="M15"/>
      <c r="N15"/>
      <c r="O15"/>
    </row>
    <row r="16" spans="1:16" ht="14.25" x14ac:dyDescent="0.15">
      <c r="A16" s="29">
        <v>882</v>
      </c>
      <c r="B16" s="70" t="s">
        <v>6593</v>
      </c>
      <c r="C16" s="31">
        <f>IF($C$2&gt;0,$C$2,MULTIPLIER!$C$50)</f>
        <v>0</v>
      </c>
      <c r="D16" s="32">
        <v>21</v>
      </c>
      <c r="E16" s="43">
        <f t="shared" si="1"/>
        <v>0</v>
      </c>
      <c r="F16"/>
      <c r="G16"/>
      <c r="H16"/>
      <c r="I16"/>
      <c r="J16"/>
      <c r="K16"/>
      <c r="L16"/>
      <c r="M16"/>
      <c r="N16"/>
      <c r="O16"/>
    </row>
    <row r="17" spans="1:15" ht="14.25" x14ac:dyDescent="0.15">
      <c r="A17" s="33">
        <v>883</v>
      </c>
      <c r="B17" s="71" t="s">
        <v>6594</v>
      </c>
      <c r="C17" s="35">
        <f>IF($C$2&gt;0,$C$2,MULTIPLIER!$C$50)</f>
        <v>0</v>
      </c>
      <c r="D17" s="36">
        <v>23</v>
      </c>
      <c r="E17" s="43">
        <f t="shared" si="1"/>
        <v>0</v>
      </c>
      <c r="F17"/>
      <c r="G17"/>
      <c r="H17"/>
      <c r="I17"/>
      <c r="J17"/>
      <c r="K17"/>
      <c r="L17"/>
      <c r="M17"/>
      <c r="N17"/>
      <c r="O17"/>
    </row>
    <row r="18" spans="1:15" ht="14.25" x14ac:dyDescent="0.15">
      <c r="A18" s="29">
        <v>820</v>
      </c>
      <c r="B18" s="70" t="s">
        <v>6595</v>
      </c>
      <c r="C18" s="31">
        <f>IF($C$2&gt;0,$C$2,MULTIPLIER!$C$50)</f>
        <v>0</v>
      </c>
      <c r="D18" s="32">
        <v>10.8</v>
      </c>
      <c r="E18" s="43">
        <f t="shared" si="1"/>
        <v>0</v>
      </c>
      <c r="F18"/>
      <c r="G18"/>
      <c r="H18"/>
      <c r="I18"/>
      <c r="J18"/>
      <c r="K18"/>
      <c r="L18"/>
      <c r="M18"/>
      <c r="N18"/>
      <c r="O18"/>
    </row>
    <row r="19" spans="1:15" ht="14.25" x14ac:dyDescent="0.15">
      <c r="A19" s="33">
        <v>821</v>
      </c>
      <c r="B19" s="71" t="s">
        <v>6596</v>
      </c>
      <c r="C19" s="35">
        <f>IF($C$2&gt;0,$C$2,MULTIPLIER!$C$50)</f>
        <v>0</v>
      </c>
      <c r="D19" s="36">
        <v>12.3</v>
      </c>
      <c r="E19" s="43">
        <f t="shared" si="1"/>
        <v>0</v>
      </c>
      <c r="F19"/>
      <c r="G19"/>
      <c r="H19"/>
      <c r="I19"/>
      <c r="J19"/>
      <c r="K19"/>
      <c r="L19"/>
      <c r="M19"/>
      <c r="N19"/>
      <c r="O19"/>
    </row>
    <row r="20" spans="1:15" ht="14.25" x14ac:dyDescent="0.15">
      <c r="A20" s="29">
        <v>822</v>
      </c>
      <c r="B20" s="70" t="s">
        <v>6597</v>
      </c>
      <c r="C20" s="31">
        <f>IF($C$2&gt;0,$C$2,MULTIPLIER!$C$50)</f>
        <v>0</v>
      </c>
      <c r="D20" s="32">
        <v>19</v>
      </c>
      <c r="E20" s="43">
        <f t="shared" si="1"/>
        <v>0</v>
      </c>
      <c r="F20"/>
      <c r="G20"/>
      <c r="H20"/>
      <c r="I20"/>
      <c r="J20"/>
      <c r="K20"/>
      <c r="L20"/>
      <c r="M20"/>
      <c r="N20"/>
      <c r="O20"/>
    </row>
    <row r="21" spans="1:15" ht="14.25" x14ac:dyDescent="0.15">
      <c r="A21" s="33">
        <v>823</v>
      </c>
      <c r="B21" s="71" t="s">
        <v>6598</v>
      </c>
      <c r="C21" s="35">
        <f>IF($C$2&gt;0,$C$2,MULTIPLIER!$C$50)</f>
        <v>0</v>
      </c>
      <c r="D21" s="36">
        <v>29.3</v>
      </c>
      <c r="E21" s="43">
        <f t="shared" si="1"/>
        <v>0</v>
      </c>
      <c r="F21"/>
      <c r="G21"/>
      <c r="H21"/>
      <c r="I21"/>
      <c r="J21"/>
      <c r="K21"/>
      <c r="L21"/>
      <c r="M21"/>
      <c r="N21"/>
      <c r="O21"/>
    </row>
    <row r="22" spans="1:15" ht="14.25" x14ac:dyDescent="0.15">
      <c r="A22" s="29">
        <v>850</v>
      </c>
      <c r="B22" s="70" t="s">
        <v>6599</v>
      </c>
      <c r="C22" s="31">
        <f>IF($C$2&gt;0,$C$2,MULTIPLIER!$C$50)</f>
        <v>0</v>
      </c>
      <c r="D22" s="32">
        <v>13</v>
      </c>
      <c r="E22" s="43">
        <f t="shared" si="1"/>
        <v>0</v>
      </c>
      <c r="F22"/>
      <c r="G22"/>
      <c r="H22"/>
      <c r="I22"/>
      <c r="J22"/>
      <c r="K22"/>
      <c r="L22"/>
      <c r="M22"/>
      <c r="N22"/>
      <c r="O22"/>
    </row>
    <row r="23" spans="1:15" ht="14.25" x14ac:dyDescent="0.15">
      <c r="A23" s="33">
        <v>851</v>
      </c>
      <c r="B23" s="71" t="s">
        <v>6600</v>
      </c>
      <c r="C23" s="35">
        <f>IF($C$2&gt;0,$C$2,MULTIPLIER!$C$50)</f>
        <v>0</v>
      </c>
      <c r="D23" s="36">
        <v>15.94</v>
      </c>
      <c r="E23" s="43">
        <f t="shared" si="1"/>
        <v>0</v>
      </c>
      <c r="F23"/>
      <c r="G23"/>
      <c r="H23"/>
      <c r="I23"/>
      <c r="J23"/>
      <c r="K23"/>
      <c r="L23"/>
      <c r="M23"/>
      <c r="N23"/>
      <c r="O23"/>
    </row>
    <row r="24" spans="1:15" ht="28.5" x14ac:dyDescent="0.15">
      <c r="A24" s="29">
        <v>852</v>
      </c>
      <c r="B24" s="70" t="s">
        <v>6601</v>
      </c>
      <c r="C24" s="31">
        <f>IF($C$2&gt;0,$C$2,MULTIPLIER!$C$50)</f>
        <v>0</v>
      </c>
      <c r="D24" s="32">
        <v>16.100000000000001</v>
      </c>
      <c r="E24" s="43">
        <f t="shared" si="1"/>
        <v>0</v>
      </c>
      <c r="F24"/>
      <c r="G24"/>
      <c r="H24"/>
      <c r="I24"/>
      <c r="J24"/>
      <c r="K24"/>
      <c r="L24"/>
      <c r="M24"/>
      <c r="N24"/>
      <c r="O24"/>
    </row>
    <row r="25" spans="1:15" ht="28.5" x14ac:dyDescent="0.15">
      <c r="A25" s="33">
        <v>853</v>
      </c>
      <c r="B25" s="71" t="s">
        <v>6602</v>
      </c>
      <c r="C25" s="35">
        <f>IF($C$2&gt;0,$C$2,MULTIPLIER!$C$50)</f>
        <v>0</v>
      </c>
      <c r="D25" s="36">
        <v>24.41</v>
      </c>
      <c r="E25" s="43">
        <f t="shared" si="1"/>
        <v>0</v>
      </c>
      <c r="F25"/>
      <c r="G25"/>
      <c r="H25"/>
      <c r="I25"/>
      <c r="J25"/>
      <c r="K25"/>
      <c r="L25"/>
      <c r="M25"/>
      <c r="N25"/>
      <c r="O25"/>
    </row>
    <row r="26" spans="1:15" ht="32.1" customHeight="1" x14ac:dyDescent="0.15">
      <c r="A26" s="243" t="s">
        <v>23</v>
      </c>
      <c r="B26" s="244"/>
      <c r="C26" s="243"/>
      <c r="D26" s="243"/>
      <c r="E26" s="243"/>
      <c r="F26" s="93" t="str">
        <f>HYPERLINK("#'Valves'!A1","Top of Page")</f>
        <v>Top of Page</v>
      </c>
      <c r="G26"/>
      <c r="H26"/>
      <c r="I26"/>
      <c r="J26"/>
      <c r="K26"/>
      <c r="L26"/>
      <c r="M26"/>
      <c r="N26"/>
      <c r="O26"/>
    </row>
    <row r="27" spans="1:15" ht="14.25" x14ac:dyDescent="0.15">
      <c r="A27" s="29" t="s">
        <v>2447</v>
      </c>
      <c r="B27" s="70" t="s">
        <v>6603</v>
      </c>
      <c r="C27" s="31">
        <f>IF($D$2&gt;0,$D$2,MULTIPLIER!$C$51)</f>
        <v>0</v>
      </c>
      <c r="D27" s="32">
        <v>3.51</v>
      </c>
      <c r="E27" s="43">
        <f t="shared" ref="E27:E41" si="2">C27*D27</f>
        <v>0</v>
      </c>
      <c r="F27"/>
      <c r="G27"/>
      <c r="H27"/>
      <c r="I27"/>
      <c r="J27"/>
      <c r="K27"/>
      <c r="L27"/>
      <c r="M27"/>
      <c r="N27"/>
      <c r="O27"/>
    </row>
    <row r="28" spans="1:15" ht="14.25" x14ac:dyDescent="0.15">
      <c r="A28" s="33" t="s">
        <v>2449</v>
      </c>
      <c r="B28" s="71" t="s">
        <v>6604</v>
      </c>
      <c r="C28" s="35">
        <f>IF($D$2&gt;0,$D$2,MULTIPLIER!$C$51)</f>
        <v>0</v>
      </c>
      <c r="D28" s="36">
        <v>4.5599999999999996</v>
      </c>
      <c r="E28" s="43">
        <f t="shared" si="2"/>
        <v>0</v>
      </c>
      <c r="F28"/>
      <c r="G28"/>
      <c r="H28"/>
      <c r="I28"/>
      <c r="J28"/>
      <c r="K28"/>
      <c r="L28"/>
      <c r="M28"/>
      <c r="N28"/>
      <c r="O28"/>
    </row>
    <row r="29" spans="1:15" ht="14.25" x14ac:dyDescent="0.15">
      <c r="A29" s="29" t="s">
        <v>2451</v>
      </c>
      <c r="B29" s="70" t="s">
        <v>6605</v>
      </c>
      <c r="C29" s="31">
        <f>IF($D$2&gt;0,$D$2,MULTIPLIER!$C$51)</f>
        <v>0</v>
      </c>
      <c r="D29" s="32">
        <v>7.0650000000000004</v>
      </c>
      <c r="E29" s="43">
        <f t="shared" si="2"/>
        <v>0</v>
      </c>
      <c r="F29"/>
      <c r="G29"/>
      <c r="H29"/>
      <c r="I29"/>
      <c r="J29"/>
      <c r="K29"/>
      <c r="L29"/>
      <c r="M29"/>
      <c r="N29"/>
      <c r="O29"/>
    </row>
    <row r="30" spans="1:15" ht="14.25" x14ac:dyDescent="0.15">
      <c r="A30" s="33" t="s">
        <v>2453</v>
      </c>
      <c r="B30" s="71" t="s">
        <v>6606</v>
      </c>
      <c r="C30" s="35">
        <f>IF($D$2&gt;0,$D$2,MULTIPLIER!$C$51)</f>
        <v>0</v>
      </c>
      <c r="D30" s="36">
        <v>10.82</v>
      </c>
      <c r="E30" s="43">
        <f t="shared" si="2"/>
        <v>0</v>
      </c>
      <c r="F30"/>
      <c r="G30"/>
      <c r="H30"/>
      <c r="I30"/>
      <c r="J30"/>
      <c r="K30"/>
      <c r="L30"/>
      <c r="M30"/>
      <c r="N30"/>
      <c r="O30"/>
    </row>
    <row r="31" spans="1:15" ht="14.25" x14ac:dyDescent="0.15">
      <c r="A31" s="29" t="s">
        <v>2455</v>
      </c>
      <c r="B31" s="70" t="s">
        <v>6607</v>
      </c>
      <c r="C31" s="31">
        <f>IF($D$2&gt;0,$D$2,MULTIPLIER!$C$51)</f>
        <v>0</v>
      </c>
      <c r="D31" s="32">
        <v>13.5</v>
      </c>
      <c r="E31" s="43">
        <f t="shared" si="2"/>
        <v>0</v>
      </c>
      <c r="F31"/>
      <c r="G31"/>
      <c r="H31"/>
      <c r="I31"/>
      <c r="J31"/>
      <c r="K31"/>
      <c r="L31"/>
      <c r="M31"/>
      <c r="N31"/>
      <c r="O31"/>
    </row>
    <row r="32" spans="1:15" ht="14.25" x14ac:dyDescent="0.15">
      <c r="A32" s="33" t="s">
        <v>2457</v>
      </c>
      <c r="B32" s="71" t="s">
        <v>6608</v>
      </c>
      <c r="C32" s="35">
        <f>IF($D$2&gt;0,$D$2,MULTIPLIER!$C$51)</f>
        <v>0</v>
      </c>
      <c r="D32" s="36">
        <v>20.385000000000002</v>
      </c>
      <c r="E32" s="43">
        <f t="shared" si="2"/>
        <v>0</v>
      </c>
      <c r="F32"/>
      <c r="G32"/>
      <c r="H32"/>
      <c r="I32"/>
      <c r="J32"/>
      <c r="K32"/>
      <c r="L32"/>
      <c r="M32"/>
      <c r="N32"/>
      <c r="O32"/>
    </row>
    <row r="33" spans="1:15" ht="14.25" x14ac:dyDescent="0.15">
      <c r="A33" s="29" t="s">
        <v>2459</v>
      </c>
      <c r="B33" s="70" t="s">
        <v>6609</v>
      </c>
      <c r="C33" s="31">
        <f>IF($D$2&gt;0,$D$2,MULTIPLIER!$C$51)</f>
        <v>0</v>
      </c>
      <c r="D33" s="32">
        <v>31.2</v>
      </c>
      <c r="E33" s="43">
        <f t="shared" si="2"/>
        <v>0</v>
      </c>
      <c r="F33"/>
      <c r="G33"/>
      <c r="H33"/>
      <c r="I33"/>
      <c r="J33"/>
      <c r="K33"/>
      <c r="L33"/>
      <c r="M33"/>
      <c r="N33"/>
      <c r="O33"/>
    </row>
    <row r="34" spans="1:15" ht="14.25" x14ac:dyDescent="0.15">
      <c r="A34" s="33" t="s">
        <v>2461</v>
      </c>
      <c r="B34" s="71" t="s">
        <v>6610</v>
      </c>
      <c r="C34" s="35">
        <f>IF($D$2&gt;0,$D$2,MULTIPLIER!$C$51)</f>
        <v>0</v>
      </c>
      <c r="D34" s="36">
        <v>43.05</v>
      </c>
      <c r="E34" s="43">
        <f t="shared" si="2"/>
        <v>0</v>
      </c>
      <c r="F34"/>
      <c r="G34"/>
      <c r="H34"/>
      <c r="I34"/>
      <c r="J34"/>
      <c r="K34"/>
      <c r="L34"/>
      <c r="M34"/>
      <c r="N34"/>
      <c r="O34"/>
    </row>
    <row r="35" spans="1:15" ht="14.25" x14ac:dyDescent="0.15">
      <c r="A35" s="29" t="s">
        <v>2463</v>
      </c>
      <c r="B35" s="70" t="s">
        <v>6611</v>
      </c>
      <c r="C35" s="31">
        <f>IF($D$2&gt;0,$D$2,MULTIPLIER!$C$51)</f>
        <v>0</v>
      </c>
      <c r="D35" s="32"/>
      <c r="E35" s="43">
        <f t="shared" si="2"/>
        <v>0</v>
      </c>
      <c r="F35"/>
      <c r="G35"/>
      <c r="H35"/>
      <c r="I35"/>
      <c r="J35"/>
      <c r="K35"/>
      <c r="L35"/>
      <c r="M35"/>
      <c r="N35"/>
      <c r="O35"/>
    </row>
    <row r="36" spans="1:15" ht="14.25" x14ac:dyDescent="0.15">
      <c r="A36" s="33" t="s">
        <v>2465</v>
      </c>
      <c r="B36" s="71" t="s">
        <v>6612</v>
      </c>
      <c r="C36" s="35">
        <f>IF($D$2&gt;0,$D$2,MULTIPLIER!$C$51)</f>
        <v>0</v>
      </c>
      <c r="D36" s="36">
        <v>2.85</v>
      </c>
      <c r="E36" s="43">
        <f t="shared" si="2"/>
        <v>0</v>
      </c>
      <c r="F36"/>
      <c r="G36"/>
      <c r="H36"/>
      <c r="I36"/>
      <c r="J36"/>
      <c r="K36"/>
      <c r="L36"/>
      <c r="M36"/>
      <c r="N36"/>
      <c r="O36"/>
    </row>
    <row r="37" spans="1:15" ht="14.25" x14ac:dyDescent="0.15">
      <c r="A37" s="29" t="s">
        <v>2467</v>
      </c>
      <c r="B37" s="70" t="s">
        <v>6613</v>
      </c>
      <c r="C37" s="31">
        <f>IF($D$2&gt;0,$D$2,MULTIPLIER!$C$51)</f>
        <v>0</v>
      </c>
      <c r="D37" s="32">
        <v>4.2450000000000001</v>
      </c>
      <c r="E37" s="43">
        <f t="shared" si="2"/>
        <v>0</v>
      </c>
      <c r="F37"/>
      <c r="G37"/>
      <c r="H37"/>
      <c r="I37"/>
      <c r="J37"/>
      <c r="K37"/>
      <c r="L37"/>
      <c r="M37"/>
      <c r="N37"/>
      <c r="O37"/>
    </row>
    <row r="38" spans="1:15" ht="14.25" x14ac:dyDescent="0.15">
      <c r="A38" s="33" t="s">
        <v>2469</v>
      </c>
      <c r="B38" s="71" t="s">
        <v>6614</v>
      </c>
      <c r="C38" s="35">
        <f>IF($D$2&gt;0,$D$2,MULTIPLIER!$C$51)</f>
        <v>0</v>
      </c>
      <c r="D38" s="36">
        <v>6.27</v>
      </c>
      <c r="E38" s="43">
        <f t="shared" si="2"/>
        <v>0</v>
      </c>
      <c r="F38"/>
      <c r="G38"/>
      <c r="H38"/>
      <c r="I38"/>
      <c r="J38"/>
      <c r="K38"/>
      <c r="L38"/>
      <c r="M38"/>
      <c r="N38"/>
      <c r="O38"/>
    </row>
    <row r="39" spans="1:15" ht="14.25" x14ac:dyDescent="0.15">
      <c r="A39" s="29" t="s">
        <v>2471</v>
      </c>
      <c r="B39" s="70" t="s">
        <v>6615</v>
      </c>
      <c r="C39" s="31">
        <f>IF($D$2&gt;0,$D$2,MULTIPLIER!$C$51)</f>
        <v>0</v>
      </c>
      <c r="D39" s="32">
        <v>9.7050000000000001</v>
      </c>
      <c r="E39" s="43">
        <f t="shared" si="2"/>
        <v>0</v>
      </c>
      <c r="F39"/>
      <c r="G39"/>
      <c r="H39"/>
      <c r="I39"/>
      <c r="J39"/>
      <c r="K39"/>
      <c r="L39"/>
      <c r="M39"/>
      <c r="N39"/>
      <c r="O39"/>
    </row>
    <row r="40" spans="1:15" ht="14.25" x14ac:dyDescent="0.15">
      <c r="A40" s="33" t="s">
        <v>2473</v>
      </c>
      <c r="B40" s="71" t="s">
        <v>6616</v>
      </c>
      <c r="C40" s="35">
        <f>IF($D$2&gt;0,$D$2,MULTIPLIER!$C$51)</f>
        <v>0</v>
      </c>
      <c r="D40" s="36">
        <v>12.074999999999999</v>
      </c>
      <c r="E40" s="43">
        <f t="shared" si="2"/>
        <v>0</v>
      </c>
      <c r="F40"/>
      <c r="G40"/>
      <c r="H40"/>
      <c r="I40"/>
      <c r="J40"/>
      <c r="K40"/>
      <c r="L40"/>
      <c r="M40"/>
      <c r="N40"/>
      <c r="O40"/>
    </row>
    <row r="41" spans="1:15" ht="14.25" x14ac:dyDescent="0.15">
      <c r="A41" s="29" t="s">
        <v>2475</v>
      </c>
      <c r="B41" s="70" t="s">
        <v>6617</v>
      </c>
      <c r="C41" s="31">
        <f>IF($D$2&gt;0,$D$2,MULTIPLIER!$C$51)</f>
        <v>0</v>
      </c>
      <c r="D41" s="32">
        <v>19.86</v>
      </c>
      <c r="E41" s="43">
        <f t="shared" si="2"/>
        <v>0</v>
      </c>
      <c r="F41"/>
      <c r="G41"/>
      <c r="H41"/>
      <c r="I41"/>
      <c r="J41"/>
      <c r="K41"/>
      <c r="L41"/>
      <c r="M41"/>
      <c r="N41"/>
      <c r="O41"/>
    </row>
    <row r="42" spans="1:15" ht="32.1" customHeight="1" x14ac:dyDescent="0.15">
      <c r="A42" s="243" t="s">
        <v>24</v>
      </c>
      <c r="B42" s="244"/>
      <c r="C42" s="243"/>
      <c r="D42" s="243"/>
      <c r="E42" s="243"/>
      <c r="F42" s="93" t="str">
        <f>HYPERLINK("#'Valves'!A1","Top of Page")</f>
        <v>Top of Page</v>
      </c>
      <c r="G42"/>
      <c r="H42"/>
      <c r="I42"/>
      <c r="J42"/>
      <c r="K42"/>
      <c r="L42"/>
      <c r="M42"/>
      <c r="N42"/>
      <c r="O42"/>
    </row>
    <row r="43" spans="1:15" ht="14.25" x14ac:dyDescent="0.15">
      <c r="A43" s="29" t="s">
        <v>2477</v>
      </c>
      <c r="B43" s="70" t="s">
        <v>6618</v>
      </c>
      <c r="C43" s="31">
        <f>IF($E$2&gt;0,$E$2,MULTIPLIER!$C$45)</f>
        <v>0</v>
      </c>
      <c r="D43" s="32">
        <v>2.9550000000000001</v>
      </c>
      <c r="E43" s="43">
        <f t="shared" ref="E43:E56" si="3">C43*D43</f>
        <v>0</v>
      </c>
      <c r="F43"/>
      <c r="G43"/>
      <c r="H43"/>
      <c r="I43"/>
      <c r="J43"/>
      <c r="K43"/>
      <c r="L43"/>
      <c r="M43"/>
      <c r="N43"/>
      <c r="O43"/>
    </row>
    <row r="44" spans="1:15" ht="14.25" x14ac:dyDescent="0.15">
      <c r="A44" s="33" t="s">
        <v>2479</v>
      </c>
      <c r="B44" s="71" t="s">
        <v>6619</v>
      </c>
      <c r="C44" s="35">
        <f>IF($E$2&gt;0,$E$2,MULTIPLIER!$C$45)</f>
        <v>0</v>
      </c>
      <c r="D44" s="36">
        <v>4.2149999999999999</v>
      </c>
      <c r="E44" s="43">
        <f t="shared" si="3"/>
        <v>0</v>
      </c>
      <c r="F44"/>
      <c r="G44"/>
      <c r="H44"/>
      <c r="I44"/>
      <c r="J44"/>
      <c r="K44"/>
      <c r="L44"/>
      <c r="M44"/>
      <c r="N44"/>
      <c r="O44"/>
    </row>
    <row r="45" spans="1:15" ht="14.25" x14ac:dyDescent="0.15">
      <c r="A45" s="29" t="s">
        <v>2481</v>
      </c>
      <c r="B45" s="70" t="s">
        <v>6620</v>
      </c>
      <c r="C45" s="31">
        <f>IF($E$2&gt;0,$E$2,MULTIPLIER!$C$45)</f>
        <v>0</v>
      </c>
      <c r="D45" s="32">
        <v>5.94</v>
      </c>
      <c r="E45" s="43">
        <f t="shared" si="3"/>
        <v>0</v>
      </c>
      <c r="F45"/>
      <c r="G45"/>
      <c r="H45"/>
      <c r="I45"/>
      <c r="J45"/>
      <c r="K45"/>
      <c r="L45"/>
      <c r="M45"/>
      <c r="N45"/>
      <c r="O45"/>
    </row>
    <row r="46" spans="1:15" ht="14.25" x14ac:dyDescent="0.15">
      <c r="A46" s="33" t="s">
        <v>2483</v>
      </c>
      <c r="B46" s="71" t="s">
        <v>6621</v>
      </c>
      <c r="C46" s="35">
        <f>IF($E$2&gt;0,$E$2,MULTIPLIER!$C$45)</f>
        <v>0</v>
      </c>
      <c r="D46" s="36">
        <v>9.4049999999999994</v>
      </c>
      <c r="E46" s="43">
        <f t="shared" si="3"/>
        <v>0</v>
      </c>
      <c r="F46"/>
      <c r="G46"/>
      <c r="H46"/>
      <c r="I46"/>
      <c r="J46"/>
      <c r="K46"/>
      <c r="L46"/>
      <c r="M46"/>
      <c r="N46"/>
      <c r="O46"/>
    </row>
    <row r="47" spans="1:15" ht="14.25" x14ac:dyDescent="0.15">
      <c r="A47" s="29" t="s">
        <v>2485</v>
      </c>
      <c r="B47" s="70" t="s">
        <v>6622</v>
      </c>
      <c r="C47" s="31">
        <f>IF($E$2&gt;0,$E$2,MULTIPLIER!$C$45)</f>
        <v>0</v>
      </c>
      <c r="D47" s="32">
        <v>12</v>
      </c>
      <c r="E47" s="43">
        <f t="shared" si="3"/>
        <v>0</v>
      </c>
      <c r="F47"/>
      <c r="G47"/>
      <c r="H47"/>
      <c r="I47"/>
      <c r="J47"/>
      <c r="K47"/>
      <c r="L47"/>
      <c r="M47"/>
      <c r="N47"/>
      <c r="O47"/>
    </row>
    <row r="48" spans="1:15" ht="14.25" x14ac:dyDescent="0.15">
      <c r="A48" s="33" t="s">
        <v>2487</v>
      </c>
      <c r="B48" s="71" t="s">
        <v>6623</v>
      </c>
      <c r="C48" s="35">
        <f>IF($E$2&gt;0,$E$2,MULTIPLIER!$C$45)</f>
        <v>0</v>
      </c>
      <c r="D48" s="36">
        <v>18.600000000000001</v>
      </c>
      <c r="E48" s="43">
        <f t="shared" si="3"/>
        <v>0</v>
      </c>
      <c r="F48"/>
      <c r="G48"/>
      <c r="H48"/>
      <c r="I48"/>
      <c r="J48"/>
      <c r="K48"/>
      <c r="L48"/>
      <c r="M48"/>
      <c r="N48"/>
      <c r="O48"/>
    </row>
    <row r="49" spans="1:15" ht="14.25" x14ac:dyDescent="0.15">
      <c r="A49" s="29" t="s">
        <v>2489</v>
      </c>
      <c r="B49" s="70" t="s">
        <v>6624</v>
      </c>
      <c r="C49" s="31">
        <f>IF($E$2&gt;0,$E$2,MULTIPLIER!$C$45)</f>
        <v>0</v>
      </c>
      <c r="D49" s="32">
        <v>41.7</v>
      </c>
      <c r="E49" s="43">
        <f t="shared" si="3"/>
        <v>0</v>
      </c>
      <c r="F49"/>
      <c r="G49"/>
      <c r="H49"/>
      <c r="I49"/>
      <c r="J49"/>
      <c r="K49"/>
      <c r="L49"/>
      <c r="M49"/>
      <c r="N49"/>
      <c r="O49"/>
    </row>
    <row r="50" spans="1:15" ht="14.25" x14ac:dyDescent="0.15">
      <c r="A50" s="33" t="s">
        <v>2491</v>
      </c>
      <c r="B50" s="71" t="s">
        <v>6625</v>
      </c>
      <c r="C50" s="35">
        <f>IF($E$2&gt;0,$E$2,MULTIPLIER!$C$45)</f>
        <v>0</v>
      </c>
      <c r="D50" s="36">
        <v>57.75</v>
      </c>
      <c r="E50" s="43">
        <f t="shared" si="3"/>
        <v>0</v>
      </c>
      <c r="F50"/>
      <c r="G50"/>
      <c r="H50"/>
      <c r="I50"/>
      <c r="J50"/>
      <c r="K50"/>
      <c r="L50"/>
      <c r="M50"/>
      <c r="N50"/>
      <c r="O50"/>
    </row>
    <row r="51" spans="1:15" ht="14.25" x14ac:dyDescent="0.15">
      <c r="A51" s="29" t="s">
        <v>2493</v>
      </c>
      <c r="B51" s="70" t="s">
        <v>6626</v>
      </c>
      <c r="C51" s="31">
        <f>IF($E$2&gt;0,$E$2,MULTIPLIER!$C$45)</f>
        <v>0</v>
      </c>
      <c r="D51" s="32">
        <v>2.58</v>
      </c>
      <c r="E51" s="43">
        <f t="shared" si="3"/>
        <v>0</v>
      </c>
      <c r="F51"/>
      <c r="G51"/>
      <c r="H51"/>
      <c r="I51"/>
      <c r="J51"/>
      <c r="K51"/>
      <c r="L51"/>
      <c r="M51"/>
      <c r="N51"/>
      <c r="O51"/>
    </row>
    <row r="52" spans="1:15" ht="14.25" x14ac:dyDescent="0.15">
      <c r="A52" s="33" t="s">
        <v>2495</v>
      </c>
      <c r="B52" s="71" t="s">
        <v>6627</v>
      </c>
      <c r="C52" s="35">
        <f>IF($E$2&gt;0,$E$2,MULTIPLIER!$C$45)</f>
        <v>0</v>
      </c>
      <c r="D52" s="36">
        <v>4.05</v>
      </c>
      <c r="E52" s="43">
        <f t="shared" si="3"/>
        <v>0</v>
      </c>
      <c r="F52"/>
      <c r="G52"/>
      <c r="H52"/>
      <c r="I52"/>
      <c r="J52"/>
      <c r="K52"/>
      <c r="L52"/>
      <c r="M52"/>
      <c r="N52"/>
      <c r="O52"/>
    </row>
    <row r="53" spans="1:15" ht="14.25" x14ac:dyDescent="0.15">
      <c r="A53" s="29" t="s">
        <v>2497</v>
      </c>
      <c r="B53" s="70" t="s">
        <v>6628</v>
      </c>
      <c r="C53" s="31">
        <f>IF($E$2&gt;0,$E$2,MULTIPLIER!$C$45)</f>
        <v>0</v>
      </c>
      <c r="D53" s="32">
        <v>5.85</v>
      </c>
      <c r="E53" s="43">
        <f t="shared" si="3"/>
        <v>0</v>
      </c>
      <c r="F53"/>
      <c r="G53"/>
      <c r="H53"/>
      <c r="I53"/>
      <c r="J53"/>
      <c r="K53"/>
      <c r="L53"/>
      <c r="M53"/>
      <c r="N53"/>
      <c r="O53"/>
    </row>
    <row r="54" spans="1:15" ht="14.25" x14ac:dyDescent="0.15">
      <c r="A54" s="33" t="s">
        <v>2499</v>
      </c>
      <c r="B54" s="71" t="s">
        <v>6629</v>
      </c>
      <c r="C54" s="35">
        <f>IF($E$2&gt;0,$E$2,MULTIPLIER!$C$45)</f>
        <v>0</v>
      </c>
      <c r="D54" s="36">
        <v>9.0150000000000006</v>
      </c>
      <c r="E54" s="43">
        <f t="shared" si="3"/>
        <v>0</v>
      </c>
      <c r="F54"/>
      <c r="G54"/>
      <c r="H54"/>
      <c r="I54"/>
      <c r="J54"/>
      <c r="K54"/>
      <c r="L54"/>
      <c r="M54"/>
      <c r="N54"/>
      <c r="O54"/>
    </row>
    <row r="55" spans="1:15" ht="14.25" x14ac:dyDescent="0.15">
      <c r="A55" s="29" t="s">
        <v>2501</v>
      </c>
      <c r="B55" s="70" t="s">
        <v>6630</v>
      </c>
      <c r="C55" s="31">
        <f>IF($E$2&gt;0,$E$2,MULTIPLIER!$C$45)</f>
        <v>0</v>
      </c>
      <c r="D55" s="32">
        <v>12.345000000000001</v>
      </c>
      <c r="E55" s="43">
        <f t="shared" si="3"/>
        <v>0</v>
      </c>
      <c r="F55"/>
      <c r="G55"/>
      <c r="H55"/>
      <c r="I55"/>
      <c r="J55"/>
      <c r="K55"/>
      <c r="L55"/>
      <c r="M55"/>
      <c r="N55"/>
      <c r="O55"/>
    </row>
    <row r="56" spans="1:15" ht="14.25" x14ac:dyDescent="0.15">
      <c r="A56" s="33" t="s">
        <v>2503</v>
      </c>
      <c r="B56" s="71" t="s">
        <v>6631</v>
      </c>
      <c r="C56" s="35">
        <f>IF($E$2&gt;0,$E$2,MULTIPLIER!$C$45)</f>
        <v>0</v>
      </c>
      <c r="D56" s="36">
        <v>19.094999999999999</v>
      </c>
      <c r="E56" s="43">
        <f t="shared" si="3"/>
        <v>0</v>
      </c>
      <c r="F56"/>
      <c r="G56"/>
      <c r="H56"/>
      <c r="I56"/>
      <c r="J56"/>
      <c r="K56"/>
      <c r="L56"/>
      <c r="M56"/>
      <c r="N56"/>
      <c r="O56"/>
    </row>
    <row r="57" spans="1:15" ht="32.1" customHeight="1" x14ac:dyDescent="0.15">
      <c r="A57" s="243" t="s">
        <v>25</v>
      </c>
      <c r="B57" s="244"/>
      <c r="C57" s="243"/>
      <c r="D57" s="243"/>
      <c r="E57" s="243"/>
      <c r="F57" s="93" t="str">
        <f>HYPERLINK("#'Valves'!A1","Top of Page")</f>
        <v>Top of Page</v>
      </c>
      <c r="G57"/>
      <c r="H57"/>
      <c r="I57"/>
      <c r="J57"/>
      <c r="K57"/>
      <c r="L57"/>
      <c r="M57"/>
      <c r="N57"/>
      <c r="O57"/>
    </row>
    <row r="58" spans="1:15" ht="14.25" x14ac:dyDescent="0.15">
      <c r="A58" s="29" t="s">
        <v>2505</v>
      </c>
      <c r="B58" s="70" t="s">
        <v>6632</v>
      </c>
      <c r="C58" s="31">
        <f>IF($F$2&gt;0,$F$2,MULTIPLIER!$C$46)</f>
        <v>0</v>
      </c>
      <c r="D58" s="32">
        <v>17.54</v>
      </c>
      <c r="E58" s="43">
        <f t="shared" ref="E58:E77" si="4">C58*D58</f>
        <v>0</v>
      </c>
      <c r="F58"/>
      <c r="G58"/>
      <c r="H58"/>
      <c r="I58"/>
      <c r="J58"/>
      <c r="K58"/>
      <c r="L58"/>
      <c r="M58"/>
      <c r="N58"/>
      <c r="O58"/>
    </row>
    <row r="59" spans="1:15" ht="14.25" x14ac:dyDescent="0.15">
      <c r="A59" s="33" t="s">
        <v>2507</v>
      </c>
      <c r="B59" s="71" t="s">
        <v>6633</v>
      </c>
      <c r="C59" s="35">
        <f>IF($F$2&gt;0,$F$2,MULTIPLIER!$C$46)</f>
        <v>0</v>
      </c>
      <c r="D59" s="36">
        <v>16.850000000000001</v>
      </c>
      <c r="E59" s="43">
        <f t="shared" si="4"/>
        <v>0</v>
      </c>
      <c r="F59"/>
      <c r="G59"/>
      <c r="H59"/>
      <c r="I59"/>
      <c r="J59"/>
      <c r="K59"/>
      <c r="L59"/>
      <c r="M59"/>
      <c r="N59"/>
      <c r="O59"/>
    </row>
    <row r="60" spans="1:15" ht="14.25" x14ac:dyDescent="0.15">
      <c r="A60" s="29" t="s">
        <v>2509</v>
      </c>
      <c r="B60" s="70" t="s">
        <v>6634</v>
      </c>
      <c r="C60" s="31">
        <f>IF($F$2&gt;0,$F$2,MULTIPLIER!$C$46)</f>
        <v>0</v>
      </c>
      <c r="D60" s="32">
        <v>22.21</v>
      </c>
      <c r="E60" s="43">
        <f t="shared" si="4"/>
        <v>0</v>
      </c>
      <c r="F60"/>
      <c r="G60"/>
      <c r="H60"/>
      <c r="I60"/>
      <c r="J60"/>
      <c r="K60"/>
      <c r="L60"/>
      <c r="M60"/>
      <c r="N60"/>
      <c r="O60"/>
    </row>
    <row r="61" spans="1:15" ht="14.25" x14ac:dyDescent="0.15">
      <c r="A61" s="33" t="s">
        <v>2511</v>
      </c>
      <c r="B61" s="71" t="s">
        <v>6635</v>
      </c>
      <c r="C61" s="35">
        <f>IF($F$2&gt;0,$F$2,MULTIPLIER!$C$46)</f>
        <v>0</v>
      </c>
      <c r="D61" s="36">
        <v>32.700000000000003</v>
      </c>
      <c r="E61" s="43">
        <f t="shared" si="4"/>
        <v>0</v>
      </c>
      <c r="F61"/>
      <c r="G61"/>
      <c r="H61"/>
      <c r="I61"/>
      <c r="J61"/>
      <c r="K61"/>
      <c r="L61"/>
      <c r="M61"/>
      <c r="N61"/>
      <c r="O61"/>
    </row>
    <row r="62" spans="1:15" ht="14.25" x14ac:dyDescent="0.15">
      <c r="A62" s="29" t="s">
        <v>2513</v>
      </c>
      <c r="B62" s="70" t="s">
        <v>6636</v>
      </c>
      <c r="C62" s="31">
        <f>IF($F$2&gt;0,$F$2,MULTIPLIER!$C$46)</f>
        <v>0</v>
      </c>
      <c r="D62" s="32">
        <v>52.4</v>
      </c>
      <c r="E62" s="43">
        <f t="shared" si="4"/>
        <v>0</v>
      </c>
      <c r="F62"/>
      <c r="G62"/>
      <c r="H62"/>
      <c r="I62"/>
      <c r="J62"/>
      <c r="K62"/>
      <c r="L62"/>
      <c r="M62"/>
      <c r="N62"/>
      <c r="O62"/>
    </row>
    <row r="63" spans="1:15" ht="14.25" x14ac:dyDescent="0.15">
      <c r="A63" s="33" t="s">
        <v>2515</v>
      </c>
      <c r="B63" s="71" t="s">
        <v>6637</v>
      </c>
      <c r="C63" s="35">
        <f>IF($F$2&gt;0,$F$2,MULTIPLIER!$C$46)</f>
        <v>0</v>
      </c>
      <c r="D63" s="36">
        <v>77.900000000000006</v>
      </c>
      <c r="E63" s="43">
        <f t="shared" si="4"/>
        <v>0</v>
      </c>
      <c r="F63"/>
      <c r="G63"/>
      <c r="H63"/>
      <c r="I63"/>
      <c r="J63"/>
      <c r="K63"/>
      <c r="L63"/>
      <c r="M63"/>
      <c r="N63"/>
      <c r="O63"/>
    </row>
    <row r="64" spans="1:15" ht="14.25" x14ac:dyDescent="0.15">
      <c r="A64" s="29" t="s">
        <v>2517</v>
      </c>
      <c r="B64" s="70" t="s">
        <v>6638</v>
      </c>
      <c r="C64" s="31">
        <f>IF($F$2&gt;0,$F$2,MULTIPLIER!$C$46)</f>
        <v>0</v>
      </c>
      <c r="D64" s="32">
        <v>116.9</v>
      </c>
      <c r="E64" s="43">
        <f t="shared" si="4"/>
        <v>0</v>
      </c>
      <c r="F64"/>
      <c r="G64"/>
      <c r="H64"/>
      <c r="I64"/>
      <c r="J64"/>
      <c r="K64"/>
      <c r="L64"/>
      <c r="M64"/>
      <c r="N64"/>
      <c r="O64"/>
    </row>
    <row r="65" spans="1:15" ht="14.25" x14ac:dyDescent="0.15">
      <c r="A65" s="33" t="s">
        <v>2519</v>
      </c>
      <c r="B65" s="71" t="s">
        <v>6639</v>
      </c>
      <c r="C65" s="35">
        <f>IF($F$2&gt;0,$F$2,MULTIPLIER!$C$46)</f>
        <v>0</v>
      </c>
      <c r="D65" s="36">
        <v>178.9</v>
      </c>
      <c r="E65" s="43">
        <f t="shared" si="4"/>
        <v>0</v>
      </c>
      <c r="F65"/>
      <c r="G65"/>
      <c r="H65"/>
      <c r="I65"/>
      <c r="J65"/>
      <c r="K65"/>
      <c r="L65"/>
      <c r="M65"/>
      <c r="N65"/>
      <c r="O65"/>
    </row>
    <row r="66" spans="1:15" ht="14.25" x14ac:dyDescent="0.15">
      <c r="A66" s="29" t="s">
        <v>2521</v>
      </c>
      <c r="B66" s="70" t="s">
        <v>6640</v>
      </c>
      <c r="C66" s="31">
        <f>IF($F$2&gt;0,$F$2,MULTIPLIER!$C$46)</f>
        <v>0</v>
      </c>
      <c r="D66" s="32">
        <v>416.69</v>
      </c>
      <c r="E66" s="43">
        <f t="shared" si="4"/>
        <v>0</v>
      </c>
      <c r="F66"/>
      <c r="G66"/>
      <c r="H66"/>
      <c r="I66"/>
      <c r="J66"/>
      <c r="K66"/>
      <c r="L66"/>
      <c r="M66"/>
      <c r="N66"/>
      <c r="O66"/>
    </row>
    <row r="67" spans="1:15" ht="14.25" x14ac:dyDescent="0.15">
      <c r="A67" s="33" t="s">
        <v>2523</v>
      </c>
      <c r="B67" s="71" t="s">
        <v>6641</v>
      </c>
      <c r="C67" s="35">
        <f>IF($F$2&gt;0,$F$2,MULTIPLIER!$C$46)</f>
        <v>0</v>
      </c>
      <c r="D67" s="36">
        <v>612.69000000000005</v>
      </c>
      <c r="E67" s="43">
        <f t="shared" si="4"/>
        <v>0</v>
      </c>
      <c r="F67"/>
      <c r="G67"/>
      <c r="H67"/>
      <c r="I67"/>
      <c r="J67"/>
      <c r="K67"/>
      <c r="L67"/>
      <c r="M67"/>
      <c r="N67"/>
      <c r="O67"/>
    </row>
    <row r="68" spans="1:15" ht="14.25" x14ac:dyDescent="0.15">
      <c r="A68" s="29" t="s">
        <v>2525</v>
      </c>
      <c r="B68" s="70" t="s">
        <v>6642</v>
      </c>
      <c r="C68" s="31">
        <f>IF($F$2&gt;0,$F$2,MULTIPLIER!$C$46)</f>
        <v>0</v>
      </c>
      <c r="D68" s="32">
        <v>1098</v>
      </c>
      <c r="E68" s="43">
        <f t="shared" si="4"/>
        <v>0</v>
      </c>
      <c r="F68"/>
      <c r="G68"/>
      <c r="H68"/>
      <c r="I68"/>
      <c r="J68"/>
      <c r="K68"/>
      <c r="L68"/>
      <c r="M68"/>
      <c r="N68"/>
      <c r="O68"/>
    </row>
    <row r="69" spans="1:15" ht="14.25" x14ac:dyDescent="0.15">
      <c r="A69" s="33" t="s">
        <v>2527</v>
      </c>
      <c r="B69" s="71" t="s">
        <v>6643</v>
      </c>
      <c r="C69" s="35">
        <f>IF($F$2&gt;0,$F$2,MULTIPLIER!$C$46)</f>
        <v>0</v>
      </c>
      <c r="D69" s="36">
        <v>21.15</v>
      </c>
      <c r="E69" s="43">
        <f t="shared" si="4"/>
        <v>0</v>
      </c>
      <c r="F69"/>
      <c r="G69"/>
      <c r="H69"/>
      <c r="I69"/>
      <c r="J69"/>
      <c r="K69"/>
      <c r="L69"/>
      <c r="M69"/>
      <c r="N69"/>
      <c r="O69"/>
    </row>
    <row r="70" spans="1:15" ht="14.25" x14ac:dyDescent="0.15">
      <c r="A70" s="29" t="s">
        <v>2529</v>
      </c>
      <c r="B70" s="70" t="s">
        <v>6644</v>
      </c>
      <c r="C70" s="31">
        <f>IF($F$2&gt;0,$F$2,MULTIPLIER!$C$46)</f>
        <v>0</v>
      </c>
      <c r="D70" s="32">
        <v>32.799999999999997</v>
      </c>
      <c r="E70" s="43">
        <f t="shared" si="4"/>
        <v>0</v>
      </c>
      <c r="F70"/>
      <c r="G70"/>
      <c r="H70"/>
      <c r="I70"/>
      <c r="J70"/>
      <c r="K70"/>
      <c r="L70"/>
      <c r="M70"/>
      <c r="N70"/>
      <c r="O70"/>
    </row>
    <row r="71" spans="1:15" ht="14.25" x14ac:dyDescent="0.15">
      <c r="A71" s="33" t="s">
        <v>2531</v>
      </c>
      <c r="B71" s="71" t="s">
        <v>6645</v>
      </c>
      <c r="C71" s="35">
        <f>IF($F$2&gt;0,$F$2,MULTIPLIER!$C$46)</f>
        <v>0</v>
      </c>
      <c r="D71" s="36">
        <v>53.6</v>
      </c>
      <c r="E71" s="43">
        <f t="shared" si="4"/>
        <v>0</v>
      </c>
      <c r="F71"/>
      <c r="G71"/>
      <c r="H71"/>
      <c r="I71"/>
      <c r="J71"/>
      <c r="K71"/>
      <c r="L71"/>
      <c r="M71"/>
      <c r="N71"/>
      <c r="O71"/>
    </row>
    <row r="72" spans="1:15" ht="14.25" x14ac:dyDescent="0.15">
      <c r="A72" s="29" t="s">
        <v>2533</v>
      </c>
      <c r="B72" s="70" t="s">
        <v>6646</v>
      </c>
      <c r="C72" s="31">
        <f>IF($F$2&gt;0,$F$2,MULTIPLIER!$C$46)</f>
        <v>0</v>
      </c>
      <c r="D72" s="32">
        <v>76.400000000000006</v>
      </c>
      <c r="E72" s="43">
        <f t="shared" si="4"/>
        <v>0</v>
      </c>
      <c r="F72"/>
      <c r="G72"/>
      <c r="H72"/>
      <c r="I72"/>
      <c r="J72"/>
      <c r="K72"/>
      <c r="L72"/>
      <c r="M72"/>
      <c r="N72"/>
      <c r="O72"/>
    </row>
    <row r="73" spans="1:15" ht="14.25" x14ac:dyDescent="0.15">
      <c r="A73" s="33" t="s">
        <v>2535</v>
      </c>
      <c r="B73" s="71" t="s">
        <v>6647</v>
      </c>
      <c r="C73" s="35">
        <f>IF($F$2&gt;0,$F$2,MULTIPLIER!$C$46)</f>
        <v>0</v>
      </c>
      <c r="D73" s="36">
        <v>119.2</v>
      </c>
      <c r="E73" s="43">
        <f t="shared" si="4"/>
        <v>0</v>
      </c>
      <c r="F73"/>
      <c r="G73"/>
      <c r="H73"/>
      <c r="I73"/>
      <c r="J73"/>
      <c r="K73"/>
      <c r="L73"/>
      <c r="M73"/>
      <c r="N73"/>
      <c r="O73"/>
    </row>
    <row r="74" spans="1:15" ht="14.25" x14ac:dyDescent="0.15">
      <c r="A74" s="29" t="s">
        <v>2537</v>
      </c>
      <c r="B74" s="70" t="s">
        <v>6648</v>
      </c>
      <c r="C74" s="31">
        <f>IF($F$2&gt;0,$F$2,MULTIPLIER!$C$46)</f>
        <v>0</v>
      </c>
      <c r="D74" s="32">
        <v>168.3</v>
      </c>
      <c r="E74" s="43">
        <f t="shared" si="4"/>
        <v>0</v>
      </c>
      <c r="F74"/>
      <c r="G74"/>
      <c r="H74"/>
      <c r="I74"/>
      <c r="J74"/>
      <c r="K74"/>
      <c r="L74"/>
      <c r="M74"/>
      <c r="N74"/>
      <c r="O74"/>
    </row>
    <row r="75" spans="1:15" ht="14.25" x14ac:dyDescent="0.15">
      <c r="A75" s="33" t="s">
        <v>2539</v>
      </c>
      <c r="B75" s="71" t="s">
        <v>6649</v>
      </c>
      <c r="C75" s="35">
        <f>IF($F$2&gt;0,$F$2,MULTIPLIER!$C$46)</f>
        <v>0</v>
      </c>
      <c r="D75" s="36">
        <v>416.69</v>
      </c>
      <c r="E75" s="43">
        <f t="shared" si="4"/>
        <v>0</v>
      </c>
      <c r="F75"/>
      <c r="G75"/>
      <c r="H75"/>
      <c r="I75"/>
      <c r="J75"/>
      <c r="K75"/>
      <c r="L75"/>
      <c r="M75"/>
      <c r="N75"/>
      <c r="O75"/>
    </row>
    <row r="76" spans="1:15" ht="14.25" x14ac:dyDescent="0.15">
      <c r="A76" s="29" t="s">
        <v>2541</v>
      </c>
      <c r="B76" s="70" t="s">
        <v>6650</v>
      </c>
      <c r="C76" s="31">
        <f>IF($F$2&gt;0,$F$2,MULTIPLIER!$C$46)</f>
        <v>0</v>
      </c>
      <c r="D76" s="32">
        <v>612.69000000000005</v>
      </c>
      <c r="E76" s="43">
        <f t="shared" si="4"/>
        <v>0</v>
      </c>
      <c r="F76"/>
      <c r="G76"/>
      <c r="H76"/>
      <c r="I76"/>
      <c r="J76"/>
      <c r="K76"/>
      <c r="L76"/>
      <c r="M76"/>
      <c r="N76"/>
      <c r="O76"/>
    </row>
    <row r="77" spans="1:15" ht="14.25" x14ac:dyDescent="0.15">
      <c r="A77" s="33" t="s">
        <v>2543</v>
      </c>
      <c r="B77" s="71" t="s">
        <v>6651</v>
      </c>
      <c r="C77" s="35">
        <f>IF($F$2&gt;0,$F$2,MULTIPLIER!$C$46)</f>
        <v>0</v>
      </c>
      <c r="D77" s="36">
        <v>1098</v>
      </c>
      <c r="E77" s="43">
        <f t="shared" si="4"/>
        <v>0</v>
      </c>
      <c r="F77"/>
      <c r="G77"/>
      <c r="H77"/>
      <c r="I77"/>
      <c r="J77"/>
      <c r="K77"/>
      <c r="L77"/>
      <c r="M77"/>
      <c r="N77"/>
      <c r="O77"/>
    </row>
    <row r="78" spans="1:15" ht="32.1" customHeight="1" x14ac:dyDescent="0.15">
      <c r="A78" s="243" t="s">
        <v>26</v>
      </c>
      <c r="B78" s="244"/>
      <c r="C78" s="243"/>
      <c r="D78" s="243"/>
      <c r="E78" s="243"/>
      <c r="F78" s="93" t="str">
        <f>HYPERLINK("#'Valves'!A1","Top of Page")</f>
        <v>Top of Page</v>
      </c>
      <c r="G78"/>
      <c r="H78"/>
      <c r="I78"/>
      <c r="J78"/>
      <c r="K78"/>
      <c r="L78"/>
      <c r="M78"/>
      <c r="N78"/>
      <c r="O78"/>
    </row>
    <row r="79" spans="1:15" ht="14.25" x14ac:dyDescent="0.15">
      <c r="A79" s="29">
        <v>992</v>
      </c>
      <c r="B79" s="70" t="s">
        <v>7172</v>
      </c>
      <c r="C79" s="31">
        <f>IF($G$2&gt;0,$G$2,MULTIPLIER!$C$14)</f>
        <v>0</v>
      </c>
      <c r="D79" s="32">
        <v>41.55</v>
      </c>
      <c r="E79" s="43">
        <f t="shared" ref="E79:E87" si="5">C79*D79</f>
        <v>0</v>
      </c>
      <c r="F79"/>
      <c r="G79"/>
      <c r="H79"/>
      <c r="I79"/>
      <c r="J79"/>
      <c r="K79"/>
      <c r="L79"/>
      <c r="M79"/>
      <c r="N79"/>
      <c r="O79"/>
    </row>
    <row r="80" spans="1:15" ht="14.25" x14ac:dyDescent="0.15">
      <c r="A80" s="33">
        <v>993</v>
      </c>
      <c r="B80" s="71" t="s">
        <v>7173</v>
      </c>
      <c r="C80" s="35">
        <f>IF($G$2&gt;0,$G$2,MULTIPLIER!$C$14)</f>
        <v>0</v>
      </c>
      <c r="D80" s="36">
        <v>56.85</v>
      </c>
      <c r="E80" s="43">
        <f t="shared" si="5"/>
        <v>0</v>
      </c>
      <c r="F80"/>
      <c r="G80"/>
      <c r="H80"/>
      <c r="I80"/>
      <c r="J80"/>
      <c r="K80"/>
      <c r="L80"/>
      <c r="M80"/>
      <c r="N80"/>
      <c r="O80"/>
    </row>
    <row r="81" spans="1:15" ht="14.25" x14ac:dyDescent="0.15">
      <c r="A81" s="29">
        <v>994</v>
      </c>
      <c r="B81" s="70" t="s">
        <v>7174</v>
      </c>
      <c r="C81" s="31">
        <f>IF($G$2&gt;0,$G$2,MULTIPLIER!$C$14)</f>
        <v>0</v>
      </c>
      <c r="D81" s="32">
        <v>81</v>
      </c>
      <c r="E81" s="43">
        <f t="shared" si="5"/>
        <v>0</v>
      </c>
      <c r="F81"/>
      <c r="G81"/>
      <c r="H81"/>
      <c r="I81"/>
      <c r="J81"/>
      <c r="K81"/>
      <c r="L81"/>
      <c r="M81"/>
      <c r="N81"/>
      <c r="O81"/>
    </row>
    <row r="82" spans="1:15" ht="14.25" x14ac:dyDescent="0.15">
      <c r="A82" s="33">
        <v>995</v>
      </c>
      <c r="B82" s="71" t="s">
        <v>7175</v>
      </c>
      <c r="C82" s="35">
        <f>IF($G$2&gt;0,$G$2,MULTIPLIER!$C$14)</f>
        <v>0</v>
      </c>
      <c r="D82" s="36">
        <v>125.25</v>
      </c>
      <c r="E82" s="43">
        <f t="shared" si="5"/>
        <v>0</v>
      </c>
      <c r="F82"/>
      <c r="G82"/>
      <c r="H82"/>
      <c r="I82"/>
      <c r="J82"/>
      <c r="K82"/>
      <c r="L82"/>
      <c r="M82"/>
      <c r="N82"/>
      <c r="O82"/>
    </row>
    <row r="83" spans="1:15" ht="14.25" x14ac:dyDescent="0.15">
      <c r="A83" s="29">
        <v>996</v>
      </c>
      <c r="B83" s="70" t="s">
        <v>7176</v>
      </c>
      <c r="C83" s="31">
        <f>IF($G$2&gt;0,$G$2,MULTIPLIER!$C$14)</f>
        <v>0</v>
      </c>
      <c r="D83" s="32">
        <v>181.8</v>
      </c>
      <c r="E83" s="43">
        <f t="shared" si="5"/>
        <v>0</v>
      </c>
      <c r="F83"/>
      <c r="G83"/>
      <c r="H83"/>
      <c r="I83"/>
      <c r="J83"/>
      <c r="K83"/>
      <c r="L83"/>
      <c r="M83"/>
      <c r="N83"/>
      <c r="O83"/>
    </row>
    <row r="84" spans="1:15" ht="14.25" x14ac:dyDescent="0.15">
      <c r="A84" s="33">
        <v>997</v>
      </c>
      <c r="B84" s="71" t="s">
        <v>7177</v>
      </c>
      <c r="C84" s="35">
        <f>IF($G$2&gt;0,$G$2,MULTIPLIER!$C$14)</f>
        <v>0</v>
      </c>
      <c r="D84" s="36">
        <v>245.7</v>
      </c>
      <c r="E84" s="43">
        <f t="shared" si="5"/>
        <v>0</v>
      </c>
      <c r="F84"/>
      <c r="G84"/>
      <c r="H84"/>
      <c r="I84"/>
      <c r="J84"/>
      <c r="K84"/>
      <c r="L84"/>
      <c r="M84"/>
      <c r="N84"/>
      <c r="O84"/>
    </row>
    <row r="85" spans="1:15" ht="14.25" x14ac:dyDescent="0.15">
      <c r="A85" s="29">
        <v>998</v>
      </c>
      <c r="B85" s="70" t="s">
        <v>7178</v>
      </c>
      <c r="C85" s="31">
        <f>IF($G$2&gt;0,$G$2,MULTIPLIER!$C$14)</f>
        <v>0</v>
      </c>
      <c r="D85" s="32">
        <v>622.53</v>
      </c>
      <c r="E85" s="43">
        <f t="shared" si="5"/>
        <v>0</v>
      </c>
      <c r="F85"/>
      <c r="G85"/>
      <c r="H85"/>
      <c r="I85"/>
      <c r="J85"/>
      <c r="K85"/>
      <c r="L85"/>
      <c r="M85"/>
      <c r="N85"/>
      <c r="O85"/>
    </row>
    <row r="86" spans="1:15" ht="14.25" x14ac:dyDescent="0.15">
      <c r="A86" s="33">
        <v>999</v>
      </c>
      <c r="B86" s="71" t="s">
        <v>7179</v>
      </c>
      <c r="C86" s="35">
        <f>IF($G$2&gt;0,$G$2,MULTIPLIER!$C$14)</f>
        <v>0</v>
      </c>
      <c r="D86" s="36">
        <v>933.75</v>
      </c>
      <c r="E86" s="43">
        <f t="shared" si="5"/>
        <v>0</v>
      </c>
      <c r="F86"/>
      <c r="G86"/>
      <c r="H86"/>
      <c r="I86"/>
      <c r="J86"/>
      <c r="K86"/>
      <c r="L86"/>
      <c r="M86"/>
      <c r="N86"/>
      <c r="O86"/>
    </row>
    <row r="87" spans="1:15" ht="14.25" x14ac:dyDescent="0.15">
      <c r="A87" s="29">
        <v>9990</v>
      </c>
      <c r="B87" s="70" t="s">
        <v>7180</v>
      </c>
      <c r="C87" s="31">
        <f>IF($G$2&gt;0,$G$2,MULTIPLIER!$C$14)</f>
        <v>0</v>
      </c>
      <c r="D87" s="32">
        <v>1651.27</v>
      </c>
      <c r="E87" s="43">
        <f t="shared" si="5"/>
        <v>0</v>
      </c>
      <c r="F87"/>
      <c r="G87"/>
      <c r="H87"/>
      <c r="I87"/>
      <c r="J87"/>
      <c r="K87"/>
      <c r="L87"/>
      <c r="M87"/>
      <c r="N87"/>
      <c r="O87"/>
    </row>
    <row r="88" spans="1:15" ht="32.1" customHeight="1" x14ac:dyDescent="0.15">
      <c r="A88" s="243" t="s">
        <v>27</v>
      </c>
      <c r="B88" s="244"/>
      <c r="C88" s="243"/>
      <c r="D88" s="243"/>
      <c r="E88" s="243"/>
      <c r="F88" s="93" t="str">
        <f>HYPERLINK("#'Valves'!A1","Top of Page")</f>
        <v>Top of Page</v>
      </c>
      <c r="G88"/>
      <c r="H88"/>
      <c r="I88"/>
      <c r="J88"/>
      <c r="K88"/>
      <c r="L88"/>
      <c r="M88"/>
      <c r="N88"/>
      <c r="O88"/>
    </row>
    <row r="89" spans="1:15" ht="14.25" x14ac:dyDescent="0.15">
      <c r="A89" s="29">
        <v>1202</v>
      </c>
      <c r="B89" s="70" t="s">
        <v>6655</v>
      </c>
      <c r="C89" s="31">
        <f>IF($H$2&gt;0,$H$2,MULTIPLIER!$C$15)</f>
        <v>0</v>
      </c>
      <c r="D89" s="32"/>
      <c r="E89" s="43">
        <v>0.69399999999999995</v>
      </c>
      <c r="F89"/>
      <c r="G89"/>
      <c r="H89"/>
      <c r="I89"/>
      <c r="J89"/>
      <c r="K89"/>
      <c r="L89"/>
      <c r="M89"/>
      <c r="N89"/>
      <c r="O89"/>
    </row>
    <row r="90" spans="1:15" ht="14.25" x14ac:dyDescent="0.15">
      <c r="A90" s="33">
        <v>1203</v>
      </c>
      <c r="B90" s="71" t="s">
        <v>6656</v>
      </c>
      <c r="C90" s="35">
        <f>IF($H$2&gt;0,$H$2,MULTIPLIER!$C$15)</f>
        <v>0</v>
      </c>
      <c r="D90" s="36"/>
      <c r="E90" s="43">
        <v>1.0289999999999999</v>
      </c>
      <c r="F90"/>
      <c r="G90"/>
      <c r="H90"/>
      <c r="I90"/>
      <c r="J90"/>
      <c r="K90"/>
      <c r="L90"/>
      <c r="M90"/>
      <c r="N90"/>
      <c r="O90"/>
    </row>
    <row r="91" spans="1:15" ht="14.25" x14ac:dyDescent="0.15">
      <c r="A91" s="29">
        <v>1204</v>
      </c>
      <c r="B91" s="70" t="s">
        <v>6657</v>
      </c>
      <c r="C91" s="31">
        <f>IF($H$2&gt;0,$H$2,MULTIPLIER!$C$15)</f>
        <v>0</v>
      </c>
      <c r="D91" s="32"/>
      <c r="E91" s="43">
        <v>1.518</v>
      </c>
      <c r="F91"/>
      <c r="G91"/>
      <c r="H91"/>
      <c r="I91"/>
      <c r="J91"/>
      <c r="K91"/>
      <c r="L91"/>
      <c r="M91"/>
      <c r="N91"/>
      <c r="O91"/>
    </row>
    <row r="92" spans="1:15" ht="14.25" x14ac:dyDescent="0.15">
      <c r="A92" s="33">
        <v>1205</v>
      </c>
      <c r="B92" s="71" t="s">
        <v>6658</v>
      </c>
      <c r="C92" s="35">
        <f>IF($H$2&gt;0,$H$2,MULTIPLIER!$C$15)</f>
        <v>0</v>
      </c>
      <c r="D92" s="36"/>
      <c r="E92" s="43">
        <v>2.2080000000000002</v>
      </c>
      <c r="F92"/>
      <c r="G92"/>
      <c r="H92"/>
      <c r="I92"/>
      <c r="J92"/>
      <c r="K92"/>
      <c r="L92"/>
      <c r="M92"/>
      <c r="N92"/>
      <c r="O92"/>
    </row>
    <row r="93" spans="1:15" ht="14.25" x14ac:dyDescent="0.15">
      <c r="A93" s="29">
        <v>1206</v>
      </c>
      <c r="B93" s="70" t="s">
        <v>6659</v>
      </c>
      <c r="C93" s="31">
        <f>IF($H$2&gt;0,$H$2,MULTIPLIER!$C$15)</f>
        <v>0</v>
      </c>
      <c r="D93" s="32"/>
      <c r="E93" s="43">
        <v>2.984</v>
      </c>
      <c r="F93"/>
      <c r="G93"/>
      <c r="H93"/>
      <c r="I93"/>
      <c r="J93"/>
      <c r="K93"/>
      <c r="L93"/>
      <c r="M93"/>
      <c r="N93"/>
      <c r="O93"/>
    </row>
    <row r="94" spans="1:15" ht="14.25" x14ac:dyDescent="0.15">
      <c r="A94" s="33">
        <v>1207</v>
      </c>
      <c r="B94" s="71" t="s">
        <v>6660</v>
      </c>
      <c r="C94" s="35">
        <f>IF($H$2&gt;0,$H$2,MULTIPLIER!$C$15)</f>
        <v>0</v>
      </c>
      <c r="D94" s="36"/>
      <c r="E94" s="43">
        <v>4.6740000000000004</v>
      </c>
      <c r="F94"/>
      <c r="G94"/>
      <c r="H94"/>
      <c r="I94"/>
      <c r="J94"/>
      <c r="K94"/>
      <c r="L94"/>
      <c r="M94"/>
      <c r="N94"/>
      <c r="O94"/>
    </row>
    <row r="95" spans="1:15" ht="14.25" x14ac:dyDescent="0.15">
      <c r="A95" s="29">
        <v>1208</v>
      </c>
      <c r="B95" s="70" t="s">
        <v>6661</v>
      </c>
      <c r="C95" s="31">
        <f>IF($H$2&gt;0,$H$2,MULTIPLIER!$C$15)</f>
        <v>0</v>
      </c>
      <c r="D95" s="32"/>
      <c r="E95" s="43">
        <v>9.76</v>
      </c>
      <c r="F95"/>
      <c r="G95"/>
      <c r="H95"/>
      <c r="I95"/>
      <c r="J95"/>
      <c r="K95"/>
      <c r="L95"/>
      <c r="M95"/>
      <c r="N95"/>
      <c r="O95"/>
    </row>
    <row r="96" spans="1:15" ht="14.25" x14ac:dyDescent="0.15">
      <c r="A96" s="33">
        <v>1209</v>
      </c>
      <c r="B96" s="71" t="s">
        <v>6662</v>
      </c>
      <c r="C96" s="35">
        <f>IF($H$2&gt;0,$H$2,MULTIPLIER!$C$15)</f>
        <v>0</v>
      </c>
      <c r="D96" s="36"/>
      <c r="E96" s="43">
        <v>17.565999999999999</v>
      </c>
      <c r="F96"/>
      <c r="G96"/>
      <c r="H96"/>
      <c r="I96"/>
      <c r="J96"/>
      <c r="K96"/>
      <c r="L96"/>
      <c r="M96"/>
      <c r="N96"/>
      <c r="O96"/>
    </row>
    <row r="97" spans="1:15" ht="14.25" x14ac:dyDescent="0.15">
      <c r="A97" s="29">
        <v>1210</v>
      </c>
      <c r="B97" s="70" t="s">
        <v>6663</v>
      </c>
      <c r="C97" s="31">
        <f>IF($H$2&gt;0,$H$2,MULTIPLIER!$C$15)</f>
        <v>0</v>
      </c>
      <c r="D97" s="32"/>
      <c r="E97" s="43">
        <v>36.597000000000001</v>
      </c>
      <c r="F97"/>
      <c r="G97"/>
      <c r="H97"/>
      <c r="I97"/>
      <c r="J97"/>
      <c r="K97"/>
      <c r="L97"/>
      <c r="M97"/>
      <c r="N97"/>
      <c r="O97"/>
    </row>
    <row r="98" spans="1:15" ht="14.25" x14ac:dyDescent="0.15">
      <c r="A98" s="33">
        <v>1222</v>
      </c>
      <c r="B98" s="71" t="s">
        <v>6664</v>
      </c>
      <c r="C98" s="35">
        <f>IF($H$2&gt;0,$H$2,MULTIPLIER!$C$15)</f>
        <v>0</v>
      </c>
      <c r="D98" s="36"/>
      <c r="E98" s="43">
        <v>0.69399999999999995</v>
      </c>
      <c r="F98"/>
      <c r="G98"/>
      <c r="H98"/>
      <c r="I98"/>
      <c r="J98"/>
      <c r="K98"/>
      <c r="L98"/>
      <c r="M98"/>
      <c r="N98"/>
      <c r="O98"/>
    </row>
    <row r="99" spans="1:15" ht="14.25" x14ac:dyDescent="0.15">
      <c r="A99" s="29">
        <v>1223</v>
      </c>
      <c r="B99" s="70" t="s">
        <v>6665</v>
      </c>
      <c r="C99" s="31">
        <f>IF($H$2&gt;0,$H$2,MULTIPLIER!$C$15)</f>
        <v>0</v>
      </c>
      <c r="D99" s="32"/>
      <c r="E99" s="43">
        <v>1.0289999999999999</v>
      </c>
      <c r="F99"/>
      <c r="G99"/>
      <c r="H99"/>
      <c r="I99"/>
      <c r="J99"/>
      <c r="K99"/>
      <c r="L99"/>
      <c r="M99"/>
      <c r="N99"/>
      <c r="O99"/>
    </row>
    <row r="100" spans="1:15" ht="14.25" x14ac:dyDescent="0.15">
      <c r="A100" s="33">
        <v>1224</v>
      </c>
      <c r="B100" s="71" t="s">
        <v>6666</v>
      </c>
      <c r="C100" s="35">
        <f>IF($H$2&gt;0,$H$2,MULTIPLIER!$C$15)</f>
        <v>0</v>
      </c>
      <c r="D100" s="36"/>
      <c r="E100" s="43">
        <v>1.518</v>
      </c>
      <c r="F100"/>
      <c r="G100"/>
      <c r="H100"/>
      <c r="I100"/>
      <c r="J100"/>
      <c r="K100"/>
      <c r="L100"/>
      <c r="M100"/>
      <c r="N100"/>
      <c r="O100"/>
    </row>
    <row r="101" spans="1:15" ht="14.25" x14ac:dyDescent="0.15">
      <c r="A101" s="29">
        <v>1225</v>
      </c>
      <c r="B101" s="70" t="s">
        <v>6667</v>
      </c>
      <c r="C101" s="31">
        <f>IF($H$2&gt;0,$H$2,MULTIPLIER!$C$15)</f>
        <v>0</v>
      </c>
      <c r="D101" s="32"/>
      <c r="E101" s="43">
        <v>2.2080000000000002</v>
      </c>
      <c r="F101"/>
      <c r="G101"/>
      <c r="H101"/>
      <c r="I101"/>
      <c r="J101"/>
      <c r="K101"/>
      <c r="L101"/>
      <c r="M101"/>
      <c r="N101"/>
      <c r="O101"/>
    </row>
    <row r="102" spans="1:15" ht="14.25" x14ac:dyDescent="0.15">
      <c r="A102" s="33">
        <v>1226</v>
      </c>
      <c r="B102" s="71" t="s">
        <v>6668</v>
      </c>
      <c r="C102" s="35">
        <f>IF($H$2&gt;0,$H$2,MULTIPLIER!$C$15)</f>
        <v>0</v>
      </c>
      <c r="D102" s="36"/>
      <c r="E102" s="43">
        <v>2.984</v>
      </c>
      <c r="F102"/>
      <c r="G102"/>
      <c r="H102"/>
      <c r="I102"/>
      <c r="J102"/>
      <c r="K102"/>
      <c r="L102"/>
      <c r="M102"/>
      <c r="N102"/>
      <c r="O102"/>
    </row>
    <row r="103" spans="1:15" ht="14.25" x14ac:dyDescent="0.15">
      <c r="A103" s="29">
        <v>1227</v>
      </c>
      <c r="B103" s="70" t="s">
        <v>6669</v>
      </c>
      <c r="C103" s="31">
        <f>IF($H$2&gt;0,$H$2,MULTIPLIER!$C$15)</f>
        <v>0</v>
      </c>
      <c r="D103" s="32"/>
      <c r="E103" s="43">
        <v>4.6740000000000004</v>
      </c>
      <c r="F103"/>
      <c r="G103"/>
      <c r="H103"/>
      <c r="I103"/>
      <c r="J103"/>
      <c r="K103"/>
      <c r="L103"/>
      <c r="M103"/>
      <c r="N103"/>
      <c r="O103"/>
    </row>
    <row r="104" spans="1:15" ht="14.25" x14ac:dyDescent="0.15">
      <c r="A104" s="33">
        <v>1228</v>
      </c>
      <c r="B104" s="71" t="s">
        <v>6670</v>
      </c>
      <c r="C104" s="35">
        <f>IF($H$2&gt;0,$H$2,MULTIPLIER!$C$15)</f>
        <v>0</v>
      </c>
      <c r="D104" s="36"/>
      <c r="E104" s="43">
        <v>9.76</v>
      </c>
      <c r="F104"/>
      <c r="G104"/>
      <c r="H104"/>
      <c r="I104"/>
      <c r="J104"/>
      <c r="K104"/>
      <c r="L104"/>
      <c r="M104"/>
      <c r="N104"/>
      <c r="O104"/>
    </row>
    <row r="105" spans="1:15" ht="14.25" x14ac:dyDescent="0.15">
      <c r="A105" s="29">
        <v>1229</v>
      </c>
      <c r="B105" s="70" t="s">
        <v>6671</v>
      </c>
      <c r="C105" s="31">
        <f>IF($H$2&gt;0,$H$2,MULTIPLIER!$C$15)</f>
        <v>0</v>
      </c>
      <c r="D105" s="32"/>
      <c r="E105" s="43">
        <v>17.565999999999999</v>
      </c>
      <c r="F105"/>
      <c r="G105"/>
      <c r="H105"/>
      <c r="I105"/>
      <c r="J105"/>
      <c r="K105"/>
      <c r="L105"/>
      <c r="M105"/>
      <c r="N105"/>
      <c r="O105"/>
    </row>
    <row r="106" spans="1:15" ht="14.25" x14ac:dyDescent="0.15">
      <c r="A106" s="33">
        <v>1230</v>
      </c>
      <c r="B106" s="71" t="s">
        <v>6672</v>
      </c>
      <c r="C106" s="35">
        <f>IF($H$2&gt;0,$H$2,MULTIPLIER!$C$15)</f>
        <v>0</v>
      </c>
      <c r="D106" s="36"/>
      <c r="E106" s="43">
        <v>36.597000000000001</v>
      </c>
      <c r="F106"/>
      <c r="G106"/>
      <c r="H106"/>
      <c r="I106"/>
      <c r="J106"/>
      <c r="K106"/>
      <c r="L106"/>
      <c r="M106"/>
      <c r="N106"/>
      <c r="O106"/>
    </row>
    <row r="107" spans="1:15" ht="32.1" customHeight="1" x14ac:dyDescent="0.15">
      <c r="A107" s="243" t="s">
        <v>28</v>
      </c>
      <c r="B107" s="244"/>
      <c r="C107" s="243"/>
      <c r="D107" s="243"/>
      <c r="E107" s="243"/>
      <c r="F107" s="93" t="str">
        <f>HYPERLINK("#'Valves'!A1","Top of Page")</f>
        <v>Top of Page</v>
      </c>
      <c r="G107"/>
      <c r="H107"/>
      <c r="I107"/>
      <c r="J107"/>
      <c r="K107"/>
      <c r="L107"/>
      <c r="M107"/>
      <c r="N107"/>
      <c r="O107"/>
    </row>
    <row r="108" spans="1:15" ht="14.25" x14ac:dyDescent="0.15">
      <c r="A108" s="29">
        <v>980</v>
      </c>
      <c r="B108" s="70" t="s">
        <v>6673</v>
      </c>
      <c r="C108" s="31">
        <f>IF($I$2&gt;0,$I$2,MULTIPLIER!$C$49)</f>
        <v>0</v>
      </c>
      <c r="D108" s="32">
        <v>185</v>
      </c>
      <c r="E108" s="43">
        <f t="shared" ref="E108:E115" si="6">C108*D108</f>
        <v>0</v>
      </c>
      <c r="F108"/>
      <c r="G108"/>
      <c r="H108"/>
      <c r="I108"/>
      <c r="J108"/>
      <c r="K108"/>
      <c r="L108"/>
      <c r="M108"/>
      <c r="N108"/>
      <c r="O108"/>
    </row>
    <row r="109" spans="1:15" ht="14.25" x14ac:dyDescent="0.15">
      <c r="A109" s="33">
        <v>981</v>
      </c>
      <c r="B109" s="71" t="s">
        <v>6674</v>
      </c>
      <c r="C109" s="35">
        <f>IF($I$2&gt;0,$I$2,MULTIPLIER!$C$49)</f>
        <v>0</v>
      </c>
      <c r="D109" s="36">
        <v>190</v>
      </c>
      <c r="E109" s="43">
        <f t="shared" si="6"/>
        <v>0</v>
      </c>
      <c r="F109"/>
      <c r="G109"/>
      <c r="H109"/>
      <c r="I109"/>
      <c r="J109"/>
      <c r="K109"/>
      <c r="L109"/>
      <c r="M109"/>
      <c r="N109"/>
      <c r="O109"/>
    </row>
    <row r="110" spans="1:15" ht="14.25" x14ac:dyDescent="0.15">
      <c r="A110" s="29">
        <v>982</v>
      </c>
      <c r="B110" s="70" t="s">
        <v>6675</v>
      </c>
      <c r="C110" s="31">
        <f>IF($I$2&gt;0,$I$2,MULTIPLIER!$C$49)</f>
        <v>0</v>
      </c>
      <c r="D110" s="32">
        <v>195</v>
      </c>
      <c r="E110" s="43">
        <f t="shared" si="6"/>
        <v>0</v>
      </c>
      <c r="F110"/>
      <c r="G110"/>
      <c r="H110"/>
      <c r="I110"/>
      <c r="J110"/>
      <c r="K110"/>
      <c r="L110"/>
      <c r="M110"/>
      <c r="N110"/>
      <c r="O110"/>
    </row>
    <row r="111" spans="1:15" ht="14.25" x14ac:dyDescent="0.15">
      <c r="A111" s="33">
        <v>983</v>
      </c>
      <c r="B111" s="71" t="s">
        <v>6676</v>
      </c>
      <c r="C111" s="35">
        <f>IF($I$2&gt;0,$I$2,MULTIPLIER!$C$49)</f>
        <v>0</v>
      </c>
      <c r="D111" s="36">
        <v>282</v>
      </c>
      <c r="E111" s="43">
        <f t="shared" si="6"/>
        <v>0</v>
      </c>
      <c r="F111"/>
      <c r="G111"/>
      <c r="H111"/>
      <c r="I111"/>
      <c r="J111"/>
      <c r="K111"/>
      <c r="L111"/>
      <c r="M111"/>
      <c r="N111"/>
      <c r="O111"/>
    </row>
    <row r="112" spans="1:15" ht="14.25" x14ac:dyDescent="0.15">
      <c r="A112" s="29">
        <v>984</v>
      </c>
      <c r="B112" s="70" t="s">
        <v>6677</v>
      </c>
      <c r="C112" s="31">
        <f>IF($I$2&gt;0,$I$2,MULTIPLIER!$C$49)</f>
        <v>0</v>
      </c>
      <c r="D112" s="32">
        <v>410.5</v>
      </c>
      <c r="E112" s="43">
        <f t="shared" si="6"/>
        <v>0</v>
      </c>
      <c r="F112"/>
      <c r="G112"/>
      <c r="H112"/>
      <c r="I112"/>
      <c r="J112"/>
      <c r="K112"/>
      <c r="L112"/>
      <c r="M112"/>
      <c r="N112"/>
      <c r="O112"/>
    </row>
    <row r="113" spans="1:15" ht="14.25" x14ac:dyDescent="0.15">
      <c r="A113" s="33">
        <v>985</v>
      </c>
      <c r="B113" s="71" t="s">
        <v>6678</v>
      </c>
      <c r="C113" s="35">
        <f>IF($I$2&gt;0,$I$2,MULTIPLIER!$C$49)</f>
        <v>0</v>
      </c>
      <c r="D113" s="36">
        <v>560</v>
      </c>
      <c r="E113" s="43">
        <f t="shared" si="6"/>
        <v>0</v>
      </c>
      <c r="F113"/>
      <c r="G113"/>
      <c r="H113"/>
      <c r="I113"/>
      <c r="J113"/>
      <c r="K113"/>
      <c r="L113"/>
      <c r="M113"/>
      <c r="N113"/>
      <c r="O113"/>
    </row>
    <row r="114" spans="1:15" ht="14.25" x14ac:dyDescent="0.15">
      <c r="A114" s="29">
        <v>986</v>
      </c>
      <c r="B114" s="70" t="s">
        <v>6679</v>
      </c>
      <c r="C114" s="31">
        <f>IF($I$2&gt;0,$I$2,MULTIPLIER!$C$49)</f>
        <v>0</v>
      </c>
      <c r="D114" s="32">
        <v>880</v>
      </c>
      <c r="E114" s="43">
        <f t="shared" si="6"/>
        <v>0</v>
      </c>
      <c r="F114"/>
      <c r="G114"/>
      <c r="H114"/>
      <c r="I114"/>
      <c r="J114"/>
      <c r="K114"/>
      <c r="L114"/>
      <c r="M114"/>
      <c r="N114"/>
      <c r="O114"/>
    </row>
    <row r="115" spans="1:15" ht="14.25" x14ac:dyDescent="0.15">
      <c r="A115" s="33">
        <v>987</v>
      </c>
      <c r="B115" s="71" t="s">
        <v>6680</v>
      </c>
      <c r="C115" s="35">
        <f>IF($I$2&gt;0,$I$2,MULTIPLIER!$C$49)</f>
        <v>0</v>
      </c>
      <c r="D115" s="36">
        <v>1156</v>
      </c>
      <c r="E115" s="43">
        <f t="shared" si="6"/>
        <v>0</v>
      </c>
      <c r="F115"/>
      <c r="G115"/>
      <c r="H115"/>
      <c r="I115"/>
      <c r="J115"/>
      <c r="K115"/>
      <c r="L115"/>
      <c r="M115"/>
      <c r="N115"/>
      <c r="O115"/>
    </row>
    <row r="116" spans="1:15" ht="32.1" customHeight="1" x14ac:dyDescent="0.15">
      <c r="A116" s="243" t="s">
        <v>29</v>
      </c>
      <c r="B116" s="244"/>
      <c r="C116" s="243"/>
      <c r="D116" s="243"/>
      <c r="E116" s="243"/>
      <c r="F116" s="93" t="str">
        <f>HYPERLINK("#'Valves'!A1","Top of Page")</f>
        <v>Top of Page</v>
      </c>
      <c r="G116"/>
      <c r="H116"/>
      <c r="I116"/>
      <c r="J116"/>
      <c r="K116"/>
      <c r="L116"/>
      <c r="M116"/>
      <c r="N116"/>
      <c r="O116"/>
    </row>
    <row r="117" spans="1:15" ht="14.25" x14ac:dyDescent="0.15">
      <c r="A117" s="29">
        <v>1901</v>
      </c>
      <c r="B117" s="70" t="s">
        <v>6652</v>
      </c>
      <c r="C117" s="31">
        <f>IF($J$2&gt;0,$J$2,MULTIPLIER!$C$50)</f>
        <v>0</v>
      </c>
      <c r="D117" s="32">
        <v>2.496</v>
      </c>
      <c r="E117" s="43">
        <f>C117*D117</f>
        <v>0</v>
      </c>
      <c r="F117"/>
      <c r="G117"/>
      <c r="H117"/>
      <c r="I117"/>
      <c r="J117"/>
      <c r="K117"/>
      <c r="L117"/>
      <c r="M117"/>
      <c r="N117"/>
      <c r="O117"/>
    </row>
    <row r="118" spans="1:15" ht="14.25" x14ac:dyDescent="0.15">
      <c r="A118" s="33">
        <v>1902</v>
      </c>
      <c r="B118" s="71" t="s">
        <v>6653</v>
      </c>
      <c r="C118" s="35">
        <f>IF($J$2&gt;0,$J$2,MULTIPLIER!$C$50)</f>
        <v>0</v>
      </c>
      <c r="D118" s="36">
        <v>3.5870000000000002</v>
      </c>
      <c r="E118" s="43">
        <f>C118*D118</f>
        <v>0</v>
      </c>
      <c r="F118"/>
      <c r="G118"/>
      <c r="H118"/>
      <c r="I118"/>
      <c r="J118"/>
      <c r="K118"/>
      <c r="L118"/>
      <c r="M118"/>
      <c r="N118"/>
      <c r="O118"/>
    </row>
    <row r="119" spans="1:15" ht="14.25" x14ac:dyDescent="0.15">
      <c r="A119" s="29">
        <v>1903</v>
      </c>
      <c r="B119" s="70" t="s">
        <v>6654</v>
      </c>
      <c r="C119" s="31">
        <f>IF($J$2&gt;0,$J$2,MULTIPLIER!$C$50)</f>
        <v>0</v>
      </c>
      <c r="D119" s="32">
        <v>4.9290000000000003</v>
      </c>
      <c r="E119" s="43">
        <f>C119*D119</f>
        <v>0</v>
      </c>
      <c r="F119"/>
      <c r="G119"/>
      <c r="H119"/>
      <c r="I119"/>
      <c r="J119"/>
      <c r="K119"/>
      <c r="L119"/>
      <c r="M119"/>
      <c r="N119"/>
      <c r="O119"/>
    </row>
    <row r="120" spans="1:15" ht="32.1" customHeight="1" x14ac:dyDescent="0.15">
      <c r="A120" s="243" t="s">
        <v>30</v>
      </c>
      <c r="B120" s="244"/>
      <c r="C120" s="243"/>
      <c r="D120" s="243"/>
      <c r="E120" s="243"/>
      <c r="F120" s="93" t="str">
        <f>HYPERLINK("#'Valves'!A1","Top of Page")</f>
        <v>Top of Page</v>
      </c>
      <c r="G120"/>
      <c r="H120"/>
      <c r="I120"/>
      <c r="J120"/>
      <c r="K120"/>
      <c r="L120"/>
      <c r="M120"/>
      <c r="N120"/>
      <c r="O120"/>
    </row>
    <row r="121" spans="1:15" ht="28.5" x14ac:dyDescent="0.15">
      <c r="A121" s="29" t="s">
        <v>4678</v>
      </c>
      <c r="B121" s="70" t="s">
        <v>6681</v>
      </c>
      <c r="C121" s="31">
        <f>IF($K$2&gt;0,$K$2,MULTIPLIER!$C$51)</f>
        <v>0</v>
      </c>
      <c r="D121" s="32">
        <v>39.119999999999997</v>
      </c>
      <c r="E121" s="43">
        <f t="shared" ref="E121:E128" si="7">C121*D121</f>
        <v>0</v>
      </c>
      <c r="F121"/>
      <c r="G121"/>
      <c r="H121"/>
      <c r="I121"/>
      <c r="J121"/>
      <c r="K121"/>
      <c r="L121"/>
      <c r="M121"/>
      <c r="N121"/>
      <c r="O121"/>
    </row>
    <row r="122" spans="1:15" ht="28.5" x14ac:dyDescent="0.15">
      <c r="A122" s="33" t="s">
        <v>4680</v>
      </c>
      <c r="B122" s="71" t="s">
        <v>6682</v>
      </c>
      <c r="C122" s="35">
        <f>IF($K$2&gt;0,$K$2,MULTIPLIER!$C$51)</f>
        <v>0</v>
      </c>
      <c r="D122" s="36">
        <v>39.119999999999997</v>
      </c>
      <c r="E122" s="43">
        <f t="shared" si="7"/>
        <v>0</v>
      </c>
      <c r="F122"/>
      <c r="G122"/>
      <c r="H122"/>
      <c r="I122"/>
      <c r="J122"/>
      <c r="K122"/>
      <c r="L122"/>
      <c r="M122"/>
      <c r="N122"/>
      <c r="O122"/>
    </row>
    <row r="123" spans="1:15" ht="28.5" x14ac:dyDescent="0.15">
      <c r="A123" s="29" t="s">
        <v>4682</v>
      </c>
      <c r="B123" s="70" t="s">
        <v>6683</v>
      </c>
      <c r="C123" s="31">
        <f>IF($K$2&gt;0,$K$2,MULTIPLIER!$C$51)</f>
        <v>0</v>
      </c>
      <c r="D123" s="32">
        <v>42.28</v>
      </c>
      <c r="E123" s="43">
        <f t="shared" si="7"/>
        <v>0</v>
      </c>
      <c r="F123"/>
      <c r="G123"/>
      <c r="H123"/>
      <c r="I123"/>
      <c r="J123"/>
      <c r="K123"/>
      <c r="L123"/>
      <c r="M123"/>
      <c r="N123"/>
      <c r="O123"/>
    </row>
    <row r="124" spans="1:15" ht="28.5" x14ac:dyDescent="0.15">
      <c r="A124" s="33" t="s">
        <v>4684</v>
      </c>
      <c r="B124" s="71" t="s">
        <v>6684</v>
      </c>
      <c r="C124" s="35">
        <f>IF($K$2&gt;0,$K$2,MULTIPLIER!$C$51)</f>
        <v>0</v>
      </c>
      <c r="D124" s="36">
        <v>49.45</v>
      </c>
      <c r="E124" s="43">
        <f t="shared" si="7"/>
        <v>0</v>
      </c>
      <c r="F124"/>
      <c r="G124"/>
      <c r="H124"/>
      <c r="I124"/>
      <c r="J124"/>
      <c r="K124"/>
      <c r="L124"/>
      <c r="M124"/>
      <c r="N124"/>
      <c r="O124"/>
    </row>
    <row r="125" spans="1:15" ht="14.25" x14ac:dyDescent="0.15">
      <c r="A125" s="29" t="s">
        <v>4686</v>
      </c>
      <c r="B125" s="70" t="s">
        <v>6685</v>
      </c>
      <c r="C125" s="31">
        <f>IF($K$2&gt;0,$K$2,MULTIPLIER!$C$51)</f>
        <v>0</v>
      </c>
      <c r="D125" s="32">
        <v>44.33</v>
      </c>
      <c r="E125" s="43">
        <f t="shared" si="7"/>
        <v>0</v>
      </c>
      <c r="F125"/>
      <c r="G125"/>
      <c r="H125"/>
      <c r="I125"/>
      <c r="J125"/>
      <c r="K125"/>
      <c r="L125"/>
      <c r="M125"/>
      <c r="N125"/>
      <c r="O125"/>
    </row>
    <row r="126" spans="1:15" ht="14.25" x14ac:dyDescent="0.15">
      <c r="A126" s="33" t="s">
        <v>4688</v>
      </c>
      <c r="B126" s="71" t="s">
        <v>6686</v>
      </c>
      <c r="C126" s="35">
        <f>IF($K$2&gt;0,$K$2,MULTIPLIER!$C$51)</f>
        <v>0</v>
      </c>
      <c r="D126" s="36">
        <v>43.35</v>
      </c>
      <c r="E126" s="43">
        <f t="shared" si="7"/>
        <v>0</v>
      </c>
      <c r="F126"/>
      <c r="G126"/>
      <c r="H126"/>
      <c r="I126"/>
      <c r="J126"/>
      <c r="K126"/>
      <c r="L126"/>
      <c r="M126"/>
      <c r="N126"/>
      <c r="O126"/>
    </row>
    <row r="127" spans="1:15" ht="14.25" x14ac:dyDescent="0.15">
      <c r="A127" s="29" t="s">
        <v>4690</v>
      </c>
      <c r="B127" s="70" t="s">
        <v>6687</v>
      </c>
      <c r="C127" s="31">
        <f>IF($K$2&gt;0,$K$2,MULTIPLIER!$C$51)</f>
        <v>0</v>
      </c>
      <c r="D127" s="32">
        <v>44.33</v>
      </c>
      <c r="E127" s="43">
        <f t="shared" si="7"/>
        <v>0</v>
      </c>
      <c r="F127"/>
      <c r="G127"/>
      <c r="H127"/>
      <c r="I127"/>
      <c r="J127"/>
      <c r="K127"/>
      <c r="L127"/>
      <c r="M127"/>
      <c r="N127"/>
      <c r="O127"/>
    </row>
    <row r="128" spans="1:15" ht="14.25" x14ac:dyDescent="0.15">
      <c r="A128" s="33" t="s">
        <v>4692</v>
      </c>
      <c r="B128" s="71" t="s">
        <v>6688</v>
      </c>
      <c r="C128" s="35">
        <f>IF($K$2&gt;0,$K$2,MULTIPLIER!$C$51)</f>
        <v>0</v>
      </c>
      <c r="D128" s="36">
        <v>50.67</v>
      </c>
      <c r="E128" s="43">
        <f t="shared" si="7"/>
        <v>0</v>
      </c>
      <c r="F128"/>
      <c r="G128"/>
      <c r="H128"/>
      <c r="I128"/>
      <c r="J128"/>
      <c r="K128"/>
      <c r="L128"/>
      <c r="M128"/>
      <c r="N128"/>
      <c r="O128"/>
    </row>
    <row r="129" spans="1:15" ht="32.1" customHeight="1" x14ac:dyDescent="0.15">
      <c r="A129" s="243" t="s">
        <v>5227</v>
      </c>
      <c r="B129" s="244"/>
      <c r="C129" s="243"/>
      <c r="D129" s="243"/>
      <c r="E129" s="243"/>
      <c r="F129" s="93" t="str">
        <f>HYPERLINK("#'Valves'!A1","Top of Page")</f>
        <v>Top of Page</v>
      </c>
      <c r="G129"/>
      <c r="H129"/>
      <c r="I129"/>
      <c r="J129"/>
      <c r="K129"/>
      <c r="L129"/>
      <c r="M129"/>
      <c r="N129"/>
      <c r="O129"/>
    </row>
    <row r="130" spans="1:15" ht="14.25" x14ac:dyDescent="0.15">
      <c r="A130" s="29">
        <v>3002</v>
      </c>
      <c r="B130" s="70" t="s">
        <v>5228</v>
      </c>
      <c r="C130" s="31">
        <f>IF($L$2&gt;0,$L$2,MULTIPLIER!$C$52)</f>
        <v>0</v>
      </c>
      <c r="D130" s="32"/>
      <c r="E130" s="43">
        <f t="shared" ref="E130:E138" si="8">C130*D130</f>
        <v>0</v>
      </c>
      <c r="F130"/>
      <c r="G130"/>
      <c r="H130"/>
      <c r="I130"/>
      <c r="J130"/>
      <c r="K130"/>
      <c r="L130"/>
      <c r="M130"/>
      <c r="N130"/>
      <c r="O130"/>
    </row>
    <row r="131" spans="1:15" ht="14.25" x14ac:dyDescent="0.15">
      <c r="A131" s="33" t="s">
        <v>5229</v>
      </c>
      <c r="B131" s="71" t="s">
        <v>5230</v>
      </c>
      <c r="C131" s="35">
        <f>IF($L$2&gt;0,$L$2,MULTIPLIER!$C$52)</f>
        <v>0</v>
      </c>
      <c r="D131" s="36"/>
      <c r="E131" s="43">
        <f t="shared" si="8"/>
        <v>0</v>
      </c>
      <c r="F131"/>
      <c r="G131"/>
      <c r="H131"/>
      <c r="I131"/>
      <c r="J131"/>
      <c r="K131"/>
      <c r="L131"/>
      <c r="M131"/>
      <c r="N131"/>
      <c r="O131"/>
    </row>
    <row r="132" spans="1:15" ht="14.25" x14ac:dyDescent="0.15">
      <c r="A132" s="29" t="s">
        <v>5231</v>
      </c>
      <c r="B132" s="70" t="s">
        <v>5232</v>
      </c>
      <c r="C132" s="31">
        <f>IF($L$2&gt;0,$L$2,MULTIPLIER!$C$52)</f>
        <v>0</v>
      </c>
      <c r="D132" s="32"/>
      <c r="E132" s="43">
        <f t="shared" si="8"/>
        <v>0</v>
      </c>
      <c r="F132"/>
      <c r="G132"/>
      <c r="H132"/>
      <c r="I132"/>
      <c r="J132"/>
      <c r="K132"/>
      <c r="L132"/>
      <c r="M132"/>
      <c r="N132"/>
      <c r="O132"/>
    </row>
    <row r="133" spans="1:15" ht="14.25" x14ac:dyDescent="0.15">
      <c r="A133" s="33">
        <v>3006</v>
      </c>
      <c r="B133" s="71" t="s">
        <v>5233</v>
      </c>
      <c r="C133" s="35">
        <f>IF($L$2&gt;0,$L$2,MULTIPLIER!$C$52)</f>
        <v>0</v>
      </c>
      <c r="D133" s="36"/>
      <c r="E133" s="43">
        <f t="shared" si="8"/>
        <v>0</v>
      </c>
      <c r="F133"/>
      <c r="G133"/>
      <c r="H133"/>
      <c r="I133"/>
      <c r="J133"/>
      <c r="K133"/>
      <c r="L133"/>
      <c r="M133"/>
      <c r="N133"/>
      <c r="O133"/>
    </row>
    <row r="134" spans="1:15" ht="14.25" x14ac:dyDescent="0.15">
      <c r="A134" s="29">
        <v>3007</v>
      </c>
      <c r="B134" s="70" t="s">
        <v>5234</v>
      </c>
      <c r="C134" s="31">
        <f>IF($L$2&gt;0,$L$2,MULTIPLIER!$C$52)</f>
        <v>0</v>
      </c>
      <c r="D134" s="32"/>
      <c r="E134" s="43">
        <f t="shared" si="8"/>
        <v>0</v>
      </c>
      <c r="F134"/>
      <c r="G134"/>
      <c r="H134"/>
      <c r="I134"/>
      <c r="J134"/>
      <c r="K134"/>
      <c r="L134"/>
      <c r="M134"/>
      <c r="N134"/>
      <c r="O134"/>
    </row>
    <row r="135" spans="1:15" ht="14.25" x14ac:dyDescent="0.15">
      <c r="A135" s="33">
        <v>3008</v>
      </c>
      <c r="B135" s="71" t="s">
        <v>5235</v>
      </c>
      <c r="C135" s="35">
        <f>IF($L$2&gt;0,$L$2,MULTIPLIER!$C$52)</f>
        <v>0</v>
      </c>
      <c r="D135" s="36"/>
      <c r="E135" s="43">
        <f t="shared" si="8"/>
        <v>0</v>
      </c>
      <c r="F135"/>
      <c r="G135"/>
      <c r="H135"/>
      <c r="I135"/>
      <c r="J135"/>
      <c r="K135"/>
      <c r="L135"/>
      <c r="M135"/>
      <c r="N135"/>
      <c r="O135"/>
    </row>
    <row r="136" spans="1:15" ht="14.25" x14ac:dyDescent="0.15">
      <c r="A136" s="29">
        <v>3009</v>
      </c>
      <c r="B136" s="70" t="s">
        <v>5236</v>
      </c>
      <c r="C136" s="31">
        <f>IF($L$2&gt;0,$L$2,MULTIPLIER!$C$52)</f>
        <v>0</v>
      </c>
      <c r="D136" s="32"/>
      <c r="E136" s="43">
        <f t="shared" si="8"/>
        <v>0</v>
      </c>
      <c r="F136"/>
      <c r="G136"/>
      <c r="H136"/>
      <c r="I136"/>
      <c r="J136"/>
      <c r="K136"/>
      <c r="L136"/>
      <c r="M136"/>
      <c r="N136"/>
      <c r="O136"/>
    </row>
    <row r="137" spans="1:15" ht="14.25" x14ac:dyDescent="0.15">
      <c r="A137" s="33">
        <v>3010</v>
      </c>
      <c r="B137" s="71" t="s">
        <v>5237</v>
      </c>
      <c r="C137" s="35">
        <f>IF($L$2&gt;0,$L$2,MULTIPLIER!$C$52)</f>
        <v>0</v>
      </c>
      <c r="D137" s="36"/>
      <c r="E137" s="43">
        <f t="shared" si="8"/>
        <v>0</v>
      </c>
      <c r="F137"/>
      <c r="G137"/>
      <c r="H137"/>
      <c r="I137"/>
      <c r="J137"/>
      <c r="K137"/>
      <c r="L137"/>
      <c r="M137"/>
      <c r="N137"/>
      <c r="O137"/>
    </row>
    <row r="138" spans="1:15" ht="14.25" x14ac:dyDescent="0.15">
      <c r="A138" s="29">
        <v>3011</v>
      </c>
      <c r="B138" s="70" t="s">
        <v>5238</v>
      </c>
      <c r="C138" s="31">
        <f>IF($L$2&gt;0,$L$2,MULTIPLIER!$C$52)</f>
        <v>0</v>
      </c>
      <c r="D138" s="32"/>
      <c r="E138" s="43">
        <f t="shared" si="8"/>
        <v>0</v>
      </c>
      <c r="F138"/>
      <c r="G138"/>
      <c r="H138"/>
      <c r="I138"/>
      <c r="J138"/>
      <c r="K138"/>
      <c r="L138"/>
      <c r="M138"/>
      <c r="N138"/>
      <c r="O138"/>
    </row>
    <row r="139" spans="1:15" ht="32.1" customHeight="1" x14ac:dyDescent="0.15">
      <c r="A139" s="243" t="s">
        <v>7183</v>
      </c>
      <c r="B139" s="244"/>
      <c r="C139" s="243"/>
      <c r="D139" s="243"/>
      <c r="E139" s="243"/>
      <c r="F139" s="93" t="str">
        <f>HYPERLINK("#'Valves'!A1","Top of Page")</f>
        <v>Top of Page</v>
      </c>
      <c r="G139"/>
      <c r="H139"/>
      <c r="I139"/>
      <c r="J139"/>
      <c r="K139"/>
      <c r="L139"/>
      <c r="M139"/>
      <c r="N139"/>
      <c r="O139"/>
    </row>
    <row r="140" spans="1:15" ht="14.25" x14ac:dyDescent="0.15">
      <c r="A140" s="29" t="s">
        <v>5239</v>
      </c>
      <c r="B140" s="70" t="s">
        <v>6689</v>
      </c>
      <c r="C140" s="31">
        <f>IF($M$2&gt;0,$M$2,MULTIPLIER!$C$83)</f>
        <v>0</v>
      </c>
      <c r="D140" s="32"/>
      <c r="E140" s="43">
        <f t="shared" ref="E140:E153" si="9">C140*D140</f>
        <v>0</v>
      </c>
      <c r="F140"/>
      <c r="G140"/>
      <c r="H140"/>
      <c r="I140"/>
      <c r="J140"/>
      <c r="K140"/>
      <c r="L140"/>
      <c r="M140"/>
      <c r="N140"/>
      <c r="O140"/>
    </row>
    <row r="141" spans="1:15" ht="28.5" x14ac:dyDescent="0.15">
      <c r="A141" s="33" t="s">
        <v>5240</v>
      </c>
      <c r="B141" s="71" t="s">
        <v>7181</v>
      </c>
      <c r="C141" s="35">
        <f>IF($M$2&gt;0,$M$2,MULTIPLIER!$C$83)</f>
        <v>0</v>
      </c>
      <c r="D141" s="36"/>
      <c r="E141" s="43">
        <f t="shared" si="9"/>
        <v>0</v>
      </c>
      <c r="F141"/>
      <c r="G141"/>
      <c r="H141"/>
      <c r="I141"/>
      <c r="J141"/>
      <c r="K141"/>
      <c r="L141"/>
      <c r="M141"/>
      <c r="N141"/>
      <c r="O141"/>
    </row>
    <row r="142" spans="1:15" ht="28.5" x14ac:dyDescent="0.2">
      <c r="A142" s="53" t="s">
        <v>5241</v>
      </c>
      <c r="B142" s="70" t="s">
        <v>6690</v>
      </c>
      <c r="C142" s="55">
        <f>IF($M$2&gt;0,$M$2,MULTIPLIER!$C$83)</f>
        <v>0</v>
      </c>
      <c r="D142" s="56"/>
      <c r="E142" s="52">
        <f t="shared" si="9"/>
        <v>0</v>
      </c>
    </row>
    <row r="143" spans="1:15" ht="28.5" x14ac:dyDescent="0.2">
      <c r="A143" s="57" t="s">
        <v>5242</v>
      </c>
      <c r="B143" s="71" t="s">
        <v>6691</v>
      </c>
      <c r="C143" s="59">
        <f>IF($M$2&gt;0,$M$2,MULTIPLIER!$C$83)</f>
        <v>0</v>
      </c>
      <c r="D143" s="60"/>
      <c r="E143" s="52">
        <f t="shared" si="9"/>
        <v>0</v>
      </c>
    </row>
    <row r="144" spans="1:15" ht="28.5" x14ac:dyDescent="0.2">
      <c r="A144" s="53" t="s">
        <v>5243</v>
      </c>
      <c r="B144" s="70" t="s">
        <v>6692</v>
      </c>
      <c r="C144" s="55">
        <f>IF($M$2&gt;0,$M$2,MULTIPLIER!$C$83)</f>
        <v>0</v>
      </c>
      <c r="D144" s="56"/>
      <c r="E144" s="52">
        <f t="shared" si="9"/>
        <v>0</v>
      </c>
    </row>
    <row r="145" spans="1:6" ht="42.75" x14ac:dyDescent="0.2">
      <c r="A145" s="57" t="s">
        <v>5244</v>
      </c>
      <c r="B145" s="71" t="s">
        <v>6693</v>
      </c>
      <c r="C145" s="59">
        <f>IF($M$2&gt;0,$M$2,MULTIPLIER!$C$83)</f>
        <v>0</v>
      </c>
      <c r="D145" s="60"/>
      <c r="E145" s="52">
        <f t="shared" si="9"/>
        <v>0</v>
      </c>
    </row>
    <row r="146" spans="1:6" ht="14.25" x14ac:dyDescent="0.2">
      <c r="A146" s="53" t="s">
        <v>5245</v>
      </c>
      <c r="B146" s="70" t="s">
        <v>6694</v>
      </c>
      <c r="C146" s="55">
        <f>IF($M$2&gt;0,$M$2,MULTIPLIER!$C$83)</f>
        <v>0</v>
      </c>
      <c r="D146" s="56"/>
      <c r="E146" s="52">
        <f t="shared" si="9"/>
        <v>0</v>
      </c>
    </row>
    <row r="147" spans="1:6" ht="14.25" x14ac:dyDescent="0.2">
      <c r="A147" s="57" t="s">
        <v>5246</v>
      </c>
      <c r="B147" s="71" t="s">
        <v>6695</v>
      </c>
      <c r="C147" s="59">
        <f>IF($M$2&gt;0,$M$2,MULTIPLIER!$C$83)</f>
        <v>0</v>
      </c>
      <c r="D147" s="60"/>
      <c r="E147" s="52">
        <f t="shared" si="9"/>
        <v>0</v>
      </c>
    </row>
    <row r="148" spans="1:6" ht="14.25" x14ac:dyDescent="0.2">
      <c r="A148" s="53" t="s">
        <v>5247</v>
      </c>
      <c r="B148" s="70" t="s">
        <v>6696</v>
      </c>
      <c r="C148" s="55">
        <f>IF($M$2&gt;0,$M$2,MULTIPLIER!$C$83)</f>
        <v>0</v>
      </c>
      <c r="D148" s="56"/>
      <c r="E148" s="52">
        <f t="shared" si="9"/>
        <v>0</v>
      </c>
    </row>
    <row r="149" spans="1:6" ht="14.25" x14ac:dyDescent="0.2">
      <c r="A149" s="57" t="s">
        <v>5248</v>
      </c>
      <c r="B149" s="71" t="s">
        <v>6697</v>
      </c>
      <c r="C149" s="59">
        <f>IF($M$2&gt;0,$M$2,MULTIPLIER!$C$83)</f>
        <v>0</v>
      </c>
      <c r="D149" s="60"/>
      <c r="E149" s="52">
        <f t="shared" si="9"/>
        <v>0</v>
      </c>
    </row>
    <row r="150" spans="1:6" ht="14.25" x14ac:dyDescent="0.2">
      <c r="A150" s="53" t="s">
        <v>5249</v>
      </c>
      <c r="B150" s="70" t="s">
        <v>6698</v>
      </c>
      <c r="C150" s="55">
        <f>IF($M$2&gt;0,$M$2,MULTIPLIER!$C$83)</f>
        <v>0</v>
      </c>
      <c r="D150" s="56"/>
      <c r="E150" s="52">
        <f t="shared" si="9"/>
        <v>0</v>
      </c>
    </row>
    <row r="151" spans="1:6" ht="28.5" x14ac:dyDescent="0.2">
      <c r="A151" s="57" t="s">
        <v>5250</v>
      </c>
      <c r="B151" s="71" t="s">
        <v>6699</v>
      </c>
      <c r="C151" s="59">
        <f>IF($M$2&gt;0,$M$2,MULTIPLIER!$C$83)</f>
        <v>0</v>
      </c>
      <c r="D151" s="60"/>
      <c r="E151" s="52">
        <f t="shared" si="9"/>
        <v>0</v>
      </c>
    </row>
    <row r="152" spans="1:6" ht="28.5" x14ac:dyDescent="0.2">
      <c r="A152" s="53" t="s">
        <v>5251</v>
      </c>
      <c r="B152" s="70" t="s">
        <v>6700</v>
      </c>
      <c r="C152" s="55">
        <f>IF($M$2&gt;0,$M$2,MULTIPLIER!$C$83)</f>
        <v>0</v>
      </c>
      <c r="D152" s="56"/>
      <c r="E152" s="52">
        <f t="shared" si="9"/>
        <v>0</v>
      </c>
    </row>
    <row r="153" spans="1:6" ht="14.25" x14ac:dyDescent="0.2">
      <c r="A153" s="57" t="s">
        <v>5252</v>
      </c>
      <c r="B153" s="71" t="s">
        <v>6701</v>
      </c>
      <c r="C153" s="59">
        <f>IF($M$2&gt;0,$M$2,MULTIPLIER!$C$83)</f>
        <v>0</v>
      </c>
      <c r="D153" s="60"/>
      <c r="E153" s="52">
        <f t="shared" si="9"/>
        <v>0</v>
      </c>
    </row>
    <row r="155" spans="1:6" ht="20.25" x14ac:dyDescent="0.3">
      <c r="A155" s="248" t="s">
        <v>7188</v>
      </c>
      <c r="B155" s="248"/>
      <c r="C155" s="248"/>
      <c r="D155" s="248"/>
      <c r="E155" s="249"/>
      <c r="F155" s="223" t="str">
        <f>HYPERLINK("#'Valves'!A1","Top of Page")</f>
        <v>Top of Page</v>
      </c>
    </row>
    <row r="156" spans="1:6" ht="14.25" x14ac:dyDescent="0.15">
      <c r="A156" s="29" t="s">
        <v>7189</v>
      </c>
      <c r="B156" s="70" t="s">
        <v>7195</v>
      </c>
      <c r="C156" s="31">
        <f>IF($N$2&gt;0,$N$2,MULTIPLIER!$C$85)</f>
        <v>0</v>
      </c>
      <c r="D156" s="32">
        <v>0</v>
      </c>
      <c r="E156" s="43">
        <f t="shared" ref="E156:E161" si="10">C156*D156</f>
        <v>0</v>
      </c>
    </row>
    <row r="157" spans="1:6" ht="14.25" x14ac:dyDescent="0.15">
      <c r="A157" s="33" t="s">
        <v>7190</v>
      </c>
      <c r="B157" s="71" t="s">
        <v>7196</v>
      </c>
      <c r="C157" s="35">
        <f>IF($N$2&gt;0,$N$2,MULTIPLIER!$C$85)</f>
        <v>0</v>
      </c>
      <c r="D157" s="36">
        <v>0</v>
      </c>
      <c r="E157" s="43">
        <f t="shared" si="10"/>
        <v>0</v>
      </c>
    </row>
    <row r="158" spans="1:6" ht="14.25" x14ac:dyDescent="0.15">
      <c r="A158" s="29" t="s">
        <v>7191</v>
      </c>
      <c r="B158" s="70" t="s">
        <v>7197</v>
      </c>
      <c r="C158" s="31">
        <f>IF($N$2&gt;0,$N$2,MULTIPLIER!$C$85)</f>
        <v>0</v>
      </c>
      <c r="D158" s="32">
        <v>0</v>
      </c>
      <c r="E158" s="43">
        <f t="shared" si="10"/>
        <v>0</v>
      </c>
    </row>
    <row r="159" spans="1:6" ht="14.25" x14ac:dyDescent="0.15">
      <c r="A159" s="33" t="s">
        <v>7192</v>
      </c>
      <c r="B159" s="71" t="s">
        <v>7198</v>
      </c>
      <c r="C159" s="35">
        <f>IF($N$2&gt;0,$N$2,MULTIPLIER!$C$85)</f>
        <v>0</v>
      </c>
      <c r="D159" s="36">
        <v>0</v>
      </c>
      <c r="E159" s="43">
        <f t="shared" si="10"/>
        <v>0</v>
      </c>
    </row>
    <row r="160" spans="1:6" ht="14.25" x14ac:dyDescent="0.15">
      <c r="A160" s="29" t="s">
        <v>7193</v>
      </c>
      <c r="B160" s="70" t="s">
        <v>7199</v>
      </c>
      <c r="C160" s="31">
        <f>IF($N$2&gt;0,$N$2,MULTIPLIER!$C$85)</f>
        <v>0</v>
      </c>
      <c r="D160" s="32">
        <v>0</v>
      </c>
      <c r="E160" s="43">
        <f t="shared" si="10"/>
        <v>0</v>
      </c>
    </row>
    <row r="161" spans="1:6" ht="14.25" x14ac:dyDescent="0.15">
      <c r="A161" s="33" t="s">
        <v>7194</v>
      </c>
      <c r="B161" s="71" t="s">
        <v>7200</v>
      </c>
      <c r="C161" s="35">
        <f>IF($N$2&gt;0,$N$2,MULTIPLIER!$C$85)</f>
        <v>0</v>
      </c>
      <c r="D161" s="36">
        <v>0</v>
      </c>
      <c r="E161" s="43">
        <f t="shared" si="10"/>
        <v>0</v>
      </c>
    </row>
    <row r="163" spans="1:6" ht="20.25" x14ac:dyDescent="0.3">
      <c r="A163" s="248" t="s">
        <v>7201</v>
      </c>
      <c r="B163" s="248"/>
      <c r="C163" s="248"/>
      <c r="D163" s="248"/>
      <c r="E163" s="249"/>
      <c r="F163" s="223" t="str">
        <f>HYPERLINK("#'Valves'!A1","Top of Page")</f>
        <v>Top of Page</v>
      </c>
    </row>
    <row r="164" spans="1:6" ht="14.25" x14ac:dyDescent="0.15">
      <c r="A164" s="29">
        <v>1503</v>
      </c>
      <c r="B164" s="70" t="s">
        <v>6566</v>
      </c>
      <c r="C164" s="31">
        <f>IF($O$2&gt;0,$O$2,MULTIPLIER!$C$87)</f>
        <v>0</v>
      </c>
      <c r="D164" s="32">
        <v>0</v>
      </c>
      <c r="E164" s="43">
        <f>C164*D164</f>
        <v>0</v>
      </c>
    </row>
    <row r="165" spans="1:6" ht="14.25" x14ac:dyDescent="0.15">
      <c r="A165" s="33">
        <v>1504</v>
      </c>
      <c r="B165" s="71" t="s">
        <v>6567</v>
      </c>
      <c r="C165" s="35">
        <f>IF($O$2&gt;0,$O$2,MULTIPLIER!$C$87)</f>
        <v>0</v>
      </c>
      <c r="D165" s="36">
        <v>0</v>
      </c>
      <c r="E165" s="43">
        <f>C165*D165</f>
        <v>0</v>
      </c>
    </row>
    <row r="166" spans="1:6" ht="14.25" x14ac:dyDescent="0.15">
      <c r="A166" s="29">
        <v>1505</v>
      </c>
      <c r="B166" s="70" t="s">
        <v>6568</v>
      </c>
      <c r="C166" s="31">
        <f>IF($O$2&gt;0,$O$2,MULTIPLIER!$C$87)</f>
        <v>0</v>
      </c>
      <c r="D166" s="32">
        <v>0</v>
      </c>
      <c r="E166" s="43">
        <f>C166*D166</f>
        <v>0</v>
      </c>
    </row>
    <row r="167" spans="1:6" ht="14.25" x14ac:dyDescent="0.15">
      <c r="A167" s="33">
        <v>1506</v>
      </c>
      <c r="B167" s="71" t="s">
        <v>5583</v>
      </c>
      <c r="C167" s="35">
        <f>IF($O$2&gt;0,$O$2,MULTIPLIER!$C$87)</f>
        <v>0</v>
      </c>
      <c r="D167" s="36">
        <v>0</v>
      </c>
      <c r="E167" s="43">
        <f>C167*D167</f>
        <v>0</v>
      </c>
    </row>
  </sheetData>
  <mergeCells count="15">
    <mergeCell ref="A155:E155"/>
    <mergeCell ref="A163:E163"/>
    <mergeCell ref="B1:M1"/>
    <mergeCell ref="A5:E5"/>
    <mergeCell ref="A13:E13"/>
    <mergeCell ref="A26:E26"/>
    <mergeCell ref="A42:E42"/>
    <mergeCell ref="A120:E120"/>
    <mergeCell ref="A129:E129"/>
    <mergeCell ref="A139:E139"/>
    <mergeCell ref="A57:E57"/>
    <mergeCell ref="A78:E78"/>
    <mergeCell ref="A88:E88"/>
    <mergeCell ref="A107:E107"/>
    <mergeCell ref="A116:E116"/>
  </mergeCells>
  <hyperlinks>
    <hyperlink ref="B3" location="'Valves'!A5" display="Quarter Turn Angle Stop" xr:uid="{AD47F50A-B3EA-4852-B155-7C81BBB5C1A7}"/>
    <hyperlink ref="C3" location="'Valves'!A13" display="Gas Ball Valve" xr:uid="{9B2FB4B3-E970-4568-80AD-936D5FCE2626}"/>
    <hyperlink ref="D3" location="'Valves'!A26" display="Brass Gate Valve" xr:uid="{EED55511-9D8C-4941-964B-6D3698CF4001}"/>
    <hyperlink ref="E3" location="'Valves'!A42" display="Brass Check Valve" xr:uid="{EC665D1E-3B6A-4DCF-A6FD-B5F2B3B4014F}"/>
    <hyperlink ref="F3" location="'Valves'!A57" display="Brass Full Port Ball Valve" xr:uid="{BF8B1BAC-98A3-45EE-A34D-B92F8A836CDE}"/>
    <hyperlink ref="G3" location="'Valves'!A78" display="Brass Press Valve" xr:uid="{D6AA654C-812A-49A4-8EB4-90851A589736}"/>
    <hyperlink ref="H3" location="'Valves'!A88" display="PVC Ball Valve" xr:uid="{92F7D029-48D9-4949-AA0C-AF714480F14C}"/>
    <hyperlink ref="I3" location="'Valves'!A107" display="Stainless Ball Valve w Locking Handle" xr:uid="{4D34CFEB-F0C5-4141-9CC8-808DC6BCEBFD}"/>
    <hyperlink ref="J3" location="'Valves'!A116" display="Brass Pex Valve" xr:uid="{041EAD18-9FD9-45B9-ABCB-9EE159704C17}"/>
    <hyperlink ref="K3" location="'Valves'!A120" display="Mini Valve" xr:uid="{9F8490CE-694E-42D5-8BD1-4A6B3FC935F6}"/>
    <hyperlink ref="L3" location="'Valves'!A129" display="Tankless Water Heater Valves" xr:uid="{B1DA9CB1-6DCE-4701-90FC-0A76B91F68DD}"/>
    <hyperlink ref="M3" location="'Valves'!A139" display="Valves (Online)" xr:uid="{3CBFA443-A04C-44E5-B6C8-0062CF530063}"/>
    <hyperlink ref="N3" location="'Valves'!A155" tooltip="Go to Thermostatic Mixing Valve" display="Thermostatic Mixing Valve" xr:uid="{337B44EA-1BDB-49B0-A659-90542AB2D267}"/>
    <hyperlink ref="O3" location="'Valves'!A163" tooltip="Go to Pressure Reducing Valves" display="Pressure Reducing Valves" xr:uid="{F29BEAB1-0C44-45F8-843B-BB12D2AD9A00}"/>
    <hyperlink ref="P3" location="'Master List'!A1" tooltip="Go to Master List" display="Master List ▶" xr:uid="{211013AA-1933-42EA-AAFA-C327673D2EE5}"/>
  </hyperlinks>
  <pageMargins left="0.75" right="0.75" top="1" bottom="1" header="0.5" footer="0.5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1"/>
  </sheetPr>
  <dimension ref="A1:O95"/>
  <sheetViews>
    <sheetView showGridLines="0" workbookViewId="0"/>
  </sheetViews>
  <sheetFormatPr defaultRowHeight="10.5" x14ac:dyDescent="0.15"/>
  <cols>
    <col min="1" max="1" width="21.1640625" style="5" customWidth="1"/>
    <col min="2" max="2" width="39.1640625" style="5" bestFit="1" customWidth="1"/>
    <col min="3" max="5" width="24.5" style="5" customWidth="1"/>
    <col min="6" max="6" width="24.5" style="6" customWidth="1"/>
    <col min="7" max="14" width="22" style="5" customWidth="1"/>
    <col min="15" max="15" width="15" style="5" customWidth="1"/>
  </cols>
  <sheetData>
    <row r="1" spans="1:15" ht="21" customHeight="1" thickBot="1" x14ac:dyDescent="0.2">
      <c r="A1" s="26" t="s">
        <v>5184</v>
      </c>
      <c r="B1" s="246" t="s">
        <v>5185</v>
      </c>
      <c r="C1" s="246"/>
      <c r="D1" s="246"/>
      <c r="E1" s="246"/>
      <c r="F1"/>
      <c r="G1"/>
      <c r="H1"/>
      <c r="I1"/>
      <c r="J1"/>
      <c r="K1"/>
      <c r="L1"/>
      <c r="M1"/>
      <c r="N1"/>
      <c r="O1"/>
    </row>
    <row r="2" spans="1:15" ht="32.25" customHeight="1" thickTop="1" x14ac:dyDescent="0.15">
      <c r="A2" s="37"/>
      <c r="B2" s="220">
        <v>0</v>
      </c>
      <c r="C2" s="220">
        <v>0</v>
      </c>
      <c r="D2" s="220">
        <v>0</v>
      </c>
      <c r="E2" s="220">
        <v>0</v>
      </c>
      <c r="F2" s="28"/>
      <c r="G2"/>
      <c r="H2"/>
      <c r="I2"/>
      <c r="J2"/>
      <c r="K2"/>
      <c r="L2"/>
      <c r="M2"/>
      <c r="N2"/>
      <c r="O2"/>
    </row>
    <row r="3" spans="1:15" ht="60" customHeight="1" x14ac:dyDescent="0.15">
      <c r="A3" s="237" t="s">
        <v>38</v>
      </c>
      <c r="B3" s="38" t="str">
        <f>HYPERLINK("#'Couplings'!A5","Merchant Coupling")</f>
        <v>Merchant Coupling</v>
      </c>
      <c r="C3" s="38" t="str">
        <f>HYPERLINK("#'Couplings'!A56","Flexible Rubber Coupling")</f>
        <v>Flexible Rubber Coupling</v>
      </c>
      <c r="D3" s="38" t="str">
        <f>HYPERLINK("#'Couplings'!A71","No Hub Coupling")</f>
        <v>No Hub Coupling</v>
      </c>
      <c r="E3" s="38" t="str">
        <f>HYPERLINK("#'Couplings'!A80","Dielectric Union")</f>
        <v>Dielectric Union</v>
      </c>
      <c r="F3" s="236" t="s">
        <v>7182</v>
      </c>
      <c r="G3"/>
      <c r="H3"/>
      <c r="I3"/>
      <c r="J3"/>
      <c r="K3"/>
      <c r="L3"/>
      <c r="M3"/>
      <c r="N3"/>
      <c r="O3"/>
    </row>
    <row r="4" spans="1:15" ht="15.75" x14ac:dyDescent="0.15">
      <c r="A4" s="199" t="s">
        <v>70</v>
      </c>
      <c r="B4" s="199" t="s">
        <v>71</v>
      </c>
      <c r="C4" s="199" t="s">
        <v>72</v>
      </c>
      <c r="D4" s="199" t="s">
        <v>73</v>
      </c>
      <c r="E4" s="199" t="s">
        <v>74</v>
      </c>
      <c r="F4"/>
      <c r="G4"/>
      <c r="H4"/>
      <c r="I4"/>
      <c r="J4"/>
      <c r="K4"/>
      <c r="L4"/>
      <c r="M4"/>
      <c r="N4"/>
      <c r="O4"/>
    </row>
    <row r="5" spans="1:15" ht="32.1" customHeight="1" x14ac:dyDescent="0.15">
      <c r="A5" s="243" t="s">
        <v>39</v>
      </c>
      <c r="B5" s="243"/>
      <c r="C5" s="243"/>
      <c r="D5" s="243"/>
      <c r="E5" s="243"/>
      <c r="F5" s="93" t="str">
        <f>HYPERLINK("#'Couplings'!A1","Top of Page")</f>
        <v>Top of Page</v>
      </c>
      <c r="G5"/>
      <c r="H5"/>
      <c r="I5"/>
      <c r="J5"/>
      <c r="K5"/>
      <c r="L5"/>
      <c r="M5"/>
      <c r="N5"/>
      <c r="O5"/>
    </row>
    <row r="6" spans="1:15" ht="14.25" x14ac:dyDescent="0.15">
      <c r="A6" s="29" t="s">
        <v>2174</v>
      </c>
      <c r="B6" s="70" t="s">
        <v>6702</v>
      </c>
      <c r="C6" s="31">
        <f>IF($B$2&gt;0,$B$2,MULTIPLIER!$C$14)</f>
        <v>0</v>
      </c>
      <c r="D6" s="32">
        <v>0.74</v>
      </c>
      <c r="E6" s="43">
        <f t="shared" ref="E6:E37" si="0">C6*D6</f>
        <v>0</v>
      </c>
      <c r="F6"/>
      <c r="G6"/>
      <c r="H6"/>
      <c r="I6"/>
      <c r="J6"/>
      <c r="K6"/>
      <c r="L6"/>
      <c r="M6"/>
      <c r="N6"/>
      <c r="O6"/>
    </row>
    <row r="7" spans="1:15" ht="14.25" x14ac:dyDescent="0.15">
      <c r="A7" s="33" t="s">
        <v>2176</v>
      </c>
      <c r="B7" s="71" t="s">
        <v>6703</v>
      </c>
      <c r="C7" s="35">
        <f>IF($B$2&gt;0,$B$2,MULTIPLIER!$C$14)</f>
        <v>0</v>
      </c>
      <c r="D7" s="36">
        <v>1.02</v>
      </c>
      <c r="E7" s="43">
        <f t="shared" si="0"/>
        <v>0</v>
      </c>
      <c r="F7"/>
      <c r="G7"/>
      <c r="H7"/>
      <c r="I7"/>
      <c r="J7"/>
      <c r="K7"/>
      <c r="L7"/>
      <c r="M7"/>
      <c r="N7"/>
      <c r="O7"/>
    </row>
    <row r="8" spans="1:15" ht="14.25" x14ac:dyDescent="0.15">
      <c r="A8" s="29" t="s">
        <v>2178</v>
      </c>
      <c r="B8" s="70" t="s">
        <v>6704</v>
      </c>
      <c r="C8" s="31">
        <f>IF($B$2&gt;0,$B$2,MULTIPLIER!$C$14)</f>
        <v>0</v>
      </c>
      <c r="D8" s="32">
        <v>1.23</v>
      </c>
      <c r="E8" s="43">
        <f t="shared" si="0"/>
        <v>0</v>
      </c>
      <c r="F8"/>
      <c r="G8"/>
      <c r="H8"/>
      <c r="I8"/>
      <c r="J8"/>
      <c r="K8"/>
      <c r="L8"/>
      <c r="M8"/>
      <c r="N8"/>
      <c r="O8"/>
    </row>
    <row r="9" spans="1:15" ht="14.25" x14ac:dyDescent="0.15">
      <c r="A9" s="33" t="s">
        <v>2180</v>
      </c>
      <c r="B9" s="71" t="s">
        <v>6705</v>
      </c>
      <c r="C9" s="35">
        <f>IF($B$2&gt;0,$B$2,MULTIPLIER!$C$14)</f>
        <v>0</v>
      </c>
      <c r="D9" s="36">
        <v>1.31</v>
      </c>
      <c r="E9" s="43">
        <f t="shared" si="0"/>
        <v>0</v>
      </c>
      <c r="F9"/>
      <c r="G9"/>
      <c r="H9"/>
      <c r="I9"/>
      <c r="J9"/>
      <c r="K9"/>
      <c r="L9"/>
      <c r="M9"/>
      <c r="N9"/>
      <c r="O9"/>
    </row>
    <row r="10" spans="1:15" ht="14.25" x14ac:dyDescent="0.15">
      <c r="A10" s="29" t="s">
        <v>2182</v>
      </c>
      <c r="B10" s="70" t="s">
        <v>6706</v>
      </c>
      <c r="C10" s="31">
        <f>IF($B$2&gt;0,$B$2,MULTIPLIER!$C$14)</f>
        <v>0</v>
      </c>
      <c r="D10" s="32">
        <v>1.67</v>
      </c>
      <c r="E10" s="43">
        <f t="shared" si="0"/>
        <v>0</v>
      </c>
      <c r="F10"/>
      <c r="G10"/>
      <c r="H10"/>
      <c r="I10"/>
      <c r="J10"/>
      <c r="K10"/>
      <c r="L10"/>
      <c r="M10"/>
      <c r="N10"/>
      <c r="O10"/>
    </row>
    <row r="11" spans="1:15" ht="14.25" x14ac:dyDescent="0.15">
      <c r="A11" s="33" t="s">
        <v>2184</v>
      </c>
      <c r="B11" s="71" t="s">
        <v>6707</v>
      </c>
      <c r="C11" s="35">
        <f>IF($B$2&gt;0,$B$2,MULTIPLIER!$C$14)</f>
        <v>0</v>
      </c>
      <c r="D11" s="36">
        <v>2.33</v>
      </c>
      <c r="E11" s="43">
        <f t="shared" si="0"/>
        <v>0</v>
      </c>
      <c r="F11"/>
      <c r="G11"/>
      <c r="H11"/>
      <c r="I11"/>
      <c r="J11"/>
      <c r="K11"/>
      <c r="L11"/>
      <c r="M11"/>
      <c r="N11"/>
      <c r="O11"/>
    </row>
    <row r="12" spans="1:15" ht="14.25" x14ac:dyDescent="0.15">
      <c r="A12" s="29" t="s">
        <v>2186</v>
      </c>
      <c r="B12" s="70" t="s">
        <v>6708</v>
      </c>
      <c r="C12" s="31">
        <f>IF($B$2&gt;0,$B$2,MULTIPLIER!$C$14)</f>
        <v>0</v>
      </c>
      <c r="D12" s="32">
        <v>2.98</v>
      </c>
      <c r="E12" s="43">
        <f t="shared" si="0"/>
        <v>0</v>
      </c>
      <c r="F12"/>
      <c r="G12"/>
      <c r="H12"/>
      <c r="I12"/>
      <c r="J12"/>
      <c r="K12"/>
      <c r="L12"/>
      <c r="M12"/>
      <c r="N12"/>
      <c r="O12"/>
    </row>
    <row r="13" spans="1:15" ht="14.25" x14ac:dyDescent="0.15">
      <c r="A13" s="33" t="s">
        <v>2188</v>
      </c>
      <c r="B13" s="71" t="s">
        <v>6709</v>
      </c>
      <c r="C13" s="35">
        <f>IF($B$2&gt;0,$B$2,MULTIPLIER!$C$14)</f>
        <v>0</v>
      </c>
      <c r="D13" s="36">
        <v>3.77</v>
      </c>
      <c r="E13" s="43">
        <f t="shared" si="0"/>
        <v>0</v>
      </c>
      <c r="F13"/>
      <c r="G13"/>
      <c r="H13"/>
      <c r="I13"/>
      <c r="J13"/>
      <c r="K13"/>
      <c r="L13"/>
      <c r="M13"/>
      <c r="N13"/>
      <c r="O13"/>
    </row>
    <row r="14" spans="1:15" ht="14.25" x14ac:dyDescent="0.15">
      <c r="A14" s="29" t="s">
        <v>2190</v>
      </c>
      <c r="B14" s="70" t="s">
        <v>6710</v>
      </c>
      <c r="C14" s="31">
        <f>IF($B$2&gt;0,$B$2,MULTIPLIER!$C$14)</f>
        <v>0</v>
      </c>
      <c r="D14" s="32">
        <v>5.41</v>
      </c>
      <c r="E14" s="43">
        <f t="shared" si="0"/>
        <v>0</v>
      </c>
      <c r="F14"/>
      <c r="G14"/>
      <c r="H14"/>
      <c r="I14"/>
      <c r="J14"/>
      <c r="K14"/>
      <c r="L14"/>
      <c r="M14"/>
      <c r="N14"/>
      <c r="O14"/>
    </row>
    <row r="15" spans="1:15" ht="14.25" x14ac:dyDescent="0.15">
      <c r="A15" s="33" t="s">
        <v>2192</v>
      </c>
      <c r="B15" s="71" t="s">
        <v>6711</v>
      </c>
      <c r="C15" s="35">
        <f>IF($B$2&gt;0,$B$2,MULTIPLIER!$C$14)</f>
        <v>0</v>
      </c>
      <c r="D15" s="36">
        <v>15.39</v>
      </c>
      <c r="E15" s="43">
        <f t="shared" si="0"/>
        <v>0</v>
      </c>
      <c r="F15"/>
      <c r="G15"/>
      <c r="H15"/>
      <c r="I15"/>
      <c r="J15"/>
      <c r="K15"/>
      <c r="L15"/>
      <c r="M15"/>
      <c r="N15"/>
      <c r="O15"/>
    </row>
    <row r="16" spans="1:15" ht="14.25" x14ac:dyDescent="0.15">
      <c r="A16" s="29" t="s">
        <v>2194</v>
      </c>
      <c r="B16" s="70" t="s">
        <v>6712</v>
      </c>
      <c r="C16" s="31">
        <f>IF($B$2&gt;0,$B$2,MULTIPLIER!$C$14)</f>
        <v>0</v>
      </c>
      <c r="D16" s="32">
        <v>21.61</v>
      </c>
      <c r="E16" s="43">
        <f t="shared" si="0"/>
        <v>0</v>
      </c>
      <c r="F16"/>
      <c r="G16"/>
      <c r="H16"/>
      <c r="I16"/>
      <c r="J16"/>
      <c r="K16"/>
      <c r="L16"/>
      <c r="M16"/>
      <c r="N16"/>
      <c r="O16"/>
    </row>
    <row r="17" spans="1:15" ht="14.25" x14ac:dyDescent="0.15">
      <c r="A17" s="33" t="s">
        <v>2196</v>
      </c>
      <c r="B17" s="71" t="s">
        <v>6713</v>
      </c>
      <c r="C17" s="35">
        <f>IF($B$2&gt;0,$B$2,MULTIPLIER!$C$14)</f>
        <v>0</v>
      </c>
      <c r="D17" s="36">
        <v>38.299999999999997</v>
      </c>
      <c r="E17" s="43">
        <f t="shared" si="0"/>
        <v>0</v>
      </c>
      <c r="F17"/>
      <c r="G17"/>
      <c r="H17"/>
      <c r="I17"/>
      <c r="J17"/>
      <c r="K17"/>
      <c r="L17"/>
      <c r="M17"/>
      <c r="N17"/>
      <c r="O17"/>
    </row>
    <row r="18" spans="1:15" ht="14.25" x14ac:dyDescent="0.15">
      <c r="A18" s="29" t="s">
        <v>2198</v>
      </c>
      <c r="B18" s="70" t="s">
        <v>6714</v>
      </c>
      <c r="C18" s="31">
        <f>IF($B$2&gt;0,$B$2,MULTIPLIER!$C$14)</f>
        <v>0</v>
      </c>
      <c r="D18" s="32">
        <v>83.97</v>
      </c>
      <c r="E18" s="43">
        <f t="shared" si="0"/>
        <v>0</v>
      </c>
      <c r="F18"/>
      <c r="G18"/>
      <c r="H18"/>
      <c r="I18"/>
      <c r="J18"/>
      <c r="K18"/>
      <c r="L18"/>
      <c r="M18"/>
      <c r="N18"/>
      <c r="O18"/>
    </row>
    <row r="19" spans="1:15" ht="14.25" x14ac:dyDescent="0.15">
      <c r="A19" s="33" t="s">
        <v>2200</v>
      </c>
      <c r="B19" s="71" t="s">
        <v>6715</v>
      </c>
      <c r="C19" s="35">
        <f>IF($B$2&gt;0,$B$2,MULTIPLIER!$C$14)</f>
        <v>0</v>
      </c>
      <c r="D19" s="36">
        <v>0.56499999999999995</v>
      </c>
      <c r="E19" s="43">
        <f t="shared" si="0"/>
        <v>0</v>
      </c>
      <c r="F19"/>
      <c r="G19"/>
      <c r="H19"/>
      <c r="I19"/>
      <c r="J19"/>
      <c r="K19"/>
      <c r="L19"/>
      <c r="M19"/>
      <c r="N19"/>
      <c r="O19"/>
    </row>
    <row r="20" spans="1:15" ht="14.25" x14ac:dyDescent="0.15">
      <c r="A20" s="29" t="s">
        <v>2202</v>
      </c>
      <c r="B20" s="70" t="s">
        <v>6716</v>
      </c>
      <c r="C20" s="31">
        <f>IF($B$2&gt;0,$B$2,MULTIPLIER!$C$14)</f>
        <v>0</v>
      </c>
      <c r="D20" s="32">
        <v>0.7</v>
      </c>
      <c r="E20" s="43">
        <f t="shared" si="0"/>
        <v>0</v>
      </c>
      <c r="F20"/>
      <c r="G20"/>
      <c r="H20"/>
      <c r="I20"/>
      <c r="J20"/>
      <c r="K20"/>
      <c r="L20"/>
      <c r="M20"/>
      <c r="N20"/>
      <c r="O20"/>
    </row>
    <row r="21" spans="1:15" ht="14.25" x14ac:dyDescent="0.15">
      <c r="A21" s="33" t="s">
        <v>2204</v>
      </c>
      <c r="B21" s="71" t="s">
        <v>6717</v>
      </c>
      <c r="C21" s="35">
        <f>IF($B$2&gt;0,$B$2,MULTIPLIER!$C$14)</f>
        <v>0</v>
      </c>
      <c r="D21" s="36">
        <v>0.77500000000000002</v>
      </c>
      <c r="E21" s="43">
        <f t="shared" si="0"/>
        <v>0</v>
      </c>
      <c r="F21"/>
      <c r="G21"/>
      <c r="H21"/>
      <c r="I21"/>
      <c r="J21"/>
      <c r="K21"/>
      <c r="L21"/>
      <c r="M21"/>
      <c r="N21"/>
      <c r="O21"/>
    </row>
    <row r="22" spans="1:15" ht="14.25" x14ac:dyDescent="0.15">
      <c r="A22" s="29" t="s">
        <v>2206</v>
      </c>
      <c r="B22" s="70" t="s">
        <v>6718</v>
      </c>
      <c r="C22" s="31">
        <f>IF($B$2&gt;0,$B$2,MULTIPLIER!$C$14)</f>
        <v>0</v>
      </c>
      <c r="D22" s="32">
        <v>1.0482</v>
      </c>
      <c r="E22" s="43">
        <f t="shared" si="0"/>
        <v>0</v>
      </c>
      <c r="F22"/>
      <c r="G22"/>
      <c r="H22"/>
      <c r="I22"/>
      <c r="J22"/>
      <c r="K22"/>
      <c r="L22"/>
      <c r="M22"/>
      <c r="N22"/>
      <c r="O22"/>
    </row>
    <row r="23" spans="1:15" ht="14.25" x14ac:dyDescent="0.15">
      <c r="A23" s="33" t="s">
        <v>2208</v>
      </c>
      <c r="B23" s="71" t="s">
        <v>6719</v>
      </c>
      <c r="C23" s="35">
        <f>IF($B$2&gt;0,$B$2,MULTIPLIER!$C$14)</f>
        <v>0</v>
      </c>
      <c r="D23" s="36">
        <v>1.2050000000000001</v>
      </c>
      <c r="E23" s="43">
        <f t="shared" si="0"/>
        <v>0</v>
      </c>
      <c r="F23"/>
      <c r="G23"/>
      <c r="H23"/>
      <c r="I23"/>
      <c r="J23"/>
      <c r="K23"/>
      <c r="L23"/>
      <c r="M23"/>
      <c r="N23"/>
      <c r="O23"/>
    </row>
    <row r="24" spans="1:15" ht="14.25" x14ac:dyDescent="0.15">
      <c r="A24" s="29" t="s">
        <v>2210</v>
      </c>
      <c r="B24" s="70" t="s">
        <v>6720</v>
      </c>
      <c r="C24" s="31">
        <f>IF($B$2&gt;0,$B$2,MULTIPLIER!$C$14)</f>
        <v>0</v>
      </c>
      <c r="D24" s="32">
        <v>1.885</v>
      </c>
      <c r="E24" s="43">
        <f t="shared" si="0"/>
        <v>0</v>
      </c>
      <c r="F24"/>
      <c r="G24"/>
      <c r="H24"/>
      <c r="I24"/>
      <c r="J24"/>
      <c r="K24"/>
      <c r="L24"/>
      <c r="M24"/>
      <c r="N24"/>
      <c r="O24"/>
    </row>
    <row r="25" spans="1:15" ht="14.25" x14ac:dyDescent="0.15">
      <c r="A25" s="33" t="s">
        <v>2212</v>
      </c>
      <c r="B25" s="71" t="s">
        <v>6721</v>
      </c>
      <c r="C25" s="35">
        <f>IF($B$2&gt;0,$B$2,MULTIPLIER!$C$14)</f>
        <v>0</v>
      </c>
      <c r="D25" s="36">
        <v>2.2799999999999998</v>
      </c>
      <c r="E25" s="43">
        <f t="shared" si="0"/>
        <v>0</v>
      </c>
      <c r="F25"/>
      <c r="G25"/>
      <c r="H25"/>
      <c r="I25"/>
      <c r="J25"/>
      <c r="K25"/>
      <c r="L25"/>
      <c r="M25"/>
      <c r="N25"/>
      <c r="O25"/>
    </row>
    <row r="26" spans="1:15" ht="14.25" x14ac:dyDescent="0.15">
      <c r="A26" s="29" t="s">
        <v>2214</v>
      </c>
      <c r="B26" s="70" t="s">
        <v>6722</v>
      </c>
      <c r="C26" s="31">
        <f>IF($B$2&gt;0,$B$2,MULTIPLIER!$C$14)</f>
        <v>0</v>
      </c>
      <c r="D26" s="32">
        <v>2.8849999999999998</v>
      </c>
      <c r="E26" s="43">
        <f t="shared" si="0"/>
        <v>0</v>
      </c>
      <c r="F26"/>
      <c r="G26"/>
      <c r="H26"/>
      <c r="I26"/>
      <c r="J26"/>
      <c r="K26"/>
      <c r="L26"/>
      <c r="M26"/>
      <c r="N26"/>
      <c r="O26"/>
    </row>
    <row r="27" spans="1:15" ht="14.25" x14ac:dyDescent="0.15">
      <c r="A27" s="33" t="s">
        <v>2216</v>
      </c>
      <c r="B27" s="71" t="s">
        <v>6723</v>
      </c>
      <c r="C27" s="35">
        <f>IF($B$2&gt;0,$B$2,MULTIPLIER!$C$14)</f>
        <v>0</v>
      </c>
      <c r="D27" s="36">
        <v>4.07</v>
      </c>
      <c r="E27" s="43">
        <f t="shared" si="0"/>
        <v>0</v>
      </c>
      <c r="F27"/>
      <c r="G27"/>
      <c r="H27"/>
      <c r="I27"/>
      <c r="J27"/>
      <c r="K27"/>
      <c r="L27"/>
      <c r="M27"/>
      <c r="N27"/>
      <c r="O27"/>
    </row>
    <row r="28" spans="1:15" ht="14.25" x14ac:dyDescent="0.15">
      <c r="A28" s="29" t="s">
        <v>2218</v>
      </c>
      <c r="B28" s="70" t="s">
        <v>6724</v>
      </c>
      <c r="C28" s="31">
        <f>IF($B$2&gt;0,$B$2,MULTIPLIER!$C$14)</f>
        <v>0</v>
      </c>
      <c r="D28" s="32">
        <v>11.74</v>
      </c>
      <c r="E28" s="43">
        <f t="shared" si="0"/>
        <v>0</v>
      </c>
      <c r="F28"/>
      <c r="G28"/>
      <c r="H28"/>
      <c r="I28"/>
      <c r="J28"/>
      <c r="K28"/>
      <c r="L28"/>
      <c r="M28"/>
      <c r="N28"/>
      <c r="O28"/>
    </row>
    <row r="29" spans="1:15" ht="14.25" x14ac:dyDescent="0.15">
      <c r="A29" s="33" t="s">
        <v>2220</v>
      </c>
      <c r="B29" s="71" t="s">
        <v>6725</v>
      </c>
      <c r="C29" s="35">
        <f>IF($B$2&gt;0,$B$2,MULTIPLIER!$C$14)</f>
        <v>0</v>
      </c>
      <c r="D29" s="36">
        <v>18.265000000000001</v>
      </c>
      <c r="E29" s="43">
        <f t="shared" si="0"/>
        <v>0</v>
      </c>
      <c r="F29"/>
      <c r="G29"/>
      <c r="H29"/>
      <c r="I29"/>
      <c r="J29"/>
      <c r="K29"/>
      <c r="L29"/>
      <c r="M29"/>
      <c r="N29"/>
      <c r="O29"/>
    </row>
    <row r="30" spans="1:15" ht="14.25" x14ac:dyDescent="0.15">
      <c r="A30" s="29" t="s">
        <v>2222</v>
      </c>
      <c r="B30" s="70" t="s">
        <v>6726</v>
      </c>
      <c r="C30" s="31">
        <f>IF($B$2&gt;0,$B$2,MULTIPLIER!$C$14)</f>
        <v>0</v>
      </c>
      <c r="D30" s="32">
        <v>25.21</v>
      </c>
      <c r="E30" s="43">
        <f t="shared" si="0"/>
        <v>0</v>
      </c>
      <c r="F30"/>
      <c r="G30"/>
      <c r="H30"/>
      <c r="I30"/>
      <c r="J30"/>
      <c r="K30"/>
      <c r="L30"/>
      <c r="M30"/>
      <c r="N30"/>
      <c r="O30"/>
    </row>
    <row r="31" spans="1:15" ht="14.25" x14ac:dyDescent="0.15">
      <c r="A31" s="33" t="s">
        <v>2224</v>
      </c>
      <c r="B31" s="71" t="s">
        <v>6727</v>
      </c>
      <c r="C31" s="35">
        <f>IF($B$2&gt;0,$B$2,MULTIPLIER!$C$14)</f>
        <v>0</v>
      </c>
      <c r="D31" s="36">
        <v>0.91</v>
      </c>
      <c r="E31" s="43">
        <f t="shared" si="0"/>
        <v>0</v>
      </c>
      <c r="F31"/>
      <c r="G31"/>
      <c r="H31"/>
      <c r="I31"/>
      <c r="J31"/>
      <c r="K31"/>
      <c r="L31"/>
      <c r="M31"/>
      <c r="N31"/>
      <c r="O31"/>
    </row>
    <row r="32" spans="1:15" ht="14.25" x14ac:dyDescent="0.15">
      <c r="A32" s="29" t="s">
        <v>2226</v>
      </c>
      <c r="B32" s="70" t="s">
        <v>6728</v>
      </c>
      <c r="C32" s="31">
        <f>IF($B$2&gt;0,$B$2,MULTIPLIER!$C$14)</f>
        <v>0</v>
      </c>
      <c r="D32" s="32">
        <v>1.18</v>
      </c>
      <c r="E32" s="43">
        <f t="shared" si="0"/>
        <v>0</v>
      </c>
      <c r="F32"/>
      <c r="G32"/>
      <c r="H32"/>
      <c r="I32"/>
      <c r="J32"/>
      <c r="K32"/>
      <c r="L32"/>
      <c r="M32"/>
      <c r="N32"/>
      <c r="O32"/>
    </row>
    <row r="33" spans="1:15" ht="14.25" x14ac:dyDescent="0.15">
      <c r="A33" s="33" t="s">
        <v>2228</v>
      </c>
      <c r="B33" s="71" t="s">
        <v>6729</v>
      </c>
      <c r="C33" s="35">
        <f>IF($B$2&gt;0,$B$2,MULTIPLIER!$C$14)</f>
        <v>0</v>
      </c>
      <c r="D33" s="36">
        <v>1.51</v>
      </c>
      <c r="E33" s="43">
        <f t="shared" si="0"/>
        <v>0</v>
      </c>
      <c r="F33"/>
      <c r="G33"/>
      <c r="H33"/>
      <c r="I33"/>
      <c r="J33"/>
      <c r="K33"/>
      <c r="L33"/>
      <c r="M33"/>
      <c r="N33"/>
      <c r="O33"/>
    </row>
    <row r="34" spans="1:15" ht="14.25" x14ac:dyDescent="0.15">
      <c r="A34" s="29" t="s">
        <v>2230</v>
      </c>
      <c r="B34" s="70" t="s">
        <v>6730</v>
      </c>
      <c r="C34" s="31">
        <f>IF($B$2&gt;0,$B$2,MULTIPLIER!$C$14)</f>
        <v>0</v>
      </c>
      <c r="D34" s="32">
        <v>1.6</v>
      </c>
      <c r="E34" s="43">
        <f t="shared" si="0"/>
        <v>0</v>
      </c>
      <c r="F34"/>
      <c r="G34"/>
      <c r="H34"/>
      <c r="I34"/>
      <c r="J34"/>
      <c r="K34"/>
      <c r="L34"/>
      <c r="M34"/>
      <c r="N34"/>
      <c r="O34"/>
    </row>
    <row r="35" spans="1:15" ht="14.25" x14ac:dyDescent="0.15">
      <c r="A35" s="33" t="s">
        <v>2232</v>
      </c>
      <c r="B35" s="71" t="s">
        <v>6731</v>
      </c>
      <c r="C35" s="35">
        <f>IF($B$2&gt;0,$B$2,MULTIPLIER!$C$14)</f>
        <v>0</v>
      </c>
      <c r="D35" s="36">
        <v>2.0099999999999998</v>
      </c>
      <c r="E35" s="43">
        <f t="shared" si="0"/>
        <v>0</v>
      </c>
      <c r="F35"/>
      <c r="G35"/>
      <c r="H35"/>
      <c r="I35"/>
      <c r="J35"/>
      <c r="K35"/>
      <c r="L35"/>
      <c r="M35"/>
      <c r="N35"/>
      <c r="O35"/>
    </row>
    <row r="36" spans="1:15" ht="14.25" x14ac:dyDescent="0.15">
      <c r="A36" s="29" t="s">
        <v>2234</v>
      </c>
      <c r="B36" s="70" t="s">
        <v>6732</v>
      </c>
      <c r="C36" s="31">
        <f>IF($B$2&gt;0,$B$2,MULTIPLIER!$C$14)</f>
        <v>0</v>
      </c>
      <c r="D36" s="32">
        <v>2.81</v>
      </c>
      <c r="E36" s="43">
        <f t="shared" si="0"/>
        <v>0</v>
      </c>
      <c r="F36"/>
      <c r="G36"/>
      <c r="H36"/>
      <c r="I36"/>
      <c r="J36"/>
      <c r="K36"/>
      <c r="L36"/>
      <c r="M36"/>
      <c r="N36"/>
      <c r="O36"/>
    </row>
    <row r="37" spans="1:15" ht="14.25" x14ac:dyDescent="0.15">
      <c r="A37" s="33" t="s">
        <v>2236</v>
      </c>
      <c r="B37" s="71" t="s">
        <v>6733</v>
      </c>
      <c r="C37" s="35">
        <f>IF($B$2&gt;0,$B$2,MULTIPLIER!$C$14)</f>
        <v>0</v>
      </c>
      <c r="D37" s="36">
        <v>3.59</v>
      </c>
      <c r="E37" s="43">
        <f t="shared" si="0"/>
        <v>0</v>
      </c>
      <c r="F37"/>
      <c r="G37"/>
      <c r="H37"/>
      <c r="I37"/>
      <c r="J37"/>
      <c r="K37"/>
      <c r="L37"/>
      <c r="M37"/>
      <c r="N37"/>
      <c r="O37"/>
    </row>
    <row r="38" spans="1:15" ht="14.25" x14ac:dyDescent="0.15">
      <c r="A38" s="29" t="s">
        <v>2238</v>
      </c>
      <c r="B38" s="70" t="s">
        <v>6734</v>
      </c>
      <c r="C38" s="31">
        <f>IF($B$2&gt;0,$B$2,MULTIPLIER!$C$14)</f>
        <v>0</v>
      </c>
      <c r="D38" s="32">
        <v>4.46</v>
      </c>
      <c r="E38" s="43">
        <f t="shared" ref="E38:E55" si="1">C38*D38</f>
        <v>0</v>
      </c>
      <c r="F38"/>
      <c r="G38"/>
      <c r="H38"/>
      <c r="I38"/>
      <c r="J38"/>
      <c r="K38"/>
      <c r="L38"/>
      <c r="M38"/>
      <c r="N38"/>
      <c r="O38"/>
    </row>
    <row r="39" spans="1:15" ht="14.25" x14ac:dyDescent="0.15">
      <c r="A39" s="33" t="s">
        <v>2240</v>
      </c>
      <c r="B39" s="71" t="s">
        <v>6735</v>
      </c>
      <c r="C39" s="35">
        <f>IF($B$2&gt;0,$B$2,MULTIPLIER!$C$14)</f>
        <v>0</v>
      </c>
      <c r="D39" s="36">
        <v>6.67</v>
      </c>
      <c r="E39" s="43">
        <f t="shared" si="1"/>
        <v>0</v>
      </c>
      <c r="F39"/>
      <c r="G39"/>
      <c r="H39"/>
      <c r="I39"/>
      <c r="J39"/>
      <c r="K39"/>
      <c r="L39"/>
      <c r="M39"/>
      <c r="N39"/>
      <c r="O39"/>
    </row>
    <row r="40" spans="1:15" ht="14.25" x14ac:dyDescent="0.15">
      <c r="A40" s="29" t="s">
        <v>2242</v>
      </c>
      <c r="B40" s="70" t="s">
        <v>6736</v>
      </c>
      <c r="C40" s="31">
        <f>IF($B$2&gt;0,$B$2,MULTIPLIER!$C$14)</f>
        <v>0</v>
      </c>
      <c r="D40" s="32">
        <v>18.91</v>
      </c>
      <c r="E40" s="43">
        <f t="shared" si="1"/>
        <v>0</v>
      </c>
      <c r="F40"/>
      <c r="G40"/>
      <c r="H40"/>
      <c r="I40"/>
      <c r="J40"/>
      <c r="K40"/>
      <c r="L40"/>
      <c r="M40"/>
      <c r="N40"/>
      <c r="O40"/>
    </row>
    <row r="41" spans="1:15" ht="14.25" x14ac:dyDescent="0.15">
      <c r="A41" s="33" t="s">
        <v>2244</v>
      </c>
      <c r="B41" s="71" t="s">
        <v>6737</v>
      </c>
      <c r="C41" s="35">
        <f>IF($B$2&gt;0,$B$2,MULTIPLIER!$C$14)</f>
        <v>0</v>
      </c>
      <c r="D41" s="36">
        <v>25.09</v>
      </c>
      <c r="E41" s="43">
        <f t="shared" si="1"/>
        <v>0</v>
      </c>
      <c r="F41"/>
      <c r="G41"/>
      <c r="H41"/>
      <c r="I41"/>
      <c r="J41"/>
      <c r="K41"/>
      <c r="L41"/>
      <c r="M41"/>
      <c r="N41"/>
      <c r="O41"/>
    </row>
    <row r="42" spans="1:15" ht="14.25" x14ac:dyDescent="0.15">
      <c r="A42" s="29" t="s">
        <v>2246</v>
      </c>
      <c r="B42" s="70" t="s">
        <v>6738</v>
      </c>
      <c r="C42" s="31">
        <f>IF($B$2&gt;0,$B$2,MULTIPLIER!$C$14)</f>
        <v>0</v>
      </c>
      <c r="D42" s="32">
        <v>44.23</v>
      </c>
      <c r="E42" s="43">
        <f t="shared" si="1"/>
        <v>0</v>
      </c>
      <c r="F42"/>
      <c r="G42"/>
      <c r="H42"/>
      <c r="I42"/>
      <c r="J42"/>
      <c r="K42"/>
      <c r="L42"/>
      <c r="M42"/>
      <c r="N42"/>
      <c r="O42"/>
    </row>
    <row r="43" spans="1:15" ht="14.25" x14ac:dyDescent="0.15">
      <c r="A43" s="33" t="s">
        <v>2248</v>
      </c>
      <c r="B43" s="71" t="s">
        <v>6739</v>
      </c>
      <c r="C43" s="35">
        <f>IF($B$2&gt;0,$B$2,MULTIPLIER!$C$14)</f>
        <v>0</v>
      </c>
      <c r="D43" s="36">
        <v>101.23</v>
      </c>
      <c r="E43" s="43">
        <f t="shared" si="1"/>
        <v>0</v>
      </c>
      <c r="F43"/>
      <c r="G43"/>
      <c r="H43"/>
      <c r="I43"/>
      <c r="J43"/>
      <c r="K43"/>
      <c r="L43"/>
      <c r="M43"/>
      <c r="N43"/>
      <c r="O43"/>
    </row>
    <row r="44" spans="1:15" ht="14.25" x14ac:dyDescent="0.15">
      <c r="A44" s="29" t="s">
        <v>2250</v>
      </c>
      <c r="B44" s="70" t="s">
        <v>6740</v>
      </c>
      <c r="C44" s="31">
        <f>IF($B$2&gt;0,$B$2,MULTIPLIER!$C$14)</f>
        <v>0</v>
      </c>
      <c r="D44" s="32">
        <v>0.66500000000000004</v>
      </c>
      <c r="E44" s="43">
        <f t="shared" si="1"/>
        <v>0</v>
      </c>
      <c r="F44"/>
      <c r="G44"/>
      <c r="H44"/>
      <c r="I44"/>
      <c r="J44"/>
      <c r="K44"/>
      <c r="L44"/>
      <c r="M44"/>
      <c r="N44"/>
      <c r="O44"/>
    </row>
    <row r="45" spans="1:15" ht="14.25" x14ac:dyDescent="0.15">
      <c r="A45" s="33" t="s">
        <v>2252</v>
      </c>
      <c r="B45" s="71" t="s">
        <v>6741</v>
      </c>
      <c r="C45" s="35">
        <f>IF($B$2&gt;0,$B$2,MULTIPLIER!$C$14)</f>
        <v>0</v>
      </c>
      <c r="D45" s="36">
        <v>0.80500000000000005</v>
      </c>
      <c r="E45" s="43">
        <f t="shared" si="1"/>
        <v>0</v>
      </c>
      <c r="F45"/>
      <c r="G45"/>
      <c r="H45"/>
      <c r="I45"/>
      <c r="J45"/>
      <c r="K45"/>
      <c r="L45"/>
      <c r="M45"/>
      <c r="N45"/>
      <c r="O45"/>
    </row>
    <row r="46" spans="1:15" ht="14.25" x14ac:dyDescent="0.15">
      <c r="A46" s="29" t="s">
        <v>2254</v>
      </c>
      <c r="B46" s="70" t="s">
        <v>6742</v>
      </c>
      <c r="C46" s="31">
        <f>IF($B$2&gt;0,$B$2,MULTIPLIER!$C$14)</f>
        <v>0</v>
      </c>
      <c r="D46" s="32">
        <v>0.88</v>
      </c>
      <c r="E46" s="43">
        <f t="shared" si="1"/>
        <v>0</v>
      </c>
      <c r="F46"/>
      <c r="G46"/>
      <c r="H46"/>
      <c r="I46"/>
      <c r="J46"/>
      <c r="K46"/>
      <c r="L46"/>
      <c r="M46"/>
      <c r="N46"/>
      <c r="O46"/>
    </row>
    <row r="47" spans="1:15" ht="14.25" x14ac:dyDescent="0.15">
      <c r="A47" s="33" t="s">
        <v>2256</v>
      </c>
      <c r="B47" s="71" t="s">
        <v>6743</v>
      </c>
      <c r="C47" s="35">
        <f>IF($B$2&gt;0,$B$2,MULTIPLIER!$C$14)</f>
        <v>0</v>
      </c>
      <c r="D47" s="36">
        <v>1.085</v>
      </c>
      <c r="E47" s="43">
        <f t="shared" si="1"/>
        <v>0</v>
      </c>
      <c r="F47"/>
      <c r="G47"/>
      <c r="H47"/>
      <c r="I47"/>
      <c r="J47"/>
      <c r="K47"/>
      <c r="L47"/>
      <c r="M47"/>
      <c r="N47"/>
      <c r="O47"/>
    </row>
    <row r="48" spans="1:15" ht="14.25" x14ac:dyDescent="0.15">
      <c r="A48" s="29" t="s">
        <v>2258</v>
      </c>
      <c r="B48" s="70" t="s">
        <v>6744</v>
      </c>
      <c r="C48" s="31">
        <f>IF($B$2&gt;0,$B$2,MULTIPLIER!$C$14)</f>
        <v>0</v>
      </c>
      <c r="D48" s="32">
        <v>1.4450000000000001</v>
      </c>
      <c r="E48" s="43">
        <f t="shared" si="1"/>
        <v>0</v>
      </c>
      <c r="F48"/>
      <c r="G48"/>
      <c r="H48"/>
      <c r="I48"/>
      <c r="J48"/>
      <c r="K48"/>
      <c r="L48"/>
      <c r="M48"/>
      <c r="N48"/>
      <c r="O48"/>
    </row>
    <row r="49" spans="1:15" ht="14.25" x14ac:dyDescent="0.15">
      <c r="A49" s="33" t="s">
        <v>2260</v>
      </c>
      <c r="B49" s="71" t="s">
        <v>6745</v>
      </c>
      <c r="C49" s="35">
        <f>IF($B$2&gt;0,$B$2,MULTIPLIER!$C$14)</f>
        <v>0</v>
      </c>
      <c r="D49" s="36">
        <v>2.2799999999999998</v>
      </c>
      <c r="E49" s="43">
        <f t="shared" si="1"/>
        <v>0</v>
      </c>
      <c r="F49"/>
      <c r="G49"/>
      <c r="H49"/>
      <c r="I49"/>
      <c r="J49"/>
      <c r="K49"/>
      <c r="L49"/>
      <c r="M49"/>
      <c r="N49"/>
      <c r="O49"/>
    </row>
    <row r="50" spans="1:15" ht="14.25" x14ac:dyDescent="0.15">
      <c r="A50" s="29" t="s">
        <v>2262</v>
      </c>
      <c r="B50" s="70" t="s">
        <v>6746</v>
      </c>
      <c r="C50" s="31">
        <f>IF($B$2&gt;0,$B$2,MULTIPLIER!$C$14)</f>
        <v>0</v>
      </c>
      <c r="D50" s="32">
        <v>2.8250000000000002</v>
      </c>
      <c r="E50" s="43">
        <f t="shared" si="1"/>
        <v>0</v>
      </c>
      <c r="F50"/>
      <c r="G50"/>
      <c r="H50"/>
      <c r="I50"/>
      <c r="J50"/>
      <c r="K50"/>
      <c r="L50"/>
      <c r="M50"/>
      <c r="N50"/>
      <c r="O50"/>
    </row>
    <row r="51" spans="1:15" ht="14.25" x14ac:dyDescent="0.15">
      <c r="A51" s="33" t="s">
        <v>2264</v>
      </c>
      <c r="B51" s="71" t="s">
        <v>6747</v>
      </c>
      <c r="C51" s="35">
        <f>IF($B$2&gt;0,$B$2,MULTIPLIER!$C$14)</f>
        <v>0</v>
      </c>
      <c r="D51" s="36">
        <v>3.52</v>
      </c>
      <c r="E51" s="43">
        <f t="shared" si="1"/>
        <v>0</v>
      </c>
      <c r="F51"/>
      <c r="G51"/>
      <c r="H51"/>
      <c r="I51"/>
      <c r="J51"/>
      <c r="K51"/>
      <c r="L51"/>
      <c r="M51"/>
      <c r="N51"/>
      <c r="O51"/>
    </row>
    <row r="52" spans="1:15" ht="14.25" x14ac:dyDescent="0.15">
      <c r="A52" s="29" t="s">
        <v>2266</v>
      </c>
      <c r="B52" s="70" t="s">
        <v>6748</v>
      </c>
      <c r="C52" s="31">
        <f>IF($B$2&gt;0,$B$2,MULTIPLIER!$C$14)</f>
        <v>0</v>
      </c>
      <c r="D52" s="32">
        <v>4.9850000000000003</v>
      </c>
      <c r="E52" s="43">
        <f t="shared" si="1"/>
        <v>0</v>
      </c>
      <c r="F52"/>
      <c r="G52"/>
      <c r="H52"/>
      <c r="I52"/>
      <c r="J52"/>
      <c r="K52"/>
      <c r="L52"/>
      <c r="M52"/>
      <c r="N52"/>
      <c r="O52"/>
    </row>
    <row r="53" spans="1:15" ht="14.25" x14ac:dyDescent="0.15">
      <c r="A53" s="33" t="s">
        <v>2268</v>
      </c>
      <c r="B53" s="71" t="s">
        <v>6749</v>
      </c>
      <c r="C53" s="35">
        <f>IF($B$2&gt;0,$B$2,MULTIPLIER!$C$14)</f>
        <v>0</v>
      </c>
      <c r="D53" s="36">
        <v>14.3</v>
      </c>
      <c r="E53" s="43">
        <f t="shared" si="1"/>
        <v>0</v>
      </c>
      <c r="F53"/>
      <c r="G53"/>
      <c r="H53"/>
      <c r="I53"/>
      <c r="J53"/>
      <c r="K53"/>
      <c r="L53"/>
      <c r="M53"/>
      <c r="N53"/>
      <c r="O53"/>
    </row>
    <row r="54" spans="1:15" ht="14.25" x14ac:dyDescent="0.15">
      <c r="A54" s="29" t="s">
        <v>2270</v>
      </c>
      <c r="B54" s="70" t="s">
        <v>6750</v>
      </c>
      <c r="C54" s="31">
        <f>IF($B$2&gt;0,$B$2,MULTIPLIER!$C$14)</f>
        <v>0</v>
      </c>
      <c r="D54" s="32">
        <v>22.25</v>
      </c>
      <c r="E54" s="43">
        <f t="shared" si="1"/>
        <v>0</v>
      </c>
      <c r="F54"/>
      <c r="G54"/>
      <c r="H54"/>
      <c r="I54"/>
      <c r="J54"/>
      <c r="K54"/>
      <c r="L54"/>
      <c r="M54"/>
      <c r="N54"/>
      <c r="O54"/>
    </row>
    <row r="55" spans="1:15" ht="14.25" x14ac:dyDescent="0.15">
      <c r="A55" s="33" t="s">
        <v>2272</v>
      </c>
      <c r="B55" s="71" t="s">
        <v>6751</v>
      </c>
      <c r="C55" s="35">
        <f>IF($B$2&gt;0,$B$2,MULTIPLIER!$C$14)</f>
        <v>0</v>
      </c>
      <c r="D55" s="36">
        <v>30.7</v>
      </c>
      <c r="E55" s="43">
        <f t="shared" si="1"/>
        <v>0</v>
      </c>
      <c r="F55"/>
      <c r="G55"/>
      <c r="H55"/>
      <c r="I55"/>
      <c r="J55"/>
      <c r="K55"/>
      <c r="L55"/>
      <c r="M55"/>
      <c r="N55"/>
      <c r="O55"/>
    </row>
    <row r="56" spans="1:15" ht="32.1" customHeight="1" x14ac:dyDescent="0.15">
      <c r="A56" s="243" t="s">
        <v>40</v>
      </c>
      <c r="B56" s="244"/>
      <c r="C56" s="243"/>
      <c r="D56" s="243"/>
      <c r="E56" s="243"/>
      <c r="F56" s="93" t="str">
        <f>HYPERLINK("#'Couplings'!A1","Top of Page")</f>
        <v>Top of Page</v>
      </c>
      <c r="G56"/>
      <c r="H56"/>
      <c r="I56"/>
      <c r="J56"/>
      <c r="K56"/>
      <c r="L56"/>
      <c r="M56"/>
      <c r="N56"/>
      <c r="O56"/>
    </row>
    <row r="57" spans="1:15" ht="14.25" x14ac:dyDescent="0.15">
      <c r="A57" s="29" t="s">
        <v>4600</v>
      </c>
      <c r="B57" s="70" t="s">
        <v>5583</v>
      </c>
      <c r="C57" s="31">
        <f>IF($C$2&gt;0,$C$2,MULTIPLIER!$C$16)</f>
        <v>0</v>
      </c>
      <c r="D57" s="32">
        <v>31.6</v>
      </c>
      <c r="E57" s="43">
        <f t="shared" ref="E57:E70" si="2">C57*D57</f>
        <v>0</v>
      </c>
      <c r="F57"/>
      <c r="G57"/>
      <c r="H57"/>
      <c r="I57"/>
      <c r="J57"/>
      <c r="K57"/>
      <c r="L57"/>
      <c r="M57"/>
      <c r="N57"/>
      <c r="O57"/>
    </row>
    <row r="58" spans="1:15" ht="14.25" x14ac:dyDescent="0.15">
      <c r="A58" s="33" t="s">
        <v>4602</v>
      </c>
      <c r="B58" s="71" t="s">
        <v>5584</v>
      </c>
      <c r="C58" s="35">
        <f>IF($C$2&gt;0,$C$2,MULTIPLIER!$C$16)</f>
        <v>0</v>
      </c>
      <c r="D58" s="36">
        <v>33.450000000000003</v>
      </c>
      <c r="E58" s="43">
        <f t="shared" si="2"/>
        <v>0</v>
      </c>
      <c r="F58"/>
      <c r="G58"/>
      <c r="H58"/>
      <c r="I58"/>
      <c r="J58"/>
      <c r="K58"/>
      <c r="L58"/>
      <c r="M58"/>
      <c r="N58"/>
      <c r="O58"/>
    </row>
    <row r="59" spans="1:15" ht="14.25" x14ac:dyDescent="0.15">
      <c r="A59" s="29" t="s">
        <v>4604</v>
      </c>
      <c r="B59" s="70" t="s">
        <v>5585</v>
      </c>
      <c r="C59" s="31">
        <f>IF($C$2&gt;0,$C$2,MULTIPLIER!$C$16)</f>
        <v>0</v>
      </c>
      <c r="D59" s="32">
        <v>33.450000000000003</v>
      </c>
      <c r="E59" s="43">
        <f t="shared" si="2"/>
        <v>0</v>
      </c>
      <c r="F59"/>
      <c r="G59"/>
      <c r="H59"/>
      <c r="I59"/>
      <c r="J59"/>
      <c r="K59"/>
      <c r="L59"/>
      <c r="M59"/>
      <c r="N59"/>
      <c r="O59"/>
    </row>
    <row r="60" spans="1:15" ht="14.25" x14ac:dyDescent="0.15">
      <c r="A60" s="33" t="s">
        <v>4606</v>
      </c>
      <c r="B60" s="71" t="s">
        <v>5586</v>
      </c>
      <c r="C60" s="35">
        <f>IF($C$2&gt;0,$C$2,MULTIPLIER!$C$16)</f>
        <v>0</v>
      </c>
      <c r="D60" s="36">
        <v>37.799999999999997</v>
      </c>
      <c r="E60" s="43">
        <f t="shared" si="2"/>
        <v>0</v>
      </c>
      <c r="F60"/>
      <c r="G60"/>
      <c r="H60"/>
      <c r="I60"/>
      <c r="J60"/>
      <c r="K60"/>
      <c r="L60"/>
      <c r="M60"/>
      <c r="N60"/>
      <c r="O60"/>
    </row>
    <row r="61" spans="1:15" ht="14.25" x14ac:dyDescent="0.15">
      <c r="A61" s="29" t="s">
        <v>4608</v>
      </c>
      <c r="B61" s="70" t="s">
        <v>5587</v>
      </c>
      <c r="C61" s="31">
        <f>IF($C$2&gt;0,$C$2,MULTIPLIER!$C$16)</f>
        <v>0</v>
      </c>
      <c r="D61" s="32">
        <v>38.35</v>
      </c>
      <c r="E61" s="43">
        <f t="shared" si="2"/>
        <v>0</v>
      </c>
      <c r="F61"/>
      <c r="G61"/>
      <c r="H61"/>
      <c r="I61"/>
      <c r="J61"/>
      <c r="K61"/>
      <c r="L61"/>
      <c r="M61"/>
      <c r="N61"/>
      <c r="O61"/>
    </row>
    <row r="62" spans="1:15" ht="14.25" x14ac:dyDescent="0.15">
      <c r="A62" s="33" t="s">
        <v>4610</v>
      </c>
      <c r="B62" s="71" t="s">
        <v>5588</v>
      </c>
      <c r="C62" s="35">
        <f>IF($C$2&gt;0,$C$2,MULTIPLIER!$C$16)</f>
        <v>0</v>
      </c>
      <c r="D62" s="36">
        <v>57</v>
      </c>
      <c r="E62" s="43">
        <f t="shared" si="2"/>
        <v>0</v>
      </c>
      <c r="F62"/>
      <c r="G62"/>
      <c r="H62"/>
      <c r="I62"/>
      <c r="J62"/>
      <c r="K62"/>
      <c r="L62"/>
      <c r="M62"/>
      <c r="N62"/>
      <c r="O62"/>
    </row>
    <row r="63" spans="1:15" ht="14.25" x14ac:dyDescent="0.15">
      <c r="A63" s="29" t="s">
        <v>4612</v>
      </c>
      <c r="B63" s="70" t="s">
        <v>5589</v>
      </c>
      <c r="C63" s="31">
        <f>IF($C$2&gt;0,$C$2,MULTIPLIER!$C$16)</f>
        <v>0</v>
      </c>
      <c r="D63" s="32">
        <v>55.25</v>
      </c>
      <c r="E63" s="43">
        <f t="shared" si="2"/>
        <v>0</v>
      </c>
      <c r="F63"/>
      <c r="G63"/>
      <c r="H63"/>
      <c r="I63"/>
      <c r="J63"/>
      <c r="K63"/>
      <c r="L63"/>
      <c r="M63"/>
      <c r="N63"/>
      <c r="O63"/>
    </row>
    <row r="64" spans="1:15" ht="14.25" x14ac:dyDescent="0.15">
      <c r="A64" s="33" t="s">
        <v>4614</v>
      </c>
      <c r="B64" s="71" t="s">
        <v>5590</v>
      </c>
      <c r="C64" s="35">
        <f>IF($C$2&gt;0,$C$2,MULTIPLIER!$C$16)</f>
        <v>0</v>
      </c>
      <c r="D64" s="36">
        <v>69.7</v>
      </c>
      <c r="E64" s="43">
        <f t="shared" si="2"/>
        <v>0</v>
      </c>
      <c r="F64"/>
      <c r="G64"/>
      <c r="H64"/>
      <c r="I64"/>
      <c r="J64"/>
      <c r="K64"/>
      <c r="L64"/>
      <c r="M64"/>
      <c r="N64"/>
      <c r="O64"/>
    </row>
    <row r="65" spans="1:15" ht="14.25" x14ac:dyDescent="0.15">
      <c r="A65" s="29" t="s">
        <v>4616</v>
      </c>
      <c r="B65" s="70" t="s">
        <v>5591</v>
      </c>
      <c r="C65" s="31">
        <f>IF($C$2&gt;0,$C$2,MULTIPLIER!$C$16)</f>
        <v>0</v>
      </c>
      <c r="D65" s="32">
        <v>69.349999999999994</v>
      </c>
      <c r="E65" s="43">
        <f t="shared" si="2"/>
        <v>0</v>
      </c>
      <c r="F65"/>
      <c r="G65"/>
      <c r="H65"/>
      <c r="I65"/>
      <c r="J65"/>
      <c r="K65"/>
      <c r="L65"/>
      <c r="M65"/>
      <c r="N65"/>
      <c r="O65"/>
    </row>
    <row r="66" spans="1:15" ht="14.25" x14ac:dyDescent="0.15">
      <c r="A66" s="33" t="s">
        <v>4618</v>
      </c>
      <c r="B66" s="71" t="s">
        <v>5572</v>
      </c>
      <c r="C66" s="35">
        <f>IF($C$2&gt;0,$C$2,MULTIPLIER!$C$16)</f>
        <v>0</v>
      </c>
      <c r="D66" s="36">
        <v>116.65</v>
      </c>
      <c r="E66" s="43">
        <f t="shared" si="2"/>
        <v>0</v>
      </c>
      <c r="F66"/>
      <c r="G66"/>
      <c r="H66"/>
      <c r="I66"/>
      <c r="J66"/>
      <c r="K66"/>
      <c r="L66"/>
      <c r="M66"/>
      <c r="N66"/>
      <c r="O66"/>
    </row>
    <row r="67" spans="1:15" ht="14.25" x14ac:dyDescent="0.15">
      <c r="A67" s="29" t="s">
        <v>4620</v>
      </c>
      <c r="B67" s="70" t="s">
        <v>5578</v>
      </c>
      <c r="C67" s="31">
        <f>IF($C$2&gt;0,$C$2,MULTIPLIER!$C$16)</f>
        <v>0</v>
      </c>
      <c r="D67" s="32">
        <v>156.4</v>
      </c>
      <c r="E67" s="43">
        <f t="shared" si="2"/>
        <v>0</v>
      </c>
      <c r="F67"/>
      <c r="G67"/>
      <c r="H67"/>
      <c r="I67"/>
      <c r="J67"/>
      <c r="K67"/>
      <c r="L67"/>
      <c r="M67"/>
      <c r="N67"/>
      <c r="O67"/>
    </row>
    <row r="68" spans="1:15" ht="14.25" x14ac:dyDescent="0.15">
      <c r="A68" s="33" t="s">
        <v>4622</v>
      </c>
      <c r="B68" s="71" t="s">
        <v>5592</v>
      </c>
      <c r="C68" s="35">
        <f>IF($C$2&gt;0,$C$2,MULTIPLIER!$C$16)</f>
        <v>0</v>
      </c>
      <c r="D68" s="36">
        <v>158.9</v>
      </c>
      <c r="E68" s="43">
        <f t="shared" si="2"/>
        <v>0</v>
      </c>
      <c r="F68"/>
      <c r="G68"/>
      <c r="H68"/>
      <c r="I68"/>
      <c r="J68"/>
      <c r="K68"/>
      <c r="L68"/>
      <c r="M68"/>
      <c r="N68"/>
      <c r="O68"/>
    </row>
    <row r="69" spans="1:15" ht="14.25" x14ac:dyDescent="0.15">
      <c r="A69" s="29" t="s">
        <v>4624</v>
      </c>
      <c r="B69" s="70" t="s">
        <v>6752</v>
      </c>
      <c r="C69" s="31">
        <f>IF($C$2&gt;0,$C$2,MULTIPLIER!$C$16)</f>
        <v>0</v>
      </c>
      <c r="D69" s="32">
        <v>94.9</v>
      </c>
      <c r="E69" s="43">
        <f t="shared" si="2"/>
        <v>0</v>
      </c>
      <c r="F69"/>
      <c r="G69"/>
      <c r="H69"/>
      <c r="I69"/>
      <c r="J69"/>
      <c r="K69"/>
      <c r="L69"/>
      <c r="M69"/>
      <c r="N69"/>
      <c r="O69"/>
    </row>
    <row r="70" spans="1:15" ht="14.25" x14ac:dyDescent="0.15">
      <c r="A70" s="33" t="s">
        <v>4626</v>
      </c>
      <c r="B70" s="71" t="s">
        <v>6753</v>
      </c>
      <c r="C70" s="35">
        <f>IF($C$2&gt;0,$C$2,MULTIPLIER!$C$16)</f>
        <v>0</v>
      </c>
      <c r="D70" s="36">
        <v>207.75</v>
      </c>
      <c r="E70" s="43">
        <f t="shared" si="2"/>
        <v>0</v>
      </c>
      <c r="F70"/>
      <c r="G70"/>
      <c r="H70"/>
      <c r="I70"/>
      <c r="J70"/>
      <c r="K70"/>
      <c r="L70"/>
      <c r="M70"/>
      <c r="N70"/>
      <c r="O70"/>
    </row>
    <row r="71" spans="1:15" ht="32.1" customHeight="1" x14ac:dyDescent="0.15">
      <c r="A71" s="243" t="s">
        <v>41</v>
      </c>
      <c r="B71" s="244"/>
      <c r="C71" s="243"/>
      <c r="D71" s="243"/>
      <c r="E71" s="243"/>
      <c r="F71" s="93" t="str">
        <f>HYPERLINK("#'Couplings'!A1","Top of Page")</f>
        <v>Top of Page</v>
      </c>
      <c r="G71"/>
      <c r="H71"/>
      <c r="I71"/>
      <c r="J71"/>
      <c r="K71"/>
      <c r="L71"/>
      <c r="M71"/>
      <c r="N71"/>
      <c r="O71"/>
    </row>
    <row r="72" spans="1:15" ht="14.25" x14ac:dyDescent="0.15">
      <c r="A72" s="29" t="s">
        <v>4628</v>
      </c>
      <c r="B72" s="70" t="s">
        <v>5585</v>
      </c>
      <c r="C72" s="31">
        <f>IF($D$2&gt;0,$D$2,MULTIPLIER!$C$17)</f>
        <v>0</v>
      </c>
      <c r="D72" s="32">
        <v>12.6</v>
      </c>
      <c r="E72" s="43">
        <f t="shared" ref="E72:E79" si="3">C72*D72</f>
        <v>0</v>
      </c>
      <c r="F72"/>
      <c r="G72"/>
      <c r="H72"/>
      <c r="I72"/>
      <c r="J72"/>
      <c r="K72"/>
      <c r="L72"/>
      <c r="M72"/>
      <c r="N72"/>
      <c r="O72"/>
    </row>
    <row r="73" spans="1:15" ht="14.25" x14ac:dyDescent="0.15">
      <c r="A73" s="33" t="s">
        <v>4630</v>
      </c>
      <c r="B73" s="71" t="s">
        <v>5587</v>
      </c>
      <c r="C73" s="35">
        <f>IF($D$2&gt;0,$D$2,MULTIPLIER!$C$17)</f>
        <v>0</v>
      </c>
      <c r="D73" s="36">
        <v>13.83</v>
      </c>
      <c r="E73" s="43">
        <f t="shared" si="3"/>
        <v>0</v>
      </c>
      <c r="F73"/>
      <c r="G73"/>
      <c r="H73"/>
      <c r="I73"/>
      <c r="J73"/>
      <c r="K73"/>
      <c r="L73"/>
      <c r="M73"/>
      <c r="N73"/>
      <c r="O73"/>
    </row>
    <row r="74" spans="1:15" ht="14.25" x14ac:dyDescent="0.15">
      <c r="A74" s="29" t="s">
        <v>4632</v>
      </c>
      <c r="B74" s="70" t="s">
        <v>5589</v>
      </c>
      <c r="C74" s="31">
        <f>IF($D$2&gt;0,$D$2,MULTIPLIER!$C$17)</f>
        <v>0</v>
      </c>
      <c r="D74" s="32">
        <v>15.914999999999999</v>
      </c>
      <c r="E74" s="43">
        <f t="shared" si="3"/>
        <v>0</v>
      </c>
      <c r="F74"/>
      <c r="G74"/>
      <c r="H74"/>
      <c r="I74"/>
      <c r="J74"/>
      <c r="K74"/>
      <c r="L74"/>
      <c r="M74"/>
      <c r="N74"/>
      <c r="O74"/>
    </row>
    <row r="75" spans="1:15" ht="14.25" x14ac:dyDescent="0.15">
      <c r="A75" s="33" t="s">
        <v>4634</v>
      </c>
      <c r="B75" s="71" t="s">
        <v>5591</v>
      </c>
      <c r="C75" s="35">
        <f>IF($D$2&gt;0,$D$2,MULTIPLIER!$C$17)</f>
        <v>0</v>
      </c>
      <c r="D75" s="36">
        <v>18.809999999999999</v>
      </c>
      <c r="E75" s="43">
        <f t="shared" si="3"/>
        <v>0</v>
      </c>
      <c r="F75"/>
      <c r="G75"/>
      <c r="H75"/>
      <c r="I75"/>
      <c r="J75"/>
      <c r="K75"/>
      <c r="L75"/>
      <c r="M75"/>
      <c r="N75"/>
      <c r="O75"/>
    </row>
    <row r="76" spans="1:15" ht="14.25" x14ac:dyDescent="0.15">
      <c r="A76" s="29" t="s">
        <v>4636</v>
      </c>
      <c r="B76" s="70" t="s">
        <v>5593</v>
      </c>
      <c r="C76" s="31">
        <f>IF($D$2&gt;0,$D$2,MULTIPLIER!$C$17)</f>
        <v>0</v>
      </c>
      <c r="D76" s="32">
        <v>38.85</v>
      </c>
      <c r="E76" s="43">
        <f t="shared" si="3"/>
        <v>0</v>
      </c>
      <c r="F76"/>
      <c r="G76"/>
      <c r="H76"/>
      <c r="I76"/>
      <c r="J76"/>
      <c r="K76"/>
      <c r="L76"/>
      <c r="M76"/>
      <c r="N76"/>
      <c r="O76"/>
    </row>
    <row r="77" spans="1:15" ht="14.25" x14ac:dyDescent="0.15">
      <c r="A77" s="33" t="s">
        <v>4638</v>
      </c>
      <c r="B77" s="71" t="s">
        <v>5592</v>
      </c>
      <c r="C77" s="35">
        <f>IF($D$2&gt;0,$D$2,MULTIPLIER!$C$17)</f>
        <v>0</v>
      </c>
      <c r="D77" s="36">
        <v>42.15</v>
      </c>
      <c r="E77" s="43">
        <f t="shared" si="3"/>
        <v>0</v>
      </c>
      <c r="F77"/>
      <c r="G77"/>
      <c r="H77"/>
      <c r="I77"/>
      <c r="J77"/>
      <c r="K77"/>
      <c r="L77"/>
      <c r="M77"/>
      <c r="N77"/>
      <c r="O77"/>
    </row>
    <row r="78" spans="1:15" ht="14.25" x14ac:dyDescent="0.15">
      <c r="A78" s="29" t="s">
        <v>4640</v>
      </c>
      <c r="B78" s="70" t="s">
        <v>5594</v>
      </c>
      <c r="C78" s="31">
        <f>IF($D$2&gt;0,$D$2,MULTIPLIER!$C$17)</f>
        <v>0</v>
      </c>
      <c r="D78" s="32">
        <v>62.25</v>
      </c>
      <c r="E78" s="43">
        <f t="shared" si="3"/>
        <v>0</v>
      </c>
      <c r="F78"/>
      <c r="G78"/>
      <c r="H78"/>
      <c r="I78"/>
      <c r="J78"/>
      <c r="K78"/>
      <c r="L78"/>
      <c r="M78"/>
      <c r="N78"/>
      <c r="O78"/>
    </row>
    <row r="79" spans="1:15" ht="14.25" x14ac:dyDescent="0.15">
      <c r="A79" s="33" t="s">
        <v>4642</v>
      </c>
      <c r="B79" s="71" t="s">
        <v>5595</v>
      </c>
      <c r="C79" s="35">
        <f>IF($D$2&gt;0,$D$2,MULTIPLIER!$C$17)</f>
        <v>0</v>
      </c>
      <c r="D79" s="36">
        <v>96.15</v>
      </c>
      <c r="E79" s="43">
        <f t="shared" si="3"/>
        <v>0</v>
      </c>
      <c r="F79"/>
      <c r="G79"/>
      <c r="H79"/>
      <c r="I79"/>
      <c r="J79"/>
      <c r="K79"/>
      <c r="L79"/>
      <c r="M79"/>
      <c r="N79"/>
      <c r="O79"/>
    </row>
    <row r="80" spans="1:15" ht="32.1" customHeight="1" x14ac:dyDescent="0.15">
      <c r="A80" s="243" t="s">
        <v>42</v>
      </c>
      <c r="B80" s="244"/>
      <c r="C80" s="243"/>
      <c r="D80" s="243"/>
      <c r="E80" s="243"/>
      <c r="F80" s="93" t="str">
        <f>HYPERLINK("#'Couplings'!A1","Top of Page")</f>
        <v>Top of Page</v>
      </c>
      <c r="G80"/>
      <c r="H80"/>
      <c r="I80"/>
      <c r="J80"/>
      <c r="K80"/>
      <c r="L80"/>
      <c r="M80"/>
      <c r="N80"/>
      <c r="O80"/>
    </row>
    <row r="81" spans="1:15" ht="14.25" x14ac:dyDescent="0.15">
      <c r="A81" s="29">
        <v>2002</v>
      </c>
      <c r="B81" s="70" t="s">
        <v>5596</v>
      </c>
      <c r="C81" s="31">
        <f>IF($E$2&gt;0,$E$2,MULTIPLIER!$C$18)</f>
        <v>0</v>
      </c>
      <c r="D81" s="32">
        <v>4.26</v>
      </c>
      <c r="E81" s="43">
        <f t="shared" ref="E81:E88" si="4">C81*D81</f>
        <v>0</v>
      </c>
      <c r="F81"/>
      <c r="G81"/>
      <c r="H81"/>
      <c r="I81"/>
      <c r="J81"/>
      <c r="K81"/>
      <c r="L81"/>
      <c r="M81"/>
      <c r="N81"/>
      <c r="O81"/>
    </row>
    <row r="82" spans="1:15" ht="14.25" x14ac:dyDescent="0.15">
      <c r="A82" s="33">
        <v>2003</v>
      </c>
      <c r="B82" s="71" t="s">
        <v>5597</v>
      </c>
      <c r="C82" s="35">
        <f>IF($E$2&gt;0,$E$2,MULTIPLIER!$C$18)</f>
        <v>0</v>
      </c>
      <c r="D82" s="36">
        <v>4.8899999999999997</v>
      </c>
      <c r="E82" s="43">
        <f t="shared" si="4"/>
        <v>0</v>
      </c>
      <c r="F82"/>
      <c r="G82"/>
      <c r="H82"/>
      <c r="I82"/>
      <c r="J82"/>
      <c r="K82"/>
      <c r="L82"/>
      <c r="M82"/>
      <c r="N82"/>
      <c r="O82"/>
    </row>
    <row r="83" spans="1:15" ht="14.25" x14ac:dyDescent="0.15">
      <c r="A83" s="29">
        <v>2004</v>
      </c>
      <c r="B83" s="70" t="s">
        <v>5598</v>
      </c>
      <c r="C83" s="31">
        <f>IF($E$2&gt;0,$E$2,MULTIPLIER!$C$18)</f>
        <v>0</v>
      </c>
      <c r="D83" s="32">
        <v>7.91</v>
      </c>
      <c r="E83" s="43">
        <f t="shared" si="4"/>
        <v>0</v>
      </c>
      <c r="F83"/>
      <c r="G83"/>
      <c r="H83"/>
      <c r="I83"/>
      <c r="J83"/>
      <c r="K83"/>
      <c r="L83"/>
      <c r="M83"/>
      <c r="N83"/>
      <c r="O83"/>
    </row>
    <row r="84" spans="1:15" ht="14.25" x14ac:dyDescent="0.15">
      <c r="A84" s="33">
        <v>2005</v>
      </c>
      <c r="B84" s="71" t="s">
        <v>5599</v>
      </c>
      <c r="C84" s="35">
        <f>IF($E$2&gt;0,$E$2,MULTIPLIER!$C$18)</f>
        <v>0</v>
      </c>
      <c r="D84" s="36">
        <v>11.24</v>
      </c>
      <c r="E84" s="43">
        <f t="shared" si="4"/>
        <v>0</v>
      </c>
      <c r="F84"/>
      <c r="G84"/>
      <c r="H84"/>
      <c r="I84"/>
      <c r="J84"/>
      <c r="K84"/>
      <c r="L84"/>
      <c r="M84"/>
      <c r="N84"/>
      <c r="O84"/>
    </row>
    <row r="85" spans="1:15" ht="14.25" x14ac:dyDescent="0.15">
      <c r="A85" s="29">
        <v>2006</v>
      </c>
      <c r="B85" s="70" t="s">
        <v>5600</v>
      </c>
      <c r="C85" s="31">
        <f>IF($E$2&gt;0,$E$2,MULTIPLIER!$C$18)</f>
        <v>0</v>
      </c>
      <c r="D85" s="32">
        <v>16.2</v>
      </c>
      <c r="E85" s="43">
        <f t="shared" si="4"/>
        <v>0</v>
      </c>
      <c r="F85"/>
      <c r="G85"/>
      <c r="H85"/>
      <c r="I85"/>
      <c r="J85"/>
      <c r="K85"/>
      <c r="L85"/>
      <c r="M85"/>
      <c r="N85"/>
      <c r="O85"/>
    </row>
    <row r="86" spans="1:15" ht="14.25" x14ac:dyDescent="0.15">
      <c r="A86" s="33">
        <v>2007</v>
      </c>
      <c r="B86" s="71" t="s">
        <v>5601</v>
      </c>
      <c r="C86" s="35">
        <f>IF($E$2&gt;0,$E$2,MULTIPLIER!$C$18)</f>
        <v>0</v>
      </c>
      <c r="D86" s="36">
        <v>27.71</v>
      </c>
      <c r="E86" s="43">
        <f t="shared" si="4"/>
        <v>0</v>
      </c>
      <c r="F86"/>
      <c r="G86"/>
      <c r="H86"/>
      <c r="I86"/>
      <c r="J86"/>
      <c r="K86"/>
      <c r="L86"/>
      <c r="M86"/>
      <c r="N86"/>
      <c r="O86"/>
    </row>
    <row r="87" spans="1:15" ht="14.25" x14ac:dyDescent="0.15">
      <c r="A87" s="29">
        <v>2022</v>
      </c>
      <c r="B87" s="70" t="s">
        <v>5602</v>
      </c>
      <c r="C87" s="31">
        <f>IF($E$2&gt;0,$E$2,MULTIPLIER!$C$18)</f>
        <v>0</v>
      </c>
      <c r="D87" s="32">
        <v>5.6</v>
      </c>
      <c r="E87" s="43">
        <f t="shared" si="4"/>
        <v>0</v>
      </c>
      <c r="F87"/>
      <c r="G87"/>
      <c r="H87"/>
      <c r="I87"/>
      <c r="J87"/>
      <c r="K87"/>
      <c r="L87"/>
      <c r="M87"/>
      <c r="N87"/>
      <c r="O87"/>
    </row>
    <row r="88" spans="1:15" ht="14.25" x14ac:dyDescent="0.15">
      <c r="A88" s="33">
        <v>2023</v>
      </c>
      <c r="B88" s="71" t="s">
        <v>5603</v>
      </c>
      <c r="C88" s="35">
        <f>IF($E$2&gt;0,$E$2,MULTIPLIER!$C$18)</f>
        <v>0</v>
      </c>
      <c r="D88" s="36">
        <v>6.99</v>
      </c>
      <c r="E88" s="43">
        <f t="shared" si="4"/>
        <v>0</v>
      </c>
      <c r="F88"/>
      <c r="G88"/>
      <c r="H88"/>
      <c r="I88"/>
      <c r="J88"/>
      <c r="K88"/>
      <c r="L88"/>
      <c r="M88"/>
      <c r="N88"/>
      <c r="O88"/>
    </row>
    <row r="89" spans="1:15" x14ac:dyDescent="0.15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</row>
    <row r="90" spans="1:15" x14ac:dyDescent="0.15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</row>
    <row r="91" spans="1:15" x14ac:dyDescent="0.15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</row>
    <row r="92" spans="1:15" x14ac:dyDescent="0.15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</row>
    <row r="93" spans="1:15" x14ac:dyDescent="0.15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</row>
    <row r="94" spans="1:15" x14ac:dyDescent="0.15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</row>
    <row r="95" spans="1:15" x14ac:dyDescent="0.15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</row>
  </sheetData>
  <mergeCells count="5">
    <mergeCell ref="B1:E1"/>
    <mergeCell ref="A5:E5"/>
    <mergeCell ref="A56:E56"/>
    <mergeCell ref="A71:E71"/>
    <mergeCell ref="A80:E80"/>
  </mergeCells>
  <hyperlinks>
    <hyperlink ref="B3" location="'Couplings'!A5" display="Merchant Coupling" xr:uid="{7CAC980C-B61C-4596-B949-07E6451BE2DC}"/>
    <hyperlink ref="C3" location="'Couplings'!A56" display="Flexible Rubber Coupling" xr:uid="{0CAF9898-9FD8-4C95-9B18-AF02B285623B}"/>
    <hyperlink ref="D3" location="'Couplings'!A71" display="No Hub Coupling" xr:uid="{1A4BE21B-2BE7-4A1D-84CB-18EC93507C20}"/>
    <hyperlink ref="E3" location="'Couplings'!A80" display="Dielectric Union" xr:uid="{A84F9546-8A2A-4FE9-8087-4F282AB4BC50}"/>
    <hyperlink ref="F3" location="'Master List'!A1" tooltip="Go to Master List" display="Master List ▶" xr:uid="{836F920D-E14B-438D-B190-ECE9730D9D0E}"/>
  </hyperlinks>
  <pageMargins left="0.75" right="0.75" top="1" bottom="1" header="0.5" footer="0.5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1"/>
  </sheetPr>
  <dimension ref="A1:O612"/>
  <sheetViews>
    <sheetView showGridLines="0" workbookViewId="0">
      <selection activeCell="A604" sqref="A604:E604"/>
    </sheetView>
  </sheetViews>
  <sheetFormatPr defaultRowHeight="10.5" x14ac:dyDescent="0.15"/>
  <cols>
    <col min="1" max="1" width="21.1640625" style="5" customWidth="1"/>
    <col min="2" max="2" width="36.1640625" style="5" bestFit="1" customWidth="1"/>
    <col min="3" max="5" width="24.5" style="5" customWidth="1"/>
    <col min="6" max="6" width="24.5" style="6" customWidth="1"/>
    <col min="7" max="9" width="24.5" style="5" customWidth="1"/>
    <col min="10" max="14" width="22" style="5" customWidth="1"/>
    <col min="15" max="15" width="15" style="5" customWidth="1"/>
  </cols>
  <sheetData>
    <row r="1" spans="1:15" ht="21" customHeight="1" thickBot="1" x14ac:dyDescent="0.2">
      <c r="A1" s="26" t="s">
        <v>5184</v>
      </c>
      <c r="B1" s="246" t="s">
        <v>5185</v>
      </c>
      <c r="C1" s="246"/>
      <c r="D1" s="246"/>
      <c r="E1" s="246"/>
      <c r="F1" s="246"/>
      <c r="G1" s="246"/>
      <c r="H1" s="206"/>
      <c r="I1"/>
      <c r="J1"/>
      <c r="K1"/>
      <c r="L1"/>
      <c r="M1"/>
      <c r="N1"/>
      <c r="O1"/>
    </row>
    <row r="2" spans="1:15" ht="32.25" customHeight="1" thickTop="1" x14ac:dyDescent="0.15">
      <c r="A2" s="37"/>
      <c r="B2" s="220">
        <v>0</v>
      </c>
      <c r="C2" s="220">
        <v>0</v>
      </c>
      <c r="D2" s="220">
        <v>0</v>
      </c>
      <c r="E2" s="220">
        <v>0</v>
      </c>
      <c r="F2" s="220">
        <v>0</v>
      </c>
      <c r="G2" s="220">
        <v>0</v>
      </c>
      <c r="H2" s="207">
        <v>0</v>
      </c>
      <c r="I2"/>
      <c r="J2"/>
      <c r="K2"/>
      <c r="L2"/>
      <c r="M2"/>
      <c r="N2"/>
      <c r="O2"/>
    </row>
    <row r="3" spans="1:15" ht="60" customHeight="1" x14ac:dyDescent="0.15">
      <c r="A3" s="237" t="s">
        <v>31</v>
      </c>
      <c r="B3" s="38" t="str">
        <f>HYPERLINK("#'Connectors'!A5","Yellow Coated Gas Connector")</f>
        <v>Yellow Coated Gas Connector</v>
      </c>
      <c r="C3" s="38" t="str">
        <f>HYPERLINK("#'Connectors'!A284","Uncoated Gas Connector")</f>
        <v>Uncoated Gas Connector</v>
      </c>
      <c r="D3" s="38" t="str">
        <f>HYPERLINK("#'Connectors'!A549","Stainless Corrugated Connector")</f>
        <v>Stainless Corrugated Connector</v>
      </c>
      <c r="E3" s="38" t="str">
        <f>HYPERLINK("#'Connectors'!A571","Copper Corrugated Connector")</f>
        <v>Copper Corrugated Connector</v>
      </c>
      <c r="F3" s="38" t="str">
        <f>HYPERLINK("#'Connectors'!A582","Stainless Braided Faucett Connector")</f>
        <v>Stainless Braided Faucett Connector</v>
      </c>
      <c r="G3" s="38" t="str">
        <f>HYPERLINK("#'Connectors'!A597","Stainless Braided Toilet Connector")</f>
        <v>Stainless Braided Toilet Connector</v>
      </c>
      <c r="H3" s="226" t="str">
        <f>HYPERLINK("#'Connectors'!A604","Gas Yellow Pipe")</f>
        <v>Gas Yellow Pipe</v>
      </c>
      <c r="I3" s="238" t="s">
        <v>7182</v>
      </c>
      <c r="J3"/>
      <c r="K3"/>
      <c r="L3"/>
      <c r="M3"/>
      <c r="N3"/>
      <c r="O3"/>
    </row>
    <row r="4" spans="1:15" ht="15.75" x14ac:dyDescent="0.15">
      <c r="A4" s="199" t="s">
        <v>70</v>
      </c>
      <c r="B4" s="199" t="s">
        <v>71</v>
      </c>
      <c r="C4" s="199" t="s">
        <v>72</v>
      </c>
      <c r="D4" s="199" t="s">
        <v>73</v>
      </c>
      <c r="E4" s="199" t="s">
        <v>74</v>
      </c>
      <c r="F4"/>
      <c r="G4"/>
      <c r="H4"/>
      <c r="I4"/>
      <c r="J4"/>
      <c r="K4"/>
      <c r="L4"/>
      <c r="M4"/>
      <c r="N4"/>
      <c r="O4"/>
    </row>
    <row r="5" spans="1:15" ht="32.1" customHeight="1" x14ac:dyDescent="0.15">
      <c r="A5" s="243" t="s">
        <v>32</v>
      </c>
      <c r="B5" s="243"/>
      <c r="C5" s="243"/>
      <c r="D5" s="243"/>
      <c r="E5" s="243"/>
      <c r="F5" s="93" t="str">
        <f>HYPERLINK("#'Connectors'!A1","Top of Page")</f>
        <v>Top of Page</v>
      </c>
      <c r="G5"/>
      <c r="H5"/>
      <c r="I5"/>
      <c r="J5"/>
      <c r="K5"/>
      <c r="L5"/>
      <c r="M5"/>
      <c r="N5"/>
      <c r="O5"/>
    </row>
    <row r="6" spans="1:15" ht="14.25" x14ac:dyDescent="0.15">
      <c r="A6" s="29" t="s">
        <v>2575</v>
      </c>
      <c r="B6" s="70" t="s">
        <v>6754</v>
      </c>
      <c r="C6" s="31">
        <f>IF($B$2&gt;0,$B$2,MULTIPLIER!$C$56)</f>
        <v>0</v>
      </c>
      <c r="D6" s="32">
        <v>51.22</v>
      </c>
      <c r="E6" s="43">
        <f t="shared" ref="E6:E69" si="0">C6*D6</f>
        <v>0</v>
      </c>
      <c r="F6"/>
      <c r="G6"/>
      <c r="H6"/>
      <c r="I6"/>
      <c r="J6"/>
      <c r="K6"/>
      <c r="L6"/>
      <c r="M6"/>
      <c r="N6"/>
      <c r="O6"/>
    </row>
    <row r="7" spans="1:15" ht="14.25" x14ac:dyDescent="0.15">
      <c r="A7" s="33" t="s">
        <v>2577</v>
      </c>
      <c r="B7" s="71" t="s">
        <v>6755</v>
      </c>
      <c r="C7" s="35">
        <f>IF($B$2&gt;0,$B$2,MULTIPLIER!$C$56)</f>
        <v>0</v>
      </c>
      <c r="D7" s="36">
        <v>59.11</v>
      </c>
      <c r="E7" s="43">
        <f t="shared" si="0"/>
        <v>0</v>
      </c>
      <c r="F7"/>
      <c r="G7"/>
      <c r="H7"/>
      <c r="I7"/>
      <c r="J7"/>
      <c r="K7"/>
      <c r="L7"/>
      <c r="M7"/>
      <c r="N7"/>
      <c r="O7"/>
    </row>
    <row r="8" spans="1:15" ht="14.25" x14ac:dyDescent="0.15">
      <c r="A8" s="29" t="s">
        <v>2579</v>
      </c>
      <c r="B8" s="70" t="s">
        <v>6756</v>
      </c>
      <c r="C8" s="31">
        <f>IF($B$2&gt;0,$B$2,MULTIPLIER!$C$56)</f>
        <v>0</v>
      </c>
      <c r="D8" s="32">
        <v>67</v>
      </c>
      <c r="E8" s="43">
        <f t="shared" si="0"/>
        <v>0</v>
      </c>
      <c r="F8"/>
      <c r="G8"/>
      <c r="H8"/>
      <c r="I8"/>
      <c r="J8"/>
      <c r="K8"/>
      <c r="L8"/>
      <c r="M8"/>
      <c r="N8"/>
      <c r="O8"/>
    </row>
    <row r="9" spans="1:15" ht="14.25" x14ac:dyDescent="0.15">
      <c r="A9" s="33" t="s">
        <v>2581</v>
      </c>
      <c r="B9" s="71" t="s">
        <v>6757</v>
      </c>
      <c r="C9" s="35">
        <f>IF($B$2&gt;0,$B$2,MULTIPLIER!$C$56)</f>
        <v>0</v>
      </c>
      <c r="D9" s="36">
        <v>81.56</v>
      </c>
      <c r="E9" s="43">
        <f t="shared" si="0"/>
        <v>0</v>
      </c>
      <c r="F9"/>
      <c r="G9"/>
      <c r="H9"/>
      <c r="I9"/>
      <c r="J9"/>
      <c r="K9"/>
      <c r="L9"/>
      <c r="M9"/>
      <c r="N9"/>
      <c r="O9"/>
    </row>
    <row r="10" spans="1:15" ht="14.25" x14ac:dyDescent="0.15">
      <c r="A10" s="29" t="s">
        <v>2583</v>
      </c>
      <c r="B10" s="70" t="s">
        <v>6758</v>
      </c>
      <c r="C10" s="31">
        <f>IF($B$2&gt;0,$B$2,MULTIPLIER!$C$56)</f>
        <v>0</v>
      </c>
      <c r="D10" s="32">
        <v>98.07</v>
      </c>
      <c r="E10" s="43">
        <f t="shared" si="0"/>
        <v>0</v>
      </c>
      <c r="F10"/>
      <c r="G10"/>
      <c r="H10"/>
      <c r="I10"/>
      <c r="J10"/>
      <c r="K10"/>
      <c r="L10"/>
      <c r="M10"/>
      <c r="N10"/>
      <c r="O10"/>
    </row>
    <row r="11" spans="1:15" ht="14.25" x14ac:dyDescent="0.15">
      <c r="A11" s="33" t="s">
        <v>2585</v>
      </c>
      <c r="B11" s="71" t="s">
        <v>6759</v>
      </c>
      <c r="C11" s="35">
        <f>IF($B$2&gt;0,$B$2,MULTIPLIER!$C$56)</f>
        <v>0</v>
      </c>
      <c r="D11" s="36">
        <v>114</v>
      </c>
      <c r="E11" s="43">
        <f t="shared" si="0"/>
        <v>0</v>
      </c>
      <c r="F11"/>
      <c r="G11"/>
      <c r="H11"/>
      <c r="I11"/>
      <c r="J11"/>
      <c r="K11"/>
      <c r="L11"/>
      <c r="M11"/>
      <c r="N11"/>
      <c r="O11"/>
    </row>
    <row r="12" spans="1:15" ht="14.25" x14ac:dyDescent="0.15">
      <c r="A12" s="29" t="s">
        <v>2587</v>
      </c>
      <c r="B12" s="70" t="s">
        <v>6760</v>
      </c>
      <c r="C12" s="31">
        <f>IF($B$2&gt;0,$B$2,MULTIPLIER!$C$56)</f>
        <v>0</v>
      </c>
      <c r="D12" s="32">
        <v>16</v>
      </c>
      <c r="E12" s="43">
        <f t="shared" si="0"/>
        <v>0</v>
      </c>
      <c r="F12"/>
      <c r="G12"/>
      <c r="H12"/>
      <c r="I12"/>
      <c r="J12"/>
      <c r="K12"/>
      <c r="L12"/>
      <c r="M12"/>
      <c r="N12"/>
      <c r="O12"/>
    </row>
    <row r="13" spans="1:15" ht="14.25" x14ac:dyDescent="0.15">
      <c r="A13" s="33" t="s">
        <v>2589</v>
      </c>
      <c r="B13" s="71" t="s">
        <v>6761</v>
      </c>
      <c r="C13" s="35">
        <f>IF($B$2&gt;0,$B$2,MULTIPLIER!$C$56)</f>
        <v>0</v>
      </c>
      <c r="D13" s="36">
        <v>20.8</v>
      </c>
      <c r="E13" s="43">
        <f t="shared" si="0"/>
        <v>0</v>
      </c>
      <c r="F13"/>
      <c r="G13"/>
      <c r="H13"/>
      <c r="I13"/>
      <c r="J13"/>
      <c r="K13"/>
      <c r="L13"/>
      <c r="M13"/>
      <c r="N13"/>
      <c r="O13"/>
    </row>
    <row r="14" spans="1:15" ht="14.25" x14ac:dyDescent="0.15">
      <c r="A14" s="29" t="s">
        <v>2591</v>
      </c>
      <c r="B14" s="70" t="s">
        <v>6762</v>
      </c>
      <c r="C14" s="31">
        <f>IF($B$2&gt;0,$B$2,MULTIPLIER!$C$56)</f>
        <v>0</v>
      </c>
      <c r="D14" s="32">
        <v>25.4</v>
      </c>
      <c r="E14" s="43">
        <f t="shared" si="0"/>
        <v>0</v>
      </c>
      <c r="F14"/>
      <c r="G14"/>
      <c r="H14"/>
      <c r="I14"/>
      <c r="J14"/>
      <c r="K14"/>
      <c r="L14"/>
      <c r="M14"/>
      <c r="N14"/>
      <c r="O14"/>
    </row>
    <row r="15" spans="1:15" ht="14.25" x14ac:dyDescent="0.15">
      <c r="A15" s="33" t="s">
        <v>2593</v>
      </c>
      <c r="B15" s="71" t="s">
        <v>6763</v>
      </c>
      <c r="C15" s="35">
        <f>IF($B$2&gt;0,$B$2,MULTIPLIER!$C$56)</f>
        <v>0</v>
      </c>
      <c r="D15" s="36">
        <v>30.1</v>
      </c>
      <c r="E15" s="43">
        <f t="shared" si="0"/>
        <v>0</v>
      </c>
      <c r="F15"/>
      <c r="G15"/>
      <c r="H15"/>
      <c r="I15"/>
      <c r="J15"/>
      <c r="K15"/>
      <c r="L15"/>
      <c r="M15"/>
      <c r="N15"/>
      <c r="O15"/>
    </row>
    <row r="16" spans="1:15" ht="14.25" x14ac:dyDescent="0.15">
      <c r="A16" s="29" t="s">
        <v>2595</v>
      </c>
      <c r="B16" s="70" t="s">
        <v>6764</v>
      </c>
      <c r="C16" s="31">
        <f>IF($B$2&gt;0,$B$2,MULTIPLIER!$C$56)</f>
        <v>0</v>
      </c>
      <c r="D16" s="32">
        <v>34</v>
      </c>
      <c r="E16" s="43">
        <f t="shared" si="0"/>
        <v>0</v>
      </c>
      <c r="F16"/>
      <c r="G16"/>
      <c r="H16"/>
      <c r="I16"/>
      <c r="J16"/>
      <c r="K16"/>
      <c r="L16"/>
      <c r="M16"/>
      <c r="N16"/>
      <c r="O16"/>
    </row>
    <row r="17" spans="1:15" ht="14.25" x14ac:dyDescent="0.15">
      <c r="A17" s="33" t="s">
        <v>2597</v>
      </c>
      <c r="B17" s="71" t="s">
        <v>6765</v>
      </c>
      <c r="C17" s="35">
        <f>IF($B$2&gt;0,$B$2,MULTIPLIER!$C$56)</f>
        <v>0</v>
      </c>
      <c r="D17" s="36">
        <v>43.4</v>
      </c>
      <c r="E17" s="43">
        <f t="shared" si="0"/>
        <v>0</v>
      </c>
      <c r="F17"/>
      <c r="G17"/>
      <c r="H17"/>
      <c r="I17"/>
      <c r="J17"/>
      <c r="K17"/>
      <c r="L17"/>
      <c r="M17"/>
      <c r="N17"/>
      <c r="O17"/>
    </row>
    <row r="18" spans="1:15" ht="14.25" x14ac:dyDescent="0.15">
      <c r="A18" s="29" t="s">
        <v>2599</v>
      </c>
      <c r="B18" s="70" t="s">
        <v>6766</v>
      </c>
      <c r="C18" s="31">
        <f>IF($B$2&gt;0,$B$2,MULTIPLIER!$C$56)</f>
        <v>0</v>
      </c>
      <c r="D18" s="32">
        <v>51.5</v>
      </c>
      <c r="E18" s="43">
        <f t="shared" si="0"/>
        <v>0</v>
      </c>
      <c r="F18"/>
      <c r="G18"/>
      <c r="H18"/>
      <c r="I18"/>
      <c r="J18"/>
      <c r="K18"/>
      <c r="L18"/>
      <c r="M18"/>
      <c r="N18"/>
      <c r="O18"/>
    </row>
    <row r="19" spans="1:15" ht="14.25" x14ac:dyDescent="0.15">
      <c r="A19" s="33" t="s">
        <v>2601</v>
      </c>
      <c r="B19" s="71" t="s">
        <v>6767</v>
      </c>
      <c r="C19" s="35">
        <f>IF($B$2&gt;0,$B$2,MULTIPLIER!$C$56)</f>
        <v>0</v>
      </c>
      <c r="D19" s="36">
        <v>61</v>
      </c>
      <c r="E19" s="43">
        <f t="shared" si="0"/>
        <v>0</v>
      </c>
      <c r="F19"/>
      <c r="G19"/>
      <c r="H19"/>
      <c r="I19"/>
      <c r="J19"/>
      <c r="K19"/>
      <c r="L19"/>
      <c r="M19"/>
      <c r="N19"/>
      <c r="O19"/>
    </row>
    <row r="20" spans="1:15" ht="14.25" x14ac:dyDescent="0.15">
      <c r="A20" s="29" t="s">
        <v>2603</v>
      </c>
      <c r="B20" s="70" t="s">
        <v>6768</v>
      </c>
      <c r="C20" s="31">
        <f>IF($B$2&gt;0,$B$2,MULTIPLIER!$C$56)</f>
        <v>0</v>
      </c>
      <c r="D20" s="32">
        <v>25.4</v>
      </c>
      <c r="E20" s="43">
        <f t="shared" si="0"/>
        <v>0</v>
      </c>
      <c r="F20"/>
      <c r="G20"/>
      <c r="H20"/>
      <c r="I20"/>
      <c r="J20"/>
      <c r="K20"/>
      <c r="L20"/>
      <c r="M20"/>
      <c r="N20"/>
      <c r="O20"/>
    </row>
    <row r="21" spans="1:15" ht="14.25" x14ac:dyDescent="0.15">
      <c r="A21" s="33" t="s">
        <v>2605</v>
      </c>
      <c r="B21" s="71" t="s">
        <v>6769</v>
      </c>
      <c r="C21" s="35">
        <f>IF($B$2&gt;0,$B$2,MULTIPLIER!$C$56)</f>
        <v>0</v>
      </c>
      <c r="D21" s="36">
        <v>30.2</v>
      </c>
      <c r="E21" s="43">
        <f t="shared" si="0"/>
        <v>0</v>
      </c>
      <c r="F21"/>
      <c r="G21"/>
      <c r="H21"/>
      <c r="I21"/>
      <c r="J21"/>
      <c r="K21"/>
      <c r="L21"/>
      <c r="M21"/>
      <c r="N21"/>
      <c r="O21"/>
    </row>
    <row r="22" spans="1:15" ht="14.25" x14ac:dyDescent="0.15">
      <c r="A22" s="29" t="s">
        <v>2607</v>
      </c>
      <c r="B22" s="70" t="s">
        <v>6770</v>
      </c>
      <c r="C22" s="31">
        <f>IF($B$2&gt;0,$B$2,MULTIPLIER!$C$56)</f>
        <v>0</v>
      </c>
      <c r="D22" s="32">
        <v>34.799999999999997</v>
      </c>
      <c r="E22" s="43">
        <f t="shared" si="0"/>
        <v>0</v>
      </c>
      <c r="F22"/>
      <c r="G22"/>
      <c r="H22"/>
      <c r="I22"/>
      <c r="J22"/>
      <c r="K22"/>
      <c r="L22"/>
      <c r="M22"/>
      <c r="N22"/>
      <c r="O22"/>
    </row>
    <row r="23" spans="1:15" ht="14.25" x14ac:dyDescent="0.15">
      <c r="A23" s="33" t="s">
        <v>2609</v>
      </c>
      <c r="B23" s="71" t="s">
        <v>6771</v>
      </c>
      <c r="C23" s="35">
        <f>IF($B$2&gt;0,$B$2,MULTIPLIER!$C$56)</f>
        <v>0</v>
      </c>
      <c r="D23" s="36">
        <v>39.5</v>
      </c>
      <c r="E23" s="43">
        <f t="shared" si="0"/>
        <v>0</v>
      </c>
      <c r="F23"/>
      <c r="G23"/>
      <c r="H23"/>
      <c r="I23"/>
      <c r="J23"/>
      <c r="K23"/>
      <c r="L23"/>
      <c r="M23"/>
      <c r="N23"/>
      <c r="O23"/>
    </row>
    <row r="24" spans="1:15" ht="14.25" x14ac:dyDescent="0.15">
      <c r="A24" s="29" t="s">
        <v>2611</v>
      </c>
      <c r="B24" s="70" t="s">
        <v>6772</v>
      </c>
      <c r="C24" s="31">
        <f>IF($B$2&gt;0,$B$2,MULTIPLIER!$C$56)</f>
        <v>0</v>
      </c>
      <c r="D24" s="32">
        <v>43.4</v>
      </c>
      <c r="E24" s="43">
        <f t="shared" si="0"/>
        <v>0</v>
      </c>
      <c r="F24"/>
      <c r="G24"/>
      <c r="H24"/>
      <c r="I24"/>
      <c r="J24"/>
      <c r="K24"/>
      <c r="L24"/>
      <c r="M24"/>
      <c r="N24"/>
      <c r="O24"/>
    </row>
    <row r="25" spans="1:15" ht="14.25" x14ac:dyDescent="0.15">
      <c r="A25" s="33" t="s">
        <v>2613</v>
      </c>
      <c r="B25" s="71" t="s">
        <v>6773</v>
      </c>
      <c r="C25" s="35">
        <f>IF($B$2&gt;0,$B$2,MULTIPLIER!$C$56)</f>
        <v>0</v>
      </c>
      <c r="D25" s="36">
        <v>52.8</v>
      </c>
      <c r="E25" s="43">
        <f t="shared" si="0"/>
        <v>0</v>
      </c>
      <c r="F25"/>
      <c r="G25"/>
      <c r="H25"/>
      <c r="I25"/>
      <c r="J25"/>
      <c r="K25"/>
      <c r="L25"/>
      <c r="M25"/>
      <c r="N25"/>
      <c r="O25"/>
    </row>
    <row r="26" spans="1:15" ht="14.25" x14ac:dyDescent="0.15">
      <c r="A26" s="29" t="s">
        <v>2615</v>
      </c>
      <c r="B26" s="70" t="s">
        <v>6774</v>
      </c>
      <c r="C26" s="31">
        <f>IF($B$2&gt;0,$B$2,MULTIPLIER!$C$56)</f>
        <v>0</v>
      </c>
      <c r="D26" s="32">
        <v>60.9</v>
      </c>
      <c r="E26" s="43">
        <f t="shared" si="0"/>
        <v>0</v>
      </c>
      <c r="F26"/>
      <c r="G26"/>
      <c r="H26"/>
      <c r="I26"/>
      <c r="J26"/>
      <c r="K26"/>
      <c r="L26"/>
      <c r="M26"/>
      <c r="N26"/>
      <c r="O26"/>
    </row>
    <row r="27" spans="1:15" ht="14.25" x14ac:dyDescent="0.15">
      <c r="A27" s="33" t="s">
        <v>2617</v>
      </c>
      <c r="B27" s="71" t="s">
        <v>6775</v>
      </c>
      <c r="C27" s="35">
        <f>IF($B$2&gt;0,$B$2,MULTIPLIER!$C$56)</f>
        <v>0</v>
      </c>
      <c r="D27" s="36">
        <v>70.400000000000006</v>
      </c>
      <c r="E27" s="43">
        <f t="shared" si="0"/>
        <v>0</v>
      </c>
      <c r="F27"/>
      <c r="G27"/>
      <c r="H27"/>
      <c r="I27"/>
      <c r="J27"/>
      <c r="K27"/>
      <c r="L27"/>
      <c r="M27"/>
      <c r="N27"/>
      <c r="O27"/>
    </row>
    <row r="28" spans="1:15" ht="14.25" x14ac:dyDescent="0.15">
      <c r="A28" s="29" t="s">
        <v>2619</v>
      </c>
      <c r="B28" s="70" t="s">
        <v>6776</v>
      </c>
      <c r="C28" s="31">
        <f>IF($B$2&gt;0,$B$2,MULTIPLIER!$C$56)</f>
        <v>0</v>
      </c>
      <c r="D28" s="32">
        <v>26.8</v>
      </c>
      <c r="E28" s="43">
        <f t="shared" si="0"/>
        <v>0</v>
      </c>
      <c r="F28"/>
      <c r="G28"/>
      <c r="H28"/>
      <c r="I28"/>
      <c r="J28"/>
      <c r="K28"/>
      <c r="L28"/>
      <c r="M28"/>
      <c r="N28"/>
      <c r="O28"/>
    </row>
    <row r="29" spans="1:15" ht="14.25" x14ac:dyDescent="0.15">
      <c r="A29" s="33" t="s">
        <v>2621</v>
      </c>
      <c r="B29" s="71" t="s">
        <v>6777</v>
      </c>
      <c r="C29" s="35">
        <f>IF($B$2&gt;0,$B$2,MULTIPLIER!$C$56)</f>
        <v>0</v>
      </c>
      <c r="D29" s="36">
        <v>31.6</v>
      </c>
      <c r="E29" s="43">
        <f t="shared" si="0"/>
        <v>0</v>
      </c>
      <c r="F29"/>
      <c r="G29"/>
      <c r="H29"/>
      <c r="I29"/>
      <c r="J29"/>
      <c r="K29"/>
      <c r="L29"/>
      <c r="M29"/>
      <c r="N29"/>
      <c r="O29"/>
    </row>
    <row r="30" spans="1:15" ht="14.25" x14ac:dyDescent="0.15">
      <c r="A30" s="29" t="s">
        <v>2623</v>
      </c>
      <c r="B30" s="70" t="s">
        <v>6778</v>
      </c>
      <c r="C30" s="31">
        <f>IF($B$2&gt;0,$B$2,MULTIPLIER!$C$56)</f>
        <v>0</v>
      </c>
      <c r="D30" s="32">
        <v>36.200000000000003</v>
      </c>
      <c r="E30" s="43">
        <f t="shared" si="0"/>
        <v>0</v>
      </c>
      <c r="F30"/>
      <c r="G30"/>
      <c r="H30"/>
      <c r="I30"/>
      <c r="J30"/>
      <c r="K30"/>
      <c r="L30"/>
      <c r="M30"/>
      <c r="N30"/>
      <c r="O30"/>
    </row>
    <row r="31" spans="1:15" ht="14.25" x14ac:dyDescent="0.15">
      <c r="A31" s="33" t="s">
        <v>2625</v>
      </c>
      <c r="B31" s="71" t="s">
        <v>6779</v>
      </c>
      <c r="C31" s="35">
        <f>IF($B$2&gt;0,$B$2,MULTIPLIER!$C$56)</f>
        <v>0</v>
      </c>
      <c r="D31" s="36">
        <v>40.9</v>
      </c>
      <c r="E31" s="43">
        <f t="shared" si="0"/>
        <v>0</v>
      </c>
      <c r="F31"/>
      <c r="G31"/>
      <c r="H31"/>
      <c r="I31"/>
      <c r="J31"/>
      <c r="K31"/>
      <c r="L31"/>
      <c r="M31"/>
      <c r="N31"/>
      <c r="O31"/>
    </row>
    <row r="32" spans="1:15" ht="14.25" x14ac:dyDescent="0.15">
      <c r="A32" s="29" t="s">
        <v>2627</v>
      </c>
      <c r="B32" s="70" t="s">
        <v>6780</v>
      </c>
      <c r="C32" s="31">
        <f>IF($B$2&gt;0,$B$2,MULTIPLIER!$C$56)</f>
        <v>0</v>
      </c>
      <c r="D32" s="32">
        <v>44.8</v>
      </c>
      <c r="E32" s="43">
        <f t="shared" si="0"/>
        <v>0</v>
      </c>
      <c r="F32"/>
      <c r="G32"/>
      <c r="H32"/>
      <c r="I32"/>
      <c r="J32"/>
      <c r="K32"/>
      <c r="L32"/>
      <c r="M32"/>
      <c r="N32"/>
      <c r="O32"/>
    </row>
    <row r="33" spans="1:15" ht="14.25" x14ac:dyDescent="0.15">
      <c r="A33" s="33" t="s">
        <v>2629</v>
      </c>
      <c r="B33" s="71" t="s">
        <v>6781</v>
      </c>
      <c r="C33" s="35">
        <f>IF($B$2&gt;0,$B$2,MULTIPLIER!$C$56)</f>
        <v>0</v>
      </c>
      <c r="D33" s="36">
        <v>54.2</v>
      </c>
      <c r="E33" s="43">
        <f t="shared" si="0"/>
        <v>0</v>
      </c>
      <c r="F33"/>
      <c r="G33"/>
      <c r="H33"/>
      <c r="I33"/>
      <c r="J33"/>
      <c r="K33"/>
      <c r="L33"/>
      <c r="M33"/>
      <c r="N33"/>
      <c r="O33"/>
    </row>
    <row r="34" spans="1:15" ht="14.25" x14ac:dyDescent="0.15">
      <c r="A34" s="29" t="s">
        <v>2631</v>
      </c>
      <c r="B34" s="70" t="s">
        <v>6782</v>
      </c>
      <c r="C34" s="31">
        <f>IF($B$2&gt;0,$B$2,MULTIPLIER!$C$56)</f>
        <v>0</v>
      </c>
      <c r="D34" s="32">
        <v>62.3</v>
      </c>
      <c r="E34" s="43">
        <f t="shared" si="0"/>
        <v>0</v>
      </c>
      <c r="F34"/>
      <c r="G34"/>
      <c r="H34"/>
      <c r="I34"/>
      <c r="J34"/>
      <c r="K34"/>
      <c r="L34"/>
      <c r="M34"/>
      <c r="N34"/>
      <c r="O34"/>
    </row>
    <row r="35" spans="1:15" ht="14.25" x14ac:dyDescent="0.15">
      <c r="A35" s="33" t="s">
        <v>2633</v>
      </c>
      <c r="B35" s="71" t="s">
        <v>6783</v>
      </c>
      <c r="C35" s="35">
        <f>IF($B$2&gt;0,$B$2,MULTIPLIER!$C$56)</f>
        <v>0</v>
      </c>
      <c r="D35" s="36">
        <v>71.8</v>
      </c>
      <c r="E35" s="43">
        <f t="shared" si="0"/>
        <v>0</v>
      </c>
      <c r="F35"/>
      <c r="G35"/>
      <c r="H35"/>
      <c r="I35"/>
      <c r="J35"/>
      <c r="K35"/>
      <c r="L35"/>
      <c r="M35"/>
      <c r="N35"/>
      <c r="O35"/>
    </row>
    <row r="36" spans="1:15" ht="14.25" x14ac:dyDescent="0.15">
      <c r="A36" s="29" t="s">
        <v>2635</v>
      </c>
      <c r="B36" s="70" t="s">
        <v>6784</v>
      </c>
      <c r="C36" s="31">
        <f>IF($B$2&gt;0,$B$2,MULTIPLIER!$C$56)</f>
        <v>0</v>
      </c>
      <c r="D36" s="32">
        <v>28.2</v>
      </c>
      <c r="E36" s="43">
        <f t="shared" si="0"/>
        <v>0</v>
      </c>
      <c r="F36"/>
      <c r="G36"/>
      <c r="H36"/>
      <c r="I36"/>
      <c r="J36"/>
      <c r="K36"/>
      <c r="L36"/>
      <c r="M36"/>
      <c r="N36"/>
      <c r="O36"/>
    </row>
    <row r="37" spans="1:15" ht="14.25" x14ac:dyDescent="0.15">
      <c r="A37" s="33" t="s">
        <v>2637</v>
      </c>
      <c r="B37" s="71" t="s">
        <v>6785</v>
      </c>
      <c r="C37" s="35">
        <f>IF($B$2&gt;0,$B$2,MULTIPLIER!$C$56)</f>
        <v>0</v>
      </c>
      <c r="D37" s="36">
        <v>33</v>
      </c>
      <c r="E37" s="43">
        <f t="shared" si="0"/>
        <v>0</v>
      </c>
      <c r="F37"/>
      <c r="G37"/>
      <c r="H37"/>
      <c r="I37"/>
      <c r="J37"/>
      <c r="K37"/>
      <c r="L37"/>
      <c r="M37"/>
      <c r="N37"/>
      <c r="O37"/>
    </row>
    <row r="38" spans="1:15" ht="14.25" x14ac:dyDescent="0.15">
      <c r="A38" s="29" t="s">
        <v>2639</v>
      </c>
      <c r="B38" s="70" t="s">
        <v>6786</v>
      </c>
      <c r="C38" s="31">
        <f>IF($B$2&gt;0,$B$2,MULTIPLIER!$C$56)</f>
        <v>0</v>
      </c>
      <c r="D38" s="32">
        <v>37.6</v>
      </c>
      <c r="E38" s="43">
        <f t="shared" si="0"/>
        <v>0</v>
      </c>
      <c r="F38"/>
      <c r="G38"/>
      <c r="H38"/>
      <c r="I38"/>
      <c r="J38"/>
      <c r="K38"/>
      <c r="L38"/>
      <c r="M38"/>
      <c r="N38"/>
      <c r="O38"/>
    </row>
    <row r="39" spans="1:15" ht="14.25" x14ac:dyDescent="0.15">
      <c r="A39" s="33" t="s">
        <v>2641</v>
      </c>
      <c r="B39" s="71" t="s">
        <v>6787</v>
      </c>
      <c r="C39" s="35">
        <f>IF($B$2&gt;0,$B$2,MULTIPLIER!$C$56)</f>
        <v>0</v>
      </c>
      <c r="D39" s="36">
        <v>42.3</v>
      </c>
      <c r="E39" s="43">
        <f t="shared" si="0"/>
        <v>0</v>
      </c>
      <c r="F39"/>
      <c r="G39"/>
      <c r="H39"/>
      <c r="I39"/>
      <c r="J39"/>
      <c r="K39"/>
      <c r="L39"/>
      <c r="M39"/>
      <c r="N39"/>
      <c r="O39"/>
    </row>
    <row r="40" spans="1:15" ht="14.25" x14ac:dyDescent="0.15">
      <c r="A40" s="29" t="s">
        <v>2643</v>
      </c>
      <c r="B40" s="70" t="s">
        <v>6788</v>
      </c>
      <c r="C40" s="31">
        <f>IF($B$2&gt;0,$B$2,MULTIPLIER!$C$56)</f>
        <v>0</v>
      </c>
      <c r="D40" s="32">
        <v>46.2</v>
      </c>
      <c r="E40" s="43">
        <f t="shared" si="0"/>
        <v>0</v>
      </c>
      <c r="F40"/>
      <c r="G40"/>
      <c r="H40"/>
      <c r="I40"/>
      <c r="J40"/>
      <c r="K40"/>
      <c r="L40"/>
      <c r="M40"/>
      <c r="N40"/>
      <c r="O40"/>
    </row>
    <row r="41" spans="1:15" ht="14.25" x14ac:dyDescent="0.15">
      <c r="A41" s="33" t="s">
        <v>2645</v>
      </c>
      <c r="B41" s="71" t="s">
        <v>6789</v>
      </c>
      <c r="C41" s="35">
        <f>IF($B$2&gt;0,$B$2,MULTIPLIER!$C$56)</f>
        <v>0</v>
      </c>
      <c r="D41" s="36">
        <v>55.6</v>
      </c>
      <c r="E41" s="43">
        <f t="shared" si="0"/>
        <v>0</v>
      </c>
      <c r="F41"/>
      <c r="G41"/>
      <c r="H41"/>
      <c r="I41"/>
      <c r="J41"/>
      <c r="K41"/>
      <c r="L41"/>
      <c r="M41"/>
      <c r="N41"/>
      <c r="O41"/>
    </row>
    <row r="42" spans="1:15" ht="14.25" x14ac:dyDescent="0.15">
      <c r="A42" s="29" t="s">
        <v>2647</v>
      </c>
      <c r="B42" s="70" t="s">
        <v>6790</v>
      </c>
      <c r="C42" s="31">
        <f>IF($B$2&gt;0,$B$2,MULTIPLIER!$C$56)</f>
        <v>0</v>
      </c>
      <c r="D42" s="32">
        <v>63.7</v>
      </c>
      <c r="E42" s="43">
        <f t="shared" si="0"/>
        <v>0</v>
      </c>
      <c r="F42"/>
      <c r="G42"/>
      <c r="H42"/>
      <c r="I42"/>
      <c r="J42"/>
      <c r="K42"/>
      <c r="L42"/>
      <c r="M42"/>
      <c r="N42"/>
      <c r="O42"/>
    </row>
    <row r="43" spans="1:15" ht="14.25" x14ac:dyDescent="0.15">
      <c r="A43" s="33" t="s">
        <v>2649</v>
      </c>
      <c r="B43" s="71" t="s">
        <v>6791</v>
      </c>
      <c r="C43" s="35">
        <f>IF($B$2&gt;0,$B$2,MULTIPLIER!$C$56)</f>
        <v>0</v>
      </c>
      <c r="D43" s="36">
        <v>73.2</v>
      </c>
      <c r="E43" s="43">
        <f t="shared" si="0"/>
        <v>0</v>
      </c>
      <c r="F43"/>
      <c r="G43"/>
      <c r="H43"/>
      <c r="I43"/>
      <c r="J43"/>
      <c r="K43"/>
      <c r="L43"/>
      <c r="M43"/>
      <c r="N43"/>
      <c r="O43"/>
    </row>
    <row r="44" spans="1:15" ht="14.25" x14ac:dyDescent="0.15">
      <c r="A44" s="29" t="s">
        <v>2651</v>
      </c>
      <c r="B44" s="70" t="s">
        <v>6792</v>
      </c>
      <c r="C44" s="31">
        <f>IF($B$2&gt;0,$B$2,MULTIPLIER!$C$56)</f>
        <v>0</v>
      </c>
      <c r="D44" s="32">
        <v>25.4</v>
      </c>
      <c r="E44" s="43">
        <f t="shared" si="0"/>
        <v>0</v>
      </c>
      <c r="F44"/>
      <c r="G44"/>
      <c r="H44"/>
      <c r="I44"/>
      <c r="J44"/>
      <c r="K44"/>
      <c r="L44"/>
      <c r="M44"/>
      <c r="N44"/>
      <c r="O44"/>
    </row>
    <row r="45" spans="1:15" ht="14.25" x14ac:dyDescent="0.15">
      <c r="A45" s="33" t="s">
        <v>2653</v>
      </c>
      <c r="B45" s="71" t="s">
        <v>6793</v>
      </c>
      <c r="C45" s="35">
        <f>IF($B$2&gt;0,$B$2,MULTIPLIER!$C$56)</f>
        <v>0</v>
      </c>
      <c r="D45" s="36">
        <v>30.2</v>
      </c>
      <c r="E45" s="43">
        <f t="shared" si="0"/>
        <v>0</v>
      </c>
      <c r="F45"/>
      <c r="G45"/>
      <c r="H45"/>
      <c r="I45"/>
      <c r="J45"/>
      <c r="K45"/>
      <c r="L45"/>
      <c r="M45"/>
      <c r="N45"/>
      <c r="O45"/>
    </row>
    <row r="46" spans="1:15" ht="14.25" x14ac:dyDescent="0.15">
      <c r="A46" s="29" t="s">
        <v>2655</v>
      </c>
      <c r="B46" s="70" t="s">
        <v>6794</v>
      </c>
      <c r="C46" s="31">
        <f>IF($B$2&gt;0,$B$2,MULTIPLIER!$C$56)</f>
        <v>0</v>
      </c>
      <c r="D46" s="32">
        <v>34.799999999999997</v>
      </c>
      <c r="E46" s="43">
        <f t="shared" si="0"/>
        <v>0</v>
      </c>
      <c r="F46"/>
      <c r="G46"/>
      <c r="H46"/>
      <c r="I46"/>
      <c r="J46"/>
      <c r="K46"/>
      <c r="L46"/>
      <c r="M46"/>
      <c r="N46"/>
      <c r="O46"/>
    </row>
    <row r="47" spans="1:15" ht="14.25" x14ac:dyDescent="0.15">
      <c r="A47" s="33" t="s">
        <v>2657</v>
      </c>
      <c r="B47" s="71" t="s">
        <v>6795</v>
      </c>
      <c r="C47" s="35">
        <f>IF($B$2&gt;0,$B$2,MULTIPLIER!$C$56)</f>
        <v>0</v>
      </c>
      <c r="D47" s="36">
        <v>39.5</v>
      </c>
      <c r="E47" s="43">
        <f t="shared" si="0"/>
        <v>0</v>
      </c>
      <c r="F47"/>
      <c r="G47"/>
      <c r="H47"/>
      <c r="I47"/>
      <c r="J47"/>
      <c r="K47"/>
      <c r="L47"/>
      <c r="M47"/>
      <c r="N47"/>
      <c r="O47"/>
    </row>
    <row r="48" spans="1:15" ht="14.25" x14ac:dyDescent="0.15">
      <c r="A48" s="29" t="s">
        <v>2659</v>
      </c>
      <c r="B48" s="70" t="s">
        <v>6796</v>
      </c>
      <c r="C48" s="31">
        <f>IF($B$2&gt;0,$B$2,MULTIPLIER!$C$56)</f>
        <v>0</v>
      </c>
      <c r="D48" s="32">
        <v>43.4</v>
      </c>
      <c r="E48" s="43">
        <f t="shared" si="0"/>
        <v>0</v>
      </c>
      <c r="F48"/>
      <c r="G48"/>
      <c r="H48"/>
      <c r="I48"/>
      <c r="J48"/>
      <c r="K48"/>
      <c r="L48"/>
      <c r="M48"/>
      <c r="N48"/>
      <c r="O48"/>
    </row>
    <row r="49" spans="1:15" ht="14.25" x14ac:dyDescent="0.15">
      <c r="A49" s="33" t="s">
        <v>2661</v>
      </c>
      <c r="B49" s="71" t="s">
        <v>6797</v>
      </c>
      <c r="C49" s="35">
        <f>IF($B$2&gt;0,$B$2,MULTIPLIER!$C$56)</f>
        <v>0</v>
      </c>
      <c r="D49" s="36">
        <v>52.8</v>
      </c>
      <c r="E49" s="43">
        <f t="shared" si="0"/>
        <v>0</v>
      </c>
      <c r="F49"/>
      <c r="G49"/>
      <c r="H49"/>
      <c r="I49"/>
      <c r="J49"/>
      <c r="K49"/>
      <c r="L49"/>
      <c r="M49"/>
      <c r="N49"/>
      <c r="O49"/>
    </row>
    <row r="50" spans="1:15" ht="14.25" x14ac:dyDescent="0.15">
      <c r="A50" s="29" t="s">
        <v>2663</v>
      </c>
      <c r="B50" s="70" t="s">
        <v>6798</v>
      </c>
      <c r="C50" s="31">
        <f>IF($B$2&gt;0,$B$2,MULTIPLIER!$C$56)</f>
        <v>0</v>
      </c>
      <c r="D50" s="32">
        <v>60.9</v>
      </c>
      <c r="E50" s="43">
        <f t="shared" si="0"/>
        <v>0</v>
      </c>
      <c r="F50"/>
      <c r="G50"/>
      <c r="H50"/>
      <c r="I50"/>
      <c r="J50"/>
      <c r="K50"/>
      <c r="L50"/>
      <c r="M50"/>
      <c r="N50"/>
      <c r="O50"/>
    </row>
    <row r="51" spans="1:15" ht="14.25" x14ac:dyDescent="0.15">
      <c r="A51" s="33" t="s">
        <v>2665</v>
      </c>
      <c r="B51" s="71" t="s">
        <v>6799</v>
      </c>
      <c r="C51" s="35">
        <f>IF($B$2&gt;0,$B$2,MULTIPLIER!$C$56)</f>
        <v>0</v>
      </c>
      <c r="D51" s="36">
        <v>70.400000000000006</v>
      </c>
      <c r="E51" s="43">
        <f t="shared" si="0"/>
        <v>0</v>
      </c>
      <c r="F51"/>
      <c r="G51"/>
      <c r="H51"/>
      <c r="I51"/>
      <c r="J51"/>
      <c r="K51"/>
      <c r="L51"/>
      <c r="M51"/>
      <c r="N51"/>
      <c r="O51"/>
    </row>
    <row r="52" spans="1:15" ht="14.25" x14ac:dyDescent="0.15">
      <c r="A52" s="29" t="s">
        <v>2667</v>
      </c>
      <c r="B52" s="70" t="s">
        <v>6800</v>
      </c>
      <c r="C52" s="31">
        <f>IF($B$2&gt;0,$B$2,MULTIPLIER!$C$56)</f>
        <v>0</v>
      </c>
      <c r="D52" s="32">
        <v>28.2</v>
      </c>
      <c r="E52" s="43">
        <f t="shared" si="0"/>
        <v>0</v>
      </c>
      <c r="F52"/>
      <c r="G52"/>
      <c r="H52"/>
      <c r="I52"/>
      <c r="J52"/>
      <c r="K52"/>
      <c r="L52"/>
      <c r="M52"/>
      <c r="N52"/>
      <c r="O52"/>
    </row>
    <row r="53" spans="1:15" ht="14.25" x14ac:dyDescent="0.15">
      <c r="A53" s="33" t="s">
        <v>2669</v>
      </c>
      <c r="B53" s="71" t="s">
        <v>6801</v>
      </c>
      <c r="C53" s="35">
        <f>IF($B$2&gt;0,$B$2,MULTIPLIER!$C$56)</f>
        <v>0</v>
      </c>
      <c r="D53" s="36">
        <v>33</v>
      </c>
      <c r="E53" s="43">
        <f t="shared" si="0"/>
        <v>0</v>
      </c>
      <c r="F53"/>
      <c r="G53"/>
      <c r="H53"/>
      <c r="I53"/>
      <c r="J53"/>
      <c r="K53"/>
      <c r="L53"/>
      <c r="M53"/>
      <c r="N53"/>
      <c r="O53"/>
    </row>
    <row r="54" spans="1:15" ht="14.25" x14ac:dyDescent="0.15">
      <c r="A54" s="29" t="s">
        <v>2671</v>
      </c>
      <c r="B54" s="70" t="s">
        <v>6802</v>
      </c>
      <c r="C54" s="31">
        <f>IF($B$2&gt;0,$B$2,MULTIPLIER!$C$56)</f>
        <v>0</v>
      </c>
      <c r="D54" s="32">
        <v>37.6</v>
      </c>
      <c r="E54" s="43">
        <f t="shared" si="0"/>
        <v>0</v>
      </c>
      <c r="F54"/>
      <c r="G54"/>
      <c r="H54"/>
      <c r="I54"/>
      <c r="J54"/>
      <c r="K54"/>
      <c r="L54"/>
      <c r="M54"/>
      <c r="N54"/>
      <c r="O54"/>
    </row>
    <row r="55" spans="1:15" ht="14.25" x14ac:dyDescent="0.15">
      <c r="A55" s="33" t="s">
        <v>2673</v>
      </c>
      <c r="B55" s="71" t="s">
        <v>6803</v>
      </c>
      <c r="C55" s="35">
        <f>IF($B$2&gt;0,$B$2,MULTIPLIER!$C$56)</f>
        <v>0</v>
      </c>
      <c r="D55" s="36">
        <v>42.3</v>
      </c>
      <c r="E55" s="43">
        <f t="shared" si="0"/>
        <v>0</v>
      </c>
      <c r="F55"/>
      <c r="G55"/>
      <c r="H55"/>
      <c r="I55"/>
      <c r="J55"/>
      <c r="K55"/>
      <c r="L55"/>
      <c r="M55"/>
      <c r="N55"/>
      <c r="O55"/>
    </row>
    <row r="56" spans="1:15" ht="14.25" x14ac:dyDescent="0.15">
      <c r="A56" s="29" t="s">
        <v>2675</v>
      </c>
      <c r="B56" s="70" t="s">
        <v>6804</v>
      </c>
      <c r="C56" s="31">
        <f>IF($B$2&gt;0,$B$2,MULTIPLIER!$C$56)</f>
        <v>0</v>
      </c>
      <c r="D56" s="32">
        <v>46.2</v>
      </c>
      <c r="E56" s="43">
        <f t="shared" si="0"/>
        <v>0</v>
      </c>
      <c r="F56"/>
      <c r="G56"/>
      <c r="H56"/>
      <c r="I56"/>
      <c r="J56"/>
      <c r="K56"/>
      <c r="L56"/>
      <c r="M56"/>
      <c r="N56"/>
      <c r="O56"/>
    </row>
    <row r="57" spans="1:15" ht="14.25" x14ac:dyDescent="0.15">
      <c r="A57" s="33" t="s">
        <v>2677</v>
      </c>
      <c r="B57" s="71" t="s">
        <v>6805</v>
      </c>
      <c r="C57" s="35">
        <f>IF($B$2&gt;0,$B$2,MULTIPLIER!$C$56)</f>
        <v>0</v>
      </c>
      <c r="D57" s="36">
        <v>55.6</v>
      </c>
      <c r="E57" s="43">
        <f t="shared" si="0"/>
        <v>0</v>
      </c>
      <c r="F57"/>
      <c r="G57"/>
      <c r="H57"/>
      <c r="I57"/>
      <c r="J57"/>
      <c r="K57"/>
      <c r="L57"/>
      <c r="M57"/>
      <c r="N57"/>
      <c r="O57"/>
    </row>
    <row r="58" spans="1:15" ht="14.25" x14ac:dyDescent="0.15">
      <c r="A58" s="29" t="s">
        <v>2679</v>
      </c>
      <c r="B58" s="70" t="s">
        <v>6806</v>
      </c>
      <c r="C58" s="31">
        <f>IF($B$2&gt;0,$B$2,MULTIPLIER!$C$56)</f>
        <v>0</v>
      </c>
      <c r="D58" s="32">
        <v>63.7</v>
      </c>
      <c r="E58" s="43">
        <f t="shared" si="0"/>
        <v>0</v>
      </c>
      <c r="F58"/>
      <c r="G58"/>
      <c r="H58"/>
      <c r="I58"/>
      <c r="J58"/>
      <c r="K58"/>
      <c r="L58"/>
      <c r="M58"/>
      <c r="N58"/>
      <c r="O58"/>
    </row>
    <row r="59" spans="1:15" ht="14.25" x14ac:dyDescent="0.15">
      <c r="A59" s="33" t="s">
        <v>2681</v>
      </c>
      <c r="B59" s="71" t="s">
        <v>6807</v>
      </c>
      <c r="C59" s="35">
        <f>IF($B$2&gt;0,$B$2,MULTIPLIER!$C$56)</f>
        <v>0</v>
      </c>
      <c r="D59" s="36">
        <v>73.2</v>
      </c>
      <c r="E59" s="43">
        <f t="shared" si="0"/>
        <v>0</v>
      </c>
      <c r="F59"/>
      <c r="G59"/>
      <c r="H59"/>
      <c r="I59"/>
      <c r="J59"/>
      <c r="K59"/>
      <c r="L59"/>
      <c r="M59"/>
      <c r="N59"/>
      <c r="O59"/>
    </row>
    <row r="60" spans="1:15" ht="14.25" x14ac:dyDescent="0.15">
      <c r="A60" s="29" t="s">
        <v>2683</v>
      </c>
      <c r="B60" s="70" t="s">
        <v>6808</v>
      </c>
      <c r="C60" s="31">
        <f>IF($B$2&gt;0,$B$2,MULTIPLIER!$C$56)</f>
        <v>0</v>
      </c>
      <c r="D60" s="32">
        <v>25.4</v>
      </c>
      <c r="E60" s="43">
        <f t="shared" si="0"/>
        <v>0</v>
      </c>
      <c r="F60"/>
      <c r="G60"/>
      <c r="H60"/>
      <c r="I60"/>
      <c r="J60"/>
      <c r="K60"/>
      <c r="L60"/>
      <c r="M60"/>
      <c r="N60"/>
      <c r="O60"/>
    </row>
    <row r="61" spans="1:15" ht="14.25" x14ac:dyDescent="0.15">
      <c r="A61" s="33" t="s">
        <v>2685</v>
      </c>
      <c r="B61" s="71" t="s">
        <v>6809</v>
      </c>
      <c r="C61" s="35">
        <f>IF($B$2&gt;0,$B$2,MULTIPLIER!$C$56)</f>
        <v>0</v>
      </c>
      <c r="D61" s="36">
        <v>30.2</v>
      </c>
      <c r="E61" s="43">
        <f t="shared" si="0"/>
        <v>0</v>
      </c>
      <c r="F61"/>
      <c r="G61"/>
      <c r="H61"/>
      <c r="I61"/>
      <c r="J61"/>
      <c r="K61"/>
      <c r="L61"/>
      <c r="M61"/>
      <c r="N61"/>
      <c r="O61"/>
    </row>
    <row r="62" spans="1:15" ht="14.25" x14ac:dyDescent="0.15">
      <c r="A62" s="29" t="s">
        <v>2687</v>
      </c>
      <c r="B62" s="70" t="s">
        <v>6810</v>
      </c>
      <c r="C62" s="31">
        <f>IF($B$2&gt;0,$B$2,MULTIPLIER!$C$56)</f>
        <v>0</v>
      </c>
      <c r="D62" s="32">
        <v>34.799999999999997</v>
      </c>
      <c r="E62" s="43">
        <f t="shared" si="0"/>
        <v>0</v>
      </c>
      <c r="F62"/>
      <c r="G62"/>
      <c r="H62"/>
      <c r="I62"/>
      <c r="J62"/>
      <c r="K62"/>
      <c r="L62"/>
      <c r="M62"/>
      <c r="N62"/>
      <c r="O62"/>
    </row>
    <row r="63" spans="1:15" ht="14.25" x14ac:dyDescent="0.15">
      <c r="A63" s="33" t="s">
        <v>2689</v>
      </c>
      <c r="B63" s="71" t="s">
        <v>6811</v>
      </c>
      <c r="C63" s="35">
        <f>IF($B$2&gt;0,$B$2,MULTIPLIER!$C$56)</f>
        <v>0</v>
      </c>
      <c r="D63" s="36">
        <v>39.5</v>
      </c>
      <c r="E63" s="43">
        <f t="shared" si="0"/>
        <v>0</v>
      </c>
      <c r="F63"/>
      <c r="G63"/>
      <c r="H63"/>
      <c r="I63"/>
      <c r="J63"/>
      <c r="K63"/>
      <c r="L63"/>
      <c r="M63"/>
      <c r="N63"/>
      <c r="O63"/>
    </row>
    <row r="64" spans="1:15" ht="14.25" x14ac:dyDescent="0.15">
      <c r="A64" s="29" t="s">
        <v>2691</v>
      </c>
      <c r="B64" s="70" t="s">
        <v>6812</v>
      </c>
      <c r="C64" s="31">
        <f>IF($B$2&gt;0,$B$2,MULTIPLIER!$C$56)</f>
        <v>0</v>
      </c>
      <c r="D64" s="32">
        <v>43.4</v>
      </c>
      <c r="E64" s="43">
        <f t="shared" si="0"/>
        <v>0</v>
      </c>
      <c r="F64"/>
      <c r="G64"/>
      <c r="H64"/>
      <c r="I64"/>
      <c r="J64"/>
      <c r="K64"/>
      <c r="L64"/>
      <c r="M64"/>
      <c r="N64"/>
      <c r="O64"/>
    </row>
    <row r="65" spans="1:15" ht="14.25" x14ac:dyDescent="0.15">
      <c r="A65" s="33" t="s">
        <v>2693</v>
      </c>
      <c r="B65" s="71" t="s">
        <v>6813</v>
      </c>
      <c r="C65" s="35">
        <f>IF($B$2&gt;0,$B$2,MULTIPLIER!$C$56)</f>
        <v>0</v>
      </c>
      <c r="D65" s="36">
        <v>52.8</v>
      </c>
      <c r="E65" s="43">
        <f t="shared" si="0"/>
        <v>0</v>
      </c>
      <c r="F65"/>
      <c r="G65"/>
      <c r="H65"/>
      <c r="I65"/>
      <c r="J65"/>
      <c r="K65"/>
      <c r="L65"/>
      <c r="M65"/>
      <c r="N65"/>
      <c r="O65"/>
    </row>
    <row r="66" spans="1:15" ht="14.25" x14ac:dyDescent="0.15">
      <c r="A66" s="29" t="s">
        <v>2695</v>
      </c>
      <c r="B66" s="70" t="s">
        <v>6814</v>
      </c>
      <c r="C66" s="31">
        <f>IF($B$2&gt;0,$B$2,MULTIPLIER!$C$56)</f>
        <v>0</v>
      </c>
      <c r="D66" s="32">
        <v>60.9</v>
      </c>
      <c r="E66" s="43">
        <f t="shared" si="0"/>
        <v>0</v>
      </c>
      <c r="F66"/>
      <c r="G66"/>
      <c r="H66"/>
      <c r="I66"/>
      <c r="J66"/>
      <c r="K66"/>
      <c r="L66"/>
      <c r="M66"/>
      <c r="N66"/>
      <c r="O66"/>
    </row>
    <row r="67" spans="1:15" ht="14.25" x14ac:dyDescent="0.15">
      <c r="A67" s="33" t="s">
        <v>2697</v>
      </c>
      <c r="B67" s="71" t="s">
        <v>6815</v>
      </c>
      <c r="C67" s="35">
        <f>IF($B$2&gt;0,$B$2,MULTIPLIER!$C$56)</f>
        <v>0</v>
      </c>
      <c r="D67" s="36">
        <v>70.400000000000006</v>
      </c>
      <c r="E67" s="43">
        <f t="shared" si="0"/>
        <v>0</v>
      </c>
      <c r="F67"/>
      <c r="G67"/>
      <c r="H67"/>
      <c r="I67"/>
      <c r="J67"/>
      <c r="K67"/>
      <c r="L67"/>
      <c r="M67"/>
      <c r="N67"/>
      <c r="O67"/>
    </row>
    <row r="68" spans="1:15" ht="28.5" x14ac:dyDescent="0.15">
      <c r="A68" s="29" t="s">
        <v>2699</v>
      </c>
      <c r="B68" s="70" t="s">
        <v>6816</v>
      </c>
      <c r="C68" s="31">
        <f>IF($B$2&gt;0,$B$2,MULTIPLIER!$C$57)</f>
        <v>0</v>
      </c>
      <c r="D68" s="32">
        <v>36.799999999999997</v>
      </c>
      <c r="E68" s="43">
        <f t="shared" si="0"/>
        <v>0</v>
      </c>
      <c r="F68"/>
      <c r="G68"/>
      <c r="H68"/>
      <c r="I68"/>
      <c r="J68"/>
      <c r="K68"/>
      <c r="L68"/>
      <c r="M68"/>
      <c r="N68"/>
      <c r="O68"/>
    </row>
    <row r="69" spans="1:15" ht="28.5" x14ac:dyDescent="0.15">
      <c r="A69" s="33" t="s">
        <v>2701</v>
      </c>
      <c r="B69" s="71" t="s">
        <v>6817</v>
      </c>
      <c r="C69" s="35">
        <f>IF($B$2&gt;0,$B$2,MULTIPLIER!$C$57)</f>
        <v>0</v>
      </c>
      <c r="D69" s="36">
        <v>41.6</v>
      </c>
      <c r="E69" s="43">
        <f t="shared" si="0"/>
        <v>0</v>
      </c>
      <c r="F69"/>
      <c r="G69"/>
      <c r="H69"/>
      <c r="I69"/>
      <c r="J69"/>
      <c r="K69"/>
      <c r="L69"/>
      <c r="M69"/>
      <c r="N69"/>
      <c r="O69"/>
    </row>
    <row r="70" spans="1:15" ht="28.5" x14ac:dyDescent="0.15">
      <c r="A70" s="29" t="s">
        <v>2703</v>
      </c>
      <c r="B70" s="70" t="s">
        <v>6818</v>
      </c>
      <c r="C70" s="31">
        <f>IF($B$2&gt;0,$B$2,MULTIPLIER!$C$57)</f>
        <v>0</v>
      </c>
      <c r="D70" s="32">
        <v>46.2</v>
      </c>
      <c r="E70" s="43">
        <f t="shared" ref="E70:E133" si="1">C70*D70</f>
        <v>0</v>
      </c>
      <c r="F70"/>
      <c r="G70"/>
      <c r="H70"/>
      <c r="I70"/>
      <c r="J70"/>
      <c r="K70"/>
      <c r="L70"/>
      <c r="M70"/>
      <c r="N70"/>
      <c r="O70"/>
    </row>
    <row r="71" spans="1:15" ht="28.5" x14ac:dyDescent="0.15">
      <c r="A71" s="33" t="s">
        <v>2705</v>
      </c>
      <c r="B71" s="71" t="s">
        <v>6819</v>
      </c>
      <c r="C71" s="35">
        <f>IF($B$2&gt;0,$B$2,MULTIPLIER!$C$57)</f>
        <v>0</v>
      </c>
      <c r="D71" s="36">
        <v>50.9</v>
      </c>
      <c r="E71" s="43">
        <f t="shared" si="1"/>
        <v>0</v>
      </c>
      <c r="F71"/>
      <c r="G71"/>
      <c r="H71"/>
      <c r="I71"/>
      <c r="J71"/>
      <c r="K71"/>
      <c r="L71"/>
      <c r="M71"/>
      <c r="N71"/>
      <c r="O71"/>
    </row>
    <row r="72" spans="1:15" ht="28.5" x14ac:dyDescent="0.15">
      <c r="A72" s="29" t="s">
        <v>2707</v>
      </c>
      <c r="B72" s="70" t="s">
        <v>6820</v>
      </c>
      <c r="C72" s="31">
        <f>IF($B$2&gt;0,$B$2,MULTIPLIER!$C$57)</f>
        <v>0</v>
      </c>
      <c r="D72" s="32">
        <v>54.8</v>
      </c>
      <c r="E72" s="43">
        <f t="shared" si="1"/>
        <v>0</v>
      </c>
      <c r="F72"/>
      <c r="G72"/>
      <c r="H72"/>
      <c r="I72"/>
      <c r="J72"/>
      <c r="K72"/>
      <c r="L72"/>
      <c r="M72"/>
      <c r="N72"/>
      <c r="O72"/>
    </row>
    <row r="73" spans="1:15" ht="28.5" x14ac:dyDescent="0.15">
      <c r="A73" s="33" t="s">
        <v>2709</v>
      </c>
      <c r="B73" s="71" t="s">
        <v>6821</v>
      </c>
      <c r="C73" s="35">
        <f>IF($B$2&gt;0,$B$2,MULTIPLIER!$C$57)</f>
        <v>0</v>
      </c>
      <c r="D73" s="36">
        <v>64.2</v>
      </c>
      <c r="E73" s="43">
        <f t="shared" si="1"/>
        <v>0</v>
      </c>
      <c r="F73"/>
      <c r="G73"/>
      <c r="H73"/>
      <c r="I73"/>
      <c r="J73"/>
      <c r="K73"/>
      <c r="L73"/>
      <c r="M73"/>
      <c r="N73"/>
      <c r="O73"/>
    </row>
    <row r="74" spans="1:15" ht="28.5" x14ac:dyDescent="0.15">
      <c r="A74" s="29" t="s">
        <v>2711</v>
      </c>
      <c r="B74" s="70" t="s">
        <v>6822</v>
      </c>
      <c r="C74" s="31">
        <f>IF($B$2&gt;0,$B$2,MULTIPLIER!$C$57)</f>
        <v>0</v>
      </c>
      <c r="D74" s="32">
        <v>72.3</v>
      </c>
      <c r="E74" s="43">
        <f t="shared" si="1"/>
        <v>0</v>
      </c>
      <c r="F74"/>
      <c r="G74"/>
      <c r="H74"/>
      <c r="I74"/>
      <c r="J74"/>
      <c r="K74"/>
      <c r="L74"/>
      <c r="M74"/>
      <c r="N74"/>
      <c r="O74"/>
    </row>
    <row r="75" spans="1:15" ht="28.5" x14ac:dyDescent="0.15">
      <c r="A75" s="33" t="s">
        <v>2713</v>
      </c>
      <c r="B75" s="71" t="s">
        <v>6823</v>
      </c>
      <c r="C75" s="35">
        <f>IF($B$2&gt;0,$B$2,MULTIPLIER!$C$57)</f>
        <v>0</v>
      </c>
      <c r="D75" s="36">
        <v>81.8</v>
      </c>
      <c r="E75" s="43">
        <f t="shared" si="1"/>
        <v>0</v>
      </c>
      <c r="F75"/>
      <c r="G75"/>
      <c r="H75"/>
      <c r="I75"/>
      <c r="J75"/>
      <c r="K75"/>
      <c r="L75"/>
      <c r="M75"/>
      <c r="N75"/>
      <c r="O75"/>
    </row>
    <row r="76" spans="1:15" ht="28.5" x14ac:dyDescent="0.15">
      <c r="A76" s="29" t="s">
        <v>2715</v>
      </c>
      <c r="B76" s="70" t="s">
        <v>6824</v>
      </c>
      <c r="C76" s="31">
        <f>IF($B$2&gt;0,$B$2,MULTIPLIER!$C$57)</f>
        <v>0</v>
      </c>
      <c r="D76" s="32">
        <v>42.3</v>
      </c>
      <c r="E76" s="43">
        <f t="shared" si="1"/>
        <v>0</v>
      </c>
      <c r="F76"/>
      <c r="G76"/>
      <c r="H76"/>
      <c r="I76"/>
      <c r="J76"/>
      <c r="K76"/>
      <c r="L76"/>
      <c r="M76"/>
      <c r="N76"/>
      <c r="O76"/>
    </row>
    <row r="77" spans="1:15" ht="28.5" x14ac:dyDescent="0.15">
      <c r="A77" s="33" t="s">
        <v>2717</v>
      </c>
      <c r="B77" s="71" t="s">
        <v>6825</v>
      </c>
      <c r="C77" s="35">
        <f>IF($B$2&gt;0,$B$2,MULTIPLIER!$C$57)</f>
        <v>0</v>
      </c>
      <c r="D77" s="36">
        <v>47.1</v>
      </c>
      <c r="E77" s="43">
        <f t="shared" si="1"/>
        <v>0</v>
      </c>
      <c r="F77"/>
      <c r="G77"/>
      <c r="H77"/>
      <c r="I77"/>
      <c r="J77"/>
      <c r="K77"/>
      <c r="L77"/>
      <c r="M77"/>
      <c r="N77"/>
      <c r="O77"/>
    </row>
    <row r="78" spans="1:15" ht="28.5" x14ac:dyDescent="0.15">
      <c r="A78" s="29" t="s">
        <v>2719</v>
      </c>
      <c r="B78" s="70" t="s">
        <v>6826</v>
      </c>
      <c r="C78" s="31">
        <f>IF($B$2&gt;0,$B$2,MULTIPLIER!$C$57)</f>
        <v>0</v>
      </c>
      <c r="D78" s="32">
        <v>51.7</v>
      </c>
      <c r="E78" s="43">
        <f t="shared" si="1"/>
        <v>0</v>
      </c>
      <c r="F78"/>
      <c r="G78"/>
      <c r="H78"/>
      <c r="I78"/>
      <c r="J78"/>
      <c r="K78"/>
      <c r="L78"/>
      <c r="M78"/>
      <c r="N78"/>
      <c r="O78"/>
    </row>
    <row r="79" spans="1:15" ht="28.5" x14ac:dyDescent="0.15">
      <c r="A79" s="33" t="s">
        <v>2721</v>
      </c>
      <c r="B79" s="71" t="s">
        <v>6827</v>
      </c>
      <c r="C79" s="35">
        <f>IF($B$2&gt;0,$B$2,MULTIPLIER!$C$57)</f>
        <v>0</v>
      </c>
      <c r="D79" s="36">
        <v>56.4</v>
      </c>
      <c r="E79" s="43">
        <f t="shared" si="1"/>
        <v>0</v>
      </c>
      <c r="F79"/>
      <c r="G79"/>
      <c r="H79"/>
      <c r="I79"/>
      <c r="J79"/>
      <c r="K79"/>
      <c r="L79"/>
      <c r="M79"/>
      <c r="N79"/>
      <c r="O79"/>
    </row>
    <row r="80" spans="1:15" ht="28.5" x14ac:dyDescent="0.15">
      <c r="A80" s="29" t="s">
        <v>2723</v>
      </c>
      <c r="B80" s="70" t="s">
        <v>6828</v>
      </c>
      <c r="C80" s="31">
        <f>IF($B$2&gt;0,$B$2,MULTIPLIER!$C$57)</f>
        <v>0</v>
      </c>
      <c r="D80" s="32">
        <v>60.3</v>
      </c>
      <c r="E80" s="43">
        <f t="shared" si="1"/>
        <v>0</v>
      </c>
      <c r="F80"/>
      <c r="G80"/>
      <c r="H80"/>
      <c r="I80"/>
      <c r="J80"/>
      <c r="K80"/>
      <c r="L80"/>
      <c r="M80"/>
      <c r="N80"/>
      <c r="O80"/>
    </row>
    <row r="81" spans="1:15" ht="28.5" x14ac:dyDescent="0.15">
      <c r="A81" s="33" t="s">
        <v>2725</v>
      </c>
      <c r="B81" s="71" t="s">
        <v>6829</v>
      </c>
      <c r="C81" s="35">
        <f>IF($B$2&gt;0,$B$2,MULTIPLIER!$C$57)</f>
        <v>0</v>
      </c>
      <c r="D81" s="36">
        <v>69.7</v>
      </c>
      <c r="E81" s="43">
        <f t="shared" si="1"/>
        <v>0</v>
      </c>
      <c r="F81"/>
      <c r="G81"/>
      <c r="H81"/>
      <c r="I81"/>
      <c r="J81"/>
      <c r="K81"/>
      <c r="L81"/>
      <c r="M81"/>
      <c r="N81"/>
      <c r="O81"/>
    </row>
    <row r="82" spans="1:15" ht="28.5" x14ac:dyDescent="0.15">
      <c r="A82" s="29" t="s">
        <v>2727</v>
      </c>
      <c r="B82" s="70" t="s">
        <v>6830</v>
      </c>
      <c r="C82" s="31">
        <f>IF($B$2&gt;0,$B$2,MULTIPLIER!$C$57)</f>
        <v>0</v>
      </c>
      <c r="D82" s="32">
        <v>77.8</v>
      </c>
      <c r="E82" s="43">
        <f t="shared" si="1"/>
        <v>0</v>
      </c>
      <c r="F82"/>
      <c r="G82"/>
      <c r="H82"/>
      <c r="I82"/>
      <c r="J82"/>
      <c r="K82"/>
      <c r="L82"/>
      <c r="M82"/>
      <c r="N82"/>
      <c r="O82"/>
    </row>
    <row r="83" spans="1:15" ht="28.5" x14ac:dyDescent="0.15">
      <c r="A83" s="33" t="s">
        <v>2729</v>
      </c>
      <c r="B83" s="71" t="s">
        <v>6831</v>
      </c>
      <c r="C83" s="35">
        <f>IF($B$2&gt;0,$B$2,MULTIPLIER!$C$57)</f>
        <v>0</v>
      </c>
      <c r="D83" s="36">
        <v>87.3</v>
      </c>
      <c r="E83" s="43">
        <f t="shared" si="1"/>
        <v>0</v>
      </c>
      <c r="F83"/>
      <c r="G83"/>
      <c r="H83"/>
      <c r="I83"/>
      <c r="J83"/>
      <c r="K83"/>
      <c r="L83"/>
      <c r="M83"/>
      <c r="N83"/>
      <c r="O83"/>
    </row>
    <row r="84" spans="1:15" ht="28.5" x14ac:dyDescent="0.15">
      <c r="A84" s="29" t="s">
        <v>2731</v>
      </c>
      <c r="B84" s="70" t="s">
        <v>6832</v>
      </c>
      <c r="C84" s="31">
        <f>IF($B$2&gt;0,$B$2,MULTIPLIER!$C$57)</f>
        <v>0</v>
      </c>
      <c r="D84" s="32">
        <v>36.799999999999997</v>
      </c>
      <c r="E84" s="43">
        <f t="shared" si="1"/>
        <v>0</v>
      </c>
      <c r="F84"/>
      <c r="G84"/>
      <c r="H84"/>
      <c r="I84"/>
      <c r="J84"/>
      <c r="K84"/>
      <c r="L84"/>
      <c r="M84"/>
      <c r="N84"/>
      <c r="O84"/>
    </row>
    <row r="85" spans="1:15" ht="28.5" x14ac:dyDescent="0.15">
      <c r="A85" s="33" t="s">
        <v>2733</v>
      </c>
      <c r="B85" s="71" t="s">
        <v>6833</v>
      </c>
      <c r="C85" s="35">
        <f>IF($B$2&gt;0,$B$2,MULTIPLIER!$C$57)</f>
        <v>0</v>
      </c>
      <c r="D85" s="36">
        <v>41.6</v>
      </c>
      <c r="E85" s="43">
        <f t="shared" si="1"/>
        <v>0</v>
      </c>
      <c r="F85"/>
      <c r="G85"/>
      <c r="H85"/>
      <c r="I85"/>
      <c r="J85"/>
      <c r="K85"/>
      <c r="L85"/>
      <c r="M85"/>
      <c r="N85"/>
      <c r="O85"/>
    </row>
    <row r="86" spans="1:15" ht="28.5" x14ac:dyDescent="0.15">
      <c r="A86" s="29" t="s">
        <v>2735</v>
      </c>
      <c r="B86" s="70" t="s">
        <v>6834</v>
      </c>
      <c r="C86" s="31">
        <f>IF($B$2&gt;0,$B$2,MULTIPLIER!$C$57)</f>
        <v>0</v>
      </c>
      <c r="D86" s="32">
        <v>46.2</v>
      </c>
      <c r="E86" s="43">
        <f t="shared" si="1"/>
        <v>0</v>
      </c>
      <c r="F86"/>
      <c r="G86"/>
      <c r="H86"/>
      <c r="I86"/>
      <c r="J86"/>
      <c r="K86"/>
      <c r="L86"/>
      <c r="M86"/>
      <c r="N86"/>
      <c r="O86"/>
    </row>
    <row r="87" spans="1:15" ht="28.5" x14ac:dyDescent="0.15">
      <c r="A87" s="33" t="s">
        <v>2737</v>
      </c>
      <c r="B87" s="71" t="s">
        <v>6835</v>
      </c>
      <c r="C87" s="35">
        <f>IF($B$2&gt;0,$B$2,MULTIPLIER!$C$57)</f>
        <v>0</v>
      </c>
      <c r="D87" s="36">
        <v>50.9</v>
      </c>
      <c r="E87" s="43">
        <f t="shared" si="1"/>
        <v>0</v>
      </c>
      <c r="F87"/>
      <c r="G87"/>
      <c r="H87"/>
      <c r="I87"/>
      <c r="J87"/>
      <c r="K87"/>
      <c r="L87"/>
      <c r="M87"/>
      <c r="N87"/>
      <c r="O87"/>
    </row>
    <row r="88" spans="1:15" ht="28.5" x14ac:dyDescent="0.15">
      <c r="A88" s="29" t="s">
        <v>2739</v>
      </c>
      <c r="B88" s="70" t="s">
        <v>6836</v>
      </c>
      <c r="C88" s="31">
        <f>IF($B$2&gt;0,$B$2,MULTIPLIER!$C$57)</f>
        <v>0</v>
      </c>
      <c r="D88" s="32">
        <v>54.8</v>
      </c>
      <c r="E88" s="43">
        <f t="shared" si="1"/>
        <v>0</v>
      </c>
      <c r="F88"/>
      <c r="G88"/>
      <c r="H88"/>
      <c r="I88"/>
      <c r="J88"/>
      <c r="K88"/>
      <c r="L88"/>
      <c r="M88"/>
      <c r="N88"/>
      <c r="O88"/>
    </row>
    <row r="89" spans="1:15" ht="28.5" x14ac:dyDescent="0.15">
      <c r="A89" s="33" t="s">
        <v>2741</v>
      </c>
      <c r="B89" s="71" t="s">
        <v>6837</v>
      </c>
      <c r="C89" s="35">
        <f>IF($B$2&gt;0,$B$2,MULTIPLIER!$C$57)</f>
        <v>0</v>
      </c>
      <c r="D89" s="36">
        <v>64.2</v>
      </c>
      <c r="E89" s="43">
        <f t="shared" si="1"/>
        <v>0</v>
      </c>
      <c r="F89"/>
      <c r="G89"/>
      <c r="H89"/>
      <c r="I89"/>
      <c r="J89"/>
      <c r="K89"/>
      <c r="L89"/>
      <c r="M89"/>
      <c r="N89"/>
      <c r="O89"/>
    </row>
    <row r="90" spans="1:15" ht="28.5" x14ac:dyDescent="0.15">
      <c r="A90" s="29" t="s">
        <v>2743</v>
      </c>
      <c r="B90" s="70" t="s">
        <v>6838</v>
      </c>
      <c r="C90" s="31">
        <f>IF($B$2&gt;0,$B$2,MULTIPLIER!$C$57)</f>
        <v>0</v>
      </c>
      <c r="D90" s="32">
        <v>72.3</v>
      </c>
      <c r="E90" s="43">
        <f t="shared" si="1"/>
        <v>0</v>
      </c>
      <c r="F90"/>
      <c r="G90"/>
      <c r="H90"/>
      <c r="I90"/>
      <c r="J90"/>
      <c r="K90"/>
      <c r="L90"/>
      <c r="M90"/>
      <c r="N90"/>
      <c r="O90"/>
    </row>
    <row r="91" spans="1:15" ht="28.5" x14ac:dyDescent="0.15">
      <c r="A91" s="33" t="s">
        <v>2745</v>
      </c>
      <c r="B91" s="71" t="s">
        <v>6839</v>
      </c>
      <c r="C91" s="35">
        <f>IF($B$2&gt;0,$B$2,MULTIPLIER!$C$57)</f>
        <v>0</v>
      </c>
      <c r="D91" s="36">
        <v>81.8</v>
      </c>
      <c r="E91" s="43">
        <f t="shared" si="1"/>
        <v>0</v>
      </c>
      <c r="F91"/>
      <c r="G91"/>
      <c r="H91"/>
      <c r="I91"/>
      <c r="J91"/>
      <c r="K91"/>
      <c r="L91"/>
      <c r="M91"/>
      <c r="N91"/>
      <c r="O91"/>
    </row>
    <row r="92" spans="1:15" ht="28.5" x14ac:dyDescent="0.15">
      <c r="A92" s="29" t="s">
        <v>2747</v>
      </c>
      <c r="B92" s="70" t="s">
        <v>6840</v>
      </c>
      <c r="C92" s="31">
        <f>IF($B$2&gt;0,$B$2,MULTIPLIER!$C$57)</f>
        <v>0</v>
      </c>
      <c r="D92" s="32">
        <v>42.3</v>
      </c>
      <c r="E92" s="43">
        <f t="shared" si="1"/>
        <v>0</v>
      </c>
      <c r="F92"/>
      <c r="G92"/>
      <c r="H92"/>
      <c r="I92"/>
      <c r="J92"/>
      <c r="K92"/>
      <c r="L92"/>
      <c r="M92"/>
      <c r="N92"/>
      <c r="O92"/>
    </row>
    <row r="93" spans="1:15" ht="28.5" x14ac:dyDescent="0.15">
      <c r="A93" s="33" t="s">
        <v>2749</v>
      </c>
      <c r="B93" s="71" t="s">
        <v>6841</v>
      </c>
      <c r="C93" s="35">
        <f>IF($B$2&gt;0,$B$2,MULTIPLIER!$C$57)</f>
        <v>0</v>
      </c>
      <c r="D93" s="36">
        <v>47.1</v>
      </c>
      <c r="E93" s="43">
        <f t="shared" si="1"/>
        <v>0</v>
      </c>
      <c r="F93"/>
      <c r="G93"/>
      <c r="H93"/>
      <c r="I93"/>
      <c r="J93"/>
      <c r="K93"/>
      <c r="L93"/>
      <c r="M93"/>
      <c r="N93"/>
      <c r="O93"/>
    </row>
    <row r="94" spans="1:15" ht="28.5" x14ac:dyDescent="0.15">
      <c r="A94" s="29" t="s">
        <v>2751</v>
      </c>
      <c r="B94" s="70" t="s">
        <v>6842</v>
      </c>
      <c r="C94" s="31">
        <f>IF($B$2&gt;0,$B$2,MULTIPLIER!$C$57)</f>
        <v>0</v>
      </c>
      <c r="D94" s="32">
        <v>51.7</v>
      </c>
      <c r="E94" s="43">
        <f t="shared" si="1"/>
        <v>0</v>
      </c>
      <c r="F94"/>
      <c r="G94"/>
      <c r="H94"/>
      <c r="I94"/>
      <c r="J94"/>
      <c r="K94"/>
      <c r="L94"/>
      <c r="M94"/>
      <c r="N94"/>
      <c r="O94"/>
    </row>
    <row r="95" spans="1:15" ht="28.5" x14ac:dyDescent="0.15">
      <c r="A95" s="33" t="s">
        <v>2753</v>
      </c>
      <c r="B95" s="71" t="s">
        <v>6843</v>
      </c>
      <c r="C95" s="35">
        <f>IF($B$2&gt;0,$B$2,MULTIPLIER!$C$57)</f>
        <v>0</v>
      </c>
      <c r="D95" s="36">
        <v>56.4</v>
      </c>
      <c r="E95" s="43">
        <f t="shared" si="1"/>
        <v>0</v>
      </c>
      <c r="F95"/>
      <c r="G95"/>
      <c r="H95"/>
      <c r="I95"/>
      <c r="J95"/>
      <c r="K95"/>
      <c r="L95"/>
      <c r="M95"/>
      <c r="N95"/>
      <c r="O95"/>
    </row>
    <row r="96" spans="1:15" ht="28.5" x14ac:dyDescent="0.15">
      <c r="A96" s="29" t="s">
        <v>2755</v>
      </c>
      <c r="B96" s="70" t="s">
        <v>6844</v>
      </c>
      <c r="C96" s="31">
        <f>IF($B$2&gt;0,$B$2,MULTIPLIER!$C$57)</f>
        <v>0</v>
      </c>
      <c r="D96" s="32">
        <v>60.3</v>
      </c>
      <c r="E96" s="43">
        <f t="shared" si="1"/>
        <v>0</v>
      </c>
      <c r="F96"/>
      <c r="G96"/>
      <c r="H96"/>
      <c r="I96"/>
      <c r="J96"/>
      <c r="K96"/>
      <c r="L96"/>
      <c r="M96"/>
      <c r="N96"/>
      <c r="O96"/>
    </row>
    <row r="97" spans="1:15" ht="28.5" x14ac:dyDescent="0.15">
      <c r="A97" s="33" t="s">
        <v>2757</v>
      </c>
      <c r="B97" s="71" t="s">
        <v>6845</v>
      </c>
      <c r="C97" s="35">
        <f>IF($B$2&gt;0,$B$2,MULTIPLIER!$C$57)</f>
        <v>0</v>
      </c>
      <c r="D97" s="36">
        <v>69.7</v>
      </c>
      <c r="E97" s="43">
        <f t="shared" si="1"/>
        <v>0</v>
      </c>
      <c r="F97"/>
      <c r="G97"/>
      <c r="H97"/>
      <c r="I97"/>
      <c r="J97"/>
      <c r="K97"/>
      <c r="L97"/>
      <c r="M97"/>
      <c r="N97"/>
      <c r="O97"/>
    </row>
    <row r="98" spans="1:15" ht="28.5" x14ac:dyDescent="0.15">
      <c r="A98" s="29" t="s">
        <v>2759</v>
      </c>
      <c r="B98" s="70" t="s">
        <v>6846</v>
      </c>
      <c r="C98" s="31">
        <f>IF($B$2&gt;0,$B$2,MULTIPLIER!$C$57)</f>
        <v>0</v>
      </c>
      <c r="D98" s="32">
        <v>77.8</v>
      </c>
      <c r="E98" s="43">
        <f t="shared" si="1"/>
        <v>0</v>
      </c>
      <c r="F98"/>
      <c r="G98"/>
      <c r="H98"/>
      <c r="I98"/>
      <c r="J98"/>
      <c r="K98"/>
      <c r="L98"/>
      <c r="M98"/>
      <c r="N98"/>
      <c r="O98"/>
    </row>
    <row r="99" spans="1:15" ht="28.5" x14ac:dyDescent="0.15">
      <c r="A99" s="33" t="s">
        <v>2761</v>
      </c>
      <c r="B99" s="71" t="s">
        <v>6847</v>
      </c>
      <c r="C99" s="35">
        <f>IF($B$2&gt;0,$B$2,MULTIPLIER!$C$57)</f>
        <v>0</v>
      </c>
      <c r="D99" s="36">
        <v>87.3</v>
      </c>
      <c r="E99" s="43">
        <f t="shared" si="1"/>
        <v>0</v>
      </c>
      <c r="F99"/>
      <c r="G99"/>
      <c r="H99"/>
      <c r="I99"/>
      <c r="J99"/>
      <c r="K99"/>
      <c r="L99"/>
      <c r="M99"/>
      <c r="N99"/>
      <c r="O99"/>
    </row>
    <row r="100" spans="1:15" ht="28.5" x14ac:dyDescent="0.15">
      <c r="A100" s="29" t="s">
        <v>2763</v>
      </c>
      <c r="B100" s="70" t="s">
        <v>6848</v>
      </c>
      <c r="C100" s="31">
        <f>IF($B$2&gt;0,$B$2,MULTIPLIER!$C$57)</f>
        <v>0</v>
      </c>
      <c r="D100" s="32">
        <v>42.3</v>
      </c>
      <c r="E100" s="43">
        <f t="shared" si="1"/>
        <v>0</v>
      </c>
      <c r="F100"/>
      <c r="G100"/>
      <c r="H100"/>
      <c r="I100"/>
      <c r="J100"/>
      <c r="K100"/>
      <c r="L100"/>
      <c r="M100"/>
      <c r="N100"/>
      <c r="O100"/>
    </row>
    <row r="101" spans="1:15" ht="28.5" x14ac:dyDescent="0.15">
      <c r="A101" s="33" t="s">
        <v>2765</v>
      </c>
      <c r="B101" s="71" t="s">
        <v>6849</v>
      </c>
      <c r="C101" s="35">
        <f>IF($B$2&gt;0,$B$2,MULTIPLIER!$C$57)</f>
        <v>0</v>
      </c>
      <c r="D101" s="36">
        <v>47.1</v>
      </c>
      <c r="E101" s="43">
        <f t="shared" si="1"/>
        <v>0</v>
      </c>
      <c r="F101"/>
      <c r="G101"/>
      <c r="H101"/>
      <c r="I101"/>
      <c r="J101"/>
      <c r="K101"/>
      <c r="L101"/>
      <c r="M101"/>
      <c r="N101"/>
      <c r="O101"/>
    </row>
    <row r="102" spans="1:15" ht="28.5" x14ac:dyDescent="0.15">
      <c r="A102" s="29" t="s">
        <v>2767</v>
      </c>
      <c r="B102" s="70" t="s">
        <v>6850</v>
      </c>
      <c r="C102" s="31">
        <f>IF($B$2&gt;0,$B$2,MULTIPLIER!$C$57)</f>
        <v>0</v>
      </c>
      <c r="D102" s="32">
        <v>51.7</v>
      </c>
      <c r="E102" s="43">
        <f t="shared" si="1"/>
        <v>0</v>
      </c>
      <c r="F102"/>
      <c r="G102"/>
      <c r="H102"/>
      <c r="I102"/>
      <c r="J102"/>
      <c r="K102"/>
      <c r="L102"/>
      <c r="M102"/>
      <c r="N102"/>
      <c r="O102"/>
    </row>
    <row r="103" spans="1:15" ht="28.5" x14ac:dyDescent="0.15">
      <c r="A103" s="33" t="s">
        <v>2769</v>
      </c>
      <c r="B103" s="71" t="s">
        <v>6851</v>
      </c>
      <c r="C103" s="35">
        <f>IF($B$2&gt;0,$B$2,MULTIPLIER!$C$57)</f>
        <v>0</v>
      </c>
      <c r="D103" s="36">
        <v>56.4</v>
      </c>
      <c r="E103" s="43">
        <f t="shared" si="1"/>
        <v>0</v>
      </c>
      <c r="F103"/>
      <c r="G103"/>
      <c r="H103"/>
      <c r="I103"/>
      <c r="J103"/>
      <c r="K103"/>
      <c r="L103"/>
      <c r="M103"/>
      <c r="N103"/>
      <c r="O103"/>
    </row>
    <row r="104" spans="1:15" ht="28.5" x14ac:dyDescent="0.15">
      <c r="A104" s="29" t="s">
        <v>2771</v>
      </c>
      <c r="B104" s="70" t="s">
        <v>6852</v>
      </c>
      <c r="C104" s="31">
        <f>IF($B$2&gt;0,$B$2,MULTIPLIER!$C$57)</f>
        <v>0</v>
      </c>
      <c r="D104" s="32">
        <v>60.3</v>
      </c>
      <c r="E104" s="43">
        <f t="shared" si="1"/>
        <v>0</v>
      </c>
      <c r="F104"/>
      <c r="G104"/>
      <c r="H104"/>
      <c r="I104"/>
      <c r="J104"/>
      <c r="K104"/>
      <c r="L104"/>
      <c r="M104"/>
      <c r="N104"/>
      <c r="O104"/>
    </row>
    <row r="105" spans="1:15" ht="28.5" x14ac:dyDescent="0.15">
      <c r="A105" s="33" t="s">
        <v>2773</v>
      </c>
      <c r="B105" s="71" t="s">
        <v>6853</v>
      </c>
      <c r="C105" s="35">
        <f>IF($B$2&gt;0,$B$2,MULTIPLIER!$C$57)</f>
        <v>0</v>
      </c>
      <c r="D105" s="36">
        <v>69.7</v>
      </c>
      <c r="E105" s="43">
        <f t="shared" si="1"/>
        <v>0</v>
      </c>
      <c r="F105"/>
      <c r="G105"/>
      <c r="H105"/>
      <c r="I105"/>
      <c r="J105"/>
      <c r="K105"/>
      <c r="L105"/>
      <c r="M105"/>
      <c r="N105"/>
      <c r="O105"/>
    </row>
    <row r="106" spans="1:15" ht="28.5" x14ac:dyDescent="0.15">
      <c r="A106" s="29" t="s">
        <v>2775</v>
      </c>
      <c r="B106" s="70" t="s">
        <v>6854</v>
      </c>
      <c r="C106" s="31">
        <f>IF($B$2&gt;0,$B$2,MULTIPLIER!$C$57)</f>
        <v>0</v>
      </c>
      <c r="D106" s="32">
        <v>77.8</v>
      </c>
      <c r="E106" s="43">
        <f t="shared" si="1"/>
        <v>0</v>
      </c>
      <c r="F106"/>
      <c r="G106"/>
      <c r="H106"/>
      <c r="I106"/>
      <c r="J106"/>
      <c r="K106"/>
      <c r="L106"/>
      <c r="M106"/>
      <c r="N106"/>
      <c r="O106"/>
    </row>
    <row r="107" spans="1:15" ht="28.5" x14ac:dyDescent="0.15">
      <c r="A107" s="33" t="s">
        <v>2777</v>
      </c>
      <c r="B107" s="71" t="s">
        <v>6855</v>
      </c>
      <c r="C107" s="35">
        <f>IF($B$2&gt;0,$B$2,MULTIPLIER!$C$57)</f>
        <v>0</v>
      </c>
      <c r="D107" s="36">
        <v>87.3</v>
      </c>
      <c r="E107" s="43">
        <f t="shared" si="1"/>
        <v>0</v>
      </c>
      <c r="F107"/>
      <c r="G107"/>
      <c r="H107"/>
      <c r="I107"/>
      <c r="J107"/>
      <c r="K107"/>
      <c r="L107"/>
      <c r="M107"/>
      <c r="N107"/>
      <c r="O107"/>
    </row>
    <row r="108" spans="1:15" ht="28.5" x14ac:dyDescent="0.15">
      <c r="A108" s="29" t="s">
        <v>2779</v>
      </c>
      <c r="B108" s="70" t="s">
        <v>6856</v>
      </c>
      <c r="C108" s="31">
        <f>IF($B$2&gt;0,$B$2,MULTIPLIER!$C$57)</f>
        <v>0</v>
      </c>
      <c r="D108" s="32">
        <v>42.3</v>
      </c>
      <c r="E108" s="43">
        <f t="shared" si="1"/>
        <v>0</v>
      </c>
      <c r="F108"/>
      <c r="G108"/>
      <c r="H108"/>
      <c r="I108"/>
      <c r="J108"/>
      <c r="K108"/>
      <c r="L108"/>
      <c r="M108"/>
      <c r="N108"/>
      <c r="O108"/>
    </row>
    <row r="109" spans="1:15" ht="28.5" x14ac:dyDescent="0.15">
      <c r="A109" s="33" t="s">
        <v>2781</v>
      </c>
      <c r="B109" s="71" t="s">
        <v>6857</v>
      </c>
      <c r="C109" s="35">
        <f>IF($B$2&gt;0,$B$2,MULTIPLIER!$C$57)</f>
        <v>0</v>
      </c>
      <c r="D109" s="36">
        <v>47.1</v>
      </c>
      <c r="E109" s="43">
        <f t="shared" si="1"/>
        <v>0</v>
      </c>
      <c r="F109"/>
      <c r="G109"/>
      <c r="H109"/>
      <c r="I109"/>
      <c r="J109"/>
      <c r="K109"/>
      <c r="L109"/>
      <c r="M109"/>
      <c r="N109"/>
      <c r="O109"/>
    </row>
    <row r="110" spans="1:15" ht="28.5" x14ac:dyDescent="0.15">
      <c r="A110" s="29" t="s">
        <v>2783</v>
      </c>
      <c r="B110" s="70" t="s">
        <v>6858</v>
      </c>
      <c r="C110" s="31">
        <f>IF($B$2&gt;0,$B$2,MULTIPLIER!$C$57)</f>
        <v>0</v>
      </c>
      <c r="D110" s="32">
        <v>51.7</v>
      </c>
      <c r="E110" s="43">
        <f t="shared" si="1"/>
        <v>0</v>
      </c>
      <c r="F110"/>
      <c r="G110"/>
      <c r="H110"/>
      <c r="I110"/>
      <c r="J110"/>
      <c r="K110"/>
      <c r="L110"/>
      <c r="M110"/>
      <c r="N110"/>
      <c r="O110"/>
    </row>
    <row r="111" spans="1:15" ht="28.5" x14ac:dyDescent="0.15">
      <c r="A111" s="33" t="s">
        <v>2785</v>
      </c>
      <c r="B111" s="71" t="s">
        <v>6859</v>
      </c>
      <c r="C111" s="35">
        <f>IF($B$2&gt;0,$B$2,MULTIPLIER!$C$57)</f>
        <v>0</v>
      </c>
      <c r="D111" s="36">
        <v>56.4</v>
      </c>
      <c r="E111" s="43">
        <f t="shared" si="1"/>
        <v>0</v>
      </c>
      <c r="F111"/>
      <c r="G111"/>
      <c r="H111"/>
      <c r="I111"/>
      <c r="J111"/>
      <c r="K111"/>
      <c r="L111"/>
      <c r="M111"/>
      <c r="N111"/>
      <c r="O111"/>
    </row>
    <row r="112" spans="1:15" ht="28.5" x14ac:dyDescent="0.15">
      <c r="A112" s="29" t="s">
        <v>2787</v>
      </c>
      <c r="B112" s="70" t="s">
        <v>6860</v>
      </c>
      <c r="C112" s="31">
        <f>IF($B$2&gt;0,$B$2,MULTIPLIER!$C$57)</f>
        <v>0</v>
      </c>
      <c r="D112" s="32">
        <v>60.3</v>
      </c>
      <c r="E112" s="43">
        <f t="shared" si="1"/>
        <v>0</v>
      </c>
      <c r="F112"/>
      <c r="G112"/>
      <c r="H112"/>
      <c r="I112"/>
      <c r="J112"/>
      <c r="K112"/>
      <c r="L112"/>
      <c r="M112"/>
      <c r="N112"/>
      <c r="O112"/>
    </row>
    <row r="113" spans="1:15" ht="28.5" x14ac:dyDescent="0.15">
      <c r="A113" s="33" t="s">
        <v>2789</v>
      </c>
      <c r="B113" s="71" t="s">
        <v>6861</v>
      </c>
      <c r="C113" s="35">
        <f>IF($B$2&gt;0,$B$2,MULTIPLIER!$C$57)</f>
        <v>0</v>
      </c>
      <c r="D113" s="36">
        <v>69.7</v>
      </c>
      <c r="E113" s="43">
        <f t="shared" si="1"/>
        <v>0</v>
      </c>
      <c r="F113"/>
      <c r="G113"/>
      <c r="H113"/>
      <c r="I113"/>
      <c r="J113"/>
      <c r="K113"/>
      <c r="L113"/>
      <c r="M113"/>
      <c r="N113"/>
      <c r="O113"/>
    </row>
    <row r="114" spans="1:15" ht="28.5" x14ac:dyDescent="0.15">
      <c r="A114" s="29" t="s">
        <v>2791</v>
      </c>
      <c r="B114" s="70" t="s">
        <v>6862</v>
      </c>
      <c r="C114" s="31">
        <f>IF($B$2&gt;0,$B$2,MULTIPLIER!$C$57)</f>
        <v>0</v>
      </c>
      <c r="D114" s="32">
        <v>77.8</v>
      </c>
      <c r="E114" s="43">
        <f t="shared" si="1"/>
        <v>0</v>
      </c>
      <c r="F114"/>
      <c r="G114"/>
      <c r="H114"/>
      <c r="I114"/>
      <c r="J114"/>
      <c r="K114"/>
      <c r="L114"/>
      <c r="M114"/>
      <c r="N114"/>
      <c r="O114"/>
    </row>
    <row r="115" spans="1:15" ht="28.5" x14ac:dyDescent="0.15">
      <c r="A115" s="33" t="s">
        <v>2793</v>
      </c>
      <c r="B115" s="71" t="s">
        <v>6863</v>
      </c>
      <c r="C115" s="35">
        <f>IF($B$2&gt;0,$B$2,MULTIPLIER!$C$57)</f>
        <v>0</v>
      </c>
      <c r="D115" s="36">
        <v>87.3</v>
      </c>
      <c r="E115" s="43">
        <f t="shared" si="1"/>
        <v>0</v>
      </c>
      <c r="F115"/>
      <c r="G115"/>
      <c r="H115"/>
      <c r="I115"/>
      <c r="J115"/>
      <c r="K115"/>
      <c r="L115"/>
      <c r="M115"/>
      <c r="N115"/>
      <c r="O115"/>
    </row>
    <row r="116" spans="1:15" ht="14.25" x14ac:dyDescent="0.15">
      <c r="A116" s="29" t="s">
        <v>2795</v>
      </c>
      <c r="B116" s="70" t="s">
        <v>6864</v>
      </c>
      <c r="C116" s="31">
        <f>IF($B$2&gt;0,$B$2,MULTIPLIER!$C$56)</f>
        <v>0</v>
      </c>
      <c r="D116" s="32">
        <v>26.8</v>
      </c>
      <c r="E116" s="43">
        <f t="shared" si="1"/>
        <v>0</v>
      </c>
      <c r="F116"/>
      <c r="G116"/>
      <c r="H116"/>
      <c r="I116"/>
      <c r="J116"/>
      <c r="K116"/>
      <c r="L116"/>
      <c r="M116"/>
      <c r="N116"/>
      <c r="O116"/>
    </row>
    <row r="117" spans="1:15" ht="14.25" x14ac:dyDescent="0.15">
      <c r="A117" s="33" t="s">
        <v>2797</v>
      </c>
      <c r="B117" s="71" t="s">
        <v>6865</v>
      </c>
      <c r="C117" s="35">
        <f>IF($B$2&gt;0,$B$2,MULTIPLIER!$C$56)</f>
        <v>0</v>
      </c>
      <c r="D117" s="36">
        <v>31.6</v>
      </c>
      <c r="E117" s="43">
        <f t="shared" si="1"/>
        <v>0</v>
      </c>
      <c r="F117"/>
      <c r="G117"/>
      <c r="H117"/>
      <c r="I117"/>
      <c r="J117"/>
      <c r="K117"/>
      <c r="L117"/>
      <c r="M117"/>
      <c r="N117"/>
      <c r="O117"/>
    </row>
    <row r="118" spans="1:15" ht="14.25" x14ac:dyDescent="0.15">
      <c r="A118" s="29" t="s">
        <v>2799</v>
      </c>
      <c r="B118" s="70" t="s">
        <v>6866</v>
      </c>
      <c r="C118" s="31">
        <f>IF($B$2&gt;0,$B$2,MULTIPLIER!$C$56)</f>
        <v>0</v>
      </c>
      <c r="D118" s="32">
        <v>36.200000000000003</v>
      </c>
      <c r="E118" s="43">
        <f t="shared" si="1"/>
        <v>0</v>
      </c>
      <c r="F118"/>
      <c r="G118"/>
      <c r="H118"/>
      <c r="I118"/>
      <c r="J118"/>
      <c r="K118"/>
      <c r="L118"/>
      <c r="M118"/>
      <c r="N118"/>
      <c r="O118"/>
    </row>
    <row r="119" spans="1:15" ht="14.25" x14ac:dyDescent="0.15">
      <c r="A119" s="33" t="s">
        <v>2801</v>
      </c>
      <c r="B119" s="71" t="s">
        <v>6867</v>
      </c>
      <c r="C119" s="35">
        <f>IF($B$2&gt;0,$B$2,MULTIPLIER!$C$56)</f>
        <v>0</v>
      </c>
      <c r="D119" s="36">
        <v>40.9</v>
      </c>
      <c r="E119" s="43">
        <f t="shared" si="1"/>
        <v>0</v>
      </c>
      <c r="F119"/>
      <c r="G119"/>
      <c r="H119"/>
      <c r="I119"/>
      <c r="J119"/>
      <c r="K119"/>
      <c r="L119"/>
      <c r="M119"/>
      <c r="N119"/>
      <c r="O119"/>
    </row>
    <row r="120" spans="1:15" ht="14.25" x14ac:dyDescent="0.15">
      <c r="A120" s="29" t="s">
        <v>2803</v>
      </c>
      <c r="B120" s="70" t="s">
        <v>6868</v>
      </c>
      <c r="C120" s="31">
        <f>IF($B$2&gt;0,$B$2,MULTIPLIER!$C$56)</f>
        <v>0</v>
      </c>
      <c r="D120" s="32">
        <v>44.8</v>
      </c>
      <c r="E120" s="43">
        <f t="shared" si="1"/>
        <v>0</v>
      </c>
      <c r="F120"/>
      <c r="G120"/>
      <c r="H120"/>
      <c r="I120"/>
      <c r="J120"/>
      <c r="K120"/>
      <c r="L120"/>
      <c r="M120"/>
      <c r="N120"/>
      <c r="O120"/>
    </row>
    <row r="121" spans="1:15" ht="14.25" x14ac:dyDescent="0.15">
      <c r="A121" s="33" t="s">
        <v>2805</v>
      </c>
      <c r="B121" s="71" t="s">
        <v>6869</v>
      </c>
      <c r="C121" s="35">
        <f>IF($B$2&gt;0,$B$2,MULTIPLIER!$C$56)</f>
        <v>0</v>
      </c>
      <c r="D121" s="36">
        <v>54.2</v>
      </c>
      <c r="E121" s="43">
        <f t="shared" si="1"/>
        <v>0</v>
      </c>
      <c r="F121"/>
      <c r="G121"/>
      <c r="H121"/>
      <c r="I121"/>
      <c r="J121"/>
      <c r="K121"/>
      <c r="L121"/>
      <c r="M121"/>
      <c r="N121"/>
      <c r="O121"/>
    </row>
    <row r="122" spans="1:15" ht="14.25" x14ac:dyDescent="0.15">
      <c r="A122" s="29" t="s">
        <v>2807</v>
      </c>
      <c r="B122" s="70" t="s">
        <v>6870</v>
      </c>
      <c r="C122" s="31">
        <f>IF($B$2&gt;0,$B$2,MULTIPLIER!$C$56)</f>
        <v>0</v>
      </c>
      <c r="D122" s="32">
        <v>62.3</v>
      </c>
      <c r="E122" s="43">
        <f t="shared" si="1"/>
        <v>0</v>
      </c>
      <c r="F122"/>
      <c r="G122"/>
      <c r="H122"/>
      <c r="I122"/>
      <c r="J122"/>
      <c r="K122"/>
      <c r="L122"/>
      <c r="M122"/>
      <c r="N122"/>
      <c r="O122"/>
    </row>
    <row r="123" spans="1:15" ht="14.25" x14ac:dyDescent="0.15">
      <c r="A123" s="33" t="s">
        <v>2809</v>
      </c>
      <c r="B123" s="71" t="s">
        <v>6871</v>
      </c>
      <c r="C123" s="35">
        <f>IF($B$2&gt;0,$B$2,MULTIPLIER!$C$56)</f>
        <v>0</v>
      </c>
      <c r="D123" s="36">
        <v>71.8</v>
      </c>
      <c r="E123" s="43">
        <f t="shared" si="1"/>
        <v>0</v>
      </c>
      <c r="F123"/>
      <c r="G123"/>
      <c r="H123"/>
      <c r="I123"/>
      <c r="J123"/>
      <c r="K123"/>
      <c r="L123"/>
      <c r="M123"/>
      <c r="N123"/>
      <c r="O123"/>
    </row>
    <row r="124" spans="1:15" ht="14.25" x14ac:dyDescent="0.15">
      <c r="A124" s="29" t="s">
        <v>2811</v>
      </c>
      <c r="B124" s="70" t="s">
        <v>6872</v>
      </c>
      <c r="C124" s="31">
        <f>IF($B$2&gt;0,$B$2,MULTIPLIER!$C$56)</f>
        <v>0</v>
      </c>
      <c r="D124" s="32">
        <v>26.8</v>
      </c>
      <c r="E124" s="43">
        <f t="shared" si="1"/>
        <v>0</v>
      </c>
      <c r="F124"/>
      <c r="G124"/>
      <c r="H124"/>
      <c r="I124"/>
      <c r="J124"/>
      <c r="K124"/>
      <c r="L124"/>
      <c r="M124"/>
      <c r="N124"/>
      <c r="O124"/>
    </row>
    <row r="125" spans="1:15" ht="14.25" x14ac:dyDescent="0.15">
      <c r="A125" s="33" t="s">
        <v>2813</v>
      </c>
      <c r="B125" s="71" t="s">
        <v>6873</v>
      </c>
      <c r="C125" s="35">
        <f>IF($B$2&gt;0,$B$2,MULTIPLIER!$C$56)</f>
        <v>0</v>
      </c>
      <c r="D125" s="36">
        <v>31.6</v>
      </c>
      <c r="E125" s="43">
        <f t="shared" si="1"/>
        <v>0</v>
      </c>
      <c r="F125"/>
      <c r="G125"/>
      <c r="H125"/>
      <c r="I125"/>
      <c r="J125"/>
      <c r="K125"/>
      <c r="L125"/>
      <c r="M125"/>
      <c r="N125"/>
      <c r="O125"/>
    </row>
    <row r="126" spans="1:15" ht="14.25" x14ac:dyDescent="0.15">
      <c r="A126" s="29" t="s">
        <v>2815</v>
      </c>
      <c r="B126" s="70" t="s">
        <v>6874</v>
      </c>
      <c r="C126" s="31">
        <f>IF($B$2&gt;0,$B$2,MULTIPLIER!$C$56)</f>
        <v>0</v>
      </c>
      <c r="D126" s="32">
        <v>36.200000000000003</v>
      </c>
      <c r="E126" s="43">
        <f t="shared" si="1"/>
        <v>0</v>
      </c>
      <c r="F126"/>
      <c r="G126"/>
      <c r="H126"/>
      <c r="I126"/>
      <c r="J126"/>
      <c r="K126"/>
      <c r="L126"/>
      <c r="M126"/>
      <c r="N126"/>
      <c r="O126"/>
    </row>
    <row r="127" spans="1:15" ht="14.25" x14ac:dyDescent="0.15">
      <c r="A127" s="33" t="s">
        <v>2817</v>
      </c>
      <c r="B127" s="71" t="s">
        <v>6875</v>
      </c>
      <c r="C127" s="35">
        <f>IF($B$2&gt;0,$B$2,MULTIPLIER!$C$56)</f>
        <v>0</v>
      </c>
      <c r="D127" s="36">
        <v>40.9</v>
      </c>
      <c r="E127" s="43">
        <f t="shared" si="1"/>
        <v>0</v>
      </c>
      <c r="F127"/>
      <c r="G127"/>
      <c r="H127"/>
      <c r="I127"/>
      <c r="J127"/>
      <c r="K127"/>
      <c r="L127"/>
      <c r="M127"/>
      <c r="N127"/>
      <c r="O127"/>
    </row>
    <row r="128" spans="1:15" ht="14.25" x14ac:dyDescent="0.15">
      <c r="A128" s="29" t="s">
        <v>2819</v>
      </c>
      <c r="B128" s="70" t="s">
        <v>6876</v>
      </c>
      <c r="C128" s="31">
        <f>IF($B$2&gt;0,$B$2,MULTIPLIER!$C$56)</f>
        <v>0</v>
      </c>
      <c r="D128" s="32">
        <v>44.8</v>
      </c>
      <c r="E128" s="43">
        <f t="shared" si="1"/>
        <v>0</v>
      </c>
      <c r="F128"/>
      <c r="G128"/>
      <c r="H128"/>
      <c r="I128"/>
      <c r="J128"/>
      <c r="K128"/>
      <c r="L128"/>
      <c r="M128"/>
      <c r="N128"/>
      <c r="O128"/>
    </row>
    <row r="129" spans="1:15" ht="14.25" x14ac:dyDescent="0.15">
      <c r="A129" s="33" t="s">
        <v>2821</v>
      </c>
      <c r="B129" s="71" t="s">
        <v>6877</v>
      </c>
      <c r="C129" s="35">
        <f>IF($B$2&gt;0,$B$2,MULTIPLIER!$C$56)</f>
        <v>0</v>
      </c>
      <c r="D129" s="36">
        <v>54.2</v>
      </c>
      <c r="E129" s="43">
        <f t="shared" si="1"/>
        <v>0</v>
      </c>
      <c r="F129"/>
      <c r="G129"/>
      <c r="H129"/>
      <c r="I129"/>
      <c r="J129"/>
      <c r="K129"/>
      <c r="L129"/>
      <c r="M129"/>
      <c r="N129"/>
      <c r="O129"/>
    </row>
    <row r="130" spans="1:15" ht="14.25" x14ac:dyDescent="0.15">
      <c r="A130" s="29" t="s">
        <v>2823</v>
      </c>
      <c r="B130" s="70" t="s">
        <v>6878</v>
      </c>
      <c r="C130" s="31">
        <f>IF($B$2&gt;0,$B$2,MULTIPLIER!$C$56)</f>
        <v>0</v>
      </c>
      <c r="D130" s="32">
        <v>62.3</v>
      </c>
      <c r="E130" s="43">
        <f t="shared" si="1"/>
        <v>0</v>
      </c>
      <c r="F130"/>
      <c r="G130"/>
      <c r="H130"/>
      <c r="I130"/>
      <c r="J130"/>
      <c r="K130"/>
      <c r="L130"/>
      <c r="M130"/>
      <c r="N130"/>
      <c r="O130"/>
    </row>
    <row r="131" spans="1:15" ht="14.25" x14ac:dyDescent="0.15">
      <c r="A131" s="33" t="s">
        <v>2825</v>
      </c>
      <c r="B131" s="71" t="s">
        <v>6879</v>
      </c>
      <c r="C131" s="35">
        <f>IF($B$2&gt;0,$B$2,MULTIPLIER!$C$56)</f>
        <v>0</v>
      </c>
      <c r="D131" s="36">
        <v>71.8</v>
      </c>
      <c r="E131" s="43">
        <f t="shared" si="1"/>
        <v>0</v>
      </c>
      <c r="F131"/>
      <c r="G131"/>
      <c r="H131"/>
      <c r="I131"/>
      <c r="J131"/>
      <c r="K131"/>
      <c r="L131"/>
      <c r="M131"/>
      <c r="N131"/>
      <c r="O131"/>
    </row>
    <row r="132" spans="1:15" ht="14.25" x14ac:dyDescent="0.15">
      <c r="A132" s="29" t="s">
        <v>2827</v>
      </c>
      <c r="B132" s="70" t="s">
        <v>6880</v>
      </c>
      <c r="C132" s="31">
        <f>IF($B$2&gt;0,$B$2,MULTIPLIER!$C$56)</f>
        <v>0</v>
      </c>
      <c r="D132" s="32">
        <v>26.8</v>
      </c>
      <c r="E132" s="43">
        <f t="shared" si="1"/>
        <v>0</v>
      </c>
      <c r="F132"/>
      <c r="G132"/>
      <c r="H132"/>
      <c r="I132"/>
      <c r="J132"/>
      <c r="K132"/>
      <c r="L132"/>
      <c r="M132"/>
      <c r="N132"/>
      <c r="O132"/>
    </row>
    <row r="133" spans="1:15" ht="14.25" x14ac:dyDescent="0.15">
      <c r="A133" s="33" t="s">
        <v>2829</v>
      </c>
      <c r="B133" s="71" t="s">
        <v>6881</v>
      </c>
      <c r="C133" s="35">
        <f>IF($B$2&gt;0,$B$2,MULTIPLIER!$C$56)</f>
        <v>0</v>
      </c>
      <c r="D133" s="36">
        <v>31.6</v>
      </c>
      <c r="E133" s="43">
        <f t="shared" si="1"/>
        <v>0</v>
      </c>
      <c r="F133"/>
      <c r="G133"/>
      <c r="H133"/>
      <c r="I133"/>
      <c r="J133"/>
      <c r="K133"/>
      <c r="L133"/>
      <c r="M133"/>
      <c r="N133"/>
      <c r="O133"/>
    </row>
    <row r="134" spans="1:15" ht="14.25" x14ac:dyDescent="0.15">
      <c r="A134" s="29" t="s">
        <v>2831</v>
      </c>
      <c r="B134" s="70" t="s">
        <v>6882</v>
      </c>
      <c r="C134" s="31">
        <f>IF($B$2&gt;0,$B$2,MULTIPLIER!$C$56)</f>
        <v>0</v>
      </c>
      <c r="D134" s="32">
        <v>36.200000000000003</v>
      </c>
      <c r="E134" s="43">
        <f t="shared" ref="E134:E197" si="2">C134*D134</f>
        <v>0</v>
      </c>
      <c r="F134"/>
      <c r="G134"/>
      <c r="H134"/>
      <c r="I134"/>
      <c r="J134"/>
      <c r="K134"/>
      <c r="L134"/>
      <c r="M134"/>
      <c r="N134"/>
      <c r="O134"/>
    </row>
    <row r="135" spans="1:15" ht="14.25" x14ac:dyDescent="0.15">
      <c r="A135" s="33" t="s">
        <v>2833</v>
      </c>
      <c r="B135" s="71" t="s">
        <v>6883</v>
      </c>
      <c r="C135" s="35">
        <f>IF($B$2&gt;0,$B$2,MULTIPLIER!$C$56)</f>
        <v>0</v>
      </c>
      <c r="D135" s="36">
        <v>40.9</v>
      </c>
      <c r="E135" s="43">
        <f t="shared" si="2"/>
        <v>0</v>
      </c>
      <c r="F135"/>
      <c r="G135"/>
      <c r="H135"/>
      <c r="I135"/>
      <c r="J135"/>
      <c r="K135"/>
      <c r="L135"/>
      <c r="M135"/>
      <c r="N135"/>
      <c r="O135"/>
    </row>
    <row r="136" spans="1:15" ht="14.25" x14ac:dyDescent="0.15">
      <c r="A136" s="29" t="s">
        <v>2835</v>
      </c>
      <c r="B136" s="70" t="s">
        <v>6884</v>
      </c>
      <c r="C136" s="31">
        <f>IF($B$2&gt;0,$B$2,MULTIPLIER!$C$56)</f>
        <v>0</v>
      </c>
      <c r="D136" s="32">
        <v>44.8</v>
      </c>
      <c r="E136" s="43">
        <f t="shared" si="2"/>
        <v>0</v>
      </c>
      <c r="F136"/>
      <c r="G136"/>
      <c r="H136"/>
      <c r="I136"/>
      <c r="J136"/>
      <c r="K136"/>
      <c r="L136"/>
      <c r="M136"/>
      <c r="N136"/>
      <c r="O136"/>
    </row>
    <row r="137" spans="1:15" ht="14.25" x14ac:dyDescent="0.15">
      <c r="A137" s="33" t="s">
        <v>2837</v>
      </c>
      <c r="B137" s="71" t="s">
        <v>6885</v>
      </c>
      <c r="C137" s="35">
        <f>IF($B$2&gt;0,$B$2,MULTIPLIER!$C$56)</f>
        <v>0</v>
      </c>
      <c r="D137" s="36">
        <v>54.2</v>
      </c>
      <c r="E137" s="43">
        <f t="shared" si="2"/>
        <v>0</v>
      </c>
      <c r="F137"/>
      <c r="G137"/>
      <c r="H137"/>
      <c r="I137"/>
      <c r="J137"/>
      <c r="K137"/>
      <c r="L137"/>
      <c r="M137"/>
      <c r="N137"/>
      <c r="O137"/>
    </row>
    <row r="138" spans="1:15" ht="14.25" x14ac:dyDescent="0.15">
      <c r="A138" s="29" t="s">
        <v>2839</v>
      </c>
      <c r="B138" s="70" t="s">
        <v>6886</v>
      </c>
      <c r="C138" s="31">
        <f>IF($B$2&gt;0,$B$2,MULTIPLIER!$C$56)</f>
        <v>0</v>
      </c>
      <c r="D138" s="32">
        <v>62.3</v>
      </c>
      <c r="E138" s="43">
        <f t="shared" si="2"/>
        <v>0</v>
      </c>
      <c r="F138"/>
      <c r="G138"/>
      <c r="H138"/>
      <c r="I138"/>
      <c r="J138"/>
      <c r="K138"/>
      <c r="L138"/>
      <c r="M138"/>
      <c r="N138"/>
      <c r="O138"/>
    </row>
    <row r="139" spans="1:15" ht="14.25" x14ac:dyDescent="0.15">
      <c r="A139" s="33" t="s">
        <v>2841</v>
      </c>
      <c r="B139" s="71" t="s">
        <v>6887</v>
      </c>
      <c r="C139" s="35">
        <f>IF($B$2&gt;0,$B$2,MULTIPLIER!$C$56)</f>
        <v>0</v>
      </c>
      <c r="D139" s="36">
        <v>71.8</v>
      </c>
      <c r="E139" s="43">
        <f t="shared" si="2"/>
        <v>0</v>
      </c>
      <c r="F139"/>
      <c r="G139"/>
      <c r="H139"/>
      <c r="I139"/>
      <c r="J139"/>
      <c r="K139"/>
      <c r="L139"/>
      <c r="M139"/>
      <c r="N139"/>
      <c r="O139"/>
    </row>
    <row r="140" spans="1:15" ht="14.25" x14ac:dyDescent="0.15">
      <c r="A140" s="29" t="s">
        <v>2843</v>
      </c>
      <c r="B140" s="70" t="s">
        <v>6888</v>
      </c>
      <c r="C140" s="31">
        <f>IF($B$2&gt;0,$B$2,MULTIPLIER!$C$56)</f>
        <v>0</v>
      </c>
      <c r="D140" s="32">
        <v>28.2</v>
      </c>
      <c r="E140" s="43">
        <f t="shared" si="2"/>
        <v>0</v>
      </c>
      <c r="F140"/>
      <c r="G140"/>
      <c r="H140"/>
      <c r="I140"/>
      <c r="J140"/>
      <c r="K140"/>
      <c r="L140"/>
      <c r="M140"/>
      <c r="N140"/>
      <c r="O140"/>
    </row>
    <row r="141" spans="1:15" ht="14.25" x14ac:dyDescent="0.15">
      <c r="A141" s="33" t="s">
        <v>2845</v>
      </c>
      <c r="B141" s="71" t="s">
        <v>6889</v>
      </c>
      <c r="C141" s="35">
        <f>IF($B$2&gt;0,$B$2,MULTIPLIER!$C$56)</f>
        <v>0</v>
      </c>
      <c r="D141" s="36">
        <v>33</v>
      </c>
      <c r="E141" s="43">
        <f t="shared" si="2"/>
        <v>0</v>
      </c>
      <c r="F141"/>
      <c r="G141"/>
      <c r="H141"/>
      <c r="I141"/>
      <c r="J141"/>
      <c r="K141"/>
      <c r="L141"/>
      <c r="M141"/>
      <c r="N141"/>
      <c r="O141"/>
    </row>
    <row r="142" spans="1:15" ht="14.25" x14ac:dyDescent="0.15">
      <c r="A142" s="29" t="s">
        <v>2847</v>
      </c>
      <c r="B142" s="70" t="s">
        <v>6890</v>
      </c>
      <c r="C142" s="31">
        <f>IF($B$2&gt;0,$B$2,MULTIPLIER!$C$56)</f>
        <v>0</v>
      </c>
      <c r="D142" s="32">
        <v>37.6</v>
      </c>
      <c r="E142" s="43">
        <f t="shared" si="2"/>
        <v>0</v>
      </c>
      <c r="F142"/>
      <c r="G142"/>
      <c r="H142"/>
      <c r="I142"/>
      <c r="J142"/>
      <c r="K142"/>
      <c r="L142"/>
      <c r="M142"/>
      <c r="N142"/>
      <c r="O142"/>
    </row>
    <row r="143" spans="1:15" ht="14.25" x14ac:dyDescent="0.15">
      <c r="A143" s="33" t="s">
        <v>2849</v>
      </c>
      <c r="B143" s="71" t="s">
        <v>6891</v>
      </c>
      <c r="C143" s="35">
        <f>IF($B$2&gt;0,$B$2,MULTIPLIER!$C$56)</f>
        <v>0</v>
      </c>
      <c r="D143" s="36">
        <v>42.3</v>
      </c>
      <c r="E143" s="43">
        <f t="shared" si="2"/>
        <v>0</v>
      </c>
      <c r="F143"/>
      <c r="G143"/>
      <c r="H143"/>
      <c r="I143"/>
      <c r="J143"/>
      <c r="K143"/>
      <c r="L143"/>
      <c r="M143"/>
      <c r="N143"/>
      <c r="O143"/>
    </row>
    <row r="144" spans="1:15" ht="14.25" x14ac:dyDescent="0.15">
      <c r="A144" s="29" t="s">
        <v>2851</v>
      </c>
      <c r="B144" s="70" t="s">
        <v>6892</v>
      </c>
      <c r="C144" s="31">
        <f>IF($B$2&gt;0,$B$2,MULTIPLIER!$C$56)</f>
        <v>0</v>
      </c>
      <c r="D144" s="32">
        <v>46.2</v>
      </c>
      <c r="E144" s="43">
        <f t="shared" si="2"/>
        <v>0</v>
      </c>
      <c r="F144"/>
      <c r="G144"/>
      <c r="H144"/>
      <c r="I144"/>
      <c r="J144"/>
      <c r="K144"/>
      <c r="L144"/>
      <c r="M144"/>
      <c r="N144"/>
      <c r="O144"/>
    </row>
    <row r="145" spans="1:15" ht="14.25" x14ac:dyDescent="0.15">
      <c r="A145" s="33" t="s">
        <v>2853</v>
      </c>
      <c r="B145" s="71" t="s">
        <v>6893</v>
      </c>
      <c r="C145" s="35">
        <f>IF($B$2&gt;0,$B$2,MULTIPLIER!$C$56)</f>
        <v>0</v>
      </c>
      <c r="D145" s="36">
        <v>55.6</v>
      </c>
      <c r="E145" s="43">
        <f t="shared" si="2"/>
        <v>0</v>
      </c>
      <c r="F145"/>
      <c r="G145"/>
      <c r="H145"/>
      <c r="I145"/>
      <c r="J145"/>
      <c r="K145"/>
      <c r="L145"/>
      <c r="M145"/>
      <c r="N145"/>
      <c r="O145"/>
    </row>
    <row r="146" spans="1:15" ht="14.25" x14ac:dyDescent="0.15">
      <c r="A146" s="29" t="s">
        <v>2855</v>
      </c>
      <c r="B146" s="70" t="s">
        <v>6894</v>
      </c>
      <c r="C146" s="31">
        <f>IF($B$2&gt;0,$B$2,MULTIPLIER!$C$56)</f>
        <v>0</v>
      </c>
      <c r="D146" s="32">
        <v>63.7</v>
      </c>
      <c r="E146" s="43">
        <f t="shared" si="2"/>
        <v>0</v>
      </c>
      <c r="F146"/>
      <c r="G146"/>
      <c r="H146"/>
      <c r="I146"/>
      <c r="J146"/>
      <c r="K146"/>
      <c r="L146"/>
      <c r="M146"/>
      <c r="N146"/>
      <c r="O146"/>
    </row>
    <row r="147" spans="1:15" ht="14.25" x14ac:dyDescent="0.15">
      <c r="A147" s="33" t="s">
        <v>2857</v>
      </c>
      <c r="B147" s="71" t="s">
        <v>6895</v>
      </c>
      <c r="C147" s="35">
        <f>IF($B$2&gt;0,$B$2,MULTIPLIER!$C$56)</f>
        <v>0</v>
      </c>
      <c r="D147" s="36">
        <v>73.2</v>
      </c>
      <c r="E147" s="43">
        <f t="shared" si="2"/>
        <v>0</v>
      </c>
      <c r="F147"/>
      <c r="G147"/>
      <c r="H147"/>
      <c r="I147"/>
      <c r="J147"/>
      <c r="K147"/>
      <c r="L147"/>
      <c r="M147"/>
      <c r="N147"/>
      <c r="O147"/>
    </row>
    <row r="148" spans="1:15" ht="28.5" x14ac:dyDescent="0.15">
      <c r="A148" s="29" t="s">
        <v>2859</v>
      </c>
      <c r="B148" s="70" t="s">
        <v>6896</v>
      </c>
      <c r="C148" s="31">
        <f>IF($B$2&gt;0,$B$2,MULTIPLIER!$C$57)</f>
        <v>0</v>
      </c>
      <c r="D148" s="32">
        <v>35.5</v>
      </c>
      <c r="E148" s="43">
        <f t="shared" si="2"/>
        <v>0</v>
      </c>
      <c r="F148"/>
      <c r="G148"/>
      <c r="H148"/>
      <c r="I148"/>
      <c r="J148"/>
      <c r="K148"/>
      <c r="L148"/>
      <c r="M148"/>
      <c r="N148"/>
      <c r="O148"/>
    </row>
    <row r="149" spans="1:15" ht="28.5" x14ac:dyDescent="0.15">
      <c r="A149" s="33" t="s">
        <v>2861</v>
      </c>
      <c r="B149" s="71" t="s">
        <v>6897</v>
      </c>
      <c r="C149" s="35">
        <f>IF($B$2&gt;0,$B$2,MULTIPLIER!$C$57)</f>
        <v>0</v>
      </c>
      <c r="D149" s="36">
        <v>40.130000000000003</v>
      </c>
      <c r="E149" s="43">
        <f t="shared" si="2"/>
        <v>0</v>
      </c>
      <c r="F149"/>
      <c r="G149"/>
      <c r="H149"/>
      <c r="I149"/>
      <c r="J149"/>
      <c r="K149"/>
      <c r="L149"/>
      <c r="M149"/>
      <c r="N149"/>
      <c r="O149"/>
    </row>
    <row r="150" spans="1:15" ht="28.5" x14ac:dyDescent="0.15">
      <c r="A150" s="29" t="s">
        <v>2863</v>
      </c>
      <c r="B150" s="70" t="s">
        <v>6898</v>
      </c>
      <c r="C150" s="31">
        <f>IF($B$2&gt;0,$B$2,MULTIPLIER!$C$57)</f>
        <v>0</v>
      </c>
      <c r="D150" s="32">
        <v>44.57</v>
      </c>
      <c r="E150" s="43">
        <f t="shared" si="2"/>
        <v>0</v>
      </c>
      <c r="F150"/>
      <c r="G150"/>
      <c r="H150"/>
      <c r="I150"/>
      <c r="J150"/>
      <c r="K150"/>
      <c r="L150"/>
      <c r="M150"/>
      <c r="N150"/>
      <c r="O150"/>
    </row>
    <row r="151" spans="1:15" ht="28.5" x14ac:dyDescent="0.15">
      <c r="A151" s="33" t="s">
        <v>2865</v>
      </c>
      <c r="B151" s="71" t="s">
        <v>6899</v>
      </c>
      <c r="C151" s="35">
        <f>IF($B$2&gt;0,$B$2,MULTIPLIER!$C$57)</f>
        <v>0</v>
      </c>
      <c r="D151" s="36">
        <v>49.11</v>
      </c>
      <c r="E151" s="43">
        <f t="shared" si="2"/>
        <v>0</v>
      </c>
      <c r="F151"/>
      <c r="G151"/>
      <c r="H151"/>
      <c r="I151"/>
      <c r="J151"/>
      <c r="K151"/>
      <c r="L151"/>
      <c r="M151"/>
      <c r="N151"/>
      <c r="O151"/>
    </row>
    <row r="152" spans="1:15" ht="28.5" x14ac:dyDescent="0.15">
      <c r="A152" s="29" t="s">
        <v>2867</v>
      </c>
      <c r="B152" s="70" t="s">
        <v>6900</v>
      </c>
      <c r="C152" s="31">
        <f>IF($B$2&gt;0,$B$2,MULTIPLIER!$C$57)</f>
        <v>0</v>
      </c>
      <c r="D152" s="32">
        <v>52.87</v>
      </c>
      <c r="E152" s="43">
        <f t="shared" si="2"/>
        <v>0</v>
      </c>
      <c r="F152"/>
      <c r="G152"/>
      <c r="H152"/>
      <c r="I152"/>
      <c r="J152"/>
      <c r="K152"/>
      <c r="L152"/>
      <c r="M152"/>
      <c r="N152"/>
      <c r="O152"/>
    </row>
    <row r="153" spans="1:15" ht="28.5" x14ac:dyDescent="0.15">
      <c r="A153" s="33" t="s">
        <v>2869</v>
      </c>
      <c r="B153" s="71" t="s">
        <v>6901</v>
      </c>
      <c r="C153" s="35">
        <f>IF($B$2&gt;0,$B$2,MULTIPLIER!$C$57)</f>
        <v>0</v>
      </c>
      <c r="D153" s="36">
        <v>61.94</v>
      </c>
      <c r="E153" s="43">
        <f t="shared" si="2"/>
        <v>0</v>
      </c>
      <c r="F153"/>
      <c r="G153"/>
      <c r="H153"/>
      <c r="I153"/>
      <c r="J153"/>
      <c r="K153"/>
      <c r="L153"/>
      <c r="M153"/>
      <c r="N153"/>
      <c r="O153"/>
    </row>
    <row r="154" spans="1:15" ht="28.5" x14ac:dyDescent="0.15">
      <c r="A154" s="29" t="s">
        <v>2871</v>
      </c>
      <c r="B154" s="70" t="s">
        <v>6902</v>
      </c>
      <c r="C154" s="31">
        <f>IF($B$2&gt;0,$B$2,MULTIPLIER!$C$57)</f>
        <v>0</v>
      </c>
      <c r="D154" s="32">
        <v>69.75</v>
      </c>
      <c r="E154" s="43">
        <f t="shared" si="2"/>
        <v>0</v>
      </c>
      <c r="F154"/>
      <c r="G154"/>
      <c r="H154"/>
      <c r="I154"/>
      <c r="J154"/>
      <c r="K154"/>
      <c r="L154"/>
      <c r="M154"/>
      <c r="N154"/>
      <c r="O154"/>
    </row>
    <row r="155" spans="1:15" ht="28.5" x14ac:dyDescent="0.15">
      <c r="A155" s="33" t="s">
        <v>2873</v>
      </c>
      <c r="B155" s="71" t="s">
        <v>6903</v>
      </c>
      <c r="C155" s="35">
        <f>IF($B$2&gt;0,$B$2,MULTIPLIER!$C$57)</f>
        <v>0</v>
      </c>
      <c r="D155" s="36">
        <v>78.92</v>
      </c>
      <c r="E155" s="43">
        <f t="shared" si="2"/>
        <v>0</v>
      </c>
      <c r="F155"/>
      <c r="G155"/>
      <c r="H155"/>
      <c r="I155"/>
      <c r="J155"/>
      <c r="K155"/>
      <c r="L155"/>
      <c r="M155"/>
      <c r="N155"/>
      <c r="O155"/>
    </row>
    <row r="156" spans="1:15" ht="28.5" x14ac:dyDescent="0.15">
      <c r="A156" s="29" t="s">
        <v>2875</v>
      </c>
      <c r="B156" s="70" t="s">
        <v>6904</v>
      </c>
      <c r="C156" s="31">
        <f>IF($B$2&gt;0,$B$2,MULTIPLIER!$C$57)</f>
        <v>0</v>
      </c>
      <c r="D156" s="32">
        <v>35.5</v>
      </c>
      <c r="E156" s="43">
        <f t="shared" si="2"/>
        <v>0</v>
      </c>
      <c r="F156"/>
      <c r="G156"/>
      <c r="H156"/>
      <c r="I156"/>
      <c r="J156"/>
      <c r="K156"/>
      <c r="L156"/>
      <c r="M156"/>
      <c r="N156"/>
      <c r="O156"/>
    </row>
    <row r="157" spans="1:15" ht="28.5" x14ac:dyDescent="0.15">
      <c r="A157" s="33" t="s">
        <v>2877</v>
      </c>
      <c r="B157" s="71" t="s">
        <v>6905</v>
      </c>
      <c r="C157" s="35">
        <f>IF($B$2&gt;0,$B$2,MULTIPLIER!$C$57)</f>
        <v>0</v>
      </c>
      <c r="D157" s="36">
        <v>40.130000000000003</v>
      </c>
      <c r="E157" s="43">
        <f t="shared" si="2"/>
        <v>0</v>
      </c>
      <c r="F157"/>
      <c r="G157"/>
      <c r="H157"/>
      <c r="I157"/>
      <c r="J157"/>
      <c r="K157"/>
      <c r="L157"/>
      <c r="M157"/>
      <c r="N157"/>
      <c r="O157"/>
    </row>
    <row r="158" spans="1:15" ht="28.5" x14ac:dyDescent="0.15">
      <c r="A158" s="29" t="s">
        <v>2879</v>
      </c>
      <c r="B158" s="70" t="s">
        <v>6906</v>
      </c>
      <c r="C158" s="31">
        <f>IF($B$2&gt;0,$B$2,MULTIPLIER!$C$57)</f>
        <v>0</v>
      </c>
      <c r="D158" s="32">
        <v>44.57</v>
      </c>
      <c r="E158" s="43">
        <f t="shared" si="2"/>
        <v>0</v>
      </c>
      <c r="F158"/>
      <c r="G158"/>
      <c r="H158"/>
      <c r="I158"/>
      <c r="J158"/>
      <c r="K158"/>
      <c r="L158"/>
      <c r="M158"/>
      <c r="N158"/>
      <c r="O158"/>
    </row>
    <row r="159" spans="1:15" ht="28.5" x14ac:dyDescent="0.15">
      <c r="A159" s="33" t="s">
        <v>2881</v>
      </c>
      <c r="B159" s="71" t="s">
        <v>6907</v>
      </c>
      <c r="C159" s="35">
        <f>IF($B$2&gt;0,$B$2,MULTIPLIER!$C$57)</f>
        <v>0</v>
      </c>
      <c r="D159" s="36">
        <v>49.11</v>
      </c>
      <c r="E159" s="43">
        <f t="shared" si="2"/>
        <v>0</v>
      </c>
      <c r="F159"/>
      <c r="G159"/>
      <c r="H159"/>
      <c r="I159"/>
      <c r="J159"/>
      <c r="K159"/>
      <c r="L159"/>
      <c r="M159"/>
      <c r="N159"/>
      <c r="O159"/>
    </row>
    <row r="160" spans="1:15" ht="28.5" x14ac:dyDescent="0.15">
      <c r="A160" s="29" t="s">
        <v>2883</v>
      </c>
      <c r="B160" s="70" t="s">
        <v>6908</v>
      </c>
      <c r="C160" s="31">
        <f>IF($B$2&gt;0,$B$2,MULTIPLIER!$C$57)</f>
        <v>0</v>
      </c>
      <c r="D160" s="32">
        <v>52.87</v>
      </c>
      <c r="E160" s="43">
        <f t="shared" si="2"/>
        <v>0</v>
      </c>
      <c r="F160"/>
      <c r="G160"/>
      <c r="H160"/>
      <c r="I160"/>
      <c r="J160"/>
      <c r="K160"/>
      <c r="L160"/>
      <c r="M160"/>
      <c r="N160"/>
      <c r="O160"/>
    </row>
    <row r="161" spans="1:15" ht="28.5" x14ac:dyDescent="0.15">
      <c r="A161" s="33" t="s">
        <v>2885</v>
      </c>
      <c r="B161" s="71" t="s">
        <v>6909</v>
      </c>
      <c r="C161" s="35">
        <f>IF($B$2&gt;0,$B$2,MULTIPLIER!$C$57)</f>
        <v>0</v>
      </c>
      <c r="D161" s="36">
        <v>61.94</v>
      </c>
      <c r="E161" s="43">
        <f t="shared" si="2"/>
        <v>0</v>
      </c>
      <c r="F161"/>
      <c r="G161"/>
      <c r="H161"/>
      <c r="I161"/>
      <c r="J161"/>
      <c r="K161"/>
      <c r="L161"/>
      <c r="M161"/>
      <c r="N161"/>
      <c r="O161"/>
    </row>
    <row r="162" spans="1:15" ht="28.5" x14ac:dyDescent="0.15">
      <c r="A162" s="29" t="s">
        <v>2887</v>
      </c>
      <c r="B162" s="70" t="s">
        <v>6910</v>
      </c>
      <c r="C162" s="31">
        <f>IF($B$2&gt;0,$B$2,MULTIPLIER!$C$57)</f>
        <v>0</v>
      </c>
      <c r="D162" s="32">
        <v>69.75</v>
      </c>
      <c r="E162" s="43">
        <f t="shared" si="2"/>
        <v>0</v>
      </c>
      <c r="F162"/>
      <c r="G162"/>
      <c r="H162"/>
      <c r="I162"/>
      <c r="J162"/>
      <c r="K162"/>
      <c r="L162"/>
      <c r="M162"/>
      <c r="N162"/>
      <c r="O162"/>
    </row>
    <row r="163" spans="1:15" ht="28.5" x14ac:dyDescent="0.15">
      <c r="A163" s="33" t="s">
        <v>2889</v>
      </c>
      <c r="B163" s="71" t="s">
        <v>6911</v>
      </c>
      <c r="C163" s="35">
        <f>IF($B$2&gt;0,$B$2,MULTIPLIER!$C$57)</f>
        <v>0</v>
      </c>
      <c r="D163" s="36">
        <v>78.92</v>
      </c>
      <c r="E163" s="43">
        <f t="shared" si="2"/>
        <v>0</v>
      </c>
      <c r="F163"/>
      <c r="G163"/>
      <c r="H163"/>
      <c r="I163"/>
      <c r="J163"/>
      <c r="K163"/>
      <c r="L163"/>
      <c r="M163"/>
      <c r="N163"/>
      <c r="O163"/>
    </row>
    <row r="164" spans="1:15" ht="14.25" x14ac:dyDescent="0.15">
      <c r="A164" s="29" t="s">
        <v>2891</v>
      </c>
      <c r="B164" s="70" t="s">
        <v>6912</v>
      </c>
      <c r="C164" s="31">
        <f>IF($B$2&gt;0,$B$2,MULTIPLIER!$C$56)</f>
        <v>0</v>
      </c>
      <c r="D164" s="32">
        <v>12.9</v>
      </c>
      <c r="E164" s="43">
        <f t="shared" si="2"/>
        <v>0</v>
      </c>
      <c r="F164"/>
      <c r="G164"/>
      <c r="H164"/>
      <c r="I164"/>
      <c r="J164"/>
      <c r="K164"/>
      <c r="L164"/>
      <c r="M164"/>
      <c r="N164"/>
      <c r="O164"/>
    </row>
    <row r="165" spans="1:15" ht="14.25" x14ac:dyDescent="0.15">
      <c r="A165" s="33" t="s">
        <v>2893</v>
      </c>
      <c r="B165" s="71" t="s">
        <v>6913</v>
      </c>
      <c r="C165" s="35">
        <f>IF($B$2&gt;0,$B$2,MULTIPLIER!$C$56)</f>
        <v>0</v>
      </c>
      <c r="D165" s="36">
        <v>16.5</v>
      </c>
      <c r="E165" s="43">
        <f t="shared" si="2"/>
        <v>0</v>
      </c>
      <c r="F165"/>
      <c r="G165"/>
      <c r="H165"/>
      <c r="I165"/>
      <c r="J165"/>
      <c r="K165"/>
      <c r="L165"/>
      <c r="M165"/>
      <c r="N165"/>
      <c r="O165"/>
    </row>
    <row r="166" spans="1:15" ht="14.25" x14ac:dyDescent="0.15">
      <c r="A166" s="29" t="s">
        <v>2895</v>
      </c>
      <c r="B166" s="70" t="s">
        <v>6914</v>
      </c>
      <c r="C166" s="31">
        <f>IF($B$2&gt;0,$B$2,MULTIPLIER!$C$56)</f>
        <v>0</v>
      </c>
      <c r="D166" s="32">
        <v>20.399999999999999</v>
      </c>
      <c r="E166" s="43">
        <f t="shared" si="2"/>
        <v>0</v>
      </c>
      <c r="F166"/>
      <c r="G166"/>
      <c r="H166"/>
      <c r="I166"/>
      <c r="J166"/>
      <c r="K166"/>
      <c r="L166"/>
      <c r="M166"/>
      <c r="N166"/>
      <c r="O166"/>
    </row>
    <row r="167" spans="1:15" ht="14.25" x14ac:dyDescent="0.15">
      <c r="A167" s="33" t="s">
        <v>2897</v>
      </c>
      <c r="B167" s="71" t="s">
        <v>6915</v>
      </c>
      <c r="C167" s="35">
        <f>IF($B$2&gt;0,$B$2,MULTIPLIER!$C$56)</f>
        <v>0</v>
      </c>
      <c r="D167" s="36">
        <v>24.2</v>
      </c>
      <c r="E167" s="43">
        <f t="shared" si="2"/>
        <v>0</v>
      </c>
      <c r="F167"/>
      <c r="G167"/>
      <c r="H167"/>
      <c r="I167"/>
      <c r="J167"/>
      <c r="K167"/>
      <c r="L167"/>
      <c r="M167"/>
      <c r="N167"/>
      <c r="O167"/>
    </row>
    <row r="168" spans="1:15" ht="14.25" x14ac:dyDescent="0.15">
      <c r="A168" s="29" t="s">
        <v>2899</v>
      </c>
      <c r="B168" s="70" t="s">
        <v>6916</v>
      </c>
      <c r="C168" s="31">
        <f>IF($B$2&gt;0,$B$2,MULTIPLIER!$C$56)</f>
        <v>0</v>
      </c>
      <c r="D168" s="32">
        <v>28</v>
      </c>
      <c r="E168" s="43">
        <f t="shared" si="2"/>
        <v>0</v>
      </c>
      <c r="F168"/>
      <c r="G168"/>
      <c r="H168"/>
      <c r="I168"/>
      <c r="J168"/>
      <c r="K168"/>
      <c r="L168"/>
      <c r="M168"/>
      <c r="N168"/>
      <c r="O168"/>
    </row>
    <row r="169" spans="1:15" ht="14.25" x14ac:dyDescent="0.15">
      <c r="A169" s="33" t="s">
        <v>2901</v>
      </c>
      <c r="B169" s="71" t="s">
        <v>6917</v>
      </c>
      <c r="C169" s="35">
        <f>IF($B$2&gt;0,$B$2,MULTIPLIER!$C$56)</f>
        <v>0</v>
      </c>
      <c r="D169" s="36">
        <v>35</v>
      </c>
      <c r="E169" s="43">
        <f t="shared" si="2"/>
        <v>0</v>
      </c>
      <c r="F169"/>
      <c r="G169"/>
      <c r="H169"/>
      <c r="I169"/>
      <c r="J169"/>
      <c r="K169"/>
      <c r="L169"/>
      <c r="M169"/>
      <c r="N169"/>
      <c r="O169"/>
    </row>
    <row r="170" spans="1:15" ht="14.25" x14ac:dyDescent="0.15">
      <c r="A170" s="29" t="s">
        <v>2903</v>
      </c>
      <c r="B170" s="70" t="s">
        <v>6918</v>
      </c>
      <c r="C170" s="31">
        <f>IF($B$2&gt;0,$B$2,MULTIPLIER!$C$56)</f>
        <v>0</v>
      </c>
      <c r="D170" s="32">
        <v>43</v>
      </c>
      <c r="E170" s="43">
        <f t="shared" si="2"/>
        <v>0</v>
      </c>
      <c r="F170"/>
      <c r="G170"/>
      <c r="H170"/>
      <c r="I170"/>
      <c r="J170"/>
      <c r="K170"/>
      <c r="L170"/>
      <c r="M170"/>
      <c r="N170"/>
      <c r="O170"/>
    </row>
    <row r="171" spans="1:15" ht="14.25" x14ac:dyDescent="0.15">
      <c r="A171" s="33" t="s">
        <v>2905</v>
      </c>
      <c r="B171" s="71" t="s">
        <v>6919</v>
      </c>
      <c r="C171" s="35">
        <f>IF($B$2&gt;0,$B$2,MULTIPLIER!$C$56)</f>
        <v>0</v>
      </c>
      <c r="D171" s="36">
        <v>51</v>
      </c>
      <c r="E171" s="43">
        <f t="shared" si="2"/>
        <v>0</v>
      </c>
      <c r="F171"/>
      <c r="G171"/>
      <c r="H171"/>
      <c r="I171"/>
      <c r="J171"/>
      <c r="K171"/>
      <c r="L171"/>
      <c r="M171"/>
      <c r="N171"/>
      <c r="O171"/>
    </row>
    <row r="172" spans="1:15" ht="14.25" x14ac:dyDescent="0.15">
      <c r="A172" s="29" t="s">
        <v>2907</v>
      </c>
      <c r="B172" s="70" t="s">
        <v>6920</v>
      </c>
      <c r="C172" s="31">
        <f>IF($B$2&gt;0,$B$2,MULTIPLIER!$C$56)</f>
        <v>0</v>
      </c>
      <c r="D172" s="32">
        <v>21.1</v>
      </c>
      <c r="E172" s="43">
        <f t="shared" si="2"/>
        <v>0</v>
      </c>
      <c r="F172"/>
      <c r="G172"/>
      <c r="H172"/>
      <c r="I172"/>
      <c r="J172"/>
      <c r="K172"/>
      <c r="L172"/>
      <c r="M172"/>
      <c r="N172"/>
      <c r="O172"/>
    </row>
    <row r="173" spans="1:15" ht="14.25" x14ac:dyDescent="0.15">
      <c r="A173" s="33" t="s">
        <v>2909</v>
      </c>
      <c r="B173" s="71" t="s">
        <v>6921</v>
      </c>
      <c r="C173" s="35">
        <f>IF($B$2&gt;0,$B$2,MULTIPLIER!$C$56)</f>
        <v>0</v>
      </c>
      <c r="D173" s="36">
        <v>24.7</v>
      </c>
      <c r="E173" s="43">
        <f t="shared" si="2"/>
        <v>0</v>
      </c>
      <c r="F173"/>
      <c r="G173"/>
      <c r="H173"/>
      <c r="I173"/>
      <c r="J173"/>
      <c r="K173"/>
      <c r="L173"/>
      <c r="M173"/>
      <c r="N173"/>
      <c r="O173"/>
    </row>
    <row r="174" spans="1:15" ht="14.25" x14ac:dyDescent="0.15">
      <c r="A174" s="29" t="s">
        <v>2911</v>
      </c>
      <c r="B174" s="70" t="s">
        <v>6922</v>
      </c>
      <c r="C174" s="31">
        <f>IF($B$2&gt;0,$B$2,MULTIPLIER!$C$56)</f>
        <v>0</v>
      </c>
      <c r="D174" s="32">
        <v>28.6</v>
      </c>
      <c r="E174" s="43">
        <f t="shared" si="2"/>
        <v>0</v>
      </c>
      <c r="F174"/>
      <c r="G174"/>
      <c r="H174"/>
      <c r="I174"/>
      <c r="J174"/>
      <c r="K174"/>
      <c r="L174"/>
      <c r="M174"/>
      <c r="N174"/>
      <c r="O174"/>
    </row>
    <row r="175" spans="1:15" ht="14.25" x14ac:dyDescent="0.15">
      <c r="A175" s="33" t="s">
        <v>2913</v>
      </c>
      <c r="B175" s="71" t="s">
        <v>6923</v>
      </c>
      <c r="C175" s="35">
        <f>IF($B$2&gt;0,$B$2,MULTIPLIER!$C$56)</f>
        <v>0</v>
      </c>
      <c r="D175" s="36">
        <v>32.4</v>
      </c>
      <c r="E175" s="43">
        <f t="shared" si="2"/>
        <v>0</v>
      </c>
      <c r="F175"/>
      <c r="G175"/>
      <c r="H175"/>
      <c r="I175"/>
      <c r="J175"/>
      <c r="K175"/>
      <c r="L175"/>
      <c r="M175"/>
      <c r="N175"/>
      <c r="O175"/>
    </row>
    <row r="176" spans="1:15" ht="14.25" x14ac:dyDescent="0.15">
      <c r="A176" s="29" t="s">
        <v>2915</v>
      </c>
      <c r="B176" s="70" t="s">
        <v>6924</v>
      </c>
      <c r="C176" s="31">
        <f>IF($B$2&gt;0,$B$2,MULTIPLIER!$C$56)</f>
        <v>0</v>
      </c>
      <c r="D176" s="32">
        <v>36.200000000000003</v>
      </c>
      <c r="E176" s="43">
        <f t="shared" si="2"/>
        <v>0</v>
      </c>
      <c r="F176"/>
      <c r="G176"/>
      <c r="H176"/>
      <c r="I176"/>
      <c r="J176"/>
      <c r="K176"/>
      <c r="L176"/>
      <c r="M176"/>
      <c r="N176"/>
      <c r="O176"/>
    </row>
    <row r="177" spans="1:15" ht="14.25" x14ac:dyDescent="0.15">
      <c r="A177" s="33" t="s">
        <v>2917</v>
      </c>
      <c r="B177" s="71" t="s">
        <v>6925</v>
      </c>
      <c r="C177" s="35">
        <f>IF($B$2&gt;0,$B$2,MULTIPLIER!$C$56)</f>
        <v>0</v>
      </c>
      <c r="D177" s="36">
        <v>43.2</v>
      </c>
      <c r="E177" s="43">
        <f t="shared" si="2"/>
        <v>0</v>
      </c>
      <c r="F177"/>
      <c r="G177"/>
      <c r="H177"/>
      <c r="I177"/>
      <c r="J177"/>
      <c r="K177"/>
      <c r="L177"/>
      <c r="M177"/>
      <c r="N177"/>
      <c r="O177"/>
    </row>
    <row r="178" spans="1:15" ht="14.25" x14ac:dyDescent="0.15">
      <c r="A178" s="29" t="s">
        <v>2919</v>
      </c>
      <c r="B178" s="70" t="s">
        <v>6926</v>
      </c>
      <c r="C178" s="31">
        <f>IF($B$2&gt;0,$B$2,MULTIPLIER!$C$56)</f>
        <v>0</v>
      </c>
      <c r="D178" s="32">
        <v>51.2</v>
      </c>
      <c r="E178" s="43">
        <f t="shared" si="2"/>
        <v>0</v>
      </c>
      <c r="F178"/>
      <c r="G178"/>
      <c r="H178"/>
      <c r="I178"/>
      <c r="J178"/>
      <c r="K178"/>
      <c r="L178"/>
      <c r="M178"/>
      <c r="N178"/>
      <c r="O178"/>
    </row>
    <row r="179" spans="1:15" ht="14.25" x14ac:dyDescent="0.15">
      <c r="A179" s="33" t="s">
        <v>2921</v>
      </c>
      <c r="B179" s="71" t="s">
        <v>6927</v>
      </c>
      <c r="C179" s="35">
        <f>IF($B$2&gt;0,$B$2,MULTIPLIER!$C$56)</f>
        <v>0</v>
      </c>
      <c r="D179" s="36">
        <v>59.2</v>
      </c>
      <c r="E179" s="43">
        <f t="shared" si="2"/>
        <v>0</v>
      </c>
      <c r="F179"/>
      <c r="G179"/>
      <c r="H179"/>
      <c r="I179"/>
      <c r="J179"/>
      <c r="K179"/>
      <c r="L179"/>
      <c r="M179"/>
      <c r="N179"/>
      <c r="O179"/>
    </row>
    <row r="180" spans="1:15" ht="14.25" x14ac:dyDescent="0.15">
      <c r="A180" s="29" t="s">
        <v>2923</v>
      </c>
      <c r="B180" s="70" t="s">
        <v>6928</v>
      </c>
      <c r="C180" s="31">
        <f>IF($B$2&gt;0,$B$2,MULTIPLIER!$C$56)</f>
        <v>0</v>
      </c>
      <c r="D180" s="32">
        <v>21.1</v>
      </c>
      <c r="E180" s="43">
        <f t="shared" si="2"/>
        <v>0</v>
      </c>
      <c r="F180"/>
      <c r="G180"/>
      <c r="H180"/>
      <c r="I180"/>
      <c r="J180"/>
      <c r="K180"/>
      <c r="L180"/>
      <c r="M180"/>
      <c r="N180"/>
      <c r="O180"/>
    </row>
    <row r="181" spans="1:15" ht="14.25" x14ac:dyDescent="0.15">
      <c r="A181" s="33" t="s">
        <v>2925</v>
      </c>
      <c r="B181" s="71" t="s">
        <v>6929</v>
      </c>
      <c r="C181" s="35">
        <f>IF($B$2&gt;0,$B$2,MULTIPLIER!$C$56)</f>
        <v>0</v>
      </c>
      <c r="D181" s="36">
        <v>24.7</v>
      </c>
      <c r="E181" s="43">
        <f t="shared" si="2"/>
        <v>0</v>
      </c>
      <c r="F181"/>
      <c r="G181"/>
      <c r="H181"/>
      <c r="I181"/>
      <c r="J181"/>
      <c r="K181"/>
      <c r="L181"/>
      <c r="M181"/>
      <c r="N181"/>
      <c r="O181"/>
    </row>
    <row r="182" spans="1:15" ht="14.25" x14ac:dyDescent="0.15">
      <c r="A182" s="29" t="s">
        <v>2927</v>
      </c>
      <c r="B182" s="70" t="s">
        <v>6930</v>
      </c>
      <c r="C182" s="31">
        <f>IF($B$2&gt;0,$B$2,MULTIPLIER!$C$56)</f>
        <v>0</v>
      </c>
      <c r="D182" s="32">
        <v>28.6</v>
      </c>
      <c r="E182" s="43">
        <f t="shared" si="2"/>
        <v>0</v>
      </c>
      <c r="F182"/>
      <c r="G182"/>
      <c r="H182"/>
      <c r="I182"/>
      <c r="J182"/>
      <c r="K182"/>
      <c r="L182"/>
      <c r="M182"/>
      <c r="N182"/>
      <c r="O182"/>
    </row>
    <row r="183" spans="1:15" ht="14.25" x14ac:dyDescent="0.15">
      <c r="A183" s="33" t="s">
        <v>2929</v>
      </c>
      <c r="B183" s="71" t="s">
        <v>6931</v>
      </c>
      <c r="C183" s="35">
        <f>IF($B$2&gt;0,$B$2,MULTIPLIER!$C$56)</f>
        <v>0</v>
      </c>
      <c r="D183" s="36">
        <v>32.4</v>
      </c>
      <c r="E183" s="43">
        <f t="shared" si="2"/>
        <v>0</v>
      </c>
      <c r="F183"/>
      <c r="G183"/>
      <c r="H183"/>
      <c r="I183"/>
      <c r="J183"/>
      <c r="K183"/>
      <c r="L183"/>
      <c r="M183"/>
      <c r="N183"/>
      <c r="O183"/>
    </row>
    <row r="184" spans="1:15" ht="14.25" x14ac:dyDescent="0.15">
      <c r="A184" s="29" t="s">
        <v>2931</v>
      </c>
      <c r="B184" s="70" t="s">
        <v>6932</v>
      </c>
      <c r="C184" s="31">
        <f>IF($B$2&gt;0,$B$2,MULTIPLIER!$C$56)</f>
        <v>0</v>
      </c>
      <c r="D184" s="32">
        <v>36.200000000000003</v>
      </c>
      <c r="E184" s="43">
        <f t="shared" si="2"/>
        <v>0</v>
      </c>
      <c r="F184"/>
      <c r="G184"/>
      <c r="H184"/>
      <c r="I184"/>
      <c r="J184"/>
      <c r="K184"/>
      <c r="L184"/>
      <c r="M184"/>
      <c r="N184"/>
      <c r="O184"/>
    </row>
    <row r="185" spans="1:15" ht="14.25" x14ac:dyDescent="0.15">
      <c r="A185" s="33" t="s">
        <v>2933</v>
      </c>
      <c r="B185" s="71" t="s">
        <v>6933</v>
      </c>
      <c r="C185" s="35">
        <f>IF($B$2&gt;0,$B$2,MULTIPLIER!$C$56)</f>
        <v>0</v>
      </c>
      <c r="D185" s="36">
        <v>43.2</v>
      </c>
      <c r="E185" s="43">
        <f t="shared" si="2"/>
        <v>0</v>
      </c>
      <c r="F185"/>
      <c r="G185"/>
      <c r="H185"/>
      <c r="I185"/>
      <c r="J185"/>
      <c r="K185"/>
      <c r="L185"/>
      <c r="M185"/>
      <c r="N185"/>
      <c r="O185"/>
    </row>
    <row r="186" spans="1:15" ht="14.25" x14ac:dyDescent="0.15">
      <c r="A186" s="29" t="s">
        <v>2935</v>
      </c>
      <c r="B186" s="70" t="s">
        <v>6934</v>
      </c>
      <c r="C186" s="31">
        <f>IF($B$2&gt;0,$B$2,MULTIPLIER!$C$56)</f>
        <v>0</v>
      </c>
      <c r="D186" s="32">
        <v>51.2</v>
      </c>
      <c r="E186" s="43">
        <f t="shared" si="2"/>
        <v>0</v>
      </c>
      <c r="F186"/>
      <c r="G186"/>
      <c r="H186"/>
      <c r="I186"/>
      <c r="J186"/>
      <c r="K186"/>
      <c r="L186"/>
      <c r="M186"/>
      <c r="N186"/>
      <c r="O186"/>
    </row>
    <row r="187" spans="1:15" ht="14.25" x14ac:dyDescent="0.15">
      <c r="A187" s="33" t="s">
        <v>2937</v>
      </c>
      <c r="B187" s="71" t="s">
        <v>6935</v>
      </c>
      <c r="C187" s="35">
        <f>IF($B$2&gt;0,$B$2,MULTIPLIER!$C$56)</f>
        <v>0</v>
      </c>
      <c r="D187" s="36">
        <v>59.2</v>
      </c>
      <c r="E187" s="43">
        <f t="shared" si="2"/>
        <v>0</v>
      </c>
      <c r="F187"/>
      <c r="G187"/>
      <c r="H187"/>
      <c r="I187"/>
      <c r="J187"/>
      <c r="K187"/>
      <c r="L187"/>
      <c r="M187"/>
      <c r="N187"/>
      <c r="O187"/>
    </row>
    <row r="188" spans="1:15" ht="14.25" x14ac:dyDescent="0.15">
      <c r="A188" s="29" t="s">
        <v>2939</v>
      </c>
      <c r="B188" s="70" t="s">
        <v>6936</v>
      </c>
      <c r="C188" s="31">
        <f>IF($B$2&gt;0,$B$2,MULTIPLIER!$C$56)</f>
        <v>0</v>
      </c>
      <c r="D188" s="32">
        <v>21.1</v>
      </c>
      <c r="E188" s="43">
        <f t="shared" si="2"/>
        <v>0</v>
      </c>
      <c r="F188"/>
      <c r="G188"/>
      <c r="H188"/>
      <c r="I188"/>
      <c r="J188"/>
      <c r="K188"/>
      <c r="L188"/>
      <c r="M188"/>
      <c r="N188"/>
      <c r="O188"/>
    </row>
    <row r="189" spans="1:15" ht="14.25" x14ac:dyDescent="0.15">
      <c r="A189" s="33" t="s">
        <v>2941</v>
      </c>
      <c r="B189" s="71" t="s">
        <v>6937</v>
      </c>
      <c r="C189" s="35">
        <f>IF($B$2&gt;0,$B$2,MULTIPLIER!$C$56)</f>
        <v>0</v>
      </c>
      <c r="D189" s="36">
        <v>24.7</v>
      </c>
      <c r="E189" s="43">
        <f t="shared" si="2"/>
        <v>0</v>
      </c>
      <c r="F189"/>
      <c r="G189"/>
      <c r="H189"/>
      <c r="I189"/>
      <c r="J189"/>
      <c r="K189"/>
      <c r="L189"/>
      <c r="M189"/>
      <c r="N189"/>
      <c r="O189"/>
    </row>
    <row r="190" spans="1:15" ht="14.25" x14ac:dyDescent="0.15">
      <c r="A190" s="29" t="s">
        <v>2943</v>
      </c>
      <c r="B190" s="70" t="s">
        <v>6938</v>
      </c>
      <c r="C190" s="31">
        <f>IF($B$2&gt;0,$B$2,MULTIPLIER!$C$56)</f>
        <v>0</v>
      </c>
      <c r="D190" s="32">
        <v>28.6</v>
      </c>
      <c r="E190" s="43">
        <f t="shared" si="2"/>
        <v>0</v>
      </c>
      <c r="F190"/>
      <c r="G190"/>
      <c r="H190"/>
      <c r="I190"/>
      <c r="J190"/>
      <c r="K190"/>
      <c r="L190"/>
      <c r="M190"/>
      <c r="N190"/>
      <c r="O190"/>
    </row>
    <row r="191" spans="1:15" ht="14.25" x14ac:dyDescent="0.15">
      <c r="A191" s="33" t="s">
        <v>2945</v>
      </c>
      <c r="B191" s="71" t="s">
        <v>6939</v>
      </c>
      <c r="C191" s="35">
        <f>IF($B$2&gt;0,$B$2,MULTIPLIER!$C$56)</f>
        <v>0</v>
      </c>
      <c r="D191" s="36">
        <v>32.4</v>
      </c>
      <c r="E191" s="43">
        <f t="shared" si="2"/>
        <v>0</v>
      </c>
      <c r="F191"/>
      <c r="G191"/>
      <c r="H191"/>
      <c r="I191"/>
      <c r="J191"/>
      <c r="K191"/>
      <c r="L191"/>
      <c r="M191"/>
      <c r="N191"/>
      <c r="O191"/>
    </row>
    <row r="192" spans="1:15" ht="14.25" x14ac:dyDescent="0.15">
      <c r="A192" s="29" t="s">
        <v>2947</v>
      </c>
      <c r="B192" s="70" t="s">
        <v>6940</v>
      </c>
      <c r="C192" s="31">
        <f>IF($B$2&gt;0,$B$2,MULTIPLIER!$C$56)</f>
        <v>0</v>
      </c>
      <c r="D192" s="32">
        <v>36.200000000000003</v>
      </c>
      <c r="E192" s="43">
        <f t="shared" si="2"/>
        <v>0</v>
      </c>
      <c r="F192"/>
      <c r="G192"/>
      <c r="H192"/>
      <c r="I192"/>
      <c r="J192"/>
      <c r="K192"/>
      <c r="L192"/>
      <c r="M192"/>
      <c r="N192"/>
      <c r="O192"/>
    </row>
    <row r="193" spans="1:15" ht="14.25" x14ac:dyDescent="0.15">
      <c r="A193" s="33" t="s">
        <v>2949</v>
      </c>
      <c r="B193" s="71" t="s">
        <v>6941</v>
      </c>
      <c r="C193" s="35">
        <f>IF($B$2&gt;0,$B$2,MULTIPLIER!$C$56)</f>
        <v>0</v>
      </c>
      <c r="D193" s="36">
        <v>43.2</v>
      </c>
      <c r="E193" s="43">
        <f t="shared" si="2"/>
        <v>0</v>
      </c>
      <c r="F193"/>
      <c r="G193"/>
      <c r="H193"/>
      <c r="I193"/>
      <c r="J193"/>
      <c r="K193"/>
      <c r="L193"/>
      <c r="M193"/>
      <c r="N193"/>
      <c r="O193"/>
    </row>
    <row r="194" spans="1:15" ht="14.25" x14ac:dyDescent="0.15">
      <c r="A194" s="29" t="s">
        <v>2951</v>
      </c>
      <c r="B194" s="70" t="s">
        <v>6942</v>
      </c>
      <c r="C194" s="31">
        <f>IF($B$2&gt;0,$B$2,MULTIPLIER!$C$56)</f>
        <v>0</v>
      </c>
      <c r="D194" s="32">
        <v>51.2</v>
      </c>
      <c r="E194" s="43">
        <f t="shared" si="2"/>
        <v>0</v>
      </c>
      <c r="F194"/>
      <c r="G194"/>
      <c r="H194"/>
      <c r="I194"/>
      <c r="J194"/>
      <c r="K194"/>
      <c r="L194"/>
      <c r="M194"/>
      <c r="N194"/>
      <c r="O194"/>
    </row>
    <row r="195" spans="1:15" ht="14.25" x14ac:dyDescent="0.15">
      <c r="A195" s="33" t="s">
        <v>2953</v>
      </c>
      <c r="B195" s="71" t="s">
        <v>6943</v>
      </c>
      <c r="C195" s="35">
        <f>IF($B$2&gt;0,$B$2,MULTIPLIER!$C$56)</f>
        <v>0</v>
      </c>
      <c r="D195" s="36">
        <v>59.2</v>
      </c>
      <c r="E195" s="43">
        <f t="shared" si="2"/>
        <v>0</v>
      </c>
      <c r="F195"/>
      <c r="G195"/>
      <c r="H195"/>
      <c r="I195"/>
      <c r="J195"/>
      <c r="K195"/>
      <c r="L195"/>
      <c r="M195"/>
      <c r="N195"/>
      <c r="O195"/>
    </row>
    <row r="196" spans="1:15" ht="14.25" x14ac:dyDescent="0.15">
      <c r="A196" s="29" t="s">
        <v>2955</v>
      </c>
      <c r="B196" s="70" t="s">
        <v>6944</v>
      </c>
      <c r="C196" s="31">
        <f>IF($B$2&gt;0,$B$2,MULTIPLIER!$C$56)</f>
        <v>0</v>
      </c>
      <c r="D196" s="32">
        <v>20.399999999999999</v>
      </c>
      <c r="E196" s="43">
        <f t="shared" si="2"/>
        <v>0</v>
      </c>
      <c r="F196"/>
      <c r="G196"/>
      <c r="H196"/>
      <c r="I196"/>
      <c r="J196"/>
      <c r="K196"/>
      <c r="L196"/>
      <c r="M196"/>
      <c r="N196"/>
      <c r="O196"/>
    </row>
    <row r="197" spans="1:15" ht="14.25" x14ac:dyDescent="0.15">
      <c r="A197" s="33" t="s">
        <v>2957</v>
      </c>
      <c r="B197" s="71" t="s">
        <v>6945</v>
      </c>
      <c r="C197" s="35">
        <f>IF($B$2&gt;0,$B$2,MULTIPLIER!$C$56)</f>
        <v>0</v>
      </c>
      <c r="D197" s="36">
        <v>24</v>
      </c>
      <c r="E197" s="43">
        <f t="shared" si="2"/>
        <v>0</v>
      </c>
      <c r="F197"/>
      <c r="G197"/>
      <c r="H197"/>
      <c r="I197"/>
      <c r="J197"/>
      <c r="K197"/>
      <c r="L197"/>
      <c r="M197"/>
      <c r="N197"/>
      <c r="O197"/>
    </row>
    <row r="198" spans="1:15" ht="14.25" x14ac:dyDescent="0.15">
      <c r="A198" s="29" t="s">
        <v>2959</v>
      </c>
      <c r="B198" s="70" t="s">
        <v>6946</v>
      </c>
      <c r="C198" s="31">
        <f>IF($B$2&gt;0,$B$2,MULTIPLIER!$C$56)</f>
        <v>0</v>
      </c>
      <c r="D198" s="32">
        <v>27.9</v>
      </c>
      <c r="E198" s="43">
        <f t="shared" ref="E198:E261" si="3">C198*D198</f>
        <v>0</v>
      </c>
      <c r="F198"/>
      <c r="G198"/>
      <c r="H198"/>
      <c r="I198"/>
      <c r="J198"/>
      <c r="K198"/>
      <c r="L198"/>
      <c r="M198"/>
      <c r="N198"/>
      <c r="O198"/>
    </row>
    <row r="199" spans="1:15" ht="14.25" x14ac:dyDescent="0.15">
      <c r="A199" s="33" t="s">
        <v>2961</v>
      </c>
      <c r="B199" s="71" t="s">
        <v>6947</v>
      </c>
      <c r="C199" s="35">
        <f>IF($B$2&gt;0,$B$2,MULTIPLIER!$C$56)</f>
        <v>0</v>
      </c>
      <c r="D199" s="36">
        <v>31.7</v>
      </c>
      <c r="E199" s="43">
        <f t="shared" si="3"/>
        <v>0</v>
      </c>
      <c r="F199"/>
      <c r="G199"/>
      <c r="H199"/>
      <c r="I199"/>
      <c r="J199"/>
      <c r="K199"/>
      <c r="L199"/>
      <c r="M199"/>
      <c r="N199"/>
      <c r="O199"/>
    </row>
    <row r="200" spans="1:15" ht="14.25" x14ac:dyDescent="0.15">
      <c r="A200" s="29" t="s">
        <v>2963</v>
      </c>
      <c r="B200" s="70" t="s">
        <v>6948</v>
      </c>
      <c r="C200" s="31">
        <f>IF($B$2&gt;0,$B$2,MULTIPLIER!$C$56)</f>
        <v>0</v>
      </c>
      <c r="D200" s="32">
        <v>35.5</v>
      </c>
      <c r="E200" s="43">
        <f t="shared" si="3"/>
        <v>0</v>
      </c>
      <c r="F200"/>
      <c r="G200"/>
      <c r="H200"/>
      <c r="I200"/>
      <c r="J200"/>
      <c r="K200"/>
      <c r="L200"/>
      <c r="M200"/>
      <c r="N200"/>
      <c r="O200"/>
    </row>
    <row r="201" spans="1:15" ht="14.25" x14ac:dyDescent="0.15">
      <c r="A201" s="33" t="s">
        <v>2965</v>
      </c>
      <c r="B201" s="71" t="s">
        <v>6949</v>
      </c>
      <c r="C201" s="35">
        <f>IF($B$2&gt;0,$B$2,MULTIPLIER!$C$56)</f>
        <v>0</v>
      </c>
      <c r="D201" s="36">
        <v>42.5</v>
      </c>
      <c r="E201" s="43">
        <f t="shared" si="3"/>
        <v>0</v>
      </c>
      <c r="F201"/>
      <c r="G201"/>
      <c r="H201"/>
      <c r="I201"/>
      <c r="J201"/>
      <c r="K201"/>
      <c r="L201"/>
      <c r="M201"/>
      <c r="N201"/>
      <c r="O201"/>
    </row>
    <row r="202" spans="1:15" ht="14.25" x14ac:dyDescent="0.15">
      <c r="A202" s="29" t="s">
        <v>2967</v>
      </c>
      <c r="B202" s="70" t="s">
        <v>6950</v>
      </c>
      <c r="C202" s="31">
        <f>IF($B$2&gt;0,$B$2,MULTIPLIER!$C$56)</f>
        <v>0</v>
      </c>
      <c r="D202" s="32">
        <v>50.5</v>
      </c>
      <c r="E202" s="43">
        <f t="shared" si="3"/>
        <v>0</v>
      </c>
      <c r="F202"/>
      <c r="G202"/>
      <c r="H202"/>
      <c r="I202"/>
      <c r="J202"/>
      <c r="K202"/>
      <c r="L202"/>
      <c r="M202"/>
      <c r="N202"/>
      <c r="O202"/>
    </row>
    <row r="203" spans="1:15" ht="14.25" x14ac:dyDescent="0.15">
      <c r="A203" s="33" t="s">
        <v>2969</v>
      </c>
      <c r="B203" s="71" t="s">
        <v>6951</v>
      </c>
      <c r="C203" s="35">
        <f>IF($B$2&gt;0,$B$2,MULTIPLIER!$C$56)</f>
        <v>0</v>
      </c>
      <c r="D203" s="36">
        <v>58.5</v>
      </c>
      <c r="E203" s="43">
        <f t="shared" si="3"/>
        <v>0</v>
      </c>
      <c r="F203"/>
      <c r="G203"/>
      <c r="H203"/>
      <c r="I203"/>
      <c r="J203"/>
      <c r="K203"/>
      <c r="L203"/>
      <c r="M203"/>
      <c r="N203"/>
      <c r="O203"/>
    </row>
    <row r="204" spans="1:15" ht="28.5" x14ac:dyDescent="0.15">
      <c r="A204" s="29" t="s">
        <v>2971</v>
      </c>
      <c r="B204" s="70" t="s">
        <v>6952</v>
      </c>
      <c r="C204" s="31">
        <f>IF($B$2&gt;0,$B$2,MULTIPLIER!$C$57)</f>
        <v>0</v>
      </c>
      <c r="D204" s="32">
        <v>29.9</v>
      </c>
      <c r="E204" s="43">
        <f t="shared" si="3"/>
        <v>0</v>
      </c>
      <c r="F204"/>
      <c r="G204"/>
      <c r="H204"/>
      <c r="I204"/>
      <c r="J204"/>
      <c r="K204"/>
      <c r="L204"/>
      <c r="M204"/>
      <c r="N204"/>
      <c r="O204"/>
    </row>
    <row r="205" spans="1:15" ht="28.5" x14ac:dyDescent="0.15">
      <c r="A205" s="33" t="s">
        <v>2973</v>
      </c>
      <c r="B205" s="71" t="s">
        <v>6953</v>
      </c>
      <c r="C205" s="35">
        <f>IF($B$2&gt;0,$B$2,MULTIPLIER!$C$57)</f>
        <v>0</v>
      </c>
      <c r="D205" s="36">
        <v>33.5</v>
      </c>
      <c r="E205" s="43">
        <f t="shared" si="3"/>
        <v>0</v>
      </c>
      <c r="F205"/>
      <c r="G205"/>
      <c r="H205"/>
      <c r="I205"/>
      <c r="J205"/>
      <c r="K205"/>
      <c r="L205"/>
      <c r="M205"/>
      <c r="N205"/>
      <c r="O205"/>
    </row>
    <row r="206" spans="1:15" ht="28.5" x14ac:dyDescent="0.15">
      <c r="A206" s="29" t="s">
        <v>2975</v>
      </c>
      <c r="B206" s="70" t="s">
        <v>6954</v>
      </c>
      <c r="C206" s="31">
        <f>IF($B$2&gt;0,$B$2,MULTIPLIER!$C$57)</f>
        <v>0</v>
      </c>
      <c r="D206" s="32">
        <v>37.4</v>
      </c>
      <c r="E206" s="43">
        <f t="shared" si="3"/>
        <v>0</v>
      </c>
      <c r="F206"/>
      <c r="G206"/>
      <c r="H206"/>
      <c r="I206"/>
      <c r="J206"/>
      <c r="K206"/>
      <c r="L206"/>
      <c r="M206"/>
      <c r="N206"/>
      <c r="O206"/>
    </row>
    <row r="207" spans="1:15" ht="28.5" x14ac:dyDescent="0.15">
      <c r="A207" s="33" t="s">
        <v>2977</v>
      </c>
      <c r="B207" s="71" t="s">
        <v>6955</v>
      </c>
      <c r="C207" s="35">
        <f>IF($B$2&gt;0,$B$2,MULTIPLIER!$C$57)</f>
        <v>0</v>
      </c>
      <c r="D207" s="36">
        <v>41.2</v>
      </c>
      <c r="E207" s="43">
        <f t="shared" si="3"/>
        <v>0</v>
      </c>
      <c r="F207"/>
      <c r="G207"/>
      <c r="H207"/>
      <c r="I207"/>
      <c r="J207"/>
      <c r="K207"/>
      <c r="L207"/>
      <c r="M207"/>
      <c r="N207"/>
      <c r="O207"/>
    </row>
    <row r="208" spans="1:15" ht="28.5" x14ac:dyDescent="0.15">
      <c r="A208" s="29" t="s">
        <v>2979</v>
      </c>
      <c r="B208" s="70" t="s">
        <v>6956</v>
      </c>
      <c r="C208" s="31">
        <f>IF($B$2&gt;0,$B$2,MULTIPLIER!$C$57)</f>
        <v>0</v>
      </c>
      <c r="D208" s="32">
        <v>45</v>
      </c>
      <c r="E208" s="43">
        <f t="shared" si="3"/>
        <v>0</v>
      </c>
      <c r="F208"/>
      <c r="G208"/>
      <c r="H208"/>
      <c r="I208"/>
      <c r="J208"/>
      <c r="K208"/>
      <c r="L208"/>
      <c r="M208"/>
      <c r="N208"/>
      <c r="O208"/>
    </row>
    <row r="209" spans="1:15" ht="28.5" x14ac:dyDescent="0.15">
      <c r="A209" s="33" t="s">
        <v>2981</v>
      </c>
      <c r="B209" s="71" t="s">
        <v>6957</v>
      </c>
      <c r="C209" s="35">
        <f>IF($B$2&gt;0,$B$2,MULTIPLIER!$C$57)</f>
        <v>0</v>
      </c>
      <c r="D209" s="36">
        <v>52</v>
      </c>
      <c r="E209" s="43">
        <f t="shared" si="3"/>
        <v>0</v>
      </c>
      <c r="F209"/>
      <c r="G209"/>
      <c r="H209"/>
      <c r="I209"/>
      <c r="J209"/>
      <c r="K209"/>
      <c r="L209"/>
      <c r="M209"/>
      <c r="N209"/>
      <c r="O209"/>
    </row>
    <row r="210" spans="1:15" ht="28.5" x14ac:dyDescent="0.15">
      <c r="A210" s="29" t="s">
        <v>2983</v>
      </c>
      <c r="B210" s="70" t="s">
        <v>6958</v>
      </c>
      <c r="C210" s="31">
        <f>IF($B$2&gt;0,$B$2,MULTIPLIER!$C$57)</f>
        <v>0</v>
      </c>
      <c r="D210" s="32">
        <v>60</v>
      </c>
      <c r="E210" s="43">
        <f t="shared" si="3"/>
        <v>0</v>
      </c>
      <c r="F210"/>
      <c r="G210"/>
      <c r="H210"/>
      <c r="I210"/>
      <c r="J210"/>
      <c r="K210"/>
      <c r="L210"/>
      <c r="M210"/>
      <c r="N210"/>
      <c r="O210"/>
    </row>
    <row r="211" spans="1:15" ht="28.5" x14ac:dyDescent="0.15">
      <c r="A211" s="33" t="s">
        <v>2985</v>
      </c>
      <c r="B211" s="71" t="s">
        <v>6959</v>
      </c>
      <c r="C211" s="35">
        <f>IF($B$2&gt;0,$B$2,MULTIPLIER!$C$57)</f>
        <v>0</v>
      </c>
      <c r="D211" s="36">
        <v>68</v>
      </c>
      <c r="E211" s="43">
        <f t="shared" si="3"/>
        <v>0</v>
      </c>
      <c r="F211"/>
      <c r="G211"/>
      <c r="H211"/>
      <c r="I211"/>
      <c r="J211"/>
      <c r="K211"/>
      <c r="L211"/>
      <c r="M211"/>
      <c r="N211"/>
      <c r="O211"/>
    </row>
    <row r="212" spans="1:15" ht="28.5" x14ac:dyDescent="0.15">
      <c r="A212" s="29" t="s">
        <v>2987</v>
      </c>
      <c r="B212" s="70" t="s">
        <v>6960</v>
      </c>
      <c r="C212" s="31">
        <f>IF($B$2&gt;0,$B$2,MULTIPLIER!$C$57)</f>
        <v>0</v>
      </c>
      <c r="D212" s="32">
        <v>29.9</v>
      </c>
      <c r="E212" s="43">
        <f t="shared" si="3"/>
        <v>0</v>
      </c>
      <c r="F212"/>
      <c r="G212"/>
      <c r="H212"/>
      <c r="I212"/>
      <c r="J212"/>
      <c r="K212"/>
      <c r="L212"/>
      <c r="M212"/>
      <c r="N212"/>
      <c r="O212"/>
    </row>
    <row r="213" spans="1:15" ht="28.5" x14ac:dyDescent="0.15">
      <c r="A213" s="33" t="s">
        <v>2989</v>
      </c>
      <c r="B213" s="71" t="s">
        <v>6961</v>
      </c>
      <c r="C213" s="35">
        <f>IF($B$2&gt;0,$B$2,MULTIPLIER!$C$57)</f>
        <v>0</v>
      </c>
      <c r="D213" s="36">
        <v>33.5</v>
      </c>
      <c r="E213" s="43">
        <f t="shared" si="3"/>
        <v>0</v>
      </c>
      <c r="F213"/>
      <c r="G213"/>
      <c r="H213"/>
      <c r="I213"/>
      <c r="J213"/>
      <c r="K213"/>
      <c r="L213"/>
      <c r="M213"/>
      <c r="N213"/>
      <c r="O213"/>
    </row>
    <row r="214" spans="1:15" ht="28.5" x14ac:dyDescent="0.15">
      <c r="A214" s="29" t="s">
        <v>2991</v>
      </c>
      <c r="B214" s="70" t="s">
        <v>6962</v>
      </c>
      <c r="C214" s="31">
        <f>IF($B$2&gt;0,$B$2,MULTIPLIER!$C$57)</f>
        <v>0</v>
      </c>
      <c r="D214" s="32">
        <v>37.4</v>
      </c>
      <c r="E214" s="43">
        <f t="shared" si="3"/>
        <v>0</v>
      </c>
      <c r="F214"/>
      <c r="G214"/>
      <c r="H214"/>
      <c r="I214"/>
      <c r="J214"/>
      <c r="K214"/>
      <c r="L214"/>
      <c r="M214"/>
      <c r="N214"/>
      <c r="O214"/>
    </row>
    <row r="215" spans="1:15" ht="28.5" x14ac:dyDescent="0.15">
      <c r="A215" s="33" t="s">
        <v>2993</v>
      </c>
      <c r="B215" s="71" t="s">
        <v>6963</v>
      </c>
      <c r="C215" s="35">
        <f>IF($B$2&gt;0,$B$2,MULTIPLIER!$C$57)</f>
        <v>0</v>
      </c>
      <c r="D215" s="36">
        <v>41.2</v>
      </c>
      <c r="E215" s="43">
        <f t="shared" si="3"/>
        <v>0</v>
      </c>
      <c r="F215"/>
      <c r="G215"/>
      <c r="H215"/>
      <c r="I215"/>
      <c r="J215"/>
      <c r="K215"/>
      <c r="L215"/>
      <c r="M215"/>
      <c r="N215"/>
      <c r="O215"/>
    </row>
    <row r="216" spans="1:15" ht="28.5" x14ac:dyDescent="0.15">
      <c r="A216" s="29" t="s">
        <v>2995</v>
      </c>
      <c r="B216" s="70" t="s">
        <v>6964</v>
      </c>
      <c r="C216" s="31">
        <f>IF($B$2&gt;0,$B$2,MULTIPLIER!$C$57)</f>
        <v>0</v>
      </c>
      <c r="D216" s="32">
        <v>45</v>
      </c>
      <c r="E216" s="43">
        <f t="shared" si="3"/>
        <v>0</v>
      </c>
      <c r="F216"/>
      <c r="G216"/>
      <c r="H216"/>
      <c r="I216"/>
      <c r="J216"/>
      <c r="K216"/>
      <c r="L216"/>
      <c r="M216"/>
      <c r="N216"/>
      <c r="O216"/>
    </row>
    <row r="217" spans="1:15" ht="28.5" x14ac:dyDescent="0.15">
      <c r="A217" s="33" t="s">
        <v>2997</v>
      </c>
      <c r="B217" s="71" t="s">
        <v>6965</v>
      </c>
      <c r="C217" s="35">
        <f>IF($B$2&gt;0,$B$2,MULTIPLIER!$C$57)</f>
        <v>0</v>
      </c>
      <c r="D217" s="36">
        <v>52</v>
      </c>
      <c r="E217" s="43">
        <f t="shared" si="3"/>
        <v>0</v>
      </c>
      <c r="F217"/>
      <c r="G217"/>
      <c r="H217"/>
      <c r="I217"/>
      <c r="J217"/>
      <c r="K217"/>
      <c r="L217"/>
      <c r="M217"/>
      <c r="N217"/>
      <c r="O217"/>
    </row>
    <row r="218" spans="1:15" ht="28.5" x14ac:dyDescent="0.15">
      <c r="A218" s="29" t="s">
        <v>2999</v>
      </c>
      <c r="B218" s="70" t="s">
        <v>6966</v>
      </c>
      <c r="C218" s="31">
        <f>IF($B$2&gt;0,$B$2,MULTIPLIER!$C$57)</f>
        <v>0</v>
      </c>
      <c r="D218" s="32">
        <v>60</v>
      </c>
      <c r="E218" s="43">
        <f t="shared" si="3"/>
        <v>0</v>
      </c>
      <c r="F218"/>
      <c r="G218"/>
      <c r="H218"/>
      <c r="I218"/>
      <c r="J218"/>
      <c r="K218"/>
      <c r="L218"/>
      <c r="M218"/>
      <c r="N218"/>
      <c r="O218"/>
    </row>
    <row r="219" spans="1:15" ht="28.5" x14ac:dyDescent="0.15">
      <c r="A219" s="33" t="s">
        <v>3001</v>
      </c>
      <c r="B219" s="71" t="s">
        <v>6967</v>
      </c>
      <c r="C219" s="35">
        <f>IF($B$2&gt;0,$B$2,MULTIPLIER!$C$57)</f>
        <v>0</v>
      </c>
      <c r="D219" s="36">
        <v>68</v>
      </c>
      <c r="E219" s="43">
        <f t="shared" si="3"/>
        <v>0</v>
      </c>
      <c r="F219"/>
      <c r="G219"/>
      <c r="H219"/>
      <c r="I219"/>
      <c r="J219"/>
      <c r="K219"/>
      <c r="L219"/>
      <c r="M219"/>
      <c r="N219"/>
      <c r="O219"/>
    </row>
    <row r="220" spans="1:15" ht="14.25" x14ac:dyDescent="0.15">
      <c r="A220" s="29" t="s">
        <v>3003</v>
      </c>
      <c r="B220" s="70" t="s">
        <v>6968</v>
      </c>
      <c r="C220" s="31">
        <f>IF($B$2&gt;0,$B$2,MULTIPLIER!$C$56)</f>
        <v>0</v>
      </c>
      <c r="D220" s="32">
        <v>9.5500000000000007</v>
      </c>
      <c r="E220" s="43">
        <f t="shared" si="3"/>
        <v>0</v>
      </c>
      <c r="F220"/>
      <c r="G220"/>
      <c r="H220"/>
      <c r="I220"/>
      <c r="J220"/>
      <c r="K220"/>
      <c r="L220"/>
      <c r="M220"/>
      <c r="N220"/>
      <c r="O220"/>
    </row>
    <row r="221" spans="1:15" ht="14.25" x14ac:dyDescent="0.15">
      <c r="A221" s="33" t="s">
        <v>3005</v>
      </c>
      <c r="B221" s="71" t="s">
        <v>6969</v>
      </c>
      <c r="C221" s="35">
        <f>IF($B$2&gt;0,$B$2,MULTIPLIER!$C$56)</f>
        <v>0</v>
      </c>
      <c r="D221" s="36">
        <v>12.8</v>
      </c>
      <c r="E221" s="43">
        <f t="shared" si="3"/>
        <v>0</v>
      </c>
      <c r="F221"/>
      <c r="G221"/>
      <c r="H221"/>
      <c r="I221"/>
      <c r="J221"/>
      <c r="K221"/>
      <c r="L221"/>
      <c r="M221"/>
      <c r="N221"/>
      <c r="O221"/>
    </row>
    <row r="222" spans="1:15" ht="14.25" x14ac:dyDescent="0.15">
      <c r="A222" s="29" t="s">
        <v>3007</v>
      </c>
      <c r="B222" s="70" t="s">
        <v>6970</v>
      </c>
      <c r="C222" s="31">
        <f>IF($B$2&gt;0,$B$2,MULTIPLIER!$C$56)</f>
        <v>0</v>
      </c>
      <c r="D222" s="32">
        <v>15.8</v>
      </c>
      <c r="E222" s="43">
        <f t="shared" si="3"/>
        <v>0</v>
      </c>
      <c r="F222"/>
      <c r="G222"/>
      <c r="H222"/>
      <c r="I222"/>
      <c r="J222"/>
      <c r="K222"/>
      <c r="L222"/>
      <c r="M222"/>
      <c r="N222"/>
      <c r="O222"/>
    </row>
    <row r="223" spans="1:15" ht="14.25" x14ac:dyDescent="0.15">
      <c r="A223" s="33" t="s">
        <v>3009</v>
      </c>
      <c r="B223" s="71" t="s">
        <v>6971</v>
      </c>
      <c r="C223" s="35">
        <f>IF($B$2&gt;0,$B$2,MULTIPLIER!$C$56)</f>
        <v>0</v>
      </c>
      <c r="D223" s="36">
        <v>18.600000000000001</v>
      </c>
      <c r="E223" s="43">
        <f t="shared" si="3"/>
        <v>0</v>
      </c>
      <c r="F223"/>
      <c r="G223"/>
      <c r="H223"/>
      <c r="I223"/>
      <c r="J223"/>
      <c r="K223"/>
      <c r="L223"/>
      <c r="M223"/>
      <c r="N223"/>
      <c r="O223"/>
    </row>
    <row r="224" spans="1:15" ht="14.25" x14ac:dyDescent="0.15">
      <c r="A224" s="29" t="s">
        <v>3011</v>
      </c>
      <c r="B224" s="70" t="s">
        <v>6972</v>
      </c>
      <c r="C224" s="31">
        <f>IF($B$2&gt;0,$B$2,MULTIPLIER!$C$56)</f>
        <v>0</v>
      </c>
      <c r="D224" s="32">
        <v>21.5</v>
      </c>
      <c r="E224" s="43">
        <f t="shared" si="3"/>
        <v>0</v>
      </c>
      <c r="F224"/>
      <c r="G224"/>
      <c r="H224"/>
      <c r="I224"/>
      <c r="J224"/>
      <c r="K224"/>
      <c r="L224"/>
      <c r="M224"/>
      <c r="N224"/>
      <c r="O224"/>
    </row>
    <row r="225" spans="1:15" ht="14.25" x14ac:dyDescent="0.15">
      <c r="A225" s="33" t="s">
        <v>3013</v>
      </c>
      <c r="B225" s="71" t="s">
        <v>6973</v>
      </c>
      <c r="C225" s="35">
        <f>IF($B$2&gt;0,$B$2,MULTIPLIER!$C$56)</f>
        <v>0</v>
      </c>
      <c r="D225" s="36">
        <v>27.5</v>
      </c>
      <c r="E225" s="43">
        <f t="shared" si="3"/>
        <v>0</v>
      </c>
      <c r="F225"/>
      <c r="G225"/>
      <c r="H225"/>
      <c r="I225"/>
      <c r="J225"/>
      <c r="K225"/>
      <c r="L225"/>
      <c r="M225"/>
      <c r="N225"/>
      <c r="O225"/>
    </row>
    <row r="226" spans="1:15" ht="14.25" x14ac:dyDescent="0.15">
      <c r="A226" s="29" t="s">
        <v>3015</v>
      </c>
      <c r="B226" s="70" t="s">
        <v>6974</v>
      </c>
      <c r="C226" s="31">
        <f>IF($B$2&gt;0,$B$2,MULTIPLIER!$C$56)</f>
        <v>0</v>
      </c>
      <c r="D226" s="32">
        <v>33</v>
      </c>
      <c r="E226" s="43">
        <f t="shared" si="3"/>
        <v>0</v>
      </c>
      <c r="F226"/>
      <c r="G226"/>
      <c r="H226"/>
      <c r="I226"/>
      <c r="J226"/>
      <c r="K226"/>
      <c r="L226"/>
      <c r="M226"/>
      <c r="N226"/>
      <c r="O226"/>
    </row>
    <row r="227" spans="1:15" ht="14.25" x14ac:dyDescent="0.15">
      <c r="A227" s="33" t="s">
        <v>3017</v>
      </c>
      <c r="B227" s="71" t="s">
        <v>6975</v>
      </c>
      <c r="C227" s="35">
        <f>IF($B$2&gt;0,$B$2,MULTIPLIER!$C$56)</f>
        <v>0</v>
      </c>
      <c r="D227" s="36">
        <v>39</v>
      </c>
      <c r="E227" s="43">
        <f t="shared" si="3"/>
        <v>0</v>
      </c>
      <c r="F227"/>
      <c r="G227"/>
      <c r="H227"/>
      <c r="I227"/>
      <c r="J227"/>
      <c r="K227"/>
      <c r="L227"/>
      <c r="M227"/>
      <c r="N227"/>
      <c r="O227"/>
    </row>
    <row r="228" spans="1:15" ht="14.25" x14ac:dyDescent="0.15">
      <c r="A228" s="29" t="s">
        <v>3019</v>
      </c>
      <c r="B228" s="70" t="s">
        <v>6976</v>
      </c>
      <c r="C228" s="31">
        <f>IF($B$2&gt;0,$B$2,MULTIPLIER!$C$56)</f>
        <v>0</v>
      </c>
      <c r="D228" s="32">
        <v>17.75</v>
      </c>
      <c r="E228" s="43">
        <f t="shared" si="3"/>
        <v>0</v>
      </c>
      <c r="F228"/>
      <c r="G228"/>
      <c r="H228"/>
      <c r="I228"/>
      <c r="J228"/>
      <c r="K228"/>
      <c r="L228"/>
      <c r="M228"/>
      <c r="N228"/>
      <c r="O228"/>
    </row>
    <row r="229" spans="1:15" ht="14.25" x14ac:dyDescent="0.15">
      <c r="A229" s="33" t="s">
        <v>3021</v>
      </c>
      <c r="B229" s="71" t="s">
        <v>6977</v>
      </c>
      <c r="C229" s="35">
        <f>IF($B$2&gt;0,$B$2,MULTIPLIER!$C$56)</f>
        <v>0</v>
      </c>
      <c r="D229" s="36">
        <v>21</v>
      </c>
      <c r="E229" s="43">
        <f t="shared" si="3"/>
        <v>0</v>
      </c>
      <c r="F229"/>
      <c r="G229"/>
      <c r="H229"/>
      <c r="I229"/>
      <c r="J229"/>
      <c r="K229"/>
      <c r="L229"/>
      <c r="M229"/>
      <c r="N229"/>
      <c r="O229"/>
    </row>
    <row r="230" spans="1:15" ht="14.25" x14ac:dyDescent="0.15">
      <c r="A230" s="29" t="s">
        <v>3023</v>
      </c>
      <c r="B230" s="70" t="s">
        <v>6978</v>
      </c>
      <c r="C230" s="31">
        <f>IF($B$2&gt;0,$B$2,MULTIPLIER!$C$56)</f>
        <v>0</v>
      </c>
      <c r="D230" s="32">
        <v>24</v>
      </c>
      <c r="E230" s="43">
        <f t="shared" si="3"/>
        <v>0</v>
      </c>
      <c r="F230"/>
      <c r="G230"/>
      <c r="H230"/>
      <c r="I230"/>
      <c r="J230"/>
      <c r="K230"/>
      <c r="L230"/>
      <c r="M230"/>
      <c r="N230"/>
      <c r="O230"/>
    </row>
    <row r="231" spans="1:15" ht="14.25" x14ac:dyDescent="0.15">
      <c r="A231" s="33" t="s">
        <v>3025</v>
      </c>
      <c r="B231" s="71" t="s">
        <v>6979</v>
      </c>
      <c r="C231" s="35">
        <f>IF($B$2&gt;0,$B$2,MULTIPLIER!$C$56)</f>
        <v>0</v>
      </c>
      <c r="D231" s="36">
        <v>26.8</v>
      </c>
      <c r="E231" s="43">
        <f t="shared" si="3"/>
        <v>0</v>
      </c>
      <c r="F231"/>
      <c r="G231"/>
      <c r="H231"/>
      <c r="I231"/>
      <c r="J231"/>
      <c r="K231"/>
      <c r="L231"/>
      <c r="M231"/>
      <c r="N231"/>
      <c r="O231"/>
    </row>
    <row r="232" spans="1:15" ht="14.25" x14ac:dyDescent="0.15">
      <c r="A232" s="29" t="s">
        <v>3027</v>
      </c>
      <c r="B232" s="70" t="s">
        <v>6980</v>
      </c>
      <c r="C232" s="31">
        <f>IF($B$2&gt;0,$B$2,MULTIPLIER!$C$56)</f>
        <v>0</v>
      </c>
      <c r="D232" s="32">
        <v>29.7</v>
      </c>
      <c r="E232" s="43">
        <f t="shared" si="3"/>
        <v>0</v>
      </c>
      <c r="F232"/>
      <c r="G232"/>
      <c r="H232"/>
      <c r="I232"/>
      <c r="J232"/>
      <c r="K232"/>
      <c r="L232"/>
      <c r="M232"/>
      <c r="N232"/>
      <c r="O232"/>
    </row>
    <row r="233" spans="1:15" ht="14.25" x14ac:dyDescent="0.15">
      <c r="A233" s="33" t="s">
        <v>3029</v>
      </c>
      <c r="B233" s="71" t="s">
        <v>6981</v>
      </c>
      <c r="C233" s="35">
        <f>IF($B$2&gt;0,$B$2,MULTIPLIER!$C$56)</f>
        <v>0</v>
      </c>
      <c r="D233" s="36">
        <v>35.700000000000003</v>
      </c>
      <c r="E233" s="43">
        <f t="shared" si="3"/>
        <v>0</v>
      </c>
      <c r="F233"/>
      <c r="G233"/>
      <c r="H233"/>
      <c r="I233"/>
      <c r="J233"/>
      <c r="K233"/>
      <c r="L233"/>
      <c r="M233"/>
      <c r="N233"/>
      <c r="O233"/>
    </row>
    <row r="234" spans="1:15" ht="14.25" x14ac:dyDescent="0.15">
      <c r="A234" s="29" t="s">
        <v>3031</v>
      </c>
      <c r="B234" s="70" t="s">
        <v>6982</v>
      </c>
      <c r="C234" s="31">
        <f>IF($B$2&gt;0,$B$2,MULTIPLIER!$C$56)</f>
        <v>0</v>
      </c>
      <c r="D234" s="32">
        <v>41.2</v>
      </c>
      <c r="E234" s="43">
        <f t="shared" si="3"/>
        <v>0</v>
      </c>
      <c r="F234"/>
      <c r="G234"/>
      <c r="H234"/>
      <c r="I234"/>
      <c r="J234"/>
      <c r="K234"/>
      <c r="L234"/>
      <c r="M234"/>
      <c r="N234"/>
      <c r="O234"/>
    </row>
    <row r="235" spans="1:15" ht="14.25" x14ac:dyDescent="0.15">
      <c r="A235" s="33" t="s">
        <v>3033</v>
      </c>
      <c r="B235" s="71" t="s">
        <v>6983</v>
      </c>
      <c r="C235" s="35">
        <f>IF($B$2&gt;0,$B$2,MULTIPLIER!$C$56)</f>
        <v>0</v>
      </c>
      <c r="D235" s="36">
        <v>47.2</v>
      </c>
      <c r="E235" s="43">
        <f t="shared" si="3"/>
        <v>0</v>
      </c>
      <c r="F235"/>
      <c r="G235"/>
      <c r="H235"/>
      <c r="I235"/>
      <c r="J235"/>
      <c r="K235"/>
      <c r="L235"/>
      <c r="M235"/>
      <c r="N235"/>
      <c r="O235"/>
    </row>
    <row r="236" spans="1:15" ht="14.25" x14ac:dyDescent="0.15">
      <c r="A236" s="29" t="s">
        <v>3035</v>
      </c>
      <c r="B236" s="70" t="s">
        <v>6984</v>
      </c>
      <c r="C236" s="31">
        <f>IF($B$2&gt;0,$B$2,MULTIPLIER!$C$56)</f>
        <v>0</v>
      </c>
      <c r="D236" s="32">
        <v>17.75</v>
      </c>
      <c r="E236" s="43">
        <f t="shared" si="3"/>
        <v>0</v>
      </c>
      <c r="F236"/>
      <c r="G236"/>
      <c r="H236"/>
      <c r="I236"/>
      <c r="J236"/>
      <c r="K236"/>
      <c r="L236"/>
      <c r="M236"/>
      <c r="N236"/>
      <c r="O236"/>
    </row>
    <row r="237" spans="1:15" ht="14.25" x14ac:dyDescent="0.15">
      <c r="A237" s="33" t="s">
        <v>3037</v>
      </c>
      <c r="B237" s="71" t="s">
        <v>6985</v>
      </c>
      <c r="C237" s="35">
        <f>IF($B$2&gt;0,$B$2,MULTIPLIER!$C$56)</f>
        <v>0</v>
      </c>
      <c r="D237" s="36">
        <v>21</v>
      </c>
      <c r="E237" s="43">
        <f t="shared" si="3"/>
        <v>0</v>
      </c>
      <c r="F237"/>
      <c r="G237"/>
      <c r="H237"/>
      <c r="I237"/>
      <c r="J237"/>
      <c r="K237"/>
      <c r="L237"/>
      <c r="M237"/>
      <c r="N237"/>
      <c r="O237"/>
    </row>
    <row r="238" spans="1:15" ht="14.25" x14ac:dyDescent="0.15">
      <c r="A238" s="29" t="s">
        <v>3039</v>
      </c>
      <c r="B238" s="70" t="s">
        <v>6986</v>
      </c>
      <c r="C238" s="31">
        <f>IF($B$2&gt;0,$B$2,MULTIPLIER!$C$56)</f>
        <v>0</v>
      </c>
      <c r="D238" s="32">
        <v>24</v>
      </c>
      <c r="E238" s="43">
        <f t="shared" si="3"/>
        <v>0</v>
      </c>
      <c r="F238"/>
      <c r="G238"/>
      <c r="H238"/>
      <c r="I238"/>
      <c r="J238"/>
      <c r="K238"/>
      <c r="L238"/>
      <c r="M238"/>
      <c r="N238"/>
      <c r="O238"/>
    </row>
    <row r="239" spans="1:15" ht="14.25" x14ac:dyDescent="0.15">
      <c r="A239" s="33" t="s">
        <v>3041</v>
      </c>
      <c r="B239" s="71" t="s">
        <v>6987</v>
      </c>
      <c r="C239" s="35">
        <f>IF($B$2&gt;0,$B$2,MULTIPLIER!$C$56)</f>
        <v>0</v>
      </c>
      <c r="D239" s="36">
        <v>26.8</v>
      </c>
      <c r="E239" s="43">
        <f t="shared" si="3"/>
        <v>0</v>
      </c>
      <c r="F239"/>
      <c r="G239"/>
      <c r="H239"/>
      <c r="I239"/>
      <c r="J239"/>
      <c r="K239"/>
      <c r="L239"/>
      <c r="M239"/>
      <c r="N239"/>
      <c r="O239"/>
    </row>
    <row r="240" spans="1:15" ht="14.25" x14ac:dyDescent="0.15">
      <c r="A240" s="29" t="s">
        <v>3043</v>
      </c>
      <c r="B240" s="70" t="s">
        <v>6988</v>
      </c>
      <c r="C240" s="31">
        <f>IF($B$2&gt;0,$B$2,MULTIPLIER!$C$56)</f>
        <v>0</v>
      </c>
      <c r="D240" s="32">
        <v>29.7</v>
      </c>
      <c r="E240" s="43">
        <f t="shared" si="3"/>
        <v>0</v>
      </c>
      <c r="F240"/>
      <c r="G240"/>
      <c r="H240"/>
      <c r="I240"/>
      <c r="J240"/>
      <c r="K240"/>
      <c r="L240"/>
      <c r="M240"/>
      <c r="N240"/>
      <c r="O240"/>
    </row>
    <row r="241" spans="1:15" ht="14.25" x14ac:dyDescent="0.15">
      <c r="A241" s="33" t="s">
        <v>3045</v>
      </c>
      <c r="B241" s="71" t="s">
        <v>6989</v>
      </c>
      <c r="C241" s="35">
        <f>IF($B$2&gt;0,$B$2,MULTIPLIER!$C$56)</f>
        <v>0</v>
      </c>
      <c r="D241" s="36">
        <v>35.700000000000003</v>
      </c>
      <c r="E241" s="43">
        <f t="shared" si="3"/>
        <v>0</v>
      </c>
      <c r="F241"/>
      <c r="G241"/>
      <c r="H241"/>
      <c r="I241"/>
      <c r="J241"/>
      <c r="K241"/>
      <c r="L241"/>
      <c r="M241"/>
      <c r="N241"/>
      <c r="O241"/>
    </row>
    <row r="242" spans="1:15" ht="14.25" x14ac:dyDescent="0.15">
      <c r="A242" s="29" t="s">
        <v>3047</v>
      </c>
      <c r="B242" s="70" t="s">
        <v>6990</v>
      </c>
      <c r="C242" s="31">
        <f>IF($B$2&gt;0,$B$2,MULTIPLIER!$C$56)</f>
        <v>0</v>
      </c>
      <c r="D242" s="32">
        <v>41.2</v>
      </c>
      <c r="E242" s="43">
        <f t="shared" si="3"/>
        <v>0</v>
      </c>
      <c r="F242"/>
      <c r="G242"/>
      <c r="H242"/>
      <c r="I242"/>
      <c r="J242"/>
      <c r="K242"/>
      <c r="L242"/>
      <c r="M242"/>
      <c r="N242"/>
      <c r="O242"/>
    </row>
    <row r="243" spans="1:15" ht="14.25" x14ac:dyDescent="0.15">
      <c r="A243" s="33" t="s">
        <v>3049</v>
      </c>
      <c r="B243" s="71" t="s">
        <v>6991</v>
      </c>
      <c r="C243" s="35">
        <f>IF($B$2&gt;0,$B$2,MULTIPLIER!$C$56)</f>
        <v>0</v>
      </c>
      <c r="D243" s="36">
        <v>47.2</v>
      </c>
      <c r="E243" s="43">
        <f t="shared" si="3"/>
        <v>0</v>
      </c>
      <c r="F243"/>
      <c r="G243"/>
      <c r="H243"/>
      <c r="I243"/>
      <c r="J243"/>
      <c r="K243"/>
      <c r="L243"/>
      <c r="M243"/>
      <c r="N243"/>
      <c r="O243"/>
    </row>
    <row r="244" spans="1:15" ht="14.25" x14ac:dyDescent="0.15">
      <c r="A244" s="29" t="s">
        <v>3051</v>
      </c>
      <c r="B244" s="70" t="s">
        <v>6992</v>
      </c>
      <c r="C244" s="31">
        <f>IF($B$2&gt;0,$B$2,MULTIPLIER!$C$56)</f>
        <v>0</v>
      </c>
      <c r="D244" s="32">
        <v>17.05</v>
      </c>
      <c r="E244" s="43">
        <f t="shared" si="3"/>
        <v>0</v>
      </c>
      <c r="F244"/>
      <c r="G244"/>
      <c r="H244"/>
      <c r="I244"/>
      <c r="J244"/>
      <c r="K244"/>
      <c r="L244"/>
      <c r="M244"/>
      <c r="N244"/>
      <c r="O244"/>
    </row>
    <row r="245" spans="1:15" ht="14.25" x14ac:dyDescent="0.15">
      <c r="A245" s="33" t="s">
        <v>3053</v>
      </c>
      <c r="B245" s="71" t="s">
        <v>6993</v>
      </c>
      <c r="C245" s="35">
        <f>IF($B$2&gt;0,$B$2,MULTIPLIER!$C$56)</f>
        <v>0</v>
      </c>
      <c r="D245" s="36">
        <v>20.3</v>
      </c>
      <c r="E245" s="43">
        <f t="shared" si="3"/>
        <v>0</v>
      </c>
      <c r="F245"/>
      <c r="G245"/>
      <c r="H245"/>
      <c r="I245"/>
      <c r="J245"/>
      <c r="K245"/>
      <c r="L245"/>
      <c r="M245"/>
      <c r="N245"/>
      <c r="O245"/>
    </row>
    <row r="246" spans="1:15" ht="14.25" x14ac:dyDescent="0.15">
      <c r="A246" s="29" t="s">
        <v>3055</v>
      </c>
      <c r="B246" s="70" t="s">
        <v>6994</v>
      </c>
      <c r="C246" s="31">
        <f>IF($B$2&gt;0,$B$2,MULTIPLIER!$C$56)</f>
        <v>0</v>
      </c>
      <c r="D246" s="32">
        <v>23.3</v>
      </c>
      <c r="E246" s="43">
        <f t="shared" si="3"/>
        <v>0</v>
      </c>
      <c r="F246"/>
      <c r="G246"/>
      <c r="H246"/>
      <c r="I246"/>
      <c r="J246"/>
      <c r="K246"/>
      <c r="L246"/>
      <c r="M246"/>
      <c r="N246"/>
      <c r="O246"/>
    </row>
    <row r="247" spans="1:15" ht="14.25" x14ac:dyDescent="0.15">
      <c r="A247" s="33" t="s">
        <v>3057</v>
      </c>
      <c r="B247" s="71" t="s">
        <v>6995</v>
      </c>
      <c r="C247" s="35">
        <f>IF($B$2&gt;0,$B$2,MULTIPLIER!$C$56)</f>
        <v>0</v>
      </c>
      <c r="D247" s="36">
        <v>26.1</v>
      </c>
      <c r="E247" s="43">
        <f t="shared" si="3"/>
        <v>0</v>
      </c>
      <c r="F247"/>
      <c r="G247"/>
      <c r="H247"/>
      <c r="I247"/>
      <c r="J247"/>
      <c r="K247"/>
      <c r="L247"/>
      <c r="M247"/>
      <c r="N247"/>
      <c r="O247"/>
    </row>
    <row r="248" spans="1:15" ht="14.25" x14ac:dyDescent="0.15">
      <c r="A248" s="29" t="s">
        <v>3059</v>
      </c>
      <c r="B248" s="70" t="s">
        <v>6996</v>
      </c>
      <c r="C248" s="31">
        <f>IF($B$2&gt;0,$B$2,MULTIPLIER!$C$56)</f>
        <v>0</v>
      </c>
      <c r="D248" s="32">
        <v>29</v>
      </c>
      <c r="E248" s="43">
        <f t="shared" si="3"/>
        <v>0</v>
      </c>
      <c r="F248"/>
      <c r="G248"/>
      <c r="H248"/>
      <c r="I248"/>
      <c r="J248"/>
      <c r="K248"/>
      <c r="L248"/>
      <c r="M248"/>
      <c r="N248"/>
      <c r="O248"/>
    </row>
    <row r="249" spans="1:15" ht="14.25" x14ac:dyDescent="0.15">
      <c r="A249" s="33" t="s">
        <v>3061</v>
      </c>
      <c r="B249" s="71" t="s">
        <v>6997</v>
      </c>
      <c r="C249" s="35">
        <f>IF($B$2&gt;0,$B$2,MULTIPLIER!$C$56)</f>
        <v>0</v>
      </c>
      <c r="D249" s="36">
        <v>35</v>
      </c>
      <c r="E249" s="43">
        <f t="shared" si="3"/>
        <v>0</v>
      </c>
      <c r="F249"/>
      <c r="G249"/>
      <c r="H249"/>
      <c r="I249"/>
      <c r="J249"/>
      <c r="K249"/>
      <c r="L249"/>
      <c r="M249"/>
      <c r="N249"/>
      <c r="O249"/>
    </row>
    <row r="250" spans="1:15" ht="14.25" x14ac:dyDescent="0.15">
      <c r="A250" s="29" t="s">
        <v>3063</v>
      </c>
      <c r="B250" s="70" t="s">
        <v>6998</v>
      </c>
      <c r="C250" s="31">
        <f>IF($B$2&gt;0,$B$2,MULTIPLIER!$C$56)</f>
        <v>0</v>
      </c>
      <c r="D250" s="32">
        <v>40.5</v>
      </c>
      <c r="E250" s="43">
        <f t="shared" si="3"/>
        <v>0</v>
      </c>
      <c r="F250"/>
      <c r="G250"/>
      <c r="H250"/>
      <c r="I250"/>
      <c r="J250"/>
      <c r="K250"/>
      <c r="L250"/>
      <c r="M250"/>
      <c r="N250"/>
      <c r="O250"/>
    </row>
    <row r="251" spans="1:15" ht="14.25" x14ac:dyDescent="0.15">
      <c r="A251" s="33" t="s">
        <v>3065</v>
      </c>
      <c r="B251" s="71" t="s">
        <v>6999</v>
      </c>
      <c r="C251" s="35">
        <f>IF($B$2&gt;0,$B$2,MULTIPLIER!$C$56)</f>
        <v>0</v>
      </c>
      <c r="D251" s="36">
        <v>46.5</v>
      </c>
      <c r="E251" s="43">
        <f t="shared" si="3"/>
        <v>0</v>
      </c>
      <c r="F251"/>
      <c r="G251"/>
      <c r="H251"/>
      <c r="I251"/>
      <c r="J251"/>
      <c r="K251"/>
      <c r="L251"/>
      <c r="M251"/>
      <c r="N251"/>
      <c r="O251"/>
    </row>
    <row r="252" spans="1:15" ht="14.25" x14ac:dyDescent="0.15">
      <c r="A252" s="29" t="s">
        <v>3067</v>
      </c>
      <c r="B252" s="70" t="s">
        <v>7000</v>
      </c>
      <c r="C252" s="31">
        <f>IF($B$2&gt;0,$B$2,MULTIPLIER!$C$56)</f>
        <v>0</v>
      </c>
      <c r="D252" s="32">
        <v>17.75</v>
      </c>
      <c r="E252" s="43">
        <f t="shared" si="3"/>
        <v>0</v>
      </c>
      <c r="F252"/>
      <c r="G252"/>
      <c r="H252"/>
      <c r="I252"/>
      <c r="J252"/>
      <c r="K252"/>
      <c r="L252"/>
      <c r="M252"/>
      <c r="N252"/>
      <c r="O252"/>
    </row>
    <row r="253" spans="1:15" ht="14.25" x14ac:dyDescent="0.15">
      <c r="A253" s="33" t="s">
        <v>3069</v>
      </c>
      <c r="B253" s="71" t="s">
        <v>7001</v>
      </c>
      <c r="C253" s="35">
        <f>IF($B$2&gt;0,$B$2,MULTIPLIER!$C$56)</f>
        <v>0</v>
      </c>
      <c r="D253" s="36">
        <v>21</v>
      </c>
      <c r="E253" s="43">
        <f t="shared" si="3"/>
        <v>0</v>
      </c>
      <c r="F253"/>
      <c r="G253"/>
      <c r="H253"/>
      <c r="I253"/>
      <c r="J253"/>
      <c r="K253"/>
      <c r="L253"/>
      <c r="M253"/>
      <c r="N253"/>
      <c r="O253"/>
    </row>
    <row r="254" spans="1:15" ht="14.25" x14ac:dyDescent="0.15">
      <c r="A254" s="29" t="s">
        <v>3071</v>
      </c>
      <c r="B254" s="70" t="s">
        <v>7002</v>
      </c>
      <c r="C254" s="31">
        <f>IF($B$2&gt;0,$B$2,MULTIPLIER!$C$56)</f>
        <v>0</v>
      </c>
      <c r="D254" s="32">
        <v>24</v>
      </c>
      <c r="E254" s="43">
        <f t="shared" si="3"/>
        <v>0</v>
      </c>
      <c r="F254"/>
      <c r="G254"/>
      <c r="H254"/>
      <c r="I254"/>
      <c r="J254"/>
      <c r="K254"/>
      <c r="L254"/>
      <c r="M254"/>
      <c r="N254"/>
      <c r="O254"/>
    </row>
    <row r="255" spans="1:15" ht="14.25" x14ac:dyDescent="0.15">
      <c r="A255" s="33" t="s">
        <v>3073</v>
      </c>
      <c r="B255" s="71" t="s">
        <v>7003</v>
      </c>
      <c r="C255" s="35">
        <f>IF($B$2&gt;0,$B$2,MULTIPLIER!$C$56)</f>
        <v>0</v>
      </c>
      <c r="D255" s="36">
        <v>26.8</v>
      </c>
      <c r="E255" s="43">
        <f t="shared" si="3"/>
        <v>0</v>
      </c>
      <c r="F255"/>
      <c r="G255"/>
      <c r="H255"/>
      <c r="I255"/>
      <c r="J255"/>
      <c r="K255"/>
      <c r="L255"/>
      <c r="M255"/>
      <c r="N255"/>
      <c r="O255"/>
    </row>
    <row r="256" spans="1:15" ht="14.25" x14ac:dyDescent="0.15">
      <c r="A256" s="29" t="s">
        <v>3075</v>
      </c>
      <c r="B256" s="70" t="s">
        <v>7004</v>
      </c>
      <c r="C256" s="31">
        <f>IF($B$2&gt;0,$B$2,MULTIPLIER!$C$56)</f>
        <v>0</v>
      </c>
      <c r="D256" s="32">
        <v>29.7</v>
      </c>
      <c r="E256" s="43">
        <f t="shared" si="3"/>
        <v>0</v>
      </c>
      <c r="F256"/>
      <c r="G256"/>
      <c r="H256"/>
      <c r="I256"/>
      <c r="J256"/>
      <c r="K256"/>
      <c r="L256"/>
      <c r="M256"/>
      <c r="N256"/>
      <c r="O256"/>
    </row>
    <row r="257" spans="1:15" ht="14.25" x14ac:dyDescent="0.15">
      <c r="A257" s="33" t="s">
        <v>3077</v>
      </c>
      <c r="B257" s="71" t="s">
        <v>7005</v>
      </c>
      <c r="C257" s="35">
        <f>IF($B$2&gt;0,$B$2,MULTIPLIER!$C$56)</f>
        <v>0</v>
      </c>
      <c r="D257" s="36">
        <v>35.700000000000003</v>
      </c>
      <c r="E257" s="43">
        <f t="shared" si="3"/>
        <v>0</v>
      </c>
      <c r="F257"/>
      <c r="G257"/>
      <c r="H257"/>
      <c r="I257"/>
      <c r="J257"/>
      <c r="K257"/>
      <c r="L257"/>
      <c r="M257"/>
      <c r="N257"/>
      <c r="O257"/>
    </row>
    <row r="258" spans="1:15" ht="14.25" x14ac:dyDescent="0.15">
      <c r="A258" s="29" t="s">
        <v>3079</v>
      </c>
      <c r="B258" s="70" t="s">
        <v>7006</v>
      </c>
      <c r="C258" s="31">
        <f>IF($B$2&gt;0,$B$2,MULTIPLIER!$C$56)</f>
        <v>0</v>
      </c>
      <c r="D258" s="32">
        <v>41.2</v>
      </c>
      <c r="E258" s="43">
        <f t="shared" si="3"/>
        <v>0</v>
      </c>
      <c r="F258"/>
      <c r="G258"/>
      <c r="H258"/>
      <c r="I258"/>
      <c r="J258"/>
      <c r="K258"/>
      <c r="L258"/>
      <c r="M258"/>
      <c r="N258"/>
      <c r="O258"/>
    </row>
    <row r="259" spans="1:15" ht="14.25" x14ac:dyDescent="0.15">
      <c r="A259" s="33" t="s">
        <v>3081</v>
      </c>
      <c r="B259" s="71" t="s">
        <v>7007</v>
      </c>
      <c r="C259" s="35">
        <f>IF($B$2&gt;0,$B$2,MULTIPLIER!$C$56)</f>
        <v>0</v>
      </c>
      <c r="D259" s="36">
        <v>47.2</v>
      </c>
      <c r="E259" s="43">
        <f t="shared" si="3"/>
        <v>0</v>
      </c>
      <c r="F259"/>
      <c r="G259"/>
      <c r="H259"/>
      <c r="I259"/>
      <c r="J259"/>
      <c r="K259"/>
      <c r="L259"/>
      <c r="M259"/>
      <c r="N259"/>
      <c r="O259"/>
    </row>
    <row r="260" spans="1:15" ht="14.25" x14ac:dyDescent="0.15">
      <c r="A260" s="29" t="s">
        <v>3083</v>
      </c>
      <c r="B260" s="70" t="s">
        <v>7008</v>
      </c>
      <c r="C260" s="31">
        <f>IF($B$2&gt;0,$B$2,MULTIPLIER!$C$56)</f>
        <v>0</v>
      </c>
      <c r="D260" s="32">
        <v>17.75</v>
      </c>
      <c r="E260" s="43">
        <f t="shared" si="3"/>
        <v>0</v>
      </c>
      <c r="F260"/>
      <c r="G260"/>
      <c r="H260"/>
      <c r="I260"/>
      <c r="J260"/>
      <c r="K260"/>
      <c r="L260"/>
      <c r="M260"/>
      <c r="N260"/>
      <c r="O260"/>
    </row>
    <row r="261" spans="1:15" ht="14.25" x14ac:dyDescent="0.15">
      <c r="A261" s="33" t="s">
        <v>3085</v>
      </c>
      <c r="B261" s="71" t="s">
        <v>7009</v>
      </c>
      <c r="C261" s="35">
        <f>IF($B$2&gt;0,$B$2,MULTIPLIER!$C$56)</f>
        <v>0</v>
      </c>
      <c r="D261" s="36">
        <v>20.3</v>
      </c>
      <c r="E261" s="43">
        <f t="shared" si="3"/>
        <v>0</v>
      </c>
      <c r="F261"/>
      <c r="G261"/>
      <c r="H261"/>
      <c r="I261"/>
      <c r="J261"/>
      <c r="K261"/>
      <c r="L261"/>
      <c r="M261"/>
      <c r="N261"/>
      <c r="O261"/>
    </row>
    <row r="262" spans="1:15" ht="14.25" x14ac:dyDescent="0.15">
      <c r="A262" s="29" t="s">
        <v>3087</v>
      </c>
      <c r="B262" s="70" t="s">
        <v>7010</v>
      </c>
      <c r="C262" s="31">
        <f>IF($B$2&gt;0,$B$2,MULTIPLIER!$C$56)</f>
        <v>0</v>
      </c>
      <c r="D262" s="32">
        <v>23.3</v>
      </c>
      <c r="E262" s="43">
        <f t="shared" ref="E262:E283" si="4">C262*D262</f>
        <v>0</v>
      </c>
      <c r="F262"/>
      <c r="G262"/>
      <c r="H262"/>
      <c r="I262"/>
      <c r="J262"/>
      <c r="K262"/>
      <c r="L262"/>
      <c r="M262"/>
      <c r="N262"/>
      <c r="O262"/>
    </row>
    <row r="263" spans="1:15" ht="14.25" x14ac:dyDescent="0.15">
      <c r="A263" s="33" t="s">
        <v>3089</v>
      </c>
      <c r="B263" s="71" t="s">
        <v>7011</v>
      </c>
      <c r="C263" s="35">
        <f>IF($B$2&gt;0,$B$2,MULTIPLIER!$C$56)</f>
        <v>0</v>
      </c>
      <c r="D263" s="36">
        <v>26.1</v>
      </c>
      <c r="E263" s="43">
        <f t="shared" si="4"/>
        <v>0</v>
      </c>
      <c r="F263"/>
      <c r="G263"/>
      <c r="H263"/>
      <c r="I263"/>
      <c r="J263"/>
      <c r="K263"/>
      <c r="L263"/>
      <c r="M263"/>
      <c r="N263"/>
      <c r="O263"/>
    </row>
    <row r="264" spans="1:15" ht="14.25" x14ac:dyDescent="0.15">
      <c r="A264" s="29" t="s">
        <v>3091</v>
      </c>
      <c r="B264" s="70" t="s">
        <v>7012</v>
      </c>
      <c r="C264" s="31">
        <f>IF($B$2&gt;0,$B$2,MULTIPLIER!$C$56)</f>
        <v>0</v>
      </c>
      <c r="D264" s="32">
        <v>29</v>
      </c>
      <c r="E264" s="43">
        <f t="shared" si="4"/>
        <v>0</v>
      </c>
      <c r="F264"/>
      <c r="G264"/>
      <c r="H264"/>
      <c r="I264"/>
      <c r="J264"/>
      <c r="K264"/>
      <c r="L264"/>
      <c r="M264"/>
      <c r="N264"/>
      <c r="O264"/>
    </row>
    <row r="265" spans="1:15" ht="14.25" x14ac:dyDescent="0.15">
      <c r="A265" s="33" t="s">
        <v>3093</v>
      </c>
      <c r="B265" s="71" t="s">
        <v>7013</v>
      </c>
      <c r="C265" s="35">
        <f>IF($B$2&gt;0,$B$2,MULTIPLIER!$C$56)</f>
        <v>0</v>
      </c>
      <c r="D265" s="36">
        <v>35</v>
      </c>
      <c r="E265" s="43">
        <f t="shared" si="4"/>
        <v>0</v>
      </c>
      <c r="F265"/>
      <c r="G265"/>
      <c r="H265"/>
      <c r="I265"/>
      <c r="J265"/>
      <c r="K265"/>
      <c r="L265"/>
      <c r="M265"/>
      <c r="N265"/>
      <c r="O265"/>
    </row>
    <row r="266" spans="1:15" ht="14.25" x14ac:dyDescent="0.15">
      <c r="A266" s="29" t="s">
        <v>3095</v>
      </c>
      <c r="B266" s="70" t="s">
        <v>7014</v>
      </c>
      <c r="C266" s="31">
        <f>IF($B$2&gt;0,$B$2,MULTIPLIER!$C$56)</f>
        <v>0</v>
      </c>
      <c r="D266" s="32">
        <v>40.5</v>
      </c>
      <c r="E266" s="43">
        <f t="shared" si="4"/>
        <v>0</v>
      </c>
      <c r="F266"/>
      <c r="G266"/>
      <c r="H266"/>
      <c r="I266"/>
      <c r="J266"/>
      <c r="K266"/>
      <c r="L266"/>
      <c r="M266"/>
      <c r="N266"/>
      <c r="O266"/>
    </row>
    <row r="267" spans="1:15" ht="14.25" x14ac:dyDescent="0.15">
      <c r="A267" s="33" t="s">
        <v>3097</v>
      </c>
      <c r="B267" s="71" t="s">
        <v>7015</v>
      </c>
      <c r="C267" s="35">
        <f>IF($B$2&gt;0,$B$2,MULTIPLIER!$C$56)</f>
        <v>0</v>
      </c>
      <c r="D267" s="36">
        <v>46.5</v>
      </c>
      <c r="E267" s="43">
        <f t="shared" si="4"/>
        <v>0</v>
      </c>
      <c r="F267"/>
      <c r="G267"/>
      <c r="H267"/>
      <c r="I267"/>
      <c r="J267"/>
      <c r="K267"/>
      <c r="L267"/>
      <c r="M267"/>
      <c r="N267"/>
      <c r="O267"/>
    </row>
    <row r="268" spans="1:15" ht="28.5" x14ac:dyDescent="0.15">
      <c r="A268" s="29" t="s">
        <v>3099</v>
      </c>
      <c r="B268" s="70" t="s">
        <v>7016</v>
      </c>
      <c r="C268" s="31">
        <f>IF($B$2&gt;0,$B$2,MULTIPLIER!$C$57)</f>
        <v>0</v>
      </c>
      <c r="D268" s="32">
        <v>25.65</v>
      </c>
      <c r="E268" s="43">
        <f t="shared" si="4"/>
        <v>0</v>
      </c>
      <c r="F268"/>
      <c r="G268"/>
      <c r="H268"/>
      <c r="I268"/>
      <c r="J268"/>
      <c r="K268"/>
      <c r="L268"/>
      <c r="M268"/>
      <c r="N268"/>
      <c r="O268"/>
    </row>
    <row r="269" spans="1:15" ht="28.5" x14ac:dyDescent="0.15">
      <c r="A269" s="33" t="s">
        <v>3101</v>
      </c>
      <c r="B269" s="71" t="s">
        <v>7017</v>
      </c>
      <c r="C269" s="35">
        <f>IF($B$2&gt;0,$B$2,MULTIPLIER!$C$57)</f>
        <v>0</v>
      </c>
      <c r="D269" s="36">
        <v>28.9</v>
      </c>
      <c r="E269" s="43">
        <f t="shared" si="4"/>
        <v>0</v>
      </c>
      <c r="F269"/>
      <c r="G269"/>
      <c r="H269"/>
      <c r="I269"/>
      <c r="J269"/>
      <c r="K269"/>
      <c r="L269"/>
      <c r="M269"/>
      <c r="N269"/>
      <c r="O269"/>
    </row>
    <row r="270" spans="1:15" ht="28.5" x14ac:dyDescent="0.15">
      <c r="A270" s="29" t="s">
        <v>3103</v>
      </c>
      <c r="B270" s="70" t="s">
        <v>7018</v>
      </c>
      <c r="C270" s="31">
        <f>IF($B$2&gt;0,$B$2,MULTIPLIER!$C$57)</f>
        <v>0</v>
      </c>
      <c r="D270" s="32">
        <v>31.9</v>
      </c>
      <c r="E270" s="43">
        <f t="shared" si="4"/>
        <v>0</v>
      </c>
      <c r="F270"/>
      <c r="G270"/>
      <c r="H270"/>
      <c r="I270"/>
      <c r="J270"/>
      <c r="K270"/>
      <c r="L270"/>
      <c r="M270"/>
      <c r="N270"/>
      <c r="O270"/>
    </row>
    <row r="271" spans="1:15" ht="28.5" x14ac:dyDescent="0.15">
      <c r="A271" s="33" t="s">
        <v>3105</v>
      </c>
      <c r="B271" s="71" t="s">
        <v>7019</v>
      </c>
      <c r="C271" s="35">
        <f>IF($B$2&gt;0,$B$2,MULTIPLIER!$C$57)</f>
        <v>0</v>
      </c>
      <c r="D271" s="36">
        <v>34.700000000000003</v>
      </c>
      <c r="E271" s="43">
        <f t="shared" si="4"/>
        <v>0</v>
      </c>
      <c r="F271"/>
      <c r="G271"/>
      <c r="H271"/>
      <c r="I271"/>
      <c r="J271"/>
      <c r="K271"/>
      <c r="L271"/>
      <c r="M271"/>
      <c r="N271"/>
      <c r="O271"/>
    </row>
    <row r="272" spans="1:15" ht="28.5" x14ac:dyDescent="0.15">
      <c r="A272" s="29" t="s">
        <v>3107</v>
      </c>
      <c r="B272" s="70" t="s">
        <v>7020</v>
      </c>
      <c r="C272" s="31">
        <f>IF($B$2&gt;0,$B$2,MULTIPLIER!$C$57)</f>
        <v>0</v>
      </c>
      <c r="D272" s="32">
        <v>37.6</v>
      </c>
      <c r="E272" s="43">
        <f t="shared" si="4"/>
        <v>0</v>
      </c>
      <c r="F272"/>
      <c r="G272"/>
      <c r="H272"/>
      <c r="I272"/>
      <c r="J272"/>
      <c r="K272"/>
      <c r="L272"/>
      <c r="M272"/>
      <c r="N272"/>
      <c r="O272"/>
    </row>
    <row r="273" spans="1:15" ht="28.5" x14ac:dyDescent="0.15">
      <c r="A273" s="33" t="s">
        <v>3109</v>
      </c>
      <c r="B273" s="71" t="s">
        <v>7021</v>
      </c>
      <c r="C273" s="35">
        <f>IF($B$2&gt;0,$B$2,MULTIPLIER!$C$57)</f>
        <v>0</v>
      </c>
      <c r="D273" s="36">
        <v>43.6</v>
      </c>
      <c r="E273" s="43">
        <f t="shared" si="4"/>
        <v>0</v>
      </c>
      <c r="F273"/>
      <c r="G273"/>
      <c r="H273"/>
      <c r="I273"/>
      <c r="J273"/>
      <c r="K273"/>
      <c r="L273"/>
      <c r="M273"/>
      <c r="N273"/>
      <c r="O273"/>
    </row>
    <row r="274" spans="1:15" ht="28.5" x14ac:dyDescent="0.15">
      <c r="A274" s="29" t="s">
        <v>3111</v>
      </c>
      <c r="B274" s="70" t="s">
        <v>7022</v>
      </c>
      <c r="C274" s="31">
        <f>IF($B$2&gt;0,$B$2,MULTIPLIER!$C$57)</f>
        <v>0</v>
      </c>
      <c r="D274" s="32">
        <v>49.1</v>
      </c>
      <c r="E274" s="43">
        <f t="shared" si="4"/>
        <v>0</v>
      </c>
      <c r="F274"/>
      <c r="G274"/>
      <c r="H274"/>
      <c r="I274"/>
      <c r="J274"/>
      <c r="K274"/>
      <c r="L274"/>
      <c r="M274"/>
      <c r="N274"/>
      <c r="O274"/>
    </row>
    <row r="275" spans="1:15" ht="28.5" x14ac:dyDescent="0.15">
      <c r="A275" s="33" t="s">
        <v>3113</v>
      </c>
      <c r="B275" s="71" t="s">
        <v>7023</v>
      </c>
      <c r="C275" s="35">
        <f>IF($B$2&gt;0,$B$2,MULTIPLIER!$C$57)</f>
        <v>0</v>
      </c>
      <c r="D275" s="36">
        <v>55.1</v>
      </c>
      <c r="E275" s="43">
        <f t="shared" si="4"/>
        <v>0</v>
      </c>
      <c r="F275"/>
      <c r="G275"/>
      <c r="H275"/>
      <c r="I275"/>
      <c r="J275"/>
      <c r="K275"/>
      <c r="L275"/>
      <c r="M275"/>
      <c r="N275"/>
      <c r="O275"/>
    </row>
    <row r="276" spans="1:15" ht="28.5" x14ac:dyDescent="0.15">
      <c r="A276" s="29" t="s">
        <v>3115</v>
      </c>
      <c r="B276" s="70" t="s">
        <v>7024</v>
      </c>
      <c r="C276" s="31">
        <f>IF($B$2&gt;0,$B$2,MULTIPLIER!$C$57)</f>
        <v>0</v>
      </c>
      <c r="D276" s="32">
        <v>25.65</v>
      </c>
      <c r="E276" s="43">
        <f t="shared" si="4"/>
        <v>0</v>
      </c>
      <c r="F276"/>
      <c r="G276"/>
      <c r="H276"/>
      <c r="I276"/>
      <c r="J276"/>
      <c r="K276"/>
      <c r="L276"/>
      <c r="M276"/>
      <c r="N276"/>
      <c r="O276"/>
    </row>
    <row r="277" spans="1:15" ht="28.5" x14ac:dyDescent="0.15">
      <c r="A277" s="33" t="s">
        <v>3117</v>
      </c>
      <c r="B277" s="71" t="s">
        <v>7025</v>
      </c>
      <c r="C277" s="35">
        <f>IF($B$2&gt;0,$B$2,MULTIPLIER!$C$57)</f>
        <v>0</v>
      </c>
      <c r="D277" s="36">
        <v>28.9</v>
      </c>
      <c r="E277" s="43">
        <f t="shared" si="4"/>
        <v>0</v>
      </c>
      <c r="F277"/>
      <c r="G277"/>
      <c r="H277"/>
      <c r="I277"/>
      <c r="J277"/>
      <c r="K277"/>
      <c r="L277"/>
      <c r="M277"/>
      <c r="N277"/>
      <c r="O277"/>
    </row>
    <row r="278" spans="1:15" ht="28.5" x14ac:dyDescent="0.15">
      <c r="A278" s="29" t="s">
        <v>3119</v>
      </c>
      <c r="B278" s="70" t="s">
        <v>7026</v>
      </c>
      <c r="C278" s="31">
        <f>IF($B$2&gt;0,$B$2,MULTIPLIER!$C$57)</f>
        <v>0</v>
      </c>
      <c r="D278" s="32">
        <v>31.9</v>
      </c>
      <c r="E278" s="43">
        <f t="shared" si="4"/>
        <v>0</v>
      </c>
      <c r="F278"/>
      <c r="G278"/>
      <c r="H278"/>
      <c r="I278"/>
      <c r="J278"/>
      <c r="K278"/>
      <c r="L278"/>
      <c r="M278"/>
      <c r="N278"/>
      <c r="O278"/>
    </row>
    <row r="279" spans="1:15" ht="28.5" x14ac:dyDescent="0.15">
      <c r="A279" s="33" t="s">
        <v>3121</v>
      </c>
      <c r="B279" s="71" t="s">
        <v>7027</v>
      </c>
      <c r="C279" s="35">
        <f>IF($B$2&gt;0,$B$2,MULTIPLIER!$C$57)</f>
        <v>0</v>
      </c>
      <c r="D279" s="36">
        <v>34.700000000000003</v>
      </c>
      <c r="E279" s="43">
        <f t="shared" si="4"/>
        <v>0</v>
      </c>
      <c r="F279"/>
      <c r="G279"/>
      <c r="H279"/>
      <c r="I279"/>
      <c r="J279"/>
      <c r="K279"/>
      <c r="L279"/>
      <c r="M279"/>
      <c r="N279"/>
      <c r="O279"/>
    </row>
    <row r="280" spans="1:15" ht="28.5" x14ac:dyDescent="0.15">
      <c r="A280" s="29" t="s">
        <v>3123</v>
      </c>
      <c r="B280" s="70" t="s">
        <v>7028</v>
      </c>
      <c r="C280" s="31">
        <f>IF($B$2&gt;0,$B$2,MULTIPLIER!$C$57)</f>
        <v>0</v>
      </c>
      <c r="D280" s="32">
        <v>37.6</v>
      </c>
      <c r="E280" s="43">
        <f t="shared" si="4"/>
        <v>0</v>
      </c>
      <c r="F280"/>
      <c r="G280"/>
      <c r="H280"/>
      <c r="I280"/>
      <c r="J280"/>
      <c r="K280"/>
      <c r="L280"/>
      <c r="M280"/>
      <c r="N280"/>
      <c r="O280"/>
    </row>
    <row r="281" spans="1:15" ht="28.5" x14ac:dyDescent="0.15">
      <c r="A281" s="33" t="s">
        <v>3125</v>
      </c>
      <c r="B281" s="71" t="s">
        <v>7029</v>
      </c>
      <c r="C281" s="35">
        <f>IF($B$2&gt;0,$B$2,MULTIPLIER!$C$57)</f>
        <v>0</v>
      </c>
      <c r="D281" s="36">
        <v>43.6</v>
      </c>
      <c r="E281" s="43">
        <f t="shared" si="4"/>
        <v>0</v>
      </c>
      <c r="F281"/>
      <c r="G281"/>
      <c r="H281"/>
      <c r="I281"/>
      <c r="J281"/>
      <c r="K281"/>
      <c r="L281"/>
      <c r="M281"/>
      <c r="N281"/>
      <c r="O281"/>
    </row>
    <row r="282" spans="1:15" ht="28.5" x14ac:dyDescent="0.15">
      <c r="A282" s="29" t="s">
        <v>3127</v>
      </c>
      <c r="B282" s="70" t="s">
        <v>7030</v>
      </c>
      <c r="C282" s="31">
        <f>IF($B$2&gt;0,$B$2,MULTIPLIER!$C$57)</f>
        <v>0</v>
      </c>
      <c r="D282" s="32">
        <v>49.1</v>
      </c>
      <c r="E282" s="43">
        <f t="shared" si="4"/>
        <v>0</v>
      </c>
      <c r="F282"/>
      <c r="G282"/>
      <c r="H282"/>
      <c r="I282"/>
      <c r="J282"/>
      <c r="K282"/>
      <c r="L282"/>
      <c r="M282"/>
      <c r="N282"/>
      <c r="O282"/>
    </row>
    <row r="283" spans="1:15" ht="28.5" x14ac:dyDescent="0.15">
      <c r="A283" s="33" t="s">
        <v>3129</v>
      </c>
      <c r="B283" s="71" t="s">
        <v>7031</v>
      </c>
      <c r="C283" s="35">
        <f>IF($B$2&gt;0,$B$2,MULTIPLIER!$C$57)</f>
        <v>0</v>
      </c>
      <c r="D283" s="36">
        <v>55.1</v>
      </c>
      <c r="E283" s="43">
        <f t="shared" si="4"/>
        <v>0</v>
      </c>
      <c r="F283"/>
      <c r="G283"/>
      <c r="H283"/>
      <c r="I283"/>
      <c r="J283"/>
      <c r="K283"/>
      <c r="L283"/>
      <c r="M283"/>
      <c r="N283"/>
      <c r="O283"/>
    </row>
    <row r="284" spans="1:15" ht="32.1" customHeight="1" x14ac:dyDescent="0.15">
      <c r="A284" s="243" t="s">
        <v>33</v>
      </c>
      <c r="B284" s="244"/>
      <c r="C284" s="243"/>
      <c r="D284" s="243"/>
      <c r="E284" s="243"/>
      <c r="F284" s="93" t="str">
        <f>HYPERLINK("#'Connectors'!A1","Top of Page")</f>
        <v>Top of Page</v>
      </c>
      <c r="G284"/>
      <c r="H284"/>
      <c r="I284"/>
      <c r="J284"/>
      <c r="K284"/>
      <c r="L284"/>
      <c r="M284"/>
      <c r="N284"/>
      <c r="O284"/>
    </row>
    <row r="285" spans="1:15" ht="14.25" x14ac:dyDescent="0.15">
      <c r="A285" s="29" t="s">
        <v>3131</v>
      </c>
      <c r="B285" s="70" t="s">
        <v>6760</v>
      </c>
      <c r="C285" s="31">
        <f>IF($C$2&gt;0,$C$2,MULTIPLIER!$C$58)</f>
        <v>0</v>
      </c>
      <c r="D285" s="32">
        <v>12.9</v>
      </c>
      <c r="E285" s="43">
        <f t="shared" ref="E285:E348" si="5">C285*D285</f>
        <v>0</v>
      </c>
      <c r="F285"/>
      <c r="G285"/>
      <c r="H285"/>
      <c r="I285"/>
      <c r="J285"/>
      <c r="K285"/>
      <c r="L285"/>
      <c r="M285"/>
      <c r="N285"/>
      <c r="O285"/>
    </row>
    <row r="286" spans="1:15" ht="14.25" x14ac:dyDescent="0.15">
      <c r="A286" s="33" t="s">
        <v>3133</v>
      </c>
      <c r="B286" s="71" t="s">
        <v>6761</v>
      </c>
      <c r="C286" s="35">
        <f>IF($C$2&gt;0,$C$2,MULTIPLIER!$C$58)</f>
        <v>0</v>
      </c>
      <c r="D286" s="36">
        <v>17.399999999999999</v>
      </c>
      <c r="E286" s="43">
        <f t="shared" si="5"/>
        <v>0</v>
      </c>
      <c r="F286"/>
      <c r="G286"/>
      <c r="H286"/>
      <c r="I286"/>
      <c r="J286"/>
      <c r="K286"/>
      <c r="L286"/>
      <c r="M286"/>
      <c r="N286"/>
      <c r="O286"/>
    </row>
    <row r="287" spans="1:15" ht="14.25" x14ac:dyDescent="0.15">
      <c r="A287" s="29" t="s">
        <v>3135</v>
      </c>
      <c r="B287" s="70" t="s">
        <v>6762</v>
      </c>
      <c r="C287" s="31">
        <f>IF($C$2&gt;0,$C$2,MULTIPLIER!$C$58)</f>
        <v>0</v>
      </c>
      <c r="D287" s="32">
        <v>20.8</v>
      </c>
      <c r="E287" s="43">
        <f t="shared" si="5"/>
        <v>0</v>
      </c>
      <c r="F287"/>
      <c r="G287"/>
      <c r="H287"/>
      <c r="I287"/>
      <c r="J287"/>
      <c r="K287"/>
      <c r="L287"/>
      <c r="M287"/>
      <c r="N287"/>
      <c r="O287"/>
    </row>
    <row r="288" spans="1:15" ht="14.25" x14ac:dyDescent="0.15">
      <c r="A288" s="33" t="s">
        <v>3137</v>
      </c>
      <c r="B288" s="71" t="s">
        <v>6763</v>
      </c>
      <c r="C288" s="35">
        <f>IF($C$2&gt;0,$C$2,MULTIPLIER!$C$58)</f>
        <v>0</v>
      </c>
      <c r="D288" s="36">
        <v>27.2</v>
      </c>
      <c r="E288" s="43">
        <f t="shared" si="5"/>
        <v>0</v>
      </c>
      <c r="F288"/>
      <c r="G288"/>
      <c r="H288"/>
      <c r="I288"/>
      <c r="J288"/>
      <c r="K288"/>
      <c r="L288"/>
      <c r="M288"/>
      <c r="N288"/>
      <c r="O288"/>
    </row>
    <row r="289" spans="1:15" ht="14.25" x14ac:dyDescent="0.15">
      <c r="A289" s="29" t="s">
        <v>3139</v>
      </c>
      <c r="B289" s="70" t="s">
        <v>6764</v>
      </c>
      <c r="C289" s="31">
        <f>IF($C$2&gt;0,$C$2,MULTIPLIER!$C$58)</f>
        <v>0</v>
      </c>
      <c r="D289" s="32">
        <v>30.1</v>
      </c>
      <c r="E289" s="43">
        <f t="shared" si="5"/>
        <v>0</v>
      </c>
      <c r="F289"/>
      <c r="G289"/>
      <c r="H289"/>
      <c r="I289"/>
      <c r="J289"/>
      <c r="K289"/>
      <c r="L289"/>
      <c r="M289"/>
      <c r="N289"/>
      <c r="O289"/>
    </row>
    <row r="290" spans="1:15" ht="14.25" x14ac:dyDescent="0.15">
      <c r="A290" s="33" t="s">
        <v>3141</v>
      </c>
      <c r="B290" s="71" t="s">
        <v>6765</v>
      </c>
      <c r="C290" s="35">
        <f>IF($C$2&gt;0,$C$2,MULTIPLIER!$C$58)</f>
        <v>0</v>
      </c>
      <c r="D290" s="36">
        <v>38.1</v>
      </c>
      <c r="E290" s="43">
        <f t="shared" si="5"/>
        <v>0</v>
      </c>
      <c r="F290"/>
      <c r="G290"/>
      <c r="H290"/>
      <c r="I290"/>
      <c r="J290"/>
      <c r="K290"/>
      <c r="L290"/>
      <c r="M290"/>
      <c r="N290"/>
      <c r="O290"/>
    </row>
    <row r="291" spans="1:15" ht="14.25" x14ac:dyDescent="0.15">
      <c r="A291" s="29" t="s">
        <v>3143</v>
      </c>
      <c r="B291" s="70" t="s">
        <v>6766</v>
      </c>
      <c r="C291" s="31">
        <f>IF($C$2&gt;0,$C$2,MULTIPLIER!$C$58)</f>
        <v>0</v>
      </c>
      <c r="D291" s="32">
        <v>44.8</v>
      </c>
      <c r="E291" s="43">
        <f t="shared" si="5"/>
        <v>0</v>
      </c>
      <c r="F291"/>
      <c r="G291"/>
      <c r="H291"/>
      <c r="I291"/>
      <c r="J291"/>
      <c r="K291"/>
      <c r="L291"/>
      <c r="M291"/>
      <c r="N291"/>
      <c r="O291"/>
    </row>
    <row r="292" spans="1:15" ht="14.25" x14ac:dyDescent="0.15">
      <c r="A292" s="33" t="s">
        <v>3145</v>
      </c>
      <c r="B292" s="71" t="s">
        <v>6767</v>
      </c>
      <c r="C292" s="35">
        <f>IF($C$2&gt;0,$C$2,MULTIPLIER!$C$58)</f>
        <v>0</v>
      </c>
      <c r="D292" s="36">
        <v>52.9</v>
      </c>
      <c r="E292" s="43">
        <f t="shared" si="5"/>
        <v>0</v>
      </c>
      <c r="F292"/>
      <c r="G292"/>
      <c r="H292"/>
      <c r="I292"/>
      <c r="J292"/>
      <c r="K292"/>
      <c r="L292"/>
      <c r="M292"/>
      <c r="N292"/>
      <c r="O292"/>
    </row>
    <row r="293" spans="1:15" ht="14.25" x14ac:dyDescent="0.15">
      <c r="A293" s="29" t="s">
        <v>3147</v>
      </c>
      <c r="B293" s="70" t="s">
        <v>6768</v>
      </c>
      <c r="C293" s="31">
        <f>IF($C$2&gt;0,$C$2,MULTIPLIER!$C$58)</f>
        <v>0</v>
      </c>
      <c r="D293" s="32">
        <v>22.3</v>
      </c>
      <c r="E293" s="43">
        <f t="shared" si="5"/>
        <v>0</v>
      </c>
      <c r="F293"/>
      <c r="G293"/>
      <c r="H293"/>
      <c r="I293"/>
      <c r="J293"/>
      <c r="K293"/>
      <c r="L293"/>
      <c r="M293"/>
      <c r="N293"/>
      <c r="O293"/>
    </row>
    <row r="294" spans="1:15" ht="14.25" x14ac:dyDescent="0.15">
      <c r="A294" s="33" t="s">
        <v>3148</v>
      </c>
      <c r="B294" s="71" t="s">
        <v>6769</v>
      </c>
      <c r="C294" s="35">
        <f>IF($C$2&gt;0,$C$2,MULTIPLIER!$C$58)</f>
        <v>0</v>
      </c>
      <c r="D294" s="36">
        <v>26.8</v>
      </c>
      <c r="E294" s="43">
        <f t="shared" si="5"/>
        <v>0</v>
      </c>
      <c r="F294"/>
      <c r="G294"/>
      <c r="H294"/>
      <c r="I294"/>
      <c r="J294"/>
      <c r="K294"/>
      <c r="L294"/>
      <c r="M294"/>
      <c r="N294"/>
      <c r="O294"/>
    </row>
    <row r="295" spans="1:15" ht="14.25" x14ac:dyDescent="0.15">
      <c r="A295" s="29" t="s">
        <v>3149</v>
      </c>
      <c r="B295" s="70" t="s">
        <v>6770</v>
      </c>
      <c r="C295" s="31">
        <f>IF($C$2&gt;0,$C$2,MULTIPLIER!$C$58)</f>
        <v>0</v>
      </c>
      <c r="D295" s="32">
        <v>30.2</v>
      </c>
      <c r="E295" s="43">
        <f t="shared" si="5"/>
        <v>0</v>
      </c>
      <c r="F295"/>
      <c r="G295"/>
      <c r="H295"/>
      <c r="I295"/>
      <c r="J295"/>
      <c r="K295"/>
      <c r="L295"/>
      <c r="M295"/>
      <c r="N295"/>
      <c r="O295"/>
    </row>
    <row r="296" spans="1:15" ht="14.25" x14ac:dyDescent="0.15">
      <c r="A296" s="33" t="s">
        <v>3150</v>
      </c>
      <c r="B296" s="71" t="s">
        <v>6771</v>
      </c>
      <c r="C296" s="35">
        <f>IF($C$2&gt;0,$C$2,MULTIPLIER!$C$58)</f>
        <v>0</v>
      </c>
      <c r="D296" s="36">
        <v>36.6</v>
      </c>
      <c r="E296" s="43">
        <f t="shared" si="5"/>
        <v>0</v>
      </c>
      <c r="F296"/>
      <c r="G296"/>
      <c r="H296"/>
      <c r="I296"/>
      <c r="J296"/>
      <c r="K296"/>
      <c r="L296"/>
      <c r="M296"/>
      <c r="N296"/>
      <c r="O296"/>
    </row>
    <row r="297" spans="1:15" ht="14.25" x14ac:dyDescent="0.15">
      <c r="A297" s="29" t="s">
        <v>3151</v>
      </c>
      <c r="B297" s="70" t="s">
        <v>6772</v>
      </c>
      <c r="C297" s="31">
        <f>IF($C$2&gt;0,$C$2,MULTIPLIER!$C$58)</f>
        <v>0</v>
      </c>
      <c r="D297" s="32">
        <v>39.5</v>
      </c>
      <c r="E297" s="43">
        <f t="shared" si="5"/>
        <v>0</v>
      </c>
      <c r="F297"/>
      <c r="G297"/>
      <c r="H297"/>
      <c r="I297"/>
      <c r="J297"/>
      <c r="K297"/>
      <c r="L297"/>
      <c r="M297"/>
      <c r="N297"/>
      <c r="O297"/>
    </row>
    <row r="298" spans="1:15" ht="14.25" x14ac:dyDescent="0.15">
      <c r="A298" s="33" t="s">
        <v>3152</v>
      </c>
      <c r="B298" s="71" t="s">
        <v>6773</v>
      </c>
      <c r="C298" s="35">
        <f>IF($C$2&gt;0,$C$2,MULTIPLIER!$C$58)</f>
        <v>0</v>
      </c>
      <c r="D298" s="36">
        <v>47.5</v>
      </c>
      <c r="E298" s="43">
        <f t="shared" si="5"/>
        <v>0</v>
      </c>
      <c r="F298"/>
      <c r="G298"/>
      <c r="H298"/>
      <c r="I298"/>
      <c r="J298"/>
      <c r="K298"/>
      <c r="L298"/>
      <c r="M298"/>
      <c r="N298"/>
      <c r="O298"/>
    </row>
    <row r="299" spans="1:15" ht="14.25" x14ac:dyDescent="0.15">
      <c r="A299" s="29" t="s">
        <v>3153</v>
      </c>
      <c r="B299" s="70" t="s">
        <v>6774</v>
      </c>
      <c r="C299" s="31">
        <f>IF($C$2&gt;0,$C$2,MULTIPLIER!$C$58)</f>
        <v>0</v>
      </c>
      <c r="D299" s="32">
        <v>54.2</v>
      </c>
      <c r="E299" s="43">
        <f t="shared" si="5"/>
        <v>0</v>
      </c>
      <c r="F299"/>
      <c r="G299"/>
      <c r="H299"/>
      <c r="I299"/>
      <c r="J299"/>
      <c r="K299"/>
      <c r="L299"/>
      <c r="M299"/>
      <c r="N299"/>
      <c r="O299"/>
    </row>
    <row r="300" spans="1:15" ht="14.25" x14ac:dyDescent="0.15">
      <c r="A300" s="33" t="s">
        <v>3154</v>
      </c>
      <c r="B300" s="71" t="s">
        <v>6775</v>
      </c>
      <c r="C300" s="35">
        <f>IF($C$2&gt;0,$C$2,MULTIPLIER!$C$58)</f>
        <v>0</v>
      </c>
      <c r="D300" s="36">
        <v>62.3</v>
      </c>
      <c r="E300" s="43">
        <f t="shared" si="5"/>
        <v>0</v>
      </c>
      <c r="F300"/>
      <c r="G300"/>
      <c r="H300"/>
      <c r="I300"/>
      <c r="J300"/>
      <c r="K300"/>
      <c r="L300"/>
      <c r="M300"/>
      <c r="N300"/>
      <c r="O300"/>
    </row>
    <row r="301" spans="1:15" ht="14.25" x14ac:dyDescent="0.15">
      <c r="A301" s="29" t="s">
        <v>3155</v>
      </c>
      <c r="B301" s="70" t="s">
        <v>6776</v>
      </c>
      <c r="C301" s="31">
        <f>IF($C$2&gt;0,$C$2,MULTIPLIER!$C$58)</f>
        <v>0</v>
      </c>
      <c r="D301" s="32">
        <v>23.7</v>
      </c>
      <c r="E301" s="43">
        <f t="shared" si="5"/>
        <v>0</v>
      </c>
      <c r="F301"/>
      <c r="G301"/>
      <c r="H301"/>
      <c r="I301"/>
      <c r="J301"/>
      <c r="K301"/>
      <c r="L301"/>
      <c r="M301"/>
      <c r="N301"/>
      <c r="O301"/>
    </row>
    <row r="302" spans="1:15" ht="14.25" x14ac:dyDescent="0.15">
      <c r="A302" s="33" t="s">
        <v>3156</v>
      </c>
      <c r="B302" s="71" t="s">
        <v>6777</v>
      </c>
      <c r="C302" s="35">
        <f>IF($C$2&gt;0,$C$2,MULTIPLIER!$C$58)</f>
        <v>0</v>
      </c>
      <c r="D302" s="36">
        <v>28.2</v>
      </c>
      <c r="E302" s="43">
        <f t="shared" si="5"/>
        <v>0</v>
      </c>
      <c r="F302"/>
      <c r="G302"/>
      <c r="H302"/>
      <c r="I302"/>
      <c r="J302"/>
      <c r="K302"/>
      <c r="L302"/>
      <c r="M302"/>
      <c r="N302"/>
      <c r="O302"/>
    </row>
    <row r="303" spans="1:15" ht="14.25" x14ac:dyDescent="0.15">
      <c r="A303" s="29" t="s">
        <v>3157</v>
      </c>
      <c r="B303" s="70" t="s">
        <v>6778</v>
      </c>
      <c r="C303" s="31">
        <f>IF($C$2&gt;0,$C$2,MULTIPLIER!$C$58)</f>
        <v>0</v>
      </c>
      <c r="D303" s="32">
        <v>31.6</v>
      </c>
      <c r="E303" s="43">
        <f t="shared" si="5"/>
        <v>0</v>
      </c>
      <c r="F303"/>
      <c r="G303"/>
      <c r="H303"/>
      <c r="I303"/>
      <c r="J303"/>
      <c r="K303"/>
      <c r="L303"/>
      <c r="M303"/>
      <c r="N303"/>
      <c r="O303"/>
    </row>
    <row r="304" spans="1:15" ht="14.25" x14ac:dyDescent="0.15">
      <c r="A304" s="33" t="s">
        <v>3158</v>
      </c>
      <c r="B304" s="71" t="s">
        <v>6779</v>
      </c>
      <c r="C304" s="35">
        <f>IF($C$2&gt;0,$C$2,MULTIPLIER!$C$58)</f>
        <v>0</v>
      </c>
      <c r="D304" s="36">
        <v>38</v>
      </c>
      <c r="E304" s="43">
        <f t="shared" si="5"/>
        <v>0</v>
      </c>
      <c r="F304"/>
      <c r="G304"/>
      <c r="H304"/>
      <c r="I304"/>
      <c r="J304"/>
      <c r="K304"/>
      <c r="L304"/>
      <c r="M304"/>
      <c r="N304"/>
      <c r="O304"/>
    </row>
    <row r="305" spans="1:15" ht="14.25" x14ac:dyDescent="0.15">
      <c r="A305" s="29" t="s">
        <v>3159</v>
      </c>
      <c r="B305" s="70" t="s">
        <v>6780</v>
      </c>
      <c r="C305" s="31">
        <f>IF($C$2&gt;0,$C$2,MULTIPLIER!$C$58)</f>
        <v>0</v>
      </c>
      <c r="D305" s="32">
        <v>40.9</v>
      </c>
      <c r="E305" s="43">
        <f t="shared" si="5"/>
        <v>0</v>
      </c>
      <c r="F305"/>
      <c r="G305"/>
      <c r="H305"/>
      <c r="I305"/>
      <c r="J305"/>
      <c r="K305"/>
      <c r="L305"/>
      <c r="M305"/>
      <c r="N305"/>
      <c r="O305"/>
    </row>
    <row r="306" spans="1:15" ht="14.25" x14ac:dyDescent="0.15">
      <c r="A306" s="33" t="s">
        <v>3160</v>
      </c>
      <c r="B306" s="71" t="s">
        <v>6781</v>
      </c>
      <c r="C306" s="35">
        <f>IF($C$2&gt;0,$C$2,MULTIPLIER!$C$58)</f>
        <v>0</v>
      </c>
      <c r="D306" s="36">
        <v>48.9</v>
      </c>
      <c r="E306" s="43">
        <f t="shared" si="5"/>
        <v>0</v>
      </c>
      <c r="F306"/>
      <c r="G306"/>
      <c r="H306"/>
      <c r="I306"/>
      <c r="J306"/>
      <c r="K306"/>
      <c r="L306"/>
      <c r="M306"/>
      <c r="N306"/>
      <c r="O306"/>
    </row>
    <row r="307" spans="1:15" ht="14.25" x14ac:dyDescent="0.15">
      <c r="A307" s="29" t="s">
        <v>3161</v>
      </c>
      <c r="B307" s="70" t="s">
        <v>6782</v>
      </c>
      <c r="C307" s="31">
        <f>IF($C$2&gt;0,$C$2,MULTIPLIER!$C$58)</f>
        <v>0</v>
      </c>
      <c r="D307" s="32">
        <v>55.6</v>
      </c>
      <c r="E307" s="43">
        <f t="shared" si="5"/>
        <v>0</v>
      </c>
      <c r="F307"/>
      <c r="G307"/>
      <c r="H307"/>
      <c r="I307"/>
      <c r="J307"/>
      <c r="K307"/>
      <c r="L307"/>
      <c r="M307"/>
      <c r="N307"/>
      <c r="O307"/>
    </row>
    <row r="308" spans="1:15" ht="14.25" x14ac:dyDescent="0.15">
      <c r="A308" s="33" t="s">
        <v>3162</v>
      </c>
      <c r="B308" s="71" t="s">
        <v>6783</v>
      </c>
      <c r="C308" s="35">
        <f>IF($C$2&gt;0,$C$2,MULTIPLIER!$C$58)</f>
        <v>0</v>
      </c>
      <c r="D308" s="36">
        <v>63.7</v>
      </c>
      <c r="E308" s="43">
        <f t="shared" si="5"/>
        <v>0</v>
      </c>
      <c r="F308"/>
      <c r="G308"/>
      <c r="H308"/>
      <c r="I308"/>
      <c r="J308"/>
      <c r="K308"/>
      <c r="L308"/>
      <c r="M308"/>
      <c r="N308"/>
      <c r="O308"/>
    </row>
    <row r="309" spans="1:15" ht="14.25" x14ac:dyDescent="0.15">
      <c r="A309" s="29" t="s">
        <v>3163</v>
      </c>
      <c r="B309" s="70" t="s">
        <v>6784</v>
      </c>
      <c r="C309" s="31">
        <f>IF($C$2&gt;0,$C$2,MULTIPLIER!$C$58)</f>
        <v>0</v>
      </c>
      <c r="D309" s="32">
        <v>25.1</v>
      </c>
      <c r="E309" s="43">
        <f t="shared" si="5"/>
        <v>0</v>
      </c>
      <c r="F309"/>
      <c r="G309"/>
      <c r="H309"/>
      <c r="I309"/>
      <c r="J309"/>
      <c r="K309"/>
      <c r="L309"/>
      <c r="M309"/>
      <c r="N309"/>
      <c r="O309"/>
    </row>
    <row r="310" spans="1:15" ht="14.25" x14ac:dyDescent="0.15">
      <c r="A310" s="33" t="s">
        <v>3164</v>
      </c>
      <c r="B310" s="71" t="s">
        <v>6785</v>
      </c>
      <c r="C310" s="35">
        <f>IF($C$2&gt;0,$C$2,MULTIPLIER!$C$58)</f>
        <v>0</v>
      </c>
      <c r="D310" s="36">
        <v>29.6</v>
      </c>
      <c r="E310" s="43">
        <f t="shared" si="5"/>
        <v>0</v>
      </c>
      <c r="F310"/>
      <c r="G310"/>
      <c r="H310"/>
      <c r="I310"/>
      <c r="J310"/>
      <c r="K310"/>
      <c r="L310"/>
      <c r="M310"/>
      <c r="N310"/>
      <c r="O310"/>
    </row>
    <row r="311" spans="1:15" ht="14.25" x14ac:dyDescent="0.15">
      <c r="A311" s="29" t="s">
        <v>3165</v>
      </c>
      <c r="B311" s="70" t="s">
        <v>6786</v>
      </c>
      <c r="C311" s="31">
        <f>IF($C$2&gt;0,$C$2,MULTIPLIER!$C$58)</f>
        <v>0</v>
      </c>
      <c r="D311" s="32">
        <v>33</v>
      </c>
      <c r="E311" s="43">
        <f t="shared" si="5"/>
        <v>0</v>
      </c>
      <c r="F311"/>
      <c r="G311"/>
      <c r="H311"/>
      <c r="I311"/>
      <c r="J311"/>
      <c r="K311"/>
      <c r="L311"/>
      <c r="M311"/>
      <c r="N311"/>
      <c r="O311"/>
    </row>
    <row r="312" spans="1:15" ht="14.25" x14ac:dyDescent="0.15">
      <c r="A312" s="33" t="s">
        <v>3166</v>
      </c>
      <c r="B312" s="71" t="s">
        <v>6787</v>
      </c>
      <c r="C312" s="35">
        <f>IF($C$2&gt;0,$C$2,MULTIPLIER!$C$58)</f>
        <v>0</v>
      </c>
      <c r="D312" s="36">
        <v>39.4</v>
      </c>
      <c r="E312" s="43">
        <f t="shared" si="5"/>
        <v>0</v>
      </c>
      <c r="F312"/>
      <c r="G312"/>
      <c r="H312"/>
      <c r="I312"/>
      <c r="J312"/>
      <c r="K312"/>
      <c r="L312"/>
      <c r="M312"/>
      <c r="N312"/>
      <c r="O312"/>
    </row>
    <row r="313" spans="1:15" ht="14.25" x14ac:dyDescent="0.15">
      <c r="A313" s="29" t="s">
        <v>3167</v>
      </c>
      <c r="B313" s="70" t="s">
        <v>6788</v>
      </c>
      <c r="C313" s="31">
        <f>IF($C$2&gt;0,$C$2,MULTIPLIER!$C$58)</f>
        <v>0</v>
      </c>
      <c r="D313" s="32">
        <v>42.3</v>
      </c>
      <c r="E313" s="43">
        <f t="shared" si="5"/>
        <v>0</v>
      </c>
      <c r="F313"/>
      <c r="G313"/>
      <c r="H313"/>
      <c r="I313"/>
      <c r="J313"/>
      <c r="K313"/>
      <c r="L313"/>
      <c r="M313"/>
      <c r="N313"/>
      <c r="O313"/>
    </row>
    <row r="314" spans="1:15" ht="14.25" x14ac:dyDescent="0.15">
      <c r="A314" s="33" t="s">
        <v>3168</v>
      </c>
      <c r="B314" s="71" t="s">
        <v>6789</v>
      </c>
      <c r="C314" s="35">
        <f>IF($C$2&gt;0,$C$2,MULTIPLIER!$C$58)</f>
        <v>0</v>
      </c>
      <c r="D314" s="36">
        <v>50.3</v>
      </c>
      <c r="E314" s="43">
        <f t="shared" si="5"/>
        <v>0</v>
      </c>
      <c r="F314"/>
      <c r="G314"/>
      <c r="H314"/>
      <c r="I314"/>
      <c r="J314"/>
      <c r="K314"/>
      <c r="L314"/>
      <c r="M314"/>
      <c r="N314"/>
      <c r="O314"/>
    </row>
    <row r="315" spans="1:15" ht="14.25" x14ac:dyDescent="0.15">
      <c r="A315" s="29" t="s">
        <v>3169</v>
      </c>
      <c r="B315" s="70" t="s">
        <v>6790</v>
      </c>
      <c r="C315" s="31">
        <f>IF($C$2&gt;0,$C$2,MULTIPLIER!$C$58)</f>
        <v>0</v>
      </c>
      <c r="D315" s="32">
        <v>57</v>
      </c>
      <c r="E315" s="43">
        <f t="shared" si="5"/>
        <v>0</v>
      </c>
      <c r="F315"/>
      <c r="G315"/>
      <c r="H315"/>
      <c r="I315"/>
      <c r="J315"/>
      <c r="K315"/>
      <c r="L315"/>
      <c r="M315"/>
      <c r="N315"/>
      <c r="O315"/>
    </row>
    <row r="316" spans="1:15" ht="14.25" x14ac:dyDescent="0.15">
      <c r="A316" s="33" t="s">
        <v>3170</v>
      </c>
      <c r="B316" s="71" t="s">
        <v>6791</v>
      </c>
      <c r="C316" s="35">
        <f>IF($C$2&gt;0,$C$2,MULTIPLIER!$C$58)</f>
        <v>0</v>
      </c>
      <c r="D316" s="36">
        <v>65.099999999999994</v>
      </c>
      <c r="E316" s="43">
        <f t="shared" si="5"/>
        <v>0</v>
      </c>
      <c r="F316"/>
      <c r="G316"/>
      <c r="H316"/>
      <c r="I316"/>
      <c r="J316"/>
      <c r="K316"/>
      <c r="L316"/>
      <c r="M316"/>
      <c r="N316"/>
      <c r="O316"/>
    </row>
    <row r="317" spans="1:15" ht="14.25" x14ac:dyDescent="0.15">
      <c r="A317" s="29" t="s">
        <v>3171</v>
      </c>
      <c r="B317" s="70" t="s">
        <v>6792</v>
      </c>
      <c r="C317" s="31">
        <f>IF($C$2&gt;0,$C$2,MULTIPLIER!$C$58)</f>
        <v>0</v>
      </c>
      <c r="D317" s="32">
        <v>22.3</v>
      </c>
      <c r="E317" s="43">
        <f t="shared" si="5"/>
        <v>0</v>
      </c>
      <c r="F317"/>
      <c r="G317"/>
      <c r="H317"/>
      <c r="I317"/>
      <c r="J317"/>
      <c r="K317"/>
      <c r="L317"/>
      <c r="M317"/>
      <c r="N317"/>
      <c r="O317"/>
    </row>
    <row r="318" spans="1:15" ht="14.25" x14ac:dyDescent="0.15">
      <c r="A318" s="33" t="s">
        <v>3172</v>
      </c>
      <c r="B318" s="71" t="s">
        <v>6793</v>
      </c>
      <c r="C318" s="35">
        <f>IF($C$2&gt;0,$C$2,MULTIPLIER!$C$58)</f>
        <v>0</v>
      </c>
      <c r="D318" s="36">
        <v>26.8</v>
      </c>
      <c r="E318" s="43">
        <f t="shared" si="5"/>
        <v>0</v>
      </c>
      <c r="F318"/>
      <c r="G318"/>
      <c r="H318"/>
      <c r="I318"/>
      <c r="J318"/>
      <c r="K318"/>
      <c r="L318"/>
      <c r="M318"/>
      <c r="N318"/>
      <c r="O318"/>
    </row>
    <row r="319" spans="1:15" ht="14.25" x14ac:dyDescent="0.15">
      <c r="A319" s="29" t="s">
        <v>3173</v>
      </c>
      <c r="B319" s="70" t="s">
        <v>6794</v>
      </c>
      <c r="C319" s="31">
        <f>IF($C$2&gt;0,$C$2,MULTIPLIER!$C$58)</f>
        <v>0</v>
      </c>
      <c r="D319" s="32">
        <v>30.2</v>
      </c>
      <c r="E319" s="43">
        <f t="shared" si="5"/>
        <v>0</v>
      </c>
      <c r="F319"/>
      <c r="G319"/>
      <c r="H319"/>
      <c r="I319"/>
      <c r="J319"/>
      <c r="K319"/>
      <c r="L319"/>
      <c r="M319"/>
      <c r="N319"/>
      <c r="O319"/>
    </row>
    <row r="320" spans="1:15" ht="14.25" x14ac:dyDescent="0.15">
      <c r="A320" s="33" t="s">
        <v>3174</v>
      </c>
      <c r="B320" s="71" t="s">
        <v>6795</v>
      </c>
      <c r="C320" s="35">
        <f>IF($C$2&gt;0,$C$2,MULTIPLIER!$C$58)</f>
        <v>0</v>
      </c>
      <c r="D320" s="36">
        <v>36.6</v>
      </c>
      <c r="E320" s="43">
        <f t="shared" si="5"/>
        <v>0</v>
      </c>
      <c r="F320"/>
      <c r="G320"/>
      <c r="H320"/>
      <c r="I320"/>
      <c r="J320"/>
      <c r="K320"/>
      <c r="L320"/>
      <c r="M320"/>
      <c r="N320"/>
      <c r="O320"/>
    </row>
    <row r="321" spans="1:15" ht="14.25" x14ac:dyDescent="0.15">
      <c r="A321" s="29" t="s">
        <v>3175</v>
      </c>
      <c r="B321" s="70" t="s">
        <v>6796</v>
      </c>
      <c r="C321" s="31">
        <f>IF($C$2&gt;0,$C$2,MULTIPLIER!$C$58)</f>
        <v>0</v>
      </c>
      <c r="D321" s="32">
        <v>39.5</v>
      </c>
      <c r="E321" s="43">
        <f t="shared" si="5"/>
        <v>0</v>
      </c>
      <c r="F321"/>
      <c r="G321"/>
      <c r="H321"/>
      <c r="I321"/>
      <c r="J321"/>
      <c r="K321"/>
      <c r="L321"/>
      <c r="M321"/>
      <c r="N321"/>
      <c r="O321"/>
    </row>
    <row r="322" spans="1:15" ht="14.25" x14ac:dyDescent="0.15">
      <c r="A322" s="33" t="s">
        <v>3176</v>
      </c>
      <c r="B322" s="71" t="s">
        <v>6797</v>
      </c>
      <c r="C322" s="35">
        <f>IF($C$2&gt;0,$C$2,MULTIPLIER!$C$58)</f>
        <v>0</v>
      </c>
      <c r="D322" s="36">
        <v>47.5</v>
      </c>
      <c r="E322" s="43">
        <f t="shared" si="5"/>
        <v>0</v>
      </c>
      <c r="F322"/>
      <c r="G322"/>
      <c r="H322"/>
      <c r="I322"/>
      <c r="J322"/>
      <c r="K322"/>
      <c r="L322"/>
      <c r="M322"/>
      <c r="N322"/>
      <c r="O322"/>
    </row>
    <row r="323" spans="1:15" ht="14.25" x14ac:dyDescent="0.15">
      <c r="A323" s="29" t="s">
        <v>3177</v>
      </c>
      <c r="B323" s="70" t="s">
        <v>6798</v>
      </c>
      <c r="C323" s="31">
        <f>IF($C$2&gt;0,$C$2,MULTIPLIER!$C$58)</f>
        <v>0</v>
      </c>
      <c r="D323" s="32">
        <v>54.2</v>
      </c>
      <c r="E323" s="43">
        <f t="shared" si="5"/>
        <v>0</v>
      </c>
      <c r="F323"/>
      <c r="G323"/>
      <c r="H323"/>
      <c r="I323"/>
      <c r="J323"/>
      <c r="K323"/>
      <c r="L323"/>
      <c r="M323"/>
      <c r="N323"/>
      <c r="O323"/>
    </row>
    <row r="324" spans="1:15" ht="14.25" x14ac:dyDescent="0.15">
      <c r="A324" s="33" t="s">
        <v>3178</v>
      </c>
      <c r="B324" s="71" t="s">
        <v>6799</v>
      </c>
      <c r="C324" s="35">
        <f>IF($C$2&gt;0,$C$2,MULTIPLIER!$C$58)</f>
        <v>0</v>
      </c>
      <c r="D324" s="36">
        <v>62.3</v>
      </c>
      <c r="E324" s="43">
        <f t="shared" si="5"/>
        <v>0</v>
      </c>
      <c r="F324"/>
      <c r="G324"/>
      <c r="H324"/>
      <c r="I324"/>
      <c r="J324"/>
      <c r="K324"/>
      <c r="L324"/>
      <c r="M324"/>
      <c r="N324"/>
      <c r="O324"/>
    </row>
    <row r="325" spans="1:15" ht="14.25" x14ac:dyDescent="0.15">
      <c r="A325" s="29" t="s">
        <v>3179</v>
      </c>
      <c r="B325" s="70" t="s">
        <v>6800</v>
      </c>
      <c r="C325" s="31">
        <f>IF($C$2&gt;0,$C$2,MULTIPLIER!$C$58)</f>
        <v>0</v>
      </c>
      <c r="D325" s="32">
        <v>25.1</v>
      </c>
      <c r="E325" s="43">
        <f t="shared" si="5"/>
        <v>0</v>
      </c>
      <c r="F325"/>
      <c r="G325"/>
      <c r="H325"/>
      <c r="I325"/>
      <c r="J325"/>
      <c r="K325"/>
      <c r="L325"/>
      <c r="M325"/>
      <c r="N325"/>
      <c r="O325"/>
    </row>
    <row r="326" spans="1:15" ht="14.25" x14ac:dyDescent="0.15">
      <c r="A326" s="33" t="s">
        <v>3180</v>
      </c>
      <c r="B326" s="71" t="s">
        <v>6801</v>
      </c>
      <c r="C326" s="35">
        <f>IF($C$2&gt;0,$C$2,MULTIPLIER!$C$58)</f>
        <v>0</v>
      </c>
      <c r="D326" s="36">
        <v>29.6</v>
      </c>
      <c r="E326" s="43">
        <f t="shared" si="5"/>
        <v>0</v>
      </c>
      <c r="F326"/>
      <c r="G326"/>
      <c r="H326"/>
      <c r="I326"/>
      <c r="J326"/>
      <c r="K326"/>
      <c r="L326"/>
      <c r="M326"/>
      <c r="N326"/>
      <c r="O326"/>
    </row>
    <row r="327" spans="1:15" ht="14.25" x14ac:dyDescent="0.15">
      <c r="A327" s="29" t="s">
        <v>3181</v>
      </c>
      <c r="B327" s="70" t="s">
        <v>6802</v>
      </c>
      <c r="C327" s="31">
        <f>IF($C$2&gt;0,$C$2,MULTIPLIER!$C$58)</f>
        <v>0</v>
      </c>
      <c r="D327" s="32">
        <v>33</v>
      </c>
      <c r="E327" s="43">
        <f t="shared" si="5"/>
        <v>0</v>
      </c>
      <c r="F327"/>
      <c r="G327"/>
      <c r="H327"/>
      <c r="I327"/>
      <c r="J327"/>
      <c r="K327"/>
      <c r="L327"/>
      <c r="M327"/>
      <c r="N327"/>
      <c r="O327"/>
    </row>
    <row r="328" spans="1:15" ht="14.25" x14ac:dyDescent="0.15">
      <c r="A328" s="33" t="s">
        <v>3182</v>
      </c>
      <c r="B328" s="71" t="s">
        <v>6803</v>
      </c>
      <c r="C328" s="35">
        <f>IF($C$2&gt;0,$C$2,MULTIPLIER!$C$58)</f>
        <v>0</v>
      </c>
      <c r="D328" s="36">
        <v>39.4</v>
      </c>
      <c r="E328" s="43">
        <f t="shared" si="5"/>
        <v>0</v>
      </c>
      <c r="F328"/>
      <c r="G328"/>
      <c r="H328"/>
      <c r="I328"/>
      <c r="J328"/>
      <c r="K328"/>
      <c r="L328"/>
      <c r="M328"/>
      <c r="N328"/>
      <c r="O328"/>
    </row>
    <row r="329" spans="1:15" ht="14.25" x14ac:dyDescent="0.15">
      <c r="A329" s="29" t="s">
        <v>3183</v>
      </c>
      <c r="B329" s="70" t="s">
        <v>6804</v>
      </c>
      <c r="C329" s="31">
        <f>IF($C$2&gt;0,$C$2,MULTIPLIER!$C$58)</f>
        <v>0</v>
      </c>
      <c r="D329" s="32">
        <v>42.3</v>
      </c>
      <c r="E329" s="43">
        <f t="shared" si="5"/>
        <v>0</v>
      </c>
      <c r="F329"/>
      <c r="G329"/>
      <c r="H329"/>
      <c r="I329"/>
      <c r="J329"/>
      <c r="K329"/>
      <c r="L329"/>
      <c r="M329"/>
      <c r="N329"/>
      <c r="O329"/>
    </row>
    <row r="330" spans="1:15" ht="14.25" x14ac:dyDescent="0.15">
      <c r="A330" s="33" t="s">
        <v>3184</v>
      </c>
      <c r="B330" s="71" t="s">
        <v>6805</v>
      </c>
      <c r="C330" s="35">
        <f>IF($C$2&gt;0,$C$2,MULTIPLIER!$C$58)</f>
        <v>0</v>
      </c>
      <c r="D330" s="36">
        <v>50.3</v>
      </c>
      <c r="E330" s="43">
        <f t="shared" si="5"/>
        <v>0</v>
      </c>
      <c r="F330"/>
      <c r="G330"/>
      <c r="H330"/>
      <c r="I330"/>
      <c r="J330"/>
      <c r="K330"/>
      <c r="L330"/>
      <c r="M330"/>
      <c r="N330"/>
      <c r="O330"/>
    </row>
    <row r="331" spans="1:15" ht="14.25" x14ac:dyDescent="0.15">
      <c r="A331" s="29" t="s">
        <v>3185</v>
      </c>
      <c r="B331" s="70" t="s">
        <v>6806</v>
      </c>
      <c r="C331" s="31">
        <f>IF($C$2&gt;0,$C$2,MULTIPLIER!$C$58)</f>
        <v>0</v>
      </c>
      <c r="D331" s="32">
        <v>57</v>
      </c>
      <c r="E331" s="43">
        <f t="shared" si="5"/>
        <v>0</v>
      </c>
      <c r="F331"/>
      <c r="G331"/>
      <c r="H331"/>
      <c r="I331"/>
      <c r="J331"/>
      <c r="K331"/>
      <c r="L331"/>
      <c r="M331"/>
      <c r="N331"/>
      <c r="O331"/>
    </row>
    <row r="332" spans="1:15" ht="14.25" x14ac:dyDescent="0.15">
      <c r="A332" s="33" t="s">
        <v>3186</v>
      </c>
      <c r="B332" s="71" t="s">
        <v>6807</v>
      </c>
      <c r="C332" s="35">
        <f>IF($C$2&gt;0,$C$2,MULTIPLIER!$C$58)</f>
        <v>0</v>
      </c>
      <c r="D332" s="36">
        <v>65.099999999999994</v>
      </c>
      <c r="E332" s="43">
        <f t="shared" si="5"/>
        <v>0</v>
      </c>
      <c r="F332"/>
      <c r="G332"/>
      <c r="H332"/>
      <c r="I332"/>
      <c r="J332"/>
      <c r="K332"/>
      <c r="L332"/>
      <c r="M332"/>
      <c r="N332"/>
      <c r="O332"/>
    </row>
    <row r="333" spans="1:15" ht="14.25" x14ac:dyDescent="0.15">
      <c r="A333" s="29" t="s">
        <v>3187</v>
      </c>
      <c r="B333" s="70" t="s">
        <v>6808</v>
      </c>
      <c r="C333" s="31">
        <f>IF($C$2&gt;0,$C$2,MULTIPLIER!$C$58)</f>
        <v>0</v>
      </c>
      <c r="D333" s="32">
        <v>22.3</v>
      </c>
      <c r="E333" s="43">
        <f t="shared" si="5"/>
        <v>0</v>
      </c>
      <c r="F333"/>
      <c r="G333"/>
      <c r="H333"/>
      <c r="I333"/>
      <c r="J333"/>
      <c r="K333"/>
      <c r="L333"/>
      <c r="M333"/>
      <c r="N333"/>
      <c r="O333"/>
    </row>
    <row r="334" spans="1:15" ht="14.25" x14ac:dyDescent="0.15">
      <c r="A334" s="33" t="s">
        <v>3188</v>
      </c>
      <c r="B334" s="71" t="s">
        <v>6809</v>
      </c>
      <c r="C334" s="35">
        <f>IF($C$2&gt;0,$C$2,MULTIPLIER!$C$58)</f>
        <v>0</v>
      </c>
      <c r="D334" s="36">
        <v>26.8</v>
      </c>
      <c r="E334" s="43">
        <f t="shared" si="5"/>
        <v>0</v>
      </c>
      <c r="F334"/>
      <c r="G334"/>
      <c r="H334"/>
      <c r="I334"/>
      <c r="J334"/>
      <c r="K334"/>
      <c r="L334"/>
      <c r="M334"/>
      <c r="N334"/>
      <c r="O334"/>
    </row>
    <row r="335" spans="1:15" ht="14.25" x14ac:dyDescent="0.15">
      <c r="A335" s="29" t="s">
        <v>3189</v>
      </c>
      <c r="B335" s="70" t="s">
        <v>6810</v>
      </c>
      <c r="C335" s="31">
        <f>IF($C$2&gt;0,$C$2,MULTIPLIER!$C$58)</f>
        <v>0</v>
      </c>
      <c r="D335" s="32">
        <v>30.2</v>
      </c>
      <c r="E335" s="43">
        <f t="shared" si="5"/>
        <v>0</v>
      </c>
      <c r="F335"/>
      <c r="G335"/>
      <c r="H335"/>
      <c r="I335"/>
      <c r="J335"/>
      <c r="K335"/>
      <c r="L335"/>
      <c r="M335"/>
      <c r="N335"/>
      <c r="O335"/>
    </row>
    <row r="336" spans="1:15" ht="14.25" x14ac:dyDescent="0.15">
      <c r="A336" s="33" t="s">
        <v>3190</v>
      </c>
      <c r="B336" s="71" t="s">
        <v>6811</v>
      </c>
      <c r="C336" s="35">
        <f>IF($C$2&gt;0,$C$2,MULTIPLIER!$C$58)</f>
        <v>0</v>
      </c>
      <c r="D336" s="36">
        <v>36.6</v>
      </c>
      <c r="E336" s="43">
        <f t="shared" si="5"/>
        <v>0</v>
      </c>
      <c r="F336"/>
      <c r="G336"/>
      <c r="H336"/>
      <c r="I336"/>
      <c r="J336"/>
      <c r="K336"/>
      <c r="L336"/>
      <c r="M336"/>
      <c r="N336"/>
      <c r="O336"/>
    </row>
    <row r="337" spans="1:15" ht="14.25" x14ac:dyDescent="0.15">
      <c r="A337" s="29" t="s">
        <v>3191</v>
      </c>
      <c r="B337" s="70" t="s">
        <v>6812</v>
      </c>
      <c r="C337" s="31">
        <f>IF($C$2&gt;0,$C$2,MULTIPLIER!$C$58)</f>
        <v>0</v>
      </c>
      <c r="D337" s="32">
        <v>39.5</v>
      </c>
      <c r="E337" s="43">
        <f t="shared" si="5"/>
        <v>0</v>
      </c>
      <c r="F337"/>
      <c r="G337"/>
      <c r="H337"/>
      <c r="I337"/>
      <c r="J337"/>
      <c r="K337"/>
      <c r="L337"/>
      <c r="M337"/>
      <c r="N337"/>
      <c r="O337"/>
    </row>
    <row r="338" spans="1:15" ht="14.25" x14ac:dyDescent="0.15">
      <c r="A338" s="33" t="s">
        <v>3192</v>
      </c>
      <c r="B338" s="71" t="s">
        <v>6813</v>
      </c>
      <c r="C338" s="35">
        <f>IF($C$2&gt;0,$C$2,MULTIPLIER!$C$58)</f>
        <v>0</v>
      </c>
      <c r="D338" s="36">
        <v>47.5</v>
      </c>
      <c r="E338" s="43">
        <f t="shared" si="5"/>
        <v>0</v>
      </c>
      <c r="F338"/>
      <c r="G338"/>
      <c r="H338"/>
      <c r="I338"/>
      <c r="J338"/>
      <c r="K338"/>
      <c r="L338"/>
      <c r="M338"/>
      <c r="N338"/>
      <c r="O338"/>
    </row>
    <row r="339" spans="1:15" ht="14.25" x14ac:dyDescent="0.15">
      <c r="A339" s="29" t="s">
        <v>3193</v>
      </c>
      <c r="B339" s="70" t="s">
        <v>6814</v>
      </c>
      <c r="C339" s="31">
        <f>IF($C$2&gt;0,$C$2,MULTIPLIER!$C$58)</f>
        <v>0</v>
      </c>
      <c r="D339" s="32">
        <v>54.2</v>
      </c>
      <c r="E339" s="43">
        <f t="shared" si="5"/>
        <v>0</v>
      </c>
      <c r="F339"/>
      <c r="G339"/>
      <c r="H339"/>
      <c r="I339"/>
      <c r="J339"/>
      <c r="K339"/>
      <c r="L339"/>
      <c r="M339"/>
      <c r="N339"/>
      <c r="O339"/>
    </row>
    <row r="340" spans="1:15" ht="14.25" x14ac:dyDescent="0.15">
      <c r="A340" s="33" t="s">
        <v>3194</v>
      </c>
      <c r="B340" s="71" t="s">
        <v>6815</v>
      </c>
      <c r="C340" s="35">
        <f>IF($C$2&gt;0,$C$2,MULTIPLIER!$C$58)</f>
        <v>0</v>
      </c>
      <c r="D340" s="36">
        <v>62.3</v>
      </c>
      <c r="E340" s="43">
        <f t="shared" si="5"/>
        <v>0</v>
      </c>
      <c r="F340"/>
      <c r="G340"/>
      <c r="H340"/>
      <c r="I340"/>
      <c r="J340"/>
      <c r="K340"/>
      <c r="L340"/>
      <c r="M340"/>
      <c r="N340"/>
      <c r="O340"/>
    </row>
    <row r="341" spans="1:15" ht="28.5" x14ac:dyDescent="0.15">
      <c r="A341" s="29" t="s">
        <v>3195</v>
      </c>
      <c r="B341" s="70" t="s">
        <v>6816</v>
      </c>
      <c r="C341" s="31">
        <f>IF($C$2&gt;0,$C$2,MULTIPLIER!$C$59)</f>
        <v>0</v>
      </c>
      <c r="D341" s="32">
        <v>39.4</v>
      </c>
      <c r="E341" s="43">
        <f t="shared" si="5"/>
        <v>0</v>
      </c>
      <c r="F341"/>
      <c r="G341"/>
      <c r="H341"/>
      <c r="I341"/>
      <c r="J341"/>
      <c r="K341"/>
      <c r="L341"/>
      <c r="M341"/>
      <c r="N341"/>
      <c r="O341"/>
    </row>
    <row r="342" spans="1:15" ht="28.5" x14ac:dyDescent="0.15">
      <c r="A342" s="33" t="s">
        <v>3196</v>
      </c>
      <c r="B342" s="71" t="s">
        <v>6817</v>
      </c>
      <c r="C342" s="35">
        <f>IF($C$2&gt;0,$C$2,MULTIPLIER!$C$59)</f>
        <v>0</v>
      </c>
      <c r="D342" s="36">
        <v>43.9</v>
      </c>
      <c r="E342" s="43">
        <f t="shared" si="5"/>
        <v>0</v>
      </c>
      <c r="F342"/>
      <c r="G342"/>
      <c r="H342"/>
      <c r="I342"/>
      <c r="J342"/>
      <c r="K342"/>
      <c r="L342"/>
      <c r="M342"/>
      <c r="N342"/>
      <c r="O342"/>
    </row>
    <row r="343" spans="1:15" ht="28.5" x14ac:dyDescent="0.15">
      <c r="A343" s="29" t="s">
        <v>3197</v>
      </c>
      <c r="B343" s="70" t="s">
        <v>6818</v>
      </c>
      <c r="C343" s="31">
        <f>IF($C$2&gt;0,$C$2,MULTIPLIER!$C$59)</f>
        <v>0</v>
      </c>
      <c r="D343" s="32">
        <v>47.3</v>
      </c>
      <c r="E343" s="43">
        <f t="shared" si="5"/>
        <v>0</v>
      </c>
      <c r="F343"/>
      <c r="G343"/>
      <c r="H343"/>
      <c r="I343"/>
      <c r="J343"/>
      <c r="K343"/>
      <c r="L343"/>
      <c r="M343"/>
      <c r="N343"/>
      <c r="O343"/>
    </row>
    <row r="344" spans="1:15" ht="28.5" x14ac:dyDescent="0.15">
      <c r="A344" s="33" t="s">
        <v>3198</v>
      </c>
      <c r="B344" s="71" t="s">
        <v>6819</v>
      </c>
      <c r="C344" s="35">
        <f>IF($C$2&gt;0,$C$2,MULTIPLIER!$C$59)</f>
        <v>0</v>
      </c>
      <c r="D344" s="36">
        <v>53.7</v>
      </c>
      <c r="E344" s="43">
        <f t="shared" si="5"/>
        <v>0</v>
      </c>
      <c r="F344"/>
      <c r="G344"/>
      <c r="H344"/>
      <c r="I344"/>
      <c r="J344"/>
      <c r="K344"/>
      <c r="L344"/>
      <c r="M344"/>
      <c r="N344"/>
      <c r="O344"/>
    </row>
    <row r="345" spans="1:15" ht="28.5" x14ac:dyDescent="0.15">
      <c r="A345" s="29" t="s">
        <v>3199</v>
      </c>
      <c r="B345" s="70" t="s">
        <v>6820</v>
      </c>
      <c r="C345" s="31">
        <f>IF($C$2&gt;0,$C$2,MULTIPLIER!$C$59)</f>
        <v>0</v>
      </c>
      <c r="D345" s="32">
        <v>56.6</v>
      </c>
      <c r="E345" s="43">
        <f t="shared" si="5"/>
        <v>0</v>
      </c>
      <c r="F345"/>
      <c r="G345"/>
      <c r="H345"/>
      <c r="I345"/>
      <c r="J345"/>
      <c r="K345"/>
      <c r="L345"/>
      <c r="M345"/>
      <c r="N345"/>
      <c r="O345"/>
    </row>
    <row r="346" spans="1:15" ht="28.5" x14ac:dyDescent="0.15">
      <c r="A346" s="33" t="s">
        <v>3200</v>
      </c>
      <c r="B346" s="71" t="s">
        <v>6821</v>
      </c>
      <c r="C346" s="35">
        <f>IF($C$2&gt;0,$C$2,MULTIPLIER!$C$59)</f>
        <v>0</v>
      </c>
      <c r="D346" s="36">
        <v>64.599999999999994</v>
      </c>
      <c r="E346" s="43">
        <f t="shared" si="5"/>
        <v>0</v>
      </c>
      <c r="F346"/>
      <c r="G346"/>
      <c r="H346"/>
      <c r="I346"/>
      <c r="J346"/>
      <c r="K346"/>
      <c r="L346"/>
      <c r="M346"/>
      <c r="N346"/>
      <c r="O346"/>
    </row>
    <row r="347" spans="1:15" ht="28.5" x14ac:dyDescent="0.15">
      <c r="A347" s="29" t="s">
        <v>3201</v>
      </c>
      <c r="B347" s="70" t="s">
        <v>6822</v>
      </c>
      <c r="C347" s="31">
        <f>IF($C$2&gt;0,$C$2,MULTIPLIER!$C$59)</f>
        <v>0</v>
      </c>
      <c r="D347" s="32">
        <v>71.3</v>
      </c>
      <c r="E347" s="43">
        <f t="shared" si="5"/>
        <v>0</v>
      </c>
      <c r="F347"/>
      <c r="G347"/>
      <c r="H347"/>
      <c r="I347"/>
      <c r="J347"/>
      <c r="K347"/>
      <c r="L347"/>
      <c r="M347"/>
      <c r="N347"/>
      <c r="O347"/>
    </row>
    <row r="348" spans="1:15" ht="28.5" x14ac:dyDescent="0.15">
      <c r="A348" s="33" t="s">
        <v>3202</v>
      </c>
      <c r="B348" s="71" t="s">
        <v>6823</v>
      </c>
      <c r="C348" s="35">
        <f>IF($C$2&gt;0,$C$2,MULTIPLIER!$C$59)</f>
        <v>0</v>
      </c>
      <c r="D348" s="36">
        <v>79.400000000000006</v>
      </c>
      <c r="E348" s="43">
        <f t="shared" si="5"/>
        <v>0</v>
      </c>
      <c r="F348"/>
      <c r="G348"/>
      <c r="H348"/>
      <c r="I348"/>
      <c r="J348"/>
      <c r="K348"/>
      <c r="L348"/>
      <c r="M348"/>
      <c r="N348"/>
      <c r="O348"/>
    </row>
    <row r="349" spans="1:15" ht="28.5" x14ac:dyDescent="0.15">
      <c r="A349" s="29" t="s">
        <v>3203</v>
      </c>
      <c r="B349" s="70" t="s">
        <v>6824</v>
      </c>
      <c r="C349" s="31">
        <f>IF($C$2&gt;0,$C$2,MULTIPLIER!$C$59)</f>
        <v>0</v>
      </c>
      <c r="D349" s="32">
        <v>40.799999999999997</v>
      </c>
      <c r="E349" s="43">
        <f t="shared" ref="E349:E412" si="6">C349*D349</f>
        <v>0</v>
      </c>
      <c r="F349"/>
      <c r="G349"/>
      <c r="H349"/>
      <c r="I349"/>
      <c r="J349"/>
      <c r="K349"/>
      <c r="L349"/>
      <c r="M349"/>
      <c r="N349"/>
      <c r="O349"/>
    </row>
    <row r="350" spans="1:15" ht="28.5" x14ac:dyDescent="0.15">
      <c r="A350" s="33" t="s">
        <v>3204</v>
      </c>
      <c r="B350" s="71" t="s">
        <v>6825</v>
      </c>
      <c r="C350" s="35">
        <f>IF($C$2&gt;0,$C$2,MULTIPLIER!$C$59)</f>
        <v>0</v>
      </c>
      <c r="D350" s="36">
        <v>45.3</v>
      </c>
      <c r="E350" s="43">
        <f t="shared" si="6"/>
        <v>0</v>
      </c>
      <c r="F350"/>
      <c r="G350"/>
      <c r="H350"/>
      <c r="I350"/>
      <c r="J350"/>
      <c r="K350"/>
      <c r="L350"/>
      <c r="M350"/>
      <c r="N350"/>
      <c r="O350"/>
    </row>
    <row r="351" spans="1:15" ht="28.5" x14ac:dyDescent="0.15">
      <c r="A351" s="29" t="s">
        <v>3205</v>
      </c>
      <c r="B351" s="70" t="s">
        <v>6826</v>
      </c>
      <c r="C351" s="31">
        <f>IF($C$2&gt;0,$C$2,MULTIPLIER!$C$59)</f>
        <v>0</v>
      </c>
      <c r="D351" s="32">
        <v>48.7</v>
      </c>
      <c r="E351" s="43">
        <f t="shared" si="6"/>
        <v>0</v>
      </c>
      <c r="F351"/>
      <c r="G351"/>
      <c r="H351"/>
      <c r="I351"/>
      <c r="J351"/>
      <c r="K351"/>
      <c r="L351"/>
      <c r="M351"/>
      <c r="N351"/>
      <c r="O351"/>
    </row>
    <row r="352" spans="1:15" ht="28.5" x14ac:dyDescent="0.15">
      <c r="A352" s="33" t="s">
        <v>3206</v>
      </c>
      <c r="B352" s="71" t="s">
        <v>6827</v>
      </c>
      <c r="C352" s="35">
        <f>IF($C$2&gt;0,$C$2,MULTIPLIER!$C$59)</f>
        <v>0</v>
      </c>
      <c r="D352" s="36">
        <v>55.1</v>
      </c>
      <c r="E352" s="43">
        <f t="shared" si="6"/>
        <v>0</v>
      </c>
      <c r="F352"/>
      <c r="G352"/>
      <c r="H352"/>
      <c r="I352"/>
      <c r="J352"/>
      <c r="K352"/>
      <c r="L352"/>
      <c r="M352"/>
      <c r="N352"/>
      <c r="O352"/>
    </row>
    <row r="353" spans="1:15" ht="28.5" x14ac:dyDescent="0.15">
      <c r="A353" s="29" t="s">
        <v>3207</v>
      </c>
      <c r="B353" s="70" t="s">
        <v>6828</v>
      </c>
      <c r="C353" s="31">
        <f>IF($C$2&gt;0,$C$2,MULTIPLIER!$C$59)</f>
        <v>0</v>
      </c>
      <c r="D353" s="32">
        <v>58</v>
      </c>
      <c r="E353" s="43">
        <f t="shared" si="6"/>
        <v>0</v>
      </c>
      <c r="F353"/>
      <c r="G353"/>
      <c r="H353"/>
      <c r="I353"/>
      <c r="J353"/>
      <c r="K353"/>
      <c r="L353"/>
      <c r="M353"/>
      <c r="N353"/>
      <c r="O353"/>
    </row>
    <row r="354" spans="1:15" ht="28.5" x14ac:dyDescent="0.15">
      <c r="A354" s="33" t="s">
        <v>3208</v>
      </c>
      <c r="B354" s="71" t="s">
        <v>6829</v>
      </c>
      <c r="C354" s="35">
        <f>IF($C$2&gt;0,$C$2,MULTIPLIER!$C$59)</f>
        <v>0</v>
      </c>
      <c r="D354" s="36">
        <v>66</v>
      </c>
      <c r="E354" s="43">
        <f t="shared" si="6"/>
        <v>0</v>
      </c>
      <c r="F354"/>
      <c r="G354"/>
      <c r="H354"/>
      <c r="I354"/>
      <c r="J354"/>
      <c r="K354"/>
      <c r="L354"/>
      <c r="M354"/>
      <c r="N354"/>
      <c r="O354"/>
    </row>
    <row r="355" spans="1:15" ht="28.5" x14ac:dyDescent="0.15">
      <c r="A355" s="29" t="s">
        <v>3209</v>
      </c>
      <c r="B355" s="70" t="s">
        <v>6830</v>
      </c>
      <c r="C355" s="31">
        <f>IF($C$2&gt;0,$C$2,MULTIPLIER!$C$59)</f>
        <v>0</v>
      </c>
      <c r="D355" s="32">
        <v>72.7</v>
      </c>
      <c r="E355" s="43">
        <f t="shared" si="6"/>
        <v>0</v>
      </c>
      <c r="F355"/>
      <c r="G355"/>
      <c r="H355"/>
      <c r="I355"/>
      <c r="J355"/>
      <c r="K355"/>
      <c r="L355"/>
      <c r="M355"/>
      <c r="N355"/>
      <c r="O355"/>
    </row>
    <row r="356" spans="1:15" ht="28.5" x14ac:dyDescent="0.15">
      <c r="A356" s="33" t="s">
        <v>3210</v>
      </c>
      <c r="B356" s="71" t="s">
        <v>6831</v>
      </c>
      <c r="C356" s="35">
        <f>IF($C$2&gt;0,$C$2,MULTIPLIER!$C$59)</f>
        <v>0</v>
      </c>
      <c r="D356" s="36">
        <v>80.8</v>
      </c>
      <c r="E356" s="43">
        <f t="shared" si="6"/>
        <v>0</v>
      </c>
      <c r="F356"/>
      <c r="G356"/>
      <c r="H356"/>
      <c r="I356"/>
      <c r="J356"/>
      <c r="K356"/>
      <c r="L356"/>
      <c r="M356"/>
      <c r="N356"/>
      <c r="O356"/>
    </row>
    <row r="357" spans="1:15" ht="28.5" x14ac:dyDescent="0.15">
      <c r="A357" s="29" t="s">
        <v>3211</v>
      </c>
      <c r="B357" s="70" t="s">
        <v>6832</v>
      </c>
      <c r="C357" s="31">
        <f>IF($C$2&gt;0,$C$2,MULTIPLIER!$C$59)</f>
        <v>0</v>
      </c>
      <c r="D357" s="32">
        <v>39.4</v>
      </c>
      <c r="E357" s="43">
        <f t="shared" si="6"/>
        <v>0</v>
      </c>
      <c r="F357"/>
      <c r="G357"/>
      <c r="H357"/>
      <c r="I357"/>
      <c r="J357"/>
      <c r="K357"/>
      <c r="L357"/>
      <c r="M357"/>
      <c r="N357"/>
      <c r="O357"/>
    </row>
    <row r="358" spans="1:15" ht="28.5" x14ac:dyDescent="0.15">
      <c r="A358" s="33" t="s">
        <v>3212</v>
      </c>
      <c r="B358" s="71" t="s">
        <v>6833</v>
      </c>
      <c r="C358" s="35">
        <f>IF($C$2&gt;0,$C$2,MULTIPLIER!$C$59)</f>
        <v>0</v>
      </c>
      <c r="D358" s="36">
        <v>43.9</v>
      </c>
      <c r="E358" s="43">
        <f t="shared" si="6"/>
        <v>0</v>
      </c>
      <c r="F358"/>
      <c r="G358"/>
      <c r="H358"/>
      <c r="I358"/>
      <c r="J358"/>
      <c r="K358"/>
      <c r="L358"/>
      <c r="M358"/>
      <c r="N358"/>
      <c r="O358"/>
    </row>
    <row r="359" spans="1:15" ht="28.5" x14ac:dyDescent="0.15">
      <c r="A359" s="29" t="s">
        <v>3213</v>
      </c>
      <c r="B359" s="70" t="s">
        <v>6834</v>
      </c>
      <c r="C359" s="31">
        <f>IF($C$2&gt;0,$C$2,MULTIPLIER!$C$59)</f>
        <v>0</v>
      </c>
      <c r="D359" s="32">
        <v>47.3</v>
      </c>
      <c r="E359" s="43">
        <f t="shared" si="6"/>
        <v>0</v>
      </c>
      <c r="F359"/>
      <c r="G359"/>
      <c r="H359"/>
      <c r="I359"/>
      <c r="J359"/>
      <c r="K359"/>
      <c r="L359"/>
      <c r="M359"/>
      <c r="N359"/>
      <c r="O359"/>
    </row>
    <row r="360" spans="1:15" ht="28.5" x14ac:dyDescent="0.15">
      <c r="A360" s="33" t="s">
        <v>3214</v>
      </c>
      <c r="B360" s="71" t="s">
        <v>6835</v>
      </c>
      <c r="C360" s="35">
        <f>IF($C$2&gt;0,$C$2,MULTIPLIER!$C$59)</f>
        <v>0</v>
      </c>
      <c r="D360" s="36">
        <v>53.7</v>
      </c>
      <c r="E360" s="43">
        <f t="shared" si="6"/>
        <v>0</v>
      </c>
      <c r="F360"/>
      <c r="G360"/>
      <c r="H360"/>
      <c r="I360"/>
      <c r="J360"/>
      <c r="K360"/>
      <c r="L360"/>
      <c r="M360"/>
      <c r="N360"/>
      <c r="O360"/>
    </row>
    <row r="361" spans="1:15" ht="28.5" x14ac:dyDescent="0.15">
      <c r="A361" s="29" t="s">
        <v>3215</v>
      </c>
      <c r="B361" s="70" t="s">
        <v>6836</v>
      </c>
      <c r="C361" s="31">
        <f>IF($C$2&gt;0,$C$2,MULTIPLIER!$C$59)</f>
        <v>0</v>
      </c>
      <c r="D361" s="32">
        <v>56.6</v>
      </c>
      <c r="E361" s="43">
        <f t="shared" si="6"/>
        <v>0</v>
      </c>
      <c r="F361"/>
      <c r="G361"/>
      <c r="H361"/>
      <c r="I361"/>
      <c r="J361"/>
      <c r="K361"/>
      <c r="L361"/>
      <c r="M361"/>
      <c r="N361"/>
      <c r="O361"/>
    </row>
    <row r="362" spans="1:15" ht="28.5" x14ac:dyDescent="0.15">
      <c r="A362" s="33" t="s">
        <v>3216</v>
      </c>
      <c r="B362" s="71" t="s">
        <v>6837</v>
      </c>
      <c r="C362" s="35">
        <f>IF($C$2&gt;0,$C$2,MULTIPLIER!$C$59)</f>
        <v>0</v>
      </c>
      <c r="D362" s="36">
        <v>64.599999999999994</v>
      </c>
      <c r="E362" s="43">
        <f t="shared" si="6"/>
        <v>0</v>
      </c>
      <c r="F362"/>
      <c r="G362"/>
      <c r="H362"/>
      <c r="I362"/>
      <c r="J362"/>
      <c r="K362"/>
      <c r="L362"/>
      <c r="M362"/>
      <c r="N362"/>
      <c r="O362"/>
    </row>
    <row r="363" spans="1:15" ht="28.5" x14ac:dyDescent="0.15">
      <c r="A363" s="29" t="s">
        <v>3217</v>
      </c>
      <c r="B363" s="70" t="s">
        <v>6838</v>
      </c>
      <c r="C363" s="31">
        <f>IF($C$2&gt;0,$C$2,MULTIPLIER!$C$59)</f>
        <v>0</v>
      </c>
      <c r="D363" s="32">
        <v>71.3</v>
      </c>
      <c r="E363" s="43">
        <f t="shared" si="6"/>
        <v>0</v>
      </c>
      <c r="F363"/>
      <c r="G363"/>
      <c r="H363"/>
      <c r="I363"/>
      <c r="J363"/>
      <c r="K363"/>
      <c r="L363"/>
      <c r="M363"/>
      <c r="N363"/>
      <c r="O363"/>
    </row>
    <row r="364" spans="1:15" ht="28.5" x14ac:dyDescent="0.15">
      <c r="A364" s="33" t="s">
        <v>3218</v>
      </c>
      <c r="B364" s="71" t="s">
        <v>6839</v>
      </c>
      <c r="C364" s="35">
        <f>IF($C$2&gt;0,$C$2,MULTIPLIER!$C$59)</f>
        <v>0</v>
      </c>
      <c r="D364" s="36">
        <v>79.400000000000006</v>
      </c>
      <c r="E364" s="43">
        <f t="shared" si="6"/>
        <v>0</v>
      </c>
      <c r="F364"/>
      <c r="G364"/>
      <c r="H364"/>
      <c r="I364"/>
      <c r="J364"/>
      <c r="K364"/>
      <c r="L364"/>
      <c r="M364"/>
      <c r="N364"/>
      <c r="O364"/>
    </row>
    <row r="365" spans="1:15" ht="28.5" x14ac:dyDescent="0.15">
      <c r="A365" s="29" t="s">
        <v>3219</v>
      </c>
      <c r="B365" s="70" t="s">
        <v>6840</v>
      </c>
      <c r="C365" s="31">
        <f>IF($C$2&gt;0,$C$2,MULTIPLIER!$C$59)</f>
        <v>0</v>
      </c>
      <c r="D365" s="32">
        <v>40.799999999999997</v>
      </c>
      <c r="E365" s="43">
        <f t="shared" si="6"/>
        <v>0</v>
      </c>
      <c r="F365"/>
      <c r="G365"/>
      <c r="H365"/>
      <c r="I365"/>
      <c r="J365"/>
      <c r="K365"/>
      <c r="L365"/>
      <c r="M365"/>
      <c r="N365"/>
      <c r="O365"/>
    </row>
    <row r="366" spans="1:15" ht="28.5" x14ac:dyDescent="0.15">
      <c r="A366" s="33" t="s">
        <v>3220</v>
      </c>
      <c r="B366" s="71" t="s">
        <v>6841</v>
      </c>
      <c r="C366" s="35">
        <f>IF($C$2&gt;0,$C$2,MULTIPLIER!$C$59)</f>
        <v>0</v>
      </c>
      <c r="D366" s="36">
        <v>45.3</v>
      </c>
      <c r="E366" s="43">
        <f t="shared" si="6"/>
        <v>0</v>
      </c>
      <c r="F366"/>
      <c r="G366"/>
      <c r="H366"/>
      <c r="I366"/>
      <c r="J366"/>
      <c r="K366"/>
      <c r="L366"/>
      <c r="M366"/>
      <c r="N366"/>
      <c r="O366"/>
    </row>
    <row r="367" spans="1:15" ht="28.5" x14ac:dyDescent="0.15">
      <c r="A367" s="29" t="s">
        <v>3221</v>
      </c>
      <c r="B367" s="70" t="s">
        <v>6842</v>
      </c>
      <c r="C367" s="31">
        <f>IF($C$2&gt;0,$C$2,MULTIPLIER!$C$59)</f>
        <v>0</v>
      </c>
      <c r="D367" s="32">
        <v>48.7</v>
      </c>
      <c r="E367" s="43">
        <f t="shared" si="6"/>
        <v>0</v>
      </c>
      <c r="F367"/>
      <c r="G367"/>
      <c r="H367"/>
      <c r="I367"/>
      <c r="J367"/>
      <c r="K367"/>
      <c r="L367"/>
      <c r="M367"/>
      <c r="N367"/>
      <c r="O367"/>
    </row>
    <row r="368" spans="1:15" ht="28.5" x14ac:dyDescent="0.15">
      <c r="A368" s="33" t="s">
        <v>3222</v>
      </c>
      <c r="B368" s="71" t="s">
        <v>6843</v>
      </c>
      <c r="C368" s="35">
        <f>IF($C$2&gt;0,$C$2,MULTIPLIER!$C$59)</f>
        <v>0</v>
      </c>
      <c r="D368" s="36">
        <v>55.1</v>
      </c>
      <c r="E368" s="43">
        <f t="shared" si="6"/>
        <v>0</v>
      </c>
      <c r="F368"/>
      <c r="G368"/>
      <c r="H368"/>
      <c r="I368"/>
      <c r="J368"/>
      <c r="K368"/>
      <c r="L368"/>
      <c r="M368"/>
      <c r="N368"/>
      <c r="O368"/>
    </row>
    <row r="369" spans="1:15" ht="28.5" x14ac:dyDescent="0.15">
      <c r="A369" s="29" t="s">
        <v>3223</v>
      </c>
      <c r="B369" s="70" t="s">
        <v>6844</v>
      </c>
      <c r="C369" s="31">
        <f>IF($C$2&gt;0,$C$2,MULTIPLIER!$C$59)</f>
        <v>0</v>
      </c>
      <c r="D369" s="32">
        <v>58</v>
      </c>
      <c r="E369" s="43">
        <f t="shared" si="6"/>
        <v>0</v>
      </c>
      <c r="F369"/>
      <c r="G369"/>
      <c r="H369"/>
      <c r="I369"/>
      <c r="J369"/>
      <c r="K369"/>
      <c r="L369"/>
      <c r="M369"/>
      <c r="N369"/>
      <c r="O369"/>
    </row>
    <row r="370" spans="1:15" ht="28.5" x14ac:dyDescent="0.15">
      <c r="A370" s="33" t="s">
        <v>3224</v>
      </c>
      <c r="B370" s="71" t="s">
        <v>6845</v>
      </c>
      <c r="C370" s="35">
        <f>IF($C$2&gt;0,$C$2,MULTIPLIER!$C$59)</f>
        <v>0</v>
      </c>
      <c r="D370" s="36">
        <v>66</v>
      </c>
      <c r="E370" s="43">
        <f t="shared" si="6"/>
        <v>0</v>
      </c>
      <c r="F370"/>
      <c r="G370"/>
      <c r="H370"/>
      <c r="I370"/>
      <c r="J370"/>
      <c r="K370"/>
      <c r="L370"/>
      <c r="M370"/>
      <c r="N370"/>
      <c r="O370"/>
    </row>
    <row r="371" spans="1:15" ht="28.5" x14ac:dyDescent="0.15">
      <c r="A371" s="29" t="s">
        <v>3225</v>
      </c>
      <c r="B371" s="70" t="s">
        <v>6846</v>
      </c>
      <c r="C371" s="31">
        <f>IF($C$2&gt;0,$C$2,MULTIPLIER!$C$59)</f>
        <v>0</v>
      </c>
      <c r="D371" s="32">
        <v>72.7</v>
      </c>
      <c r="E371" s="43">
        <f t="shared" si="6"/>
        <v>0</v>
      </c>
      <c r="F371"/>
      <c r="G371"/>
      <c r="H371"/>
      <c r="I371"/>
      <c r="J371"/>
      <c r="K371"/>
      <c r="L371"/>
      <c r="M371"/>
      <c r="N371"/>
      <c r="O371"/>
    </row>
    <row r="372" spans="1:15" ht="28.5" x14ac:dyDescent="0.15">
      <c r="A372" s="33" t="s">
        <v>3226</v>
      </c>
      <c r="B372" s="71" t="s">
        <v>6847</v>
      </c>
      <c r="C372" s="35">
        <f>IF($C$2&gt;0,$C$2,MULTIPLIER!$C$59)</f>
        <v>0</v>
      </c>
      <c r="D372" s="36">
        <v>80.8</v>
      </c>
      <c r="E372" s="43">
        <f t="shared" si="6"/>
        <v>0</v>
      </c>
      <c r="F372"/>
      <c r="G372"/>
      <c r="H372"/>
      <c r="I372"/>
      <c r="J372"/>
      <c r="K372"/>
      <c r="L372"/>
      <c r="M372"/>
      <c r="N372"/>
      <c r="O372"/>
    </row>
    <row r="373" spans="1:15" ht="28.5" x14ac:dyDescent="0.15">
      <c r="A373" s="29" t="s">
        <v>3227</v>
      </c>
      <c r="B373" s="70" t="s">
        <v>6848</v>
      </c>
      <c r="C373" s="31">
        <f>IF($C$2&gt;0,$C$2,MULTIPLIER!$C$59)</f>
        <v>0</v>
      </c>
      <c r="D373" s="32">
        <v>41.2</v>
      </c>
      <c r="E373" s="43">
        <f t="shared" si="6"/>
        <v>0</v>
      </c>
      <c r="F373"/>
      <c r="G373"/>
      <c r="H373"/>
      <c r="I373"/>
      <c r="J373"/>
      <c r="K373"/>
      <c r="L373"/>
      <c r="M373"/>
      <c r="N373"/>
      <c r="O373"/>
    </row>
    <row r="374" spans="1:15" ht="28.5" x14ac:dyDescent="0.15">
      <c r="A374" s="33" t="s">
        <v>3228</v>
      </c>
      <c r="B374" s="71" t="s">
        <v>6849</v>
      </c>
      <c r="C374" s="35">
        <f>IF($C$2&gt;0,$C$2,MULTIPLIER!$C$59)</f>
        <v>0</v>
      </c>
      <c r="D374" s="36">
        <v>45.7</v>
      </c>
      <c r="E374" s="43">
        <f t="shared" si="6"/>
        <v>0</v>
      </c>
      <c r="F374"/>
      <c r="G374"/>
      <c r="H374"/>
      <c r="I374"/>
      <c r="J374"/>
      <c r="K374"/>
      <c r="L374"/>
      <c r="M374"/>
      <c r="N374"/>
      <c r="O374"/>
    </row>
    <row r="375" spans="1:15" ht="28.5" x14ac:dyDescent="0.15">
      <c r="A375" s="29" t="s">
        <v>3229</v>
      </c>
      <c r="B375" s="70" t="s">
        <v>6850</v>
      </c>
      <c r="C375" s="31">
        <f>IF($C$2&gt;0,$C$2,MULTIPLIER!$C$59)</f>
        <v>0</v>
      </c>
      <c r="D375" s="32">
        <v>49.1</v>
      </c>
      <c r="E375" s="43">
        <f t="shared" si="6"/>
        <v>0</v>
      </c>
      <c r="F375"/>
      <c r="G375"/>
      <c r="H375"/>
      <c r="I375"/>
      <c r="J375"/>
      <c r="K375"/>
      <c r="L375"/>
      <c r="M375"/>
      <c r="N375"/>
      <c r="O375"/>
    </row>
    <row r="376" spans="1:15" ht="28.5" x14ac:dyDescent="0.15">
      <c r="A376" s="33" t="s">
        <v>3230</v>
      </c>
      <c r="B376" s="71" t="s">
        <v>6851</v>
      </c>
      <c r="C376" s="35">
        <f>IF($C$2&gt;0,$C$2,MULTIPLIER!$C$59)</f>
        <v>0</v>
      </c>
      <c r="D376" s="36">
        <v>55.5</v>
      </c>
      <c r="E376" s="43">
        <f t="shared" si="6"/>
        <v>0</v>
      </c>
      <c r="F376"/>
      <c r="G376"/>
      <c r="H376"/>
      <c r="I376"/>
      <c r="J376"/>
      <c r="K376"/>
      <c r="L376"/>
      <c r="M376"/>
      <c r="N376"/>
      <c r="O376"/>
    </row>
    <row r="377" spans="1:15" ht="28.5" x14ac:dyDescent="0.15">
      <c r="A377" s="29" t="s">
        <v>3231</v>
      </c>
      <c r="B377" s="70" t="s">
        <v>6852</v>
      </c>
      <c r="C377" s="31">
        <f>IF($C$2&gt;0,$C$2,MULTIPLIER!$C$59)</f>
        <v>0</v>
      </c>
      <c r="D377" s="32">
        <v>58.4</v>
      </c>
      <c r="E377" s="43">
        <f t="shared" si="6"/>
        <v>0</v>
      </c>
      <c r="F377"/>
      <c r="G377"/>
      <c r="H377"/>
      <c r="I377"/>
      <c r="J377"/>
      <c r="K377"/>
      <c r="L377"/>
      <c r="M377"/>
      <c r="N377"/>
      <c r="O377"/>
    </row>
    <row r="378" spans="1:15" ht="28.5" x14ac:dyDescent="0.15">
      <c r="A378" s="33" t="s">
        <v>3232</v>
      </c>
      <c r="B378" s="71" t="s">
        <v>6853</v>
      </c>
      <c r="C378" s="35">
        <f>IF($C$2&gt;0,$C$2,MULTIPLIER!$C$59)</f>
        <v>0</v>
      </c>
      <c r="D378" s="36">
        <v>66.400000000000006</v>
      </c>
      <c r="E378" s="43">
        <f t="shared" si="6"/>
        <v>0</v>
      </c>
      <c r="F378"/>
      <c r="G378"/>
      <c r="H378"/>
      <c r="I378"/>
      <c r="J378"/>
      <c r="K378"/>
      <c r="L378"/>
      <c r="M378"/>
      <c r="N378"/>
      <c r="O378"/>
    </row>
    <row r="379" spans="1:15" ht="28.5" x14ac:dyDescent="0.15">
      <c r="A379" s="29" t="s">
        <v>3233</v>
      </c>
      <c r="B379" s="70" t="s">
        <v>6854</v>
      </c>
      <c r="C379" s="31">
        <f>IF($C$2&gt;0,$C$2,MULTIPLIER!$C$59)</f>
        <v>0</v>
      </c>
      <c r="D379" s="32">
        <v>73.099999999999994</v>
      </c>
      <c r="E379" s="43">
        <f t="shared" si="6"/>
        <v>0</v>
      </c>
      <c r="F379"/>
      <c r="G379"/>
      <c r="H379"/>
      <c r="I379"/>
      <c r="J379"/>
      <c r="K379"/>
      <c r="L379"/>
      <c r="M379"/>
      <c r="N379"/>
      <c r="O379"/>
    </row>
    <row r="380" spans="1:15" ht="28.5" x14ac:dyDescent="0.15">
      <c r="A380" s="33" t="s">
        <v>3234</v>
      </c>
      <c r="B380" s="71" t="s">
        <v>6855</v>
      </c>
      <c r="C380" s="35">
        <f>IF($C$2&gt;0,$C$2,MULTIPLIER!$C$59)</f>
        <v>0</v>
      </c>
      <c r="D380" s="36">
        <v>81.2</v>
      </c>
      <c r="E380" s="43">
        <f t="shared" si="6"/>
        <v>0</v>
      </c>
      <c r="F380"/>
      <c r="G380"/>
      <c r="H380"/>
      <c r="I380"/>
      <c r="J380"/>
      <c r="K380"/>
      <c r="L380"/>
      <c r="M380"/>
      <c r="N380"/>
      <c r="O380"/>
    </row>
    <row r="381" spans="1:15" ht="28.5" x14ac:dyDescent="0.15">
      <c r="A381" s="29" t="s">
        <v>3235</v>
      </c>
      <c r="B381" s="70" t="s">
        <v>6856</v>
      </c>
      <c r="C381" s="31">
        <f>IF($C$2&gt;0,$C$2,MULTIPLIER!$C$59)</f>
        <v>0</v>
      </c>
      <c r="D381" s="32">
        <v>41.2</v>
      </c>
      <c r="E381" s="43">
        <f t="shared" si="6"/>
        <v>0</v>
      </c>
      <c r="F381"/>
      <c r="G381"/>
      <c r="H381"/>
      <c r="I381"/>
      <c r="J381"/>
      <c r="K381"/>
      <c r="L381"/>
      <c r="M381"/>
      <c r="N381"/>
      <c r="O381"/>
    </row>
    <row r="382" spans="1:15" ht="28.5" x14ac:dyDescent="0.15">
      <c r="A382" s="33" t="s">
        <v>3236</v>
      </c>
      <c r="B382" s="71" t="s">
        <v>6857</v>
      </c>
      <c r="C382" s="35">
        <f>IF($C$2&gt;0,$C$2,MULTIPLIER!$C$59)</f>
        <v>0</v>
      </c>
      <c r="D382" s="36">
        <v>45.7</v>
      </c>
      <c r="E382" s="43">
        <f t="shared" si="6"/>
        <v>0</v>
      </c>
      <c r="F382"/>
      <c r="G382"/>
      <c r="H382"/>
      <c r="I382"/>
      <c r="J382"/>
      <c r="K382"/>
      <c r="L382"/>
      <c r="M382"/>
      <c r="N382"/>
      <c r="O382"/>
    </row>
    <row r="383" spans="1:15" ht="28.5" x14ac:dyDescent="0.15">
      <c r="A383" s="29" t="s">
        <v>3237</v>
      </c>
      <c r="B383" s="70" t="s">
        <v>6858</v>
      </c>
      <c r="C383" s="31">
        <f>IF($C$2&gt;0,$C$2,MULTIPLIER!$C$59)</f>
        <v>0</v>
      </c>
      <c r="D383" s="32">
        <v>49.1</v>
      </c>
      <c r="E383" s="43">
        <f t="shared" si="6"/>
        <v>0</v>
      </c>
      <c r="F383"/>
      <c r="G383"/>
      <c r="H383"/>
      <c r="I383"/>
      <c r="J383"/>
      <c r="K383"/>
      <c r="L383"/>
      <c r="M383"/>
      <c r="N383"/>
      <c r="O383"/>
    </row>
    <row r="384" spans="1:15" ht="28.5" x14ac:dyDescent="0.15">
      <c r="A384" s="33" t="s">
        <v>3238</v>
      </c>
      <c r="B384" s="71" t="s">
        <v>6859</v>
      </c>
      <c r="C384" s="35">
        <f>IF($C$2&gt;0,$C$2,MULTIPLIER!$C$59)</f>
        <v>0</v>
      </c>
      <c r="D384" s="36">
        <v>55.5</v>
      </c>
      <c r="E384" s="43">
        <f t="shared" si="6"/>
        <v>0</v>
      </c>
      <c r="F384"/>
      <c r="G384"/>
      <c r="H384"/>
      <c r="I384"/>
      <c r="J384"/>
      <c r="K384"/>
      <c r="L384"/>
      <c r="M384"/>
      <c r="N384"/>
      <c r="O384"/>
    </row>
    <row r="385" spans="1:15" ht="28.5" x14ac:dyDescent="0.15">
      <c r="A385" s="29" t="s">
        <v>3239</v>
      </c>
      <c r="B385" s="70" t="s">
        <v>6860</v>
      </c>
      <c r="C385" s="31">
        <f>IF($C$2&gt;0,$C$2,MULTIPLIER!$C$59)</f>
        <v>0</v>
      </c>
      <c r="D385" s="32">
        <v>58.4</v>
      </c>
      <c r="E385" s="43">
        <f t="shared" si="6"/>
        <v>0</v>
      </c>
      <c r="F385"/>
      <c r="G385"/>
      <c r="H385"/>
      <c r="I385"/>
      <c r="J385"/>
      <c r="K385"/>
      <c r="L385"/>
      <c r="M385"/>
      <c r="N385"/>
      <c r="O385"/>
    </row>
    <row r="386" spans="1:15" ht="28.5" x14ac:dyDescent="0.15">
      <c r="A386" s="33" t="s">
        <v>3240</v>
      </c>
      <c r="B386" s="71" t="s">
        <v>6861</v>
      </c>
      <c r="C386" s="35">
        <f>IF($C$2&gt;0,$C$2,MULTIPLIER!$C$59)</f>
        <v>0</v>
      </c>
      <c r="D386" s="36">
        <v>66.400000000000006</v>
      </c>
      <c r="E386" s="43">
        <f t="shared" si="6"/>
        <v>0</v>
      </c>
      <c r="F386"/>
      <c r="G386"/>
      <c r="H386"/>
      <c r="I386"/>
      <c r="J386"/>
      <c r="K386"/>
      <c r="L386"/>
      <c r="M386"/>
      <c r="N386"/>
      <c r="O386"/>
    </row>
    <row r="387" spans="1:15" ht="28.5" x14ac:dyDescent="0.15">
      <c r="A387" s="29" t="s">
        <v>3241</v>
      </c>
      <c r="B387" s="70" t="s">
        <v>6862</v>
      </c>
      <c r="C387" s="31">
        <f>IF($C$2&gt;0,$C$2,MULTIPLIER!$C$59)</f>
        <v>0</v>
      </c>
      <c r="D387" s="32">
        <v>73.099999999999994</v>
      </c>
      <c r="E387" s="43">
        <f t="shared" si="6"/>
        <v>0</v>
      </c>
      <c r="F387"/>
      <c r="G387"/>
      <c r="H387"/>
      <c r="I387"/>
      <c r="J387"/>
      <c r="K387"/>
      <c r="L387"/>
      <c r="M387"/>
      <c r="N387"/>
      <c r="O387"/>
    </row>
    <row r="388" spans="1:15" ht="28.5" x14ac:dyDescent="0.15">
      <c r="A388" s="33" t="s">
        <v>3242</v>
      </c>
      <c r="B388" s="71" t="s">
        <v>6863</v>
      </c>
      <c r="C388" s="35">
        <f>IF($C$2&gt;0,$C$2,MULTIPLIER!$C$59)</f>
        <v>0</v>
      </c>
      <c r="D388" s="36">
        <v>81.2</v>
      </c>
      <c r="E388" s="43">
        <f t="shared" si="6"/>
        <v>0</v>
      </c>
      <c r="F388"/>
      <c r="G388"/>
      <c r="H388"/>
      <c r="I388"/>
      <c r="J388"/>
      <c r="K388"/>
      <c r="L388"/>
      <c r="M388"/>
      <c r="N388"/>
      <c r="O388"/>
    </row>
    <row r="389" spans="1:15" ht="14.25" x14ac:dyDescent="0.15">
      <c r="A389" s="29" t="s">
        <v>3243</v>
      </c>
      <c r="B389" s="70" t="s">
        <v>6864</v>
      </c>
      <c r="C389" s="31">
        <f>IF($C$2&gt;0,$C$2,MULTIPLIER!$C$58)</f>
        <v>0</v>
      </c>
      <c r="D389" s="32">
        <v>23.7</v>
      </c>
      <c r="E389" s="43">
        <f t="shared" si="6"/>
        <v>0</v>
      </c>
      <c r="F389"/>
      <c r="G389"/>
      <c r="H389"/>
      <c r="I389"/>
      <c r="J389"/>
      <c r="K389"/>
      <c r="L389"/>
      <c r="M389"/>
      <c r="N389"/>
      <c r="O389"/>
    </row>
    <row r="390" spans="1:15" ht="14.25" x14ac:dyDescent="0.15">
      <c r="A390" s="33" t="s">
        <v>3244</v>
      </c>
      <c r="B390" s="71" t="s">
        <v>6865</v>
      </c>
      <c r="C390" s="35">
        <f>IF($C$2&gt;0,$C$2,MULTIPLIER!$C$58)</f>
        <v>0</v>
      </c>
      <c r="D390" s="36">
        <v>28.2</v>
      </c>
      <c r="E390" s="43">
        <f t="shared" si="6"/>
        <v>0</v>
      </c>
      <c r="F390"/>
      <c r="G390"/>
      <c r="H390"/>
      <c r="I390"/>
      <c r="J390"/>
      <c r="K390"/>
      <c r="L390"/>
      <c r="M390"/>
      <c r="N390"/>
      <c r="O390"/>
    </row>
    <row r="391" spans="1:15" ht="14.25" x14ac:dyDescent="0.15">
      <c r="A391" s="29" t="s">
        <v>3245</v>
      </c>
      <c r="B391" s="70" t="s">
        <v>6866</v>
      </c>
      <c r="C391" s="31">
        <f>IF($C$2&gt;0,$C$2,MULTIPLIER!$C$58)</f>
        <v>0</v>
      </c>
      <c r="D391" s="32">
        <v>31.6</v>
      </c>
      <c r="E391" s="43">
        <f t="shared" si="6"/>
        <v>0</v>
      </c>
      <c r="F391"/>
      <c r="G391"/>
      <c r="H391"/>
      <c r="I391"/>
      <c r="J391"/>
      <c r="K391"/>
      <c r="L391"/>
      <c r="M391"/>
      <c r="N391"/>
      <c r="O391"/>
    </row>
    <row r="392" spans="1:15" ht="14.25" x14ac:dyDescent="0.15">
      <c r="A392" s="33" t="s">
        <v>3246</v>
      </c>
      <c r="B392" s="71" t="s">
        <v>6867</v>
      </c>
      <c r="C392" s="35">
        <f>IF($C$2&gt;0,$C$2,MULTIPLIER!$C$58)</f>
        <v>0</v>
      </c>
      <c r="D392" s="36">
        <v>38</v>
      </c>
      <c r="E392" s="43">
        <f t="shared" si="6"/>
        <v>0</v>
      </c>
      <c r="F392"/>
      <c r="G392"/>
      <c r="H392"/>
      <c r="I392"/>
      <c r="J392"/>
      <c r="K392"/>
      <c r="L392"/>
      <c r="M392"/>
      <c r="N392"/>
      <c r="O392"/>
    </row>
    <row r="393" spans="1:15" ht="14.25" x14ac:dyDescent="0.15">
      <c r="A393" s="29" t="s">
        <v>3247</v>
      </c>
      <c r="B393" s="70" t="s">
        <v>6868</v>
      </c>
      <c r="C393" s="31">
        <f>IF($C$2&gt;0,$C$2,MULTIPLIER!$C$58)</f>
        <v>0</v>
      </c>
      <c r="D393" s="32">
        <v>40.9</v>
      </c>
      <c r="E393" s="43">
        <f t="shared" si="6"/>
        <v>0</v>
      </c>
      <c r="F393"/>
      <c r="G393"/>
      <c r="H393"/>
      <c r="I393"/>
      <c r="J393"/>
      <c r="K393"/>
      <c r="L393"/>
      <c r="M393"/>
      <c r="N393"/>
      <c r="O393"/>
    </row>
    <row r="394" spans="1:15" ht="14.25" x14ac:dyDescent="0.15">
      <c r="A394" s="33" t="s">
        <v>3248</v>
      </c>
      <c r="B394" s="71" t="s">
        <v>6869</v>
      </c>
      <c r="C394" s="35">
        <f>IF($C$2&gt;0,$C$2,MULTIPLIER!$C$58)</f>
        <v>0</v>
      </c>
      <c r="D394" s="36">
        <v>48.9</v>
      </c>
      <c r="E394" s="43">
        <f t="shared" si="6"/>
        <v>0</v>
      </c>
      <c r="F394"/>
      <c r="G394"/>
      <c r="H394"/>
      <c r="I394"/>
      <c r="J394"/>
      <c r="K394"/>
      <c r="L394"/>
      <c r="M394"/>
      <c r="N394"/>
      <c r="O394"/>
    </row>
    <row r="395" spans="1:15" ht="14.25" x14ac:dyDescent="0.15">
      <c r="A395" s="29" t="s">
        <v>3249</v>
      </c>
      <c r="B395" s="70" t="s">
        <v>6870</v>
      </c>
      <c r="C395" s="31">
        <f>IF($C$2&gt;0,$C$2,MULTIPLIER!$C$58)</f>
        <v>0</v>
      </c>
      <c r="D395" s="32">
        <v>55.6</v>
      </c>
      <c r="E395" s="43">
        <f t="shared" si="6"/>
        <v>0</v>
      </c>
      <c r="F395"/>
      <c r="G395"/>
      <c r="H395"/>
      <c r="I395"/>
      <c r="J395"/>
      <c r="K395"/>
      <c r="L395"/>
      <c r="M395"/>
      <c r="N395"/>
      <c r="O395"/>
    </row>
    <row r="396" spans="1:15" ht="14.25" x14ac:dyDescent="0.15">
      <c r="A396" s="33" t="s">
        <v>3250</v>
      </c>
      <c r="B396" s="71" t="s">
        <v>6871</v>
      </c>
      <c r="C396" s="35">
        <f>IF($C$2&gt;0,$C$2,MULTIPLIER!$C$58)</f>
        <v>0</v>
      </c>
      <c r="D396" s="36">
        <v>63.7</v>
      </c>
      <c r="E396" s="43">
        <f t="shared" si="6"/>
        <v>0</v>
      </c>
      <c r="F396"/>
      <c r="G396"/>
      <c r="H396"/>
      <c r="I396"/>
      <c r="J396"/>
      <c r="K396"/>
      <c r="L396"/>
      <c r="M396"/>
      <c r="N396"/>
      <c r="O396"/>
    </row>
    <row r="397" spans="1:15" ht="14.25" x14ac:dyDescent="0.15">
      <c r="A397" s="29" t="s">
        <v>3251</v>
      </c>
      <c r="B397" s="70" t="s">
        <v>6872</v>
      </c>
      <c r="C397" s="31">
        <f>IF($C$2&gt;0,$C$2,MULTIPLIER!$C$58)</f>
        <v>0</v>
      </c>
      <c r="D397" s="32">
        <v>23.7</v>
      </c>
      <c r="E397" s="43">
        <f t="shared" si="6"/>
        <v>0</v>
      </c>
      <c r="F397"/>
      <c r="G397"/>
      <c r="H397"/>
      <c r="I397"/>
      <c r="J397"/>
      <c r="K397"/>
      <c r="L397"/>
      <c r="M397"/>
      <c r="N397"/>
      <c r="O397"/>
    </row>
    <row r="398" spans="1:15" ht="14.25" x14ac:dyDescent="0.15">
      <c r="A398" s="33" t="s">
        <v>3252</v>
      </c>
      <c r="B398" s="71" t="s">
        <v>6873</v>
      </c>
      <c r="C398" s="35">
        <f>IF($C$2&gt;0,$C$2,MULTIPLIER!$C$58)</f>
        <v>0</v>
      </c>
      <c r="D398" s="36">
        <v>28.2</v>
      </c>
      <c r="E398" s="43">
        <f t="shared" si="6"/>
        <v>0</v>
      </c>
      <c r="F398"/>
      <c r="G398"/>
      <c r="H398"/>
      <c r="I398"/>
      <c r="J398"/>
      <c r="K398"/>
      <c r="L398"/>
      <c r="M398"/>
      <c r="N398"/>
      <c r="O398"/>
    </row>
    <row r="399" spans="1:15" ht="14.25" x14ac:dyDescent="0.15">
      <c r="A399" s="29" t="s">
        <v>3253</v>
      </c>
      <c r="B399" s="70" t="s">
        <v>6874</v>
      </c>
      <c r="C399" s="31">
        <f>IF($C$2&gt;0,$C$2,MULTIPLIER!$C$58)</f>
        <v>0</v>
      </c>
      <c r="D399" s="32">
        <v>31.6</v>
      </c>
      <c r="E399" s="43">
        <f t="shared" si="6"/>
        <v>0</v>
      </c>
      <c r="F399"/>
      <c r="G399"/>
      <c r="H399"/>
      <c r="I399"/>
      <c r="J399"/>
      <c r="K399"/>
      <c r="L399"/>
      <c r="M399"/>
      <c r="N399"/>
      <c r="O399"/>
    </row>
    <row r="400" spans="1:15" ht="14.25" x14ac:dyDescent="0.15">
      <c r="A400" s="33" t="s">
        <v>3254</v>
      </c>
      <c r="B400" s="71" t="s">
        <v>6875</v>
      </c>
      <c r="C400" s="35">
        <f>IF($C$2&gt;0,$C$2,MULTIPLIER!$C$58)</f>
        <v>0</v>
      </c>
      <c r="D400" s="36">
        <v>38</v>
      </c>
      <c r="E400" s="43">
        <f t="shared" si="6"/>
        <v>0</v>
      </c>
      <c r="F400"/>
      <c r="G400"/>
      <c r="H400"/>
      <c r="I400"/>
      <c r="J400"/>
      <c r="K400"/>
      <c r="L400"/>
      <c r="M400"/>
      <c r="N400"/>
      <c r="O400"/>
    </row>
    <row r="401" spans="1:15" ht="14.25" x14ac:dyDescent="0.15">
      <c r="A401" s="29" t="s">
        <v>3255</v>
      </c>
      <c r="B401" s="70" t="s">
        <v>6876</v>
      </c>
      <c r="C401" s="31">
        <f>IF($C$2&gt;0,$C$2,MULTIPLIER!$C$58)</f>
        <v>0</v>
      </c>
      <c r="D401" s="32">
        <v>40.9</v>
      </c>
      <c r="E401" s="43">
        <f t="shared" si="6"/>
        <v>0</v>
      </c>
      <c r="F401"/>
      <c r="G401"/>
      <c r="H401"/>
      <c r="I401"/>
      <c r="J401"/>
      <c r="K401"/>
      <c r="L401"/>
      <c r="M401"/>
      <c r="N401"/>
      <c r="O401"/>
    </row>
    <row r="402" spans="1:15" ht="14.25" x14ac:dyDescent="0.15">
      <c r="A402" s="33" t="s">
        <v>3256</v>
      </c>
      <c r="B402" s="71" t="s">
        <v>6877</v>
      </c>
      <c r="C402" s="35">
        <f>IF($C$2&gt;0,$C$2,MULTIPLIER!$C$58)</f>
        <v>0</v>
      </c>
      <c r="D402" s="36">
        <v>48.9</v>
      </c>
      <c r="E402" s="43">
        <f t="shared" si="6"/>
        <v>0</v>
      </c>
      <c r="F402"/>
      <c r="G402"/>
      <c r="H402"/>
      <c r="I402"/>
      <c r="J402"/>
      <c r="K402"/>
      <c r="L402"/>
      <c r="M402"/>
      <c r="N402"/>
      <c r="O402"/>
    </row>
    <row r="403" spans="1:15" ht="14.25" x14ac:dyDescent="0.15">
      <c r="A403" s="29" t="s">
        <v>3257</v>
      </c>
      <c r="B403" s="70" t="s">
        <v>6878</v>
      </c>
      <c r="C403" s="31">
        <f>IF($C$2&gt;0,$C$2,MULTIPLIER!$C$58)</f>
        <v>0</v>
      </c>
      <c r="D403" s="32">
        <v>55.6</v>
      </c>
      <c r="E403" s="43">
        <f t="shared" si="6"/>
        <v>0</v>
      </c>
      <c r="F403"/>
      <c r="G403"/>
      <c r="H403"/>
      <c r="I403"/>
      <c r="J403"/>
      <c r="K403"/>
      <c r="L403"/>
      <c r="M403"/>
      <c r="N403"/>
      <c r="O403"/>
    </row>
    <row r="404" spans="1:15" ht="14.25" x14ac:dyDescent="0.15">
      <c r="A404" s="33" t="s">
        <v>3258</v>
      </c>
      <c r="B404" s="71" t="s">
        <v>6879</v>
      </c>
      <c r="C404" s="35">
        <f>IF($C$2&gt;0,$C$2,MULTIPLIER!$C$58)</f>
        <v>0</v>
      </c>
      <c r="D404" s="36">
        <v>63.7</v>
      </c>
      <c r="E404" s="43">
        <f t="shared" si="6"/>
        <v>0</v>
      </c>
      <c r="F404"/>
      <c r="G404"/>
      <c r="H404"/>
      <c r="I404"/>
      <c r="J404"/>
      <c r="K404"/>
      <c r="L404"/>
      <c r="M404"/>
      <c r="N404"/>
      <c r="O404"/>
    </row>
    <row r="405" spans="1:15" ht="14.25" x14ac:dyDescent="0.15">
      <c r="A405" s="29" t="s">
        <v>3259</v>
      </c>
      <c r="B405" s="70" t="s">
        <v>6880</v>
      </c>
      <c r="C405" s="31">
        <f>IF($C$2&gt;0,$C$2,MULTIPLIER!$C$58)</f>
        <v>0</v>
      </c>
      <c r="D405" s="32">
        <v>23.7</v>
      </c>
      <c r="E405" s="43">
        <f t="shared" si="6"/>
        <v>0</v>
      </c>
      <c r="F405"/>
      <c r="G405"/>
      <c r="H405"/>
      <c r="I405"/>
      <c r="J405"/>
      <c r="K405"/>
      <c r="L405"/>
      <c r="M405"/>
      <c r="N405"/>
      <c r="O405"/>
    </row>
    <row r="406" spans="1:15" ht="14.25" x14ac:dyDescent="0.15">
      <c r="A406" s="33" t="s">
        <v>3260</v>
      </c>
      <c r="B406" s="71" t="s">
        <v>6881</v>
      </c>
      <c r="C406" s="35">
        <f>IF($C$2&gt;0,$C$2,MULTIPLIER!$C$58)</f>
        <v>0</v>
      </c>
      <c r="D406" s="36">
        <v>28.2</v>
      </c>
      <c r="E406" s="43">
        <f t="shared" si="6"/>
        <v>0</v>
      </c>
      <c r="F406"/>
      <c r="G406"/>
      <c r="H406"/>
      <c r="I406"/>
      <c r="J406"/>
      <c r="K406"/>
      <c r="L406"/>
      <c r="M406"/>
      <c r="N406"/>
      <c r="O406"/>
    </row>
    <row r="407" spans="1:15" ht="14.25" x14ac:dyDescent="0.15">
      <c r="A407" s="29" t="s">
        <v>3261</v>
      </c>
      <c r="B407" s="70" t="s">
        <v>6882</v>
      </c>
      <c r="C407" s="31">
        <f>IF($C$2&gt;0,$C$2,MULTIPLIER!$C$58)</f>
        <v>0</v>
      </c>
      <c r="D407" s="32">
        <v>31.6</v>
      </c>
      <c r="E407" s="43">
        <f t="shared" si="6"/>
        <v>0</v>
      </c>
      <c r="F407"/>
      <c r="G407"/>
      <c r="H407"/>
      <c r="I407"/>
      <c r="J407"/>
      <c r="K407"/>
      <c r="L407"/>
      <c r="M407"/>
      <c r="N407"/>
      <c r="O407"/>
    </row>
    <row r="408" spans="1:15" ht="14.25" x14ac:dyDescent="0.15">
      <c r="A408" s="33" t="s">
        <v>3262</v>
      </c>
      <c r="B408" s="71" t="s">
        <v>6883</v>
      </c>
      <c r="C408" s="35">
        <f>IF($C$2&gt;0,$C$2,MULTIPLIER!$C$58)</f>
        <v>0</v>
      </c>
      <c r="D408" s="36">
        <v>38</v>
      </c>
      <c r="E408" s="43">
        <f t="shared" si="6"/>
        <v>0</v>
      </c>
      <c r="F408"/>
      <c r="G408"/>
      <c r="H408"/>
      <c r="I408"/>
      <c r="J408"/>
      <c r="K408"/>
      <c r="L408"/>
      <c r="M408"/>
      <c r="N408"/>
      <c r="O408"/>
    </row>
    <row r="409" spans="1:15" ht="14.25" x14ac:dyDescent="0.15">
      <c r="A409" s="29" t="s">
        <v>3263</v>
      </c>
      <c r="B409" s="70" t="s">
        <v>6884</v>
      </c>
      <c r="C409" s="31">
        <f>IF($C$2&gt;0,$C$2,MULTIPLIER!$C$58)</f>
        <v>0</v>
      </c>
      <c r="D409" s="32">
        <v>40.9</v>
      </c>
      <c r="E409" s="43">
        <f t="shared" si="6"/>
        <v>0</v>
      </c>
      <c r="F409"/>
      <c r="G409"/>
      <c r="H409"/>
      <c r="I409"/>
      <c r="J409"/>
      <c r="K409"/>
      <c r="L409"/>
      <c r="M409"/>
      <c r="N409"/>
      <c r="O409"/>
    </row>
    <row r="410" spans="1:15" ht="14.25" x14ac:dyDescent="0.15">
      <c r="A410" s="33" t="s">
        <v>3264</v>
      </c>
      <c r="B410" s="71" t="s">
        <v>6885</v>
      </c>
      <c r="C410" s="35">
        <f>IF($C$2&gt;0,$C$2,MULTIPLIER!$C$58)</f>
        <v>0</v>
      </c>
      <c r="D410" s="36">
        <v>48.9</v>
      </c>
      <c r="E410" s="43">
        <f t="shared" si="6"/>
        <v>0</v>
      </c>
      <c r="F410"/>
      <c r="G410"/>
      <c r="H410"/>
      <c r="I410"/>
      <c r="J410"/>
      <c r="K410"/>
      <c r="L410"/>
      <c r="M410"/>
      <c r="N410"/>
      <c r="O410"/>
    </row>
    <row r="411" spans="1:15" ht="14.25" x14ac:dyDescent="0.15">
      <c r="A411" s="29" t="s">
        <v>3265</v>
      </c>
      <c r="B411" s="70" t="s">
        <v>6886</v>
      </c>
      <c r="C411" s="31">
        <f>IF($C$2&gt;0,$C$2,MULTIPLIER!$C$58)</f>
        <v>0</v>
      </c>
      <c r="D411" s="32">
        <v>55.6</v>
      </c>
      <c r="E411" s="43">
        <f t="shared" si="6"/>
        <v>0</v>
      </c>
      <c r="F411"/>
      <c r="G411"/>
      <c r="H411"/>
      <c r="I411"/>
      <c r="J411"/>
      <c r="K411"/>
      <c r="L411"/>
      <c r="M411"/>
      <c r="N411"/>
      <c r="O411"/>
    </row>
    <row r="412" spans="1:15" ht="14.25" x14ac:dyDescent="0.15">
      <c r="A412" s="33" t="s">
        <v>3266</v>
      </c>
      <c r="B412" s="71" t="s">
        <v>6887</v>
      </c>
      <c r="C412" s="35">
        <f>IF($C$2&gt;0,$C$2,MULTIPLIER!$C$58)</f>
        <v>0</v>
      </c>
      <c r="D412" s="36">
        <v>63.7</v>
      </c>
      <c r="E412" s="43">
        <f t="shared" si="6"/>
        <v>0</v>
      </c>
      <c r="F412"/>
      <c r="G412"/>
      <c r="H412"/>
      <c r="I412"/>
      <c r="J412"/>
      <c r="K412"/>
      <c r="L412"/>
      <c r="M412"/>
      <c r="N412"/>
      <c r="O412"/>
    </row>
    <row r="413" spans="1:15" ht="14.25" x14ac:dyDescent="0.15">
      <c r="A413" s="29" t="s">
        <v>3267</v>
      </c>
      <c r="B413" s="70" t="s">
        <v>6888</v>
      </c>
      <c r="C413" s="31">
        <f>IF($C$2&gt;0,$C$2,MULTIPLIER!$C$58)</f>
        <v>0</v>
      </c>
      <c r="D413" s="32">
        <v>25.1</v>
      </c>
      <c r="E413" s="43">
        <f t="shared" ref="E413:E476" si="7">C413*D413</f>
        <v>0</v>
      </c>
      <c r="F413"/>
      <c r="G413"/>
      <c r="H413"/>
      <c r="I413"/>
      <c r="J413"/>
      <c r="K413"/>
      <c r="L413"/>
      <c r="M413"/>
      <c r="N413"/>
      <c r="O413"/>
    </row>
    <row r="414" spans="1:15" ht="14.25" x14ac:dyDescent="0.15">
      <c r="A414" s="33" t="s">
        <v>3268</v>
      </c>
      <c r="B414" s="71" t="s">
        <v>6889</v>
      </c>
      <c r="C414" s="35">
        <f>IF($C$2&gt;0,$C$2,MULTIPLIER!$C$58)</f>
        <v>0</v>
      </c>
      <c r="D414" s="36">
        <v>29.6</v>
      </c>
      <c r="E414" s="43">
        <f t="shared" si="7"/>
        <v>0</v>
      </c>
      <c r="F414"/>
      <c r="G414"/>
      <c r="H414"/>
      <c r="I414"/>
      <c r="J414"/>
      <c r="K414"/>
      <c r="L414"/>
      <c r="M414"/>
      <c r="N414"/>
      <c r="O414"/>
    </row>
    <row r="415" spans="1:15" ht="14.25" x14ac:dyDescent="0.15">
      <c r="A415" s="29" t="s">
        <v>3269</v>
      </c>
      <c r="B415" s="70" t="s">
        <v>6890</v>
      </c>
      <c r="C415" s="31">
        <f>IF($C$2&gt;0,$C$2,MULTIPLIER!$C$58)</f>
        <v>0</v>
      </c>
      <c r="D415" s="32">
        <v>33</v>
      </c>
      <c r="E415" s="43">
        <f t="shared" si="7"/>
        <v>0</v>
      </c>
      <c r="F415"/>
      <c r="G415"/>
      <c r="H415"/>
      <c r="I415"/>
      <c r="J415"/>
      <c r="K415"/>
      <c r="L415"/>
      <c r="M415"/>
      <c r="N415"/>
      <c r="O415"/>
    </row>
    <row r="416" spans="1:15" ht="14.25" x14ac:dyDescent="0.15">
      <c r="A416" s="33" t="s">
        <v>3270</v>
      </c>
      <c r="B416" s="71" t="s">
        <v>6891</v>
      </c>
      <c r="C416" s="35">
        <f>IF($C$2&gt;0,$C$2,MULTIPLIER!$C$58)</f>
        <v>0</v>
      </c>
      <c r="D416" s="36">
        <v>39.4</v>
      </c>
      <c r="E416" s="43">
        <f t="shared" si="7"/>
        <v>0</v>
      </c>
      <c r="F416"/>
      <c r="G416"/>
      <c r="H416"/>
      <c r="I416"/>
      <c r="J416"/>
      <c r="K416"/>
      <c r="L416"/>
      <c r="M416"/>
      <c r="N416"/>
      <c r="O416"/>
    </row>
    <row r="417" spans="1:15" ht="14.25" x14ac:dyDescent="0.15">
      <c r="A417" s="29" t="s">
        <v>3271</v>
      </c>
      <c r="B417" s="70" t="s">
        <v>6892</v>
      </c>
      <c r="C417" s="31">
        <f>IF($C$2&gt;0,$C$2,MULTIPLIER!$C$58)</f>
        <v>0</v>
      </c>
      <c r="D417" s="32">
        <v>42.3</v>
      </c>
      <c r="E417" s="43">
        <f t="shared" si="7"/>
        <v>0</v>
      </c>
      <c r="F417"/>
      <c r="G417"/>
      <c r="H417"/>
      <c r="I417"/>
      <c r="J417"/>
      <c r="K417"/>
      <c r="L417"/>
      <c r="M417"/>
      <c r="N417"/>
      <c r="O417"/>
    </row>
    <row r="418" spans="1:15" ht="14.25" x14ac:dyDescent="0.15">
      <c r="A418" s="33" t="s">
        <v>3272</v>
      </c>
      <c r="B418" s="71" t="s">
        <v>6893</v>
      </c>
      <c r="C418" s="35">
        <f>IF($C$2&gt;0,$C$2,MULTIPLIER!$C$58)</f>
        <v>0</v>
      </c>
      <c r="D418" s="36">
        <v>50.3</v>
      </c>
      <c r="E418" s="43">
        <f t="shared" si="7"/>
        <v>0</v>
      </c>
      <c r="F418"/>
      <c r="G418"/>
      <c r="H418"/>
      <c r="I418"/>
      <c r="J418"/>
      <c r="K418"/>
      <c r="L418"/>
      <c r="M418"/>
      <c r="N418"/>
      <c r="O418"/>
    </row>
    <row r="419" spans="1:15" ht="14.25" x14ac:dyDescent="0.15">
      <c r="A419" s="29" t="s">
        <v>3273</v>
      </c>
      <c r="B419" s="70" t="s">
        <v>6894</v>
      </c>
      <c r="C419" s="31">
        <f>IF($C$2&gt;0,$C$2,MULTIPLIER!$C$58)</f>
        <v>0</v>
      </c>
      <c r="D419" s="32">
        <v>57</v>
      </c>
      <c r="E419" s="43">
        <f t="shared" si="7"/>
        <v>0</v>
      </c>
      <c r="F419"/>
      <c r="G419"/>
      <c r="H419"/>
      <c r="I419"/>
      <c r="J419"/>
      <c r="K419"/>
      <c r="L419"/>
      <c r="M419"/>
      <c r="N419"/>
      <c r="O419"/>
    </row>
    <row r="420" spans="1:15" ht="14.25" x14ac:dyDescent="0.15">
      <c r="A420" s="33" t="s">
        <v>3274</v>
      </c>
      <c r="B420" s="71" t="s">
        <v>6895</v>
      </c>
      <c r="C420" s="35">
        <f>IF($C$2&gt;0,$C$2,MULTIPLIER!$C$58)</f>
        <v>0</v>
      </c>
      <c r="D420" s="36">
        <v>65.099999999999994</v>
      </c>
      <c r="E420" s="43">
        <f t="shared" si="7"/>
        <v>0</v>
      </c>
      <c r="F420"/>
      <c r="G420"/>
      <c r="H420"/>
      <c r="I420"/>
      <c r="J420"/>
      <c r="K420"/>
      <c r="L420"/>
      <c r="M420"/>
      <c r="N420"/>
      <c r="O420"/>
    </row>
    <row r="421" spans="1:15" ht="28.5" x14ac:dyDescent="0.15">
      <c r="A421" s="29" t="s">
        <v>3275</v>
      </c>
      <c r="B421" s="70" t="s">
        <v>6896</v>
      </c>
      <c r="C421" s="31">
        <f>IF($C$2&gt;0,$C$2,MULTIPLIER!$C$59)</f>
        <v>0</v>
      </c>
      <c r="D421" s="32">
        <v>34.612499999999997</v>
      </c>
      <c r="E421" s="43">
        <f t="shared" si="7"/>
        <v>0</v>
      </c>
      <c r="F421"/>
      <c r="G421"/>
      <c r="H421"/>
      <c r="I421"/>
      <c r="J421"/>
      <c r="K421"/>
      <c r="L421"/>
      <c r="M421"/>
      <c r="N421"/>
      <c r="O421"/>
    </row>
    <row r="422" spans="1:15" ht="28.5" x14ac:dyDescent="0.15">
      <c r="A422" s="33" t="s">
        <v>3276</v>
      </c>
      <c r="B422" s="71" t="s">
        <v>6897</v>
      </c>
      <c r="C422" s="35">
        <f>IF($C$2&gt;0,$C$2,MULTIPLIER!$C$59)</f>
        <v>0</v>
      </c>
      <c r="D422" s="36">
        <v>39.126750000000001</v>
      </c>
      <c r="E422" s="43">
        <f t="shared" si="7"/>
        <v>0</v>
      </c>
      <c r="F422"/>
      <c r="G422"/>
      <c r="H422"/>
      <c r="I422"/>
      <c r="J422"/>
      <c r="K422"/>
      <c r="L422"/>
      <c r="M422"/>
      <c r="N422"/>
      <c r="O422"/>
    </row>
    <row r="423" spans="1:15" ht="28.5" x14ac:dyDescent="0.15">
      <c r="A423" s="29" t="s">
        <v>3277</v>
      </c>
      <c r="B423" s="70" t="s">
        <v>6898</v>
      </c>
      <c r="C423" s="31">
        <f>IF($C$2&gt;0,$C$2,MULTIPLIER!$C$59)</f>
        <v>0</v>
      </c>
      <c r="D423" s="32">
        <v>43.455750000000002</v>
      </c>
      <c r="E423" s="43">
        <f t="shared" si="7"/>
        <v>0</v>
      </c>
      <c r="F423"/>
      <c r="G423"/>
      <c r="H423"/>
      <c r="I423"/>
      <c r="J423"/>
      <c r="K423"/>
      <c r="L423"/>
      <c r="M423"/>
      <c r="N423"/>
      <c r="O423"/>
    </row>
    <row r="424" spans="1:15" ht="28.5" x14ac:dyDescent="0.15">
      <c r="A424" s="33" t="s">
        <v>3278</v>
      </c>
      <c r="B424" s="71" t="s">
        <v>6899</v>
      </c>
      <c r="C424" s="35">
        <f>IF($C$2&gt;0,$C$2,MULTIPLIER!$C$59)</f>
        <v>0</v>
      </c>
      <c r="D424" s="36">
        <v>47.882249999999999</v>
      </c>
      <c r="E424" s="43">
        <f t="shared" si="7"/>
        <v>0</v>
      </c>
      <c r="F424"/>
      <c r="G424"/>
      <c r="H424"/>
      <c r="I424"/>
      <c r="J424"/>
      <c r="K424"/>
      <c r="L424"/>
      <c r="M424"/>
      <c r="N424"/>
      <c r="O424"/>
    </row>
    <row r="425" spans="1:15" ht="28.5" x14ac:dyDescent="0.15">
      <c r="A425" s="29" t="s">
        <v>3279</v>
      </c>
      <c r="B425" s="70" t="s">
        <v>6900</v>
      </c>
      <c r="C425" s="31">
        <f>IF($C$2&gt;0,$C$2,MULTIPLIER!$C$59)</f>
        <v>0</v>
      </c>
      <c r="D425" s="32">
        <v>51.548250000000003</v>
      </c>
      <c r="E425" s="43">
        <f t="shared" si="7"/>
        <v>0</v>
      </c>
      <c r="F425"/>
      <c r="G425"/>
      <c r="H425"/>
      <c r="I425"/>
      <c r="J425"/>
      <c r="K425"/>
      <c r="L425"/>
      <c r="M425"/>
      <c r="N425"/>
      <c r="O425"/>
    </row>
    <row r="426" spans="1:15" ht="28.5" x14ac:dyDescent="0.15">
      <c r="A426" s="33" t="s">
        <v>3280</v>
      </c>
      <c r="B426" s="71" t="s">
        <v>6901</v>
      </c>
      <c r="C426" s="35">
        <f>IF($C$2&gt;0,$C$2,MULTIPLIER!$C$59)</f>
        <v>0</v>
      </c>
      <c r="D426" s="36">
        <v>60.391500000000001</v>
      </c>
      <c r="E426" s="43">
        <f t="shared" si="7"/>
        <v>0</v>
      </c>
      <c r="F426"/>
      <c r="G426"/>
      <c r="H426"/>
      <c r="I426"/>
      <c r="J426"/>
      <c r="K426"/>
      <c r="L426"/>
      <c r="M426"/>
      <c r="N426"/>
      <c r="O426"/>
    </row>
    <row r="427" spans="1:15" ht="28.5" x14ac:dyDescent="0.15">
      <c r="A427" s="29" t="s">
        <v>3281</v>
      </c>
      <c r="B427" s="70" t="s">
        <v>6902</v>
      </c>
      <c r="C427" s="31">
        <f>IF($C$2&gt;0,$C$2,MULTIPLIER!$C$59)</f>
        <v>0</v>
      </c>
      <c r="D427" s="32">
        <v>68.006249999999994</v>
      </c>
      <c r="E427" s="43">
        <f t="shared" si="7"/>
        <v>0</v>
      </c>
      <c r="F427"/>
      <c r="G427"/>
      <c r="H427"/>
      <c r="I427"/>
      <c r="J427"/>
      <c r="K427"/>
      <c r="L427"/>
      <c r="M427"/>
      <c r="N427"/>
      <c r="O427"/>
    </row>
    <row r="428" spans="1:15" ht="28.5" x14ac:dyDescent="0.15">
      <c r="A428" s="33" t="s">
        <v>3282</v>
      </c>
      <c r="B428" s="71" t="s">
        <v>6903</v>
      </c>
      <c r="C428" s="35">
        <f>IF($C$2&gt;0,$C$2,MULTIPLIER!$C$59)</f>
        <v>0</v>
      </c>
      <c r="D428" s="36">
        <v>76.947000000000003</v>
      </c>
      <c r="E428" s="43">
        <f t="shared" si="7"/>
        <v>0</v>
      </c>
      <c r="F428"/>
      <c r="G428"/>
      <c r="H428"/>
      <c r="I428"/>
      <c r="J428"/>
      <c r="K428"/>
      <c r="L428"/>
      <c r="M428"/>
      <c r="N428"/>
      <c r="O428"/>
    </row>
    <row r="429" spans="1:15" ht="14.25" x14ac:dyDescent="0.15">
      <c r="A429" s="29" t="s">
        <v>3283</v>
      </c>
      <c r="B429" s="70" t="s">
        <v>6912</v>
      </c>
      <c r="C429" s="31">
        <f>IF($C$2&gt;0,$C$2,MULTIPLIER!$C$58)</f>
        <v>0</v>
      </c>
      <c r="D429" s="32">
        <v>11.8</v>
      </c>
      <c r="E429" s="43">
        <f t="shared" si="7"/>
        <v>0</v>
      </c>
      <c r="F429"/>
      <c r="G429"/>
      <c r="H429"/>
      <c r="I429"/>
      <c r="J429"/>
      <c r="K429"/>
      <c r="L429"/>
      <c r="M429"/>
      <c r="N429"/>
      <c r="O429"/>
    </row>
    <row r="430" spans="1:15" ht="14.25" x14ac:dyDescent="0.15">
      <c r="A430" s="33" t="s">
        <v>3285</v>
      </c>
      <c r="B430" s="71" t="s">
        <v>6913</v>
      </c>
      <c r="C430" s="35">
        <f>IF($C$2&gt;0,$C$2,MULTIPLIER!$C$58)</f>
        <v>0</v>
      </c>
      <c r="D430" s="36">
        <v>14.8</v>
      </c>
      <c r="E430" s="43">
        <f t="shared" si="7"/>
        <v>0</v>
      </c>
      <c r="F430"/>
      <c r="G430"/>
      <c r="H430"/>
      <c r="I430"/>
      <c r="J430"/>
      <c r="K430"/>
      <c r="L430"/>
      <c r="M430"/>
      <c r="N430"/>
      <c r="O430"/>
    </row>
    <row r="431" spans="1:15" ht="14.25" x14ac:dyDescent="0.15">
      <c r="A431" s="29" t="s">
        <v>3287</v>
      </c>
      <c r="B431" s="70" t="s">
        <v>6914</v>
      </c>
      <c r="C431" s="31">
        <f>IF($C$2&gt;0,$C$2,MULTIPLIER!$C$58)</f>
        <v>0</v>
      </c>
      <c r="D431" s="32">
        <v>18.2</v>
      </c>
      <c r="E431" s="43">
        <f t="shared" si="7"/>
        <v>0</v>
      </c>
      <c r="F431"/>
      <c r="G431"/>
      <c r="H431"/>
      <c r="I431"/>
      <c r="J431"/>
      <c r="K431"/>
      <c r="L431"/>
      <c r="M431"/>
      <c r="N431"/>
      <c r="O431"/>
    </row>
    <row r="432" spans="1:15" ht="14.25" x14ac:dyDescent="0.15">
      <c r="A432" s="33" t="s">
        <v>3289</v>
      </c>
      <c r="B432" s="71" t="s">
        <v>6915</v>
      </c>
      <c r="C432" s="35">
        <f>IF($C$2&gt;0,$C$2,MULTIPLIER!$C$58)</f>
        <v>0</v>
      </c>
      <c r="D432" s="36">
        <v>21.3</v>
      </c>
      <c r="E432" s="43">
        <f t="shared" si="7"/>
        <v>0</v>
      </c>
      <c r="F432"/>
      <c r="G432"/>
      <c r="H432"/>
      <c r="I432"/>
      <c r="J432"/>
      <c r="K432"/>
      <c r="L432"/>
      <c r="M432"/>
      <c r="N432"/>
      <c r="O432"/>
    </row>
    <row r="433" spans="1:15" ht="14.25" x14ac:dyDescent="0.15">
      <c r="A433" s="29" t="s">
        <v>3291</v>
      </c>
      <c r="B433" s="70" t="s">
        <v>6916</v>
      </c>
      <c r="C433" s="31">
        <f>IF($C$2&gt;0,$C$2,MULTIPLIER!$C$58)</f>
        <v>0</v>
      </c>
      <c r="D433" s="32">
        <v>24.4</v>
      </c>
      <c r="E433" s="43">
        <f t="shared" si="7"/>
        <v>0</v>
      </c>
      <c r="F433"/>
      <c r="G433"/>
      <c r="H433"/>
      <c r="I433"/>
      <c r="J433"/>
      <c r="K433"/>
      <c r="L433"/>
      <c r="M433"/>
      <c r="N433"/>
      <c r="O433"/>
    </row>
    <row r="434" spans="1:15" ht="14.25" x14ac:dyDescent="0.15">
      <c r="A434" s="33" t="s">
        <v>3293</v>
      </c>
      <c r="B434" s="71" t="s">
        <v>6917</v>
      </c>
      <c r="C434" s="35">
        <f>IF($C$2&gt;0,$C$2,MULTIPLIER!$C$58)</f>
        <v>0</v>
      </c>
      <c r="D434" s="36">
        <v>30.2</v>
      </c>
      <c r="E434" s="43">
        <f t="shared" si="7"/>
        <v>0</v>
      </c>
      <c r="F434"/>
      <c r="G434"/>
      <c r="H434"/>
      <c r="I434"/>
      <c r="J434"/>
      <c r="K434"/>
      <c r="L434"/>
      <c r="M434"/>
      <c r="N434"/>
      <c r="O434"/>
    </row>
    <row r="435" spans="1:15" ht="14.25" x14ac:dyDescent="0.15">
      <c r="A435" s="29" t="s">
        <v>3295</v>
      </c>
      <c r="B435" s="70" t="s">
        <v>6918</v>
      </c>
      <c r="C435" s="31">
        <f>IF($C$2&gt;0,$C$2,MULTIPLIER!$C$58)</f>
        <v>0</v>
      </c>
      <c r="D435" s="32">
        <v>35.6</v>
      </c>
      <c r="E435" s="43">
        <f t="shared" si="7"/>
        <v>0</v>
      </c>
      <c r="F435"/>
      <c r="G435"/>
      <c r="H435"/>
      <c r="I435"/>
      <c r="J435"/>
      <c r="K435"/>
      <c r="L435"/>
      <c r="M435"/>
      <c r="N435"/>
      <c r="O435"/>
    </row>
    <row r="436" spans="1:15" ht="14.25" x14ac:dyDescent="0.15">
      <c r="A436" s="33" t="s">
        <v>3297</v>
      </c>
      <c r="B436" s="71" t="s">
        <v>6919</v>
      </c>
      <c r="C436" s="35">
        <f>IF($C$2&gt;0,$C$2,MULTIPLIER!$C$58)</f>
        <v>0</v>
      </c>
      <c r="D436" s="36">
        <v>41.3</v>
      </c>
      <c r="E436" s="43">
        <f t="shared" si="7"/>
        <v>0</v>
      </c>
      <c r="F436"/>
      <c r="G436"/>
      <c r="H436"/>
      <c r="I436"/>
      <c r="J436"/>
      <c r="K436"/>
      <c r="L436"/>
      <c r="M436"/>
      <c r="N436"/>
      <c r="O436"/>
    </row>
    <row r="437" spans="1:15" ht="14.25" x14ac:dyDescent="0.15">
      <c r="A437" s="29" t="s">
        <v>3299</v>
      </c>
      <c r="B437" s="70" t="s">
        <v>6920</v>
      </c>
      <c r="C437" s="31">
        <f>IF($C$2&gt;0,$C$2,MULTIPLIER!$C$58)</f>
        <v>0</v>
      </c>
      <c r="D437" s="32">
        <v>20</v>
      </c>
      <c r="E437" s="43">
        <f t="shared" si="7"/>
        <v>0</v>
      </c>
      <c r="F437"/>
      <c r="G437"/>
      <c r="H437"/>
      <c r="I437"/>
      <c r="J437"/>
      <c r="K437"/>
      <c r="L437"/>
      <c r="M437"/>
      <c r="N437"/>
      <c r="O437"/>
    </row>
    <row r="438" spans="1:15" ht="14.25" x14ac:dyDescent="0.15">
      <c r="A438" s="33" t="s">
        <v>3301</v>
      </c>
      <c r="B438" s="71" t="s">
        <v>6921</v>
      </c>
      <c r="C438" s="35">
        <f>IF($C$2&gt;0,$C$2,MULTIPLIER!$C$58)</f>
        <v>0</v>
      </c>
      <c r="D438" s="36">
        <v>23</v>
      </c>
      <c r="E438" s="43">
        <f t="shared" si="7"/>
        <v>0</v>
      </c>
      <c r="F438"/>
      <c r="G438"/>
      <c r="H438"/>
      <c r="I438"/>
      <c r="J438"/>
      <c r="K438"/>
      <c r="L438"/>
      <c r="M438"/>
      <c r="N438"/>
      <c r="O438"/>
    </row>
    <row r="439" spans="1:15" ht="14.25" x14ac:dyDescent="0.15">
      <c r="A439" s="29" t="s">
        <v>3303</v>
      </c>
      <c r="B439" s="70" t="s">
        <v>6922</v>
      </c>
      <c r="C439" s="31">
        <f>IF($C$2&gt;0,$C$2,MULTIPLIER!$C$58)</f>
        <v>0</v>
      </c>
      <c r="D439" s="32">
        <v>26.4</v>
      </c>
      <c r="E439" s="43">
        <f t="shared" si="7"/>
        <v>0</v>
      </c>
      <c r="F439"/>
      <c r="G439"/>
      <c r="H439"/>
      <c r="I439"/>
      <c r="J439"/>
      <c r="K439"/>
      <c r="L439"/>
      <c r="M439"/>
      <c r="N439"/>
      <c r="O439"/>
    </row>
    <row r="440" spans="1:15" ht="14.25" x14ac:dyDescent="0.15">
      <c r="A440" s="33" t="s">
        <v>3305</v>
      </c>
      <c r="B440" s="71" t="s">
        <v>6923</v>
      </c>
      <c r="C440" s="35">
        <f>IF($C$2&gt;0,$C$2,MULTIPLIER!$C$58)</f>
        <v>0</v>
      </c>
      <c r="D440" s="36">
        <v>29.5</v>
      </c>
      <c r="E440" s="43">
        <f t="shared" si="7"/>
        <v>0</v>
      </c>
      <c r="F440"/>
      <c r="G440"/>
      <c r="H440"/>
      <c r="I440"/>
      <c r="J440"/>
      <c r="K440"/>
      <c r="L440"/>
      <c r="M440"/>
      <c r="N440"/>
      <c r="O440"/>
    </row>
    <row r="441" spans="1:15" ht="14.25" x14ac:dyDescent="0.15">
      <c r="A441" s="29" t="s">
        <v>3307</v>
      </c>
      <c r="B441" s="70" t="s">
        <v>6924</v>
      </c>
      <c r="C441" s="31">
        <f>IF($C$2&gt;0,$C$2,MULTIPLIER!$C$58)</f>
        <v>0</v>
      </c>
      <c r="D441" s="32">
        <v>32.6</v>
      </c>
      <c r="E441" s="43">
        <f t="shared" si="7"/>
        <v>0</v>
      </c>
      <c r="F441"/>
      <c r="G441"/>
      <c r="H441"/>
      <c r="I441"/>
      <c r="J441"/>
      <c r="K441"/>
      <c r="L441"/>
      <c r="M441"/>
      <c r="N441"/>
      <c r="O441"/>
    </row>
    <row r="442" spans="1:15" ht="14.25" x14ac:dyDescent="0.15">
      <c r="A442" s="33" t="s">
        <v>3309</v>
      </c>
      <c r="B442" s="71" t="s">
        <v>6925</v>
      </c>
      <c r="C442" s="35">
        <f>IF($C$2&gt;0,$C$2,MULTIPLIER!$C$58)</f>
        <v>0</v>
      </c>
      <c r="D442" s="36">
        <v>38.4</v>
      </c>
      <c r="E442" s="43">
        <f t="shared" si="7"/>
        <v>0</v>
      </c>
      <c r="F442"/>
      <c r="G442"/>
      <c r="H442"/>
      <c r="I442"/>
      <c r="J442"/>
      <c r="K442"/>
      <c r="L442"/>
      <c r="M442"/>
      <c r="N442"/>
      <c r="O442"/>
    </row>
    <row r="443" spans="1:15" ht="14.25" x14ac:dyDescent="0.15">
      <c r="A443" s="29" t="s">
        <v>3311</v>
      </c>
      <c r="B443" s="70" t="s">
        <v>6926</v>
      </c>
      <c r="C443" s="31">
        <f>IF($C$2&gt;0,$C$2,MULTIPLIER!$C$58)</f>
        <v>0</v>
      </c>
      <c r="D443" s="32">
        <v>43.8</v>
      </c>
      <c r="E443" s="43">
        <f t="shared" si="7"/>
        <v>0</v>
      </c>
      <c r="F443"/>
      <c r="G443"/>
      <c r="H443"/>
      <c r="I443"/>
      <c r="J443"/>
      <c r="K443"/>
      <c r="L443"/>
      <c r="M443"/>
      <c r="N443"/>
      <c r="O443"/>
    </row>
    <row r="444" spans="1:15" ht="14.25" x14ac:dyDescent="0.15">
      <c r="A444" s="33" t="s">
        <v>3313</v>
      </c>
      <c r="B444" s="71" t="s">
        <v>6927</v>
      </c>
      <c r="C444" s="35">
        <f>IF($C$2&gt;0,$C$2,MULTIPLIER!$C$58)</f>
        <v>0</v>
      </c>
      <c r="D444" s="36">
        <v>49.5</v>
      </c>
      <c r="E444" s="43">
        <f t="shared" si="7"/>
        <v>0</v>
      </c>
      <c r="F444"/>
      <c r="G444"/>
      <c r="H444"/>
      <c r="I444"/>
      <c r="J444"/>
      <c r="K444"/>
      <c r="L444"/>
      <c r="M444"/>
      <c r="N444"/>
      <c r="O444"/>
    </row>
    <row r="445" spans="1:15" ht="14.25" x14ac:dyDescent="0.15">
      <c r="A445" s="29" t="s">
        <v>3315</v>
      </c>
      <c r="B445" s="70" t="s">
        <v>6928</v>
      </c>
      <c r="C445" s="31">
        <f>IF($C$2&gt;0,$C$2,MULTIPLIER!$C$58)</f>
        <v>0</v>
      </c>
      <c r="D445" s="32">
        <v>20</v>
      </c>
      <c r="E445" s="43">
        <f t="shared" si="7"/>
        <v>0</v>
      </c>
      <c r="F445"/>
      <c r="G445"/>
      <c r="H445"/>
      <c r="I445"/>
      <c r="J445"/>
      <c r="K445"/>
      <c r="L445"/>
      <c r="M445"/>
      <c r="N445"/>
      <c r="O445"/>
    </row>
    <row r="446" spans="1:15" ht="14.25" x14ac:dyDescent="0.15">
      <c r="A446" s="33" t="s">
        <v>3317</v>
      </c>
      <c r="B446" s="71" t="s">
        <v>6929</v>
      </c>
      <c r="C446" s="35">
        <f>IF($C$2&gt;0,$C$2,MULTIPLIER!$C$58)</f>
        <v>0</v>
      </c>
      <c r="D446" s="36">
        <v>23</v>
      </c>
      <c r="E446" s="43">
        <f t="shared" si="7"/>
        <v>0</v>
      </c>
      <c r="F446"/>
      <c r="G446"/>
      <c r="H446"/>
      <c r="I446"/>
      <c r="J446"/>
      <c r="K446"/>
      <c r="L446"/>
      <c r="M446"/>
      <c r="N446"/>
      <c r="O446"/>
    </row>
    <row r="447" spans="1:15" ht="14.25" x14ac:dyDescent="0.15">
      <c r="A447" s="29" t="s">
        <v>3319</v>
      </c>
      <c r="B447" s="70" t="s">
        <v>6930</v>
      </c>
      <c r="C447" s="31">
        <f>IF($C$2&gt;0,$C$2,MULTIPLIER!$C$58)</f>
        <v>0</v>
      </c>
      <c r="D447" s="32">
        <v>26.4</v>
      </c>
      <c r="E447" s="43">
        <f t="shared" si="7"/>
        <v>0</v>
      </c>
      <c r="F447"/>
      <c r="G447"/>
      <c r="H447"/>
      <c r="I447"/>
      <c r="J447"/>
      <c r="K447"/>
      <c r="L447"/>
      <c r="M447"/>
      <c r="N447"/>
      <c r="O447"/>
    </row>
    <row r="448" spans="1:15" ht="14.25" x14ac:dyDescent="0.15">
      <c r="A448" s="33" t="s">
        <v>3321</v>
      </c>
      <c r="B448" s="71" t="s">
        <v>6931</v>
      </c>
      <c r="C448" s="35">
        <f>IF($C$2&gt;0,$C$2,MULTIPLIER!$C$58)</f>
        <v>0</v>
      </c>
      <c r="D448" s="36">
        <v>29.5</v>
      </c>
      <c r="E448" s="43">
        <f t="shared" si="7"/>
        <v>0</v>
      </c>
      <c r="F448"/>
      <c r="G448"/>
      <c r="H448"/>
      <c r="I448"/>
      <c r="J448"/>
      <c r="K448"/>
      <c r="L448"/>
      <c r="M448"/>
      <c r="N448"/>
      <c r="O448"/>
    </row>
    <row r="449" spans="1:15" ht="14.25" x14ac:dyDescent="0.15">
      <c r="A449" s="29" t="s">
        <v>3323</v>
      </c>
      <c r="B449" s="70" t="s">
        <v>6932</v>
      </c>
      <c r="C449" s="31">
        <f>IF($C$2&gt;0,$C$2,MULTIPLIER!$C$58)</f>
        <v>0</v>
      </c>
      <c r="D449" s="32">
        <v>32.6</v>
      </c>
      <c r="E449" s="43">
        <f t="shared" si="7"/>
        <v>0</v>
      </c>
      <c r="F449"/>
      <c r="G449"/>
      <c r="H449"/>
      <c r="I449"/>
      <c r="J449"/>
      <c r="K449"/>
      <c r="L449"/>
      <c r="M449"/>
      <c r="N449"/>
      <c r="O449"/>
    </row>
    <row r="450" spans="1:15" ht="14.25" x14ac:dyDescent="0.15">
      <c r="A450" s="33" t="s">
        <v>3325</v>
      </c>
      <c r="B450" s="71" t="s">
        <v>6933</v>
      </c>
      <c r="C450" s="35">
        <f>IF($C$2&gt;0,$C$2,MULTIPLIER!$C$58)</f>
        <v>0</v>
      </c>
      <c r="D450" s="36">
        <v>38.4</v>
      </c>
      <c r="E450" s="43">
        <f t="shared" si="7"/>
        <v>0</v>
      </c>
      <c r="F450"/>
      <c r="G450"/>
      <c r="H450"/>
      <c r="I450"/>
      <c r="J450"/>
      <c r="K450"/>
      <c r="L450"/>
      <c r="M450"/>
      <c r="N450"/>
      <c r="O450"/>
    </row>
    <row r="451" spans="1:15" ht="14.25" x14ac:dyDescent="0.15">
      <c r="A451" s="29" t="s">
        <v>3327</v>
      </c>
      <c r="B451" s="70" t="s">
        <v>6934</v>
      </c>
      <c r="C451" s="31">
        <f>IF($C$2&gt;0,$C$2,MULTIPLIER!$C$58)</f>
        <v>0</v>
      </c>
      <c r="D451" s="32">
        <v>43.8</v>
      </c>
      <c r="E451" s="43">
        <f t="shared" si="7"/>
        <v>0</v>
      </c>
      <c r="F451"/>
      <c r="G451"/>
      <c r="H451"/>
      <c r="I451"/>
      <c r="J451"/>
      <c r="K451"/>
      <c r="L451"/>
      <c r="M451"/>
      <c r="N451"/>
      <c r="O451"/>
    </row>
    <row r="452" spans="1:15" ht="14.25" x14ac:dyDescent="0.15">
      <c r="A452" s="33" t="s">
        <v>3329</v>
      </c>
      <c r="B452" s="71" t="s">
        <v>6935</v>
      </c>
      <c r="C452" s="35">
        <f>IF($C$2&gt;0,$C$2,MULTIPLIER!$C$58)</f>
        <v>0</v>
      </c>
      <c r="D452" s="36">
        <v>49.5</v>
      </c>
      <c r="E452" s="43">
        <f t="shared" si="7"/>
        <v>0</v>
      </c>
      <c r="F452"/>
      <c r="G452"/>
      <c r="H452"/>
      <c r="I452"/>
      <c r="J452"/>
      <c r="K452"/>
      <c r="L452"/>
      <c r="M452"/>
      <c r="N452"/>
      <c r="O452"/>
    </row>
    <row r="453" spans="1:15" ht="14.25" x14ac:dyDescent="0.15">
      <c r="A453" s="29" t="s">
        <v>3331</v>
      </c>
      <c r="B453" s="70" t="s">
        <v>6936</v>
      </c>
      <c r="C453" s="31">
        <f>IF($C$2&gt;0,$C$2,MULTIPLIER!$C$58)</f>
        <v>0</v>
      </c>
      <c r="D453" s="32">
        <v>20</v>
      </c>
      <c r="E453" s="43">
        <f t="shared" si="7"/>
        <v>0</v>
      </c>
      <c r="F453"/>
      <c r="G453"/>
      <c r="H453"/>
      <c r="I453"/>
      <c r="J453"/>
      <c r="K453"/>
      <c r="L453"/>
      <c r="M453"/>
      <c r="N453"/>
      <c r="O453"/>
    </row>
    <row r="454" spans="1:15" ht="14.25" x14ac:dyDescent="0.15">
      <c r="A454" s="33" t="s">
        <v>3333</v>
      </c>
      <c r="B454" s="71" t="s">
        <v>6937</v>
      </c>
      <c r="C454" s="35">
        <f>IF($C$2&gt;0,$C$2,MULTIPLIER!$C$58)</f>
        <v>0</v>
      </c>
      <c r="D454" s="36">
        <v>23</v>
      </c>
      <c r="E454" s="43">
        <f t="shared" si="7"/>
        <v>0</v>
      </c>
      <c r="F454"/>
      <c r="G454"/>
      <c r="H454"/>
      <c r="I454"/>
      <c r="J454"/>
      <c r="K454"/>
      <c r="L454"/>
      <c r="M454"/>
      <c r="N454"/>
      <c r="O454"/>
    </row>
    <row r="455" spans="1:15" ht="14.25" x14ac:dyDescent="0.15">
      <c r="A455" s="29" t="s">
        <v>3335</v>
      </c>
      <c r="B455" s="70" t="s">
        <v>6938</v>
      </c>
      <c r="C455" s="31">
        <f>IF($C$2&gt;0,$C$2,MULTIPLIER!$C$58)</f>
        <v>0</v>
      </c>
      <c r="D455" s="32">
        <v>26.4</v>
      </c>
      <c r="E455" s="43">
        <f t="shared" si="7"/>
        <v>0</v>
      </c>
      <c r="F455"/>
      <c r="G455"/>
      <c r="H455"/>
      <c r="I455"/>
      <c r="J455"/>
      <c r="K455"/>
      <c r="L455"/>
      <c r="M455"/>
      <c r="N455"/>
      <c r="O455"/>
    </row>
    <row r="456" spans="1:15" ht="14.25" x14ac:dyDescent="0.15">
      <c r="A456" s="33" t="s">
        <v>3337</v>
      </c>
      <c r="B456" s="71" t="s">
        <v>6939</v>
      </c>
      <c r="C456" s="35">
        <f>IF($C$2&gt;0,$C$2,MULTIPLIER!$C$58)</f>
        <v>0</v>
      </c>
      <c r="D456" s="36">
        <v>29.5</v>
      </c>
      <c r="E456" s="43">
        <f t="shared" si="7"/>
        <v>0</v>
      </c>
      <c r="F456"/>
      <c r="G456"/>
      <c r="H456"/>
      <c r="I456"/>
      <c r="J456"/>
      <c r="K456"/>
      <c r="L456"/>
      <c r="M456"/>
      <c r="N456"/>
      <c r="O456"/>
    </row>
    <row r="457" spans="1:15" ht="14.25" x14ac:dyDescent="0.15">
      <c r="A457" s="29" t="s">
        <v>3339</v>
      </c>
      <c r="B457" s="70" t="s">
        <v>6940</v>
      </c>
      <c r="C457" s="31">
        <f>IF($C$2&gt;0,$C$2,MULTIPLIER!$C$58)</f>
        <v>0</v>
      </c>
      <c r="D457" s="32">
        <v>32.6</v>
      </c>
      <c r="E457" s="43">
        <f t="shared" si="7"/>
        <v>0</v>
      </c>
      <c r="F457"/>
      <c r="G457"/>
      <c r="H457"/>
      <c r="I457"/>
      <c r="J457"/>
      <c r="K457"/>
      <c r="L457"/>
      <c r="M457"/>
      <c r="N457"/>
      <c r="O457"/>
    </row>
    <row r="458" spans="1:15" ht="14.25" x14ac:dyDescent="0.15">
      <c r="A458" s="33" t="s">
        <v>3341</v>
      </c>
      <c r="B458" s="71" t="s">
        <v>6941</v>
      </c>
      <c r="C458" s="35">
        <f>IF($C$2&gt;0,$C$2,MULTIPLIER!$C$58)</f>
        <v>0</v>
      </c>
      <c r="D458" s="36">
        <v>38.4</v>
      </c>
      <c r="E458" s="43">
        <f t="shared" si="7"/>
        <v>0</v>
      </c>
      <c r="F458"/>
      <c r="G458"/>
      <c r="H458"/>
      <c r="I458"/>
      <c r="J458"/>
      <c r="K458"/>
      <c r="L458"/>
      <c r="M458"/>
      <c r="N458"/>
      <c r="O458"/>
    </row>
    <row r="459" spans="1:15" ht="14.25" x14ac:dyDescent="0.15">
      <c r="A459" s="29" t="s">
        <v>3343</v>
      </c>
      <c r="B459" s="70" t="s">
        <v>6942</v>
      </c>
      <c r="C459" s="31">
        <f>IF($C$2&gt;0,$C$2,MULTIPLIER!$C$58)</f>
        <v>0</v>
      </c>
      <c r="D459" s="32">
        <v>43.8</v>
      </c>
      <c r="E459" s="43">
        <f t="shared" si="7"/>
        <v>0</v>
      </c>
      <c r="F459"/>
      <c r="G459"/>
      <c r="H459"/>
      <c r="I459"/>
      <c r="J459"/>
      <c r="K459"/>
      <c r="L459"/>
      <c r="M459"/>
      <c r="N459"/>
      <c r="O459"/>
    </row>
    <row r="460" spans="1:15" ht="14.25" x14ac:dyDescent="0.15">
      <c r="A460" s="33" t="s">
        <v>3345</v>
      </c>
      <c r="B460" s="71" t="s">
        <v>6943</v>
      </c>
      <c r="C460" s="35">
        <f>IF($C$2&gt;0,$C$2,MULTIPLIER!$C$58)</f>
        <v>0</v>
      </c>
      <c r="D460" s="36">
        <v>49.5</v>
      </c>
      <c r="E460" s="43">
        <f t="shared" si="7"/>
        <v>0</v>
      </c>
      <c r="F460"/>
      <c r="G460"/>
      <c r="H460"/>
      <c r="I460"/>
      <c r="J460"/>
      <c r="K460"/>
      <c r="L460"/>
      <c r="M460"/>
      <c r="N460"/>
      <c r="O460"/>
    </row>
    <row r="461" spans="1:15" ht="14.25" x14ac:dyDescent="0.15">
      <c r="A461" s="29" t="s">
        <v>3347</v>
      </c>
      <c r="B461" s="70" t="s">
        <v>6944</v>
      </c>
      <c r="C461" s="31">
        <f>IF($C$2&gt;0,$C$2,MULTIPLIER!$C$58)</f>
        <v>0</v>
      </c>
      <c r="D461" s="32">
        <v>19.3</v>
      </c>
      <c r="E461" s="43">
        <f t="shared" si="7"/>
        <v>0</v>
      </c>
      <c r="F461"/>
      <c r="G461"/>
      <c r="H461"/>
      <c r="I461"/>
      <c r="J461"/>
      <c r="K461"/>
      <c r="L461"/>
      <c r="M461"/>
      <c r="N461"/>
      <c r="O461"/>
    </row>
    <row r="462" spans="1:15" ht="14.25" x14ac:dyDescent="0.15">
      <c r="A462" s="33" t="s">
        <v>3349</v>
      </c>
      <c r="B462" s="71" t="s">
        <v>6945</v>
      </c>
      <c r="C462" s="35">
        <f>IF($C$2&gt;0,$C$2,MULTIPLIER!$C$58)</f>
        <v>0</v>
      </c>
      <c r="D462" s="36">
        <v>22.3</v>
      </c>
      <c r="E462" s="43">
        <f t="shared" si="7"/>
        <v>0</v>
      </c>
      <c r="F462"/>
      <c r="G462"/>
      <c r="H462"/>
      <c r="I462"/>
      <c r="J462"/>
      <c r="K462"/>
      <c r="L462"/>
      <c r="M462"/>
      <c r="N462"/>
      <c r="O462"/>
    </row>
    <row r="463" spans="1:15" ht="14.25" x14ac:dyDescent="0.15">
      <c r="A463" s="29" t="s">
        <v>3351</v>
      </c>
      <c r="B463" s="70" t="s">
        <v>6946</v>
      </c>
      <c r="C463" s="31">
        <f>IF($C$2&gt;0,$C$2,MULTIPLIER!$C$58)</f>
        <v>0</v>
      </c>
      <c r="D463" s="32">
        <v>25.7</v>
      </c>
      <c r="E463" s="43">
        <f t="shared" si="7"/>
        <v>0</v>
      </c>
      <c r="F463"/>
      <c r="G463"/>
      <c r="H463"/>
      <c r="I463"/>
      <c r="J463"/>
      <c r="K463"/>
      <c r="L463"/>
      <c r="M463"/>
      <c r="N463"/>
      <c r="O463"/>
    </row>
    <row r="464" spans="1:15" ht="14.25" x14ac:dyDescent="0.15">
      <c r="A464" s="33" t="s">
        <v>3353</v>
      </c>
      <c r="B464" s="71" t="s">
        <v>6947</v>
      </c>
      <c r="C464" s="35">
        <f>IF($C$2&gt;0,$C$2,MULTIPLIER!$C$58)</f>
        <v>0</v>
      </c>
      <c r="D464" s="36">
        <v>28.8</v>
      </c>
      <c r="E464" s="43">
        <f t="shared" si="7"/>
        <v>0</v>
      </c>
      <c r="F464"/>
      <c r="G464"/>
      <c r="H464"/>
      <c r="I464"/>
      <c r="J464"/>
      <c r="K464"/>
      <c r="L464"/>
      <c r="M464"/>
      <c r="N464"/>
      <c r="O464"/>
    </row>
    <row r="465" spans="1:15" ht="14.25" x14ac:dyDescent="0.15">
      <c r="A465" s="29" t="s">
        <v>3355</v>
      </c>
      <c r="B465" s="70" t="s">
        <v>6948</v>
      </c>
      <c r="C465" s="31">
        <f>IF($C$2&gt;0,$C$2,MULTIPLIER!$C$58)</f>
        <v>0</v>
      </c>
      <c r="D465" s="32">
        <v>31.9</v>
      </c>
      <c r="E465" s="43">
        <f t="shared" si="7"/>
        <v>0</v>
      </c>
      <c r="F465"/>
      <c r="G465"/>
      <c r="H465"/>
      <c r="I465"/>
      <c r="J465"/>
      <c r="K465"/>
      <c r="L465"/>
      <c r="M465"/>
      <c r="N465"/>
      <c r="O465"/>
    </row>
    <row r="466" spans="1:15" ht="14.25" x14ac:dyDescent="0.15">
      <c r="A466" s="33" t="s">
        <v>3357</v>
      </c>
      <c r="B466" s="71" t="s">
        <v>6949</v>
      </c>
      <c r="C466" s="35">
        <f>IF($C$2&gt;0,$C$2,MULTIPLIER!$C$58)</f>
        <v>0</v>
      </c>
      <c r="D466" s="36">
        <v>37.700000000000003</v>
      </c>
      <c r="E466" s="43">
        <f t="shared" si="7"/>
        <v>0</v>
      </c>
      <c r="F466"/>
      <c r="G466"/>
      <c r="H466"/>
      <c r="I466"/>
      <c r="J466"/>
      <c r="K466"/>
      <c r="L466"/>
      <c r="M466"/>
      <c r="N466"/>
      <c r="O466"/>
    </row>
    <row r="467" spans="1:15" ht="14.25" x14ac:dyDescent="0.15">
      <c r="A467" s="29" t="s">
        <v>3359</v>
      </c>
      <c r="B467" s="70" t="s">
        <v>6950</v>
      </c>
      <c r="C467" s="31">
        <f>IF($C$2&gt;0,$C$2,MULTIPLIER!$C$58)</f>
        <v>0</v>
      </c>
      <c r="D467" s="32">
        <v>43.1</v>
      </c>
      <c r="E467" s="43">
        <f t="shared" si="7"/>
        <v>0</v>
      </c>
      <c r="F467"/>
      <c r="G467"/>
      <c r="H467"/>
      <c r="I467"/>
      <c r="J467"/>
      <c r="K467"/>
      <c r="L467"/>
      <c r="M467"/>
      <c r="N467"/>
      <c r="O467"/>
    </row>
    <row r="468" spans="1:15" ht="14.25" x14ac:dyDescent="0.15">
      <c r="A468" s="33" t="s">
        <v>3361</v>
      </c>
      <c r="B468" s="71" t="s">
        <v>6951</v>
      </c>
      <c r="C468" s="35">
        <f>IF($C$2&gt;0,$C$2,MULTIPLIER!$C$58)</f>
        <v>0</v>
      </c>
      <c r="D468" s="36">
        <v>48.8</v>
      </c>
      <c r="E468" s="43">
        <f t="shared" si="7"/>
        <v>0</v>
      </c>
      <c r="F468"/>
      <c r="G468"/>
      <c r="H468"/>
      <c r="I468"/>
      <c r="J468"/>
      <c r="K468"/>
      <c r="L468"/>
      <c r="M468"/>
      <c r="N468"/>
      <c r="O468"/>
    </row>
    <row r="469" spans="1:15" ht="28.5" x14ac:dyDescent="0.15">
      <c r="A469" s="29" t="s">
        <v>3363</v>
      </c>
      <c r="B469" s="70" t="s">
        <v>6952</v>
      </c>
      <c r="C469" s="31">
        <f>IF($C$2&gt;0,$C$2,MULTIPLIER!$C$59)</f>
        <v>0</v>
      </c>
      <c r="D469" s="32">
        <v>29.9</v>
      </c>
      <c r="E469" s="43">
        <f t="shared" si="7"/>
        <v>0</v>
      </c>
      <c r="F469"/>
      <c r="G469"/>
      <c r="H469"/>
      <c r="I469"/>
      <c r="J469"/>
      <c r="K469"/>
      <c r="L469"/>
      <c r="M469"/>
      <c r="N469"/>
      <c r="O469"/>
    </row>
    <row r="470" spans="1:15" ht="28.5" x14ac:dyDescent="0.15">
      <c r="A470" s="33" t="s">
        <v>3365</v>
      </c>
      <c r="B470" s="71" t="s">
        <v>6953</v>
      </c>
      <c r="C470" s="35">
        <f>IF($C$2&gt;0,$C$2,MULTIPLIER!$C$59)</f>
        <v>0</v>
      </c>
      <c r="D470" s="36">
        <v>31.8</v>
      </c>
      <c r="E470" s="43">
        <f t="shared" si="7"/>
        <v>0</v>
      </c>
      <c r="F470"/>
      <c r="G470"/>
      <c r="H470"/>
      <c r="I470"/>
      <c r="J470"/>
      <c r="K470"/>
      <c r="L470"/>
      <c r="M470"/>
      <c r="N470"/>
      <c r="O470"/>
    </row>
    <row r="471" spans="1:15" ht="28.5" x14ac:dyDescent="0.15">
      <c r="A471" s="29" t="s">
        <v>3367</v>
      </c>
      <c r="B471" s="70" t="s">
        <v>6954</v>
      </c>
      <c r="C471" s="31">
        <f>IF($C$2&gt;0,$C$2,MULTIPLIER!$C$59)</f>
        <v>0</v>
      </c>
      <c r="D471" s="32">
        <v>35.200000000000003</v>
      </c>
      <c r="E471" s="43">
        <f t="shared" si="7"/>
        <v>0</v>
      </c>
      <c r="F471"/>
      <c r="G471"/>
      <c r="H471"/>
      <c r="I471"/>
      <c r="J471"/>
      <c r="K471"/>
      <c r="L471"/>
      <c r="M471"/>
      <c r="N471"/>
      <c r="O471"/>
    </row>
    <row r="472" spans="1:15" ht="28.5" x14ac:dyDescent="0.15">
      <c r="A472" s="33" t="s">
        <v>3369</v>
      </c>
      <c r="B472" s="71" t="s">
        <v>6955</v>
      </c>
      <c r="C472" s="35">
        <f>IF($C$2&gt;0,$C$2,MULTIPLIER!$C$59)</f>
        <v>0</v>
      </c>
      <c r="D472" s="36">
        <v>38.299999999999997</v>
      </c>
      <c r="E472" s="43">
        <f t="shared" si="7"/>
        <v>0</v>
      </c>
      <c r="F472"/>
      <c r="G472"/>
      <c r="H472"/>
      <c r="I472"/>
      <c r="J472"/>
      <c r="K472"/>
      <c r="L472"/>
      <c r="M472"/>
      <c r="N472"/>
      <c r="O472"/>
    </row>
    <row r="473" spans="1:15" ht="28.5" x14ac:dyDescent="0.15">
      <c r="A473" s="29" t="s">
        <v>3371</v>
      </c>
      <c r="B473" s="70" t="s">
        <v>6956</v>
      </c>
      <c r="C473" s="31">
        <f>IF($C$2&gt;0,$C$2,MULTIPLIER!$C$59)</f>
        <v>0</v>
      </c>
      <c r="D473" s="32">
        <v>41.4</v>
      </c>
      <c r="E473" s="43">
        <f t="shared" si="7"/>
        <v>0</v>
      </c>
      <c r="F473"/>
      <c r="G473"/>
      <c r="H473"/>
      <c r="I473"/>
      <c r="J473"/>
      <c r="K473"/>
      <c r="L473"/>
      <c r="M473"/>
      <c r="N473"/>
      <c r="O473"/>
    </row>
    <row r="474" spans="1:15" ht="28.5" x14ac:dyDescent="0.15">
      <c r="A474" s="33" t="s">
        <v>3373</v>
      </c>
      <c r="B474" s="71" t="s">
        <v>6957</v>
      </c>
      <c r="C474" s="35">
        <f>IF($C$2&gt;0,$C$2,MULTIPLIER!$C$59)</f>
        <v>0</v>
      </c>
      <c r="D474" s="36">
        <v>47.2</v>
      </c>
      <c r="E474" s="43">
        <f t="shared" si="7"/>
        <v>0</v>
      </c>
      <c r="F474"/>
      <c r="G474"/>
      <c r="H474"/>
      <c r="I474"/>
      <c r="J474"/>
      <c r="K474"/>
      <c r="L474"/>
      <c r="M474"/>
      <c r="N474"/>
      <c r="O474"/>
    </row>
    <row r="475" spans="1:15" ht="28.5" x14ac:dyDescent="0.15">
      <c r="A475" s="29" t="s">
        <v>3375</v>
      </c>
      <c r="B475" s="70" t="s">
        <v>6958</v>
      </c>
      <c r="C475" s="31">
        <f>IF($C$2&gt;0,$C$2,MULTIPLIER!$C$59)</f>
        <v>0</v>
      </c>
      <c r="D475" s="32">
        <v>53.7</v>
      </c>
      <c r="E475" s="43">
        <f t="shared" si="7"/>
        <v>0</v>
      </c>
      <c r="F475"/>
      <c r="G475"/>
      <c r="H475"/>
      <c r="I475"/>
      <c r="J475"/>
      <c r="K475"/>
      <c r="L475"/>
      <c r="M475"/>
      <c r="N475"/>
      <c r="O475"/>
    </row>
    <row r="476" spans="1:15" ht="28.5" x14ac:dyDescent="0.15">
      <c r="A476" s="33" t="s">
        <v>3377</v>
      </c>
      <c r="B476" s="71" t="s">
        <v>6959</v>
      </c>
      <c r="C476" s="35">
        <f>IF($C$2&gt;0,$C$2,MULTIPLIER!$C$59)</f>
        <v>0</v>
      </c>
      <c r="D476" s="36">
        <v>59.4</v>
      </c>
      <c r="E476" s="43">
        <f t="shared" si="7"/>
        <v>0</v>
      </c>
      <c r="F476"/>
      <c r="G476"/>
      <c r="H476"/>
      <c r="I476"/>
      <c r="J476"/>
      <c r="K476"/>
      <c r="L476"/>
      <c r="M476"/>
      <c r="N476"/>
      <c r="O476"/>
    </row>
    <row r="477" spans="1:15" ht="28.5" x14ac:dyDescent="0.15">
      <c r="A477" s="29" t="s">
        <v>3379</v>
      </c>
      <c r="B477" s="70" t="s">
        <v>6960</v>
      </c>
      <c r="C477" s="31">
        <f>IF($C$2&gt;0,$C$2,MULTIPLIER!$C$59)</f>
        <v>0</v>
      </c>
      <c r="D477" s="32">
        <v>29.9</v>
      </c>
      <c r="E477" s="43">
        <f t="shared" ref="E477:E540" si="8">C477*D477</f>
        <v>0</v>
      </c>
      <c r="F477"/>
      <c r="G477"/>
      <c r="H477"/>
      <c r="I477"/>
      <c r="J477"/>
      <c r="K477"/>
      <c r="L477"/>
      <c r="M477"/>
      <c r="N477"/>
      <c r="O477"/>
    </row>
    <row r="478" spans="1:15" ht="28.5" x14ac:dyDescent="0.15">
      <c r="A478" s="33" t="s">
        <v>3381</v>
      </c>
      <c r="B478" s="71" t="s">
        <v>6961</v>
      </c>
      <c r="C478" s="35">
        <f>IF($C$2&gt;0,$C$2,MULTIPLIER!$C$59)</f>
        <v>0</v>
      </c>
      <c r="D478" s="36">
        <v>31.8</v>
      </c>
      <c r="E478" s="43">
        <f t="shared" si="8"/>
        <v>0</v>
      </c>
      <c r="F478"/>
      <c r="G478"/>
      <c r="H478"/>
      <c r="I478"/>
      <c r="J478"/>
      <c r="K478"/>
      <c r="L478"/>
      <c r="M478"/>
      <c r="N478"/>
      <c r="O478"/>
    </row>
    <row r="479" spans="1:15" ht="28.5" x14ac:dyDescent="0.15">
      <c r="A479" s="29" t="s">
        <v>3383</v>
      </c>
      <c r="B479" s="70" t="s">
        <v>6962</v>
      </c>
      <c r="C479" s="31">
        <f>IF($C$2&gt;0,$C$2,MULTIPLIER!$C$59)</f>
        <v>0</v>
      </c>
      <c r="D479" s="32">
        <v>35.200000000000003</v>
      </c>
      <c r="E479" s="43">
        <f t="shared" si="8"/>
        <v>0</v>
      </c>
      <c r="F479"/>
      <c r="G479"/>
      <c r="H479"/>
      <c r="I479"/>
      <c r="J479"/>
      <c r="K479"/>
      <c r="L479"/>
      <c r="M479"/>
      <c r="N479"/>
      <c r="O479"/>
    </row>
    <row r="480" spans="1:15" ht="28.5" x14ac:dyDescent="0.15">
      <c r="A480" s="33" t="s">
        <v>3385</v>
      </c>
      <c r="B480" s="71" t="s">
        <v>6963</v>
      </c>
      <c r="C480" s="35">
        <f>IF($C$2&gt;0,$C$2,MULTIPLIER!$C$59)</f>
        <v>0</v>
      </c>
      <c r="D480" s="36">
        <v>38.299999999999997</v>
      </c>
      <c r="E480" s="43">
        <f t="shared" si="8"/>
        <v>0</v>
      </c>
      <c r="F480"/>
      <c r="G480"/>
      <c r="H480"/>
      <c r="I480"/>
      <c r="J480"/>
      <c r="K480"/>
      <c r="L480"/>
      <c r="M480"/>
      <c r="N480"/>
      <c r="O480"/>
    </row>
    <row r="481" spans="1:15" ht="28.5" x14ac:dyDescent="0.15">
      <c r="A481" s="29" t="s">
        <v>3387</v>
      </c>
      <c r="B481" s="70" t="s">
        <v>6964</v>
      </c>
      <c r="C481" s="31">
        <f>IF($C$2&gt;0,$C$2,MULTIPLIER!$C$59)</f>
        <v>0</v>
      </c>
      <c r="D481" s="32">
        <v>41.4</v>
      </c>
      <c r="E481" s="43">
        <f t="shared" si="8"/>
        <v>0</v>
      </c>
      <c r="F481"/>
      <c r="G481"/>
      <c r="H481"/>
      <c r="I481"/>
      <c r="J481"/>
      <c r="K481"/>
      <c r="L481"/>
      <c r="M481"/>
      <c r="N481"/>
      <c r="O481"/>
    </row>
    <row r="482" spans="1:15" ht="28.5" x14ac:dyDescent="0.15">
      <c r="A482" s="33" t="s">
        <v>3389</v>
      </c>
      <c r="B482" s="71" t="s">
        <v>6965</v>
      </c>
      <c r="C482" s="35">
        <f>IF($C$2&gt;0,$C$2,MULTIPLIER!$C$59)</f>
        <v>0</v>
      </c>
      <c r="D482" s="36">
        <v>47.2</v>
      </c>
      <c r="E482" s="43">
        <f t="shared" si="8"/>
        <v>0</v>
      </c>
      <c r="F482"/>
      <c r="G482"/>
      <c r="H482"/>
      <c r="I482"/>
      <c r="J482"/>
      <c r="K482"/>
      <c r="L482"/>
      <c r="M482"/>
      <c r="N482"/>
      <c r="O482"/>
    </row>
    <row r="483" spans="1:15" ht="28.5" x14ac:dyDescent="0.15">
      <c r="A483" s="29" t="s">
        <v>3391</v>
      </c>
      <c r="B483" s="70" t="s">
        <v>6966</v>
      </c>
      <c r="C483" s="31">
        <f>IF($C$2&gt;0,$C$2,MULTIPLIER!$C$59)</f>
        <v>0</v>
      </c>
      <c r="D483" s="32">
        <v>53.7</v>
      </c>
      <c r="E483" s="43">
        <f t="shared" si="8"/>
        <v>0</v>
      </c>
      <c r="F483"/>
      <c r="G483"/>
      <c r="H483"/>
      <c r="I483"/>
      <c r="J483"/>
      <c r="K483"/>
      <c r="L483"/>
      <c r="M483"/>
      <c r="N483"/>
      <c r="O483"/>
    </row>
    <row r="484" spans="1:15" ht="28.5" x14ac:dyDescent="0.15">
      <c r="A484" s="33" t="s">
        <v>3393</v>
      </c>
      <c r="B484" s="71" t="s">
        <v>6967</v>
      </c>
      <c r="C484" s="35">
        <f>IF($C$2&gt;0,$C$2,MULTIPLIER!$C$59)</f>
        <v>0</v>
      </c>
      <c r="D484" s="36">
        <v>59.4</v>
      </c>
      <c r="E484" s="43">
        <f t="shared" si="8"/>
        <v>0</v>
      </c>
      <c r="F484"/>
      <c r="G484"/>
      <c r="H484"/>
      <c r="I484"/>
      <c r="J484"/>
      <c r="K484"/>
      <c r="L484"/>
      <c r="M484"/>
      <c r="N484"/>
      <c r="O484"/>
    </row>
    <row r="485" spans="1:15" ht="14.25" x14ac:dyDescent="0.15">
      <c r="A485" s="29" t="s">
        <v>3395</v>
      </c>
      <c r="B485" s="70" t="s">
        <v>6968</v>
      </c>
      <c r="C485" s="31">
        <f>IF($C$2&gt;0,$C$2,MULTIPLIER!$C$58)</f>
        <v>0</v>
      </c>
      <c r="D485" s="32">
        <v>7.5</v>
      </c>
      <c r="E485" s="43">
        <f t="shared" si="8"/>
        <v>0</v>
      </c>
      <c r="F485"/>
      <c r="G485"/>
      <c r="H485"/>
      <c r="I485"/>
      <c r="J485"/>
      <c r="K485"/>
      <c r="L485"/>
      <c r="M485"/>
      <c r="N485"/>
      <c r="O485"/>
    </row>
    <row r="486" spans="1:15" ht="14.25" x14ac:dyDescent="0.15">
      <c r="A486" s="33" t="s">
        <v>3397</v>
      </c>
      <c r="B486" s="71" t="s">
        <v>6969</v>
      </c>
      <c r="C486" s="35">
        <f>IF($C$2&gt;0,$C$2,MULTIPLIER!$C$58)</f>
        <v>0</v>
      </c>
      <c r="D486" s="36">
        <v>9.6999999999999993</v>
      </c>
      <c r="E486" s="43">
        <f t="shared" si="8"/>
        <v>0</v>
      </c>
      <c r="F486"/>
      <c r="G486"/>
      <c r="H486"/>
      <c r="I486"/>
      <c r="J486"/>
      <c r="K486"/>
      <c r="L486"/>
      <c r="M486"/>
      <c r="N486"/>
      <c r="O486"/>
    </row>
    <row r="487" spans="1:15" ht="14.25" x14ac:dyDescent="0.15">
      <c r="A487" s="29" t="s">
        <v>3399</v>
      </c>
      <c r="B487" s="70" t="s">
        <v>6970</v>
      </c>
      <c r="C487" s="31">
        <f>IF($C$2&gt;0,$C$2,MULTIPLIER!$C$58)</f>
        <v>0</v>
      </c>
      <c r="D487" s="32">
        <v>11.9</v>
      </c>
      <c r="E487" s="43">
        <f t="shared" si="8"/>
        <v>0</v>
      </c>
      <c r="F487"/>
      <c r="G487"/>
      <c r="H487"/>
      <c r="I487"/>
      <c r="J487"/>
      <c r="K487"/>
      <c r="L487"/>
      <c r="M487"/>
      <c r="N487"/>
      <c r="O487"/>
    </row>
    <row r="488" spans="1:15" ht="14.25" x14ac:dyDescent="0.15">
      <c r="A488" s="33" t="s">
        <v>3401</v>
      </c>
      <c r="B488" s="71" t="s">
        <v>6971</v>
      </c>
      <c r="C488" s="35">
        <f>IF($C$2&gt;0,$C$2,MULTIPLIER!$C$58)</f>
        <v>0</v>
      </c>
      <c r="D488" s="36">
        <v>14.1</v>
      </c>
      <c r="E488" s="43">
        <f t="shared" si="8"/>
        <v>0</v>
      </c>
      <c r="F488"/>
      <c r="G488"/>
      <c r="H488"/>
      <c r="I488"/>
      <c r="J488"/>
      <c r="K488"/>
      <c r="L488"/>
      <c r="M488"/>
      <c r="N488"/>
      <c r="O488"/>
    </row>
    <row r="489" spans="1:15" ht="14.25" x14ac:dyDescent="0.15">
      <c r="A489" s="29" t="s">
        <v>3403</v>
      </c>
      <c r="B489" s="70" t="s">
        <v>6972</v>
      </c>
      <c r="C489" s="31">
        <f>IF($C$2&gt;0,$C$2,MULTIPLIER!$C$58)</f>
        <v>0</v>
      </c>
      <c r="D489" s="32">
        <v>16.3</v>
      </c>
      <c r="E489" s="43">
        <f t="shared" si="8"/>
        <v>0</v>
      </c>
      <c r="F489"/>
      <c r="G489"/>
      <c r="H489"/>
      <c r="I489"/>
      <c r="J489"/>
      <c r="K489"/>
      <c r="L489"/>
      <c r="M489"/>
      <c r="N489"/>
      <c r="O489"/>
    </row>
    <row r="490" spans="1:15" ht="14.25" x14ac:dyDescent="0.15">
      <c r="A490" s="33" t="s">
        <v>3405</v>
      </c>
      <c r="B490" s="71" t="s">
        <v>6973</v>
      </c>
      <c r="C490" s="35">
        <f>IF($C$2&gt;0,$C$2,MULTIPLIER!$C$58)</f>
        <v>0</v>
      </c>
      <c r="D490" s="36">
        <v>20.7</v>
      </c>
      <c r="E490" s="43">
        <f t="shared" si="8"/>
        <v>0</v>
      </c>
      <c r="F490"/>
      <c r="G490"/>
      <c r="H490"/>
      <c r="I490"/>
      <c r="J490"/>
      <c r="K490"/>
      <c r="L490"/>
      <c r="M490"/>
      <c r="N490"/>
      <c r="O490"/>
    </row>
    <row r="491" spans="1:15" ht="14.25" x14ac:dyDescent="0.15">
      <c r="A491" s="29" t="s">
        <v>3407</v>
      </c>
      <c r="B491" s="70" t="s">
        <v>6974</v>
      </c>
      <c r="C491" s="31">
        <f>IF($C$2&gt;0,$C$2,MULTIPLIER!$C$58)</f>
        <v>0</v>
      </c>
      <c r="D491" s="32">
        <v>25.1</v>
      </c>
      <c r="E491" s="43">
        <f t="shared" si="8"/>
        <v>0</v>
      </c>
      <c r="F491"/>
      <c r="G491"/>
      <c r="H491"/>
      <c r="I491"/>
      <c r="J491"/>
      <c r="K491"/>
      <c r="L491"/>
      <c r="M491"/>
      <c r="N491"/>
      <c r="O491"/>
    </row>
    <row r="492" spans="1:15" ht="14.25" x14ac:dyDescent="0.15">
      <c r="A492" s="33" t="s">
        <v>3409</v>
      </c>
      <c r="B492" s="71" t="s">
        <v>6975</v>
      </c>
      <c r="C492" s="35">
        <f>IF($C$2&gt;0,$C$2,MULTIPLIER!$C$58)</f>
        <v>0</v>
      </c>
      <c r="D492" s="36">
        <v>29.4</v>
      </c>
      <c r="E492" s="43">
        <f t="shared" si="8"/>
        <v>0</v>
      </c>
      <c r="F492"/>
      <c r="G492"/>
      <c r="H492"/>
      <c r="I492"/>
      <c r="J492"/>
      <c r="K492"/>
      <c r="L492"/>
      <c r="M492"/>
      <c r="N492"/>
      <c r="O492"/>
    </row>
    <row r="493" spans="1:15" ht="14.25" x14ac:dyDescent="0.15">
      <c r="A493" s="29" t="s">
        <v>3411</v>
      </c>
      <c r="B493" s="70" t="s">
        <v>6976</v>
      </c>
      <c r="C493" s="31">
        <f>IF($C$2&gt;0,$C$2,MULTIPLIER!$C$58)</f>
        <v>0</v>
      </c>
      <c r="D493" s="32">
        <v>15.7</v>
      </c>
      <c r="E493" s="43">
        <f t="shared" si="8"/>
        <v>0</v>
      </c>
      <c r="F493"/>
      <c r="G493"/>
      <c r="H493"/>
      <c r="I493"/>
      <c r="J493"/>
      <c r="K493"/>
      <c r="L493"/>
      <c r="M493"/>
      <c r="N493"/>
      <c r="O493"/>
    </row>
    <row r="494" spans="1:15" ht="14.25" x14ac:dyDescent="0.15">
      <c r="A494" s="33" t="s">
        <v>3412</v>
      </c>
      <c r="B494" s="71" t="s">
        <v>6977</v>
      </c>
      <c r="C494" s="35">
        <f>IF($C$2&gt;0,$C$2,MULTIPLIER!$C$58)</f>
        <v>0</v>
      </c>
      <c r="D494" s="36">
        <v>17.899999999999999</v>
      </c>
      <c r="E494" s="43">
        <f t="shared" si="8"/>
        <v>0</v>
      </c>
      <c r="F494"/>
      <c r="G494"/>
      <c r="H494"/>
      <c r="I494"/>
      <c r="J494"/>
      <c r="K494"/>
      <c r="L494"/>
      <c r="M494"/>
      <c r="N494"/>
      <c r="O494"/>
    </row>
    <row r="495" spans="1:15" ht="14.25" x14ac:dyDescent="0.15">
      <c r="A495" s="29" t="s">
        <v>3413</v>
      </c>
      <c r="B495" s="70" t="s">
        <v>6978</v>
      </c>
      <c r="C495" s="31">
        <f>IF($C$2&gt;0,$C$2,MULTIPLIER!$C$58)</f>
        <v>0</v>
      </c>
      <c r="D495" s="32">
        <v>20.100000000000001</v>
      </c>
      <c r="E495" s="43">
        <f t="shared" si="8"/>
        <v>0</v>
      </c>
      <c r="F495"/>
      <c r="G495"/>
      <c r="H495"/>
      <c r="I495"/>
      <c r="J495"/>
      <c r="K495"/>
      <c r="L495"/>
      <c r="M495"/>
      <c r="N495"/>
      <c r="O495"/>
    </row>
    <row r="496" spans="1:15" ht="14.25" x14ac:dyDescent="0.15">
      <c r="A496" s="33" t="s">
        <v>3414</v>
      </c>
      <c r="B496" s="71" t="s">
        <v>6979</v>
      </c>
      <c r="C496" s="35">
        <f>IF($C$2&gt;0,$C$2,MULTIPLIER!$C$58)</f>
        <v>0</v>
      </c>
      <c r="D496" s="36">
        <v>22.3</v>
      </c>
      <c r="E496" s="43">
        <f t="shared" si="8"/>
        <v>0</v>
      </c>
      <c r="F496"/>
      <c r="G496"/>
      <c r="H496"/>
      <c r="I496"/>
      <c r="J496"/>
      <c r="K496"/>
      <c r="L496"/>
      <c r="M496"/>
      <c r="N496"/>
      <c r="O496"/>
    </row>
    <row r="497" spans="1:15" ht="14.25" x14ac:dyDescent="0.15">
      <c r="A497" s="29" t="s">
        <v>3415</v>
      </c>
      <c r="B497" s="70" t="s">
        <v>6980</v>
      </c>
      <c r="C497" s="31">
        <f>IF($C$2&gt;0,$C$2,MULTIPLIER!$C$58)</f>
        <v>0</v>
      </c>
      <c r="D497" s="32">
        <v>24.5</v>
      </c>
      <c r="E497" s="43">
        <f t="shared" si="8"/>
        <v>0</v>
      </c>
      <c r="F497"/>
      <c r="G497"/>
      <c r="H497"/>
      <c r="I497"/>
      <c r="J497"/>
      <c r="K497"/>
      <c r="L497"/>
      <c r="M497"/>
      <c r="N497"/>
      <c r="O497"/>
    </row>
    <row r="498" spans="1:15" ht="14.25" x14ac:dyDescent="0.15">
      <c r="A498" s="33" t="s">
        <v>3416</v>
      </c>
      <c r="B498" s="71" t="s">
        <v>6981</v>
      </c>
      <c r="C498" s="35">
        <f>IF($C$2&gt;0,$C$2,MULTIPLIER!$C$58)</f>
        <v>0</v>
      </c>
      <c r="D498" s="36">
        <v>28.9</v>
      </c>
      <c r="E498" s="43">
        <f t="shared" si="8"/>
        <v>0</v>
      </c>
      <c r="F498"/>
      <c r="G498"/>
      <c r="H498"/>
      <c r="I498"/>
      <c r="J498"/>
      <c r="K498"/>
      <c r="L498"/>
      <c r="M498"/>
      <c r="N498"/>
      <c r="O498"/>
    </row>
    <row r="499" spans="1:15" ht="14.25" x14ac:dyDescent="0.15">
      <c r="A499" s="29" t="s">
        <v>3417</v>
      </c>
      <c r="B499" s="70" t="s">
        <v>6982</v>
      </c>
      <c r="C499" s="31">
        <f>IF($C$2&gt;0,$C$2,MULTIPLIER!$C$58)</f>
        <v>0</v>
      </c>
      <c r="D499" s="32">
        <v>33.299999999999997</v>
      </c>
      <c r="E499" s="43">
        <f t="shared" si="8"/>
        <v>0</v>
      </c>
      <c r="F499"/>
      <c r="G499"/>
      <c r="H499"/>
      <c r="I499"/>
      <c r="J499"/>
      <c r="K499"/>
      <c r="L499"/>
      <c r="M499"/>
      <c r="N499"/>
      <c r="O499"/>
    </row>
    <row r="500" spans="1:15" ht="14.25" x14ac:dyDescent="0.15">
      <c r="A500" s="33" t="s">
        <v>3418</v>
      </c>
      <c r="B500" s="71" t="s">
        <v>6983</v>
      </c>
      <c r="C500" s="35">
        <f>IF($C$2&gt;0,$C$2,MULTIPLIER!$C$58)</f>
        <v>0</v>
      </c>
      <c r="D500" s="36">
        <v>37.6</v>
      </c>
      <c r="E500" s="43">
        <f t="shared" si="8"/>
        <v>0</v>
      </c>
      <c r="F500"/>
      <c r="G500"/>
      <c r="H500"/>
      <c r="I500"/>
      <c r="J500"/>
      <c r="K500"/>
      <c r="L500"/>
      <c r="M500"/>
      <c r="N500"/>
      <c r="O500"/>
    </row>
    <row r="501" spans="1:15" ht="14.25" x14ac:dyDescent="0.15">
      <c r="A501" s="29" t="s">
        <v>3419</v>
      </c>
      <c r="B501" s="70" t="s">
        <v>6984</v>
      </c>
      <c r="C501" s="31">
        <f>IF($C$2&gt;0,$C$2,MULTIPLIER!$C$58)</f>
        <v>0</v>
      </c>
      <c r="D501" s="32">
        <v>15.7</v>
      </c>
      <c r="E501" s="43">
        <f t="shared" si="8"/>
        <v>0</v>
      </c>
      <c r="F501"/>
      <c r="G501"/>
      <c r="H501"/>
      <c r="I501"/>
      <c r="J501"/>
      <c r="K501"/>
      <c r="L501"/>
      <c r="M501"/>
      <c r="N501"/>
      <c r="O501"/>
    </row>
    <row r="502" spans="1:15" ht="14.25" x14ac:dyDescent="0.15">
      <c r="A502" s="33" t="s">
        <v>3420</v>
      </c>
      <c r="B502" s="71" t="s">
        <v>6985</v>
      </c>
      <c r="C502" s="35">
        <f>IF($C$2&gt;0,$C$2,MULTIPLIER!$C$58)</f>
        <v>0</v>
      </c>
      <c r="D502" s="36">
        <v>17.899999999999999</v>
      </c>
      <c r="E502" s="43">
        <f t="shared" si="8"/>
        <v>0</v>
      </c>
      <c r="F502"/>
      <c r="G502"/>
      <c r="H502"/>
      <c r="I502"/>
      <c r="J502"/>
      <c r="K502"/>
      <c r="L502"/>
      <c r="M502"/>
      <c r="N502"/>
      <c r="O502"/>
    </row>
    <row r="503" spans="1:15" ht="14.25" x14ac:dyDescent="0.15">
      <c r="A503" s="29" t="s">
        <v>3421</v>
      </c>
      <c r="B503" s="70" t="s">
        <v>6986</v>
      </c>
      <c r="C503" s="31">
        <f>IF($C$2&gt;0,$C$2,MULTIPLIER!$C$58)</f>
        <v>0</v>
      </c>
      <c r="D503" s="32">
        <v>20.100000000000001</v>
      </c>
      <c r="E503" s="43">
        <f t="shared" si="8"/>
        <v>0</v>
      </c>
      <c r="F503"/>
      <c r="G503"/>
      <c r="H503"/>
      <c r="I503"/>
      <c r="J503"/>
      <c r="K503"/>
      <c r="L503"/>
      <c r="M503"/>
      <c r="N503"/>
      <c r="O503"/>
    </row>
    <row r="504" spans="1:15" ht="14.25" x14ac:dyDescent="0.15">
      <c r="A504" s="33" t="s">
        <v>3422</v>
      </c>
      <c r="B504" s="71" t="s">
        <v>6987</v>
      </c>
      <c r="C504" s="35">
        <f>IF($C$2&gt;0,$C$2,MULTIPLIER!$C$58)</f>
        <v>0</v>
      </c>
      <c r="D504" s="36">
        <v>22.3</v>
      </c>
      <c r="E504" s="43">
        <f t="shared" si="8"/>
        <v>0</v>
      </c>
      <c r="F504"/>
      <c r="G504"/>
      <c r="H504"/>
      <c r="I504"/>
      <c r="J504"/>
      <c r="K504"/>
      <c r="L504"/>
      <c r="M504"/>
      <c r="N504"/>
      <c r="O504"/>
    </row>
    <row r="505" spans="1:15" ht="14.25" x14ac:dyDescent="0.15">
      <c r="A505" s="29" t="s">
        <v>3423</v>
      </c>
      <c r="B505" s="70" t="s">
        <v>6988</v>
      </c>
      <c r="C505" s="31">
        <f>IF($C$2&gt;0,$C$2,MULTIPLIER!$C$58)</f>
        <v>0</v>
      </c>
      <c r="D505" s="32">
        <v>24.5</v>
      </c>
      <c r="E505" s="43">
        <f t="shared" si="8"/>
        <v>0</v>
      </c>
      <c r="F505"/>
      <c r="G505"/>
      <c r="H505"/>
      <c r="I505"/>
      <c r="J505"/>
      <c r="K505"/>
      <c r="L505"/>
      <c r="M505"/>
      <c r="N505"/>
      <c r="O505"/>
    </row>
    <row r="506" spans="1:15" ht="14.25" x14ac:dyDescent="0.15">
      <c r="A506" s="33" t="s">
        <v>3424</v>
      </c>
      <c r="B506" s="71" t="s">
        <v>6989</v>
      </c>
      <c r="C506" s="35">
        <f>IF($C$2&gt;0,$C$2,MULTIPLIER!$C$58)</f>
        <v>0</v>
      </c>
      <c r="D506" s="36">
        <v>28.9</v>
      </c>
      <c r="E506" s="43">
        <f t="shared" si="8"/>
        <v>0</v>
      </c>
      <c r="F506"/>
      <c r="G506"/>
      <c r="H506"/>
      <c r="I506"/>
      <c r="J506"/>
      <c r="K506"/>
      <c r="L506"/>
      <c r="M506"/>
      <c r="N506"/>
      <c r="O506"/>
    </row>
    <row r="507" spans="1:15" ht="14.25" x14ac:dyDescent="0.15">
      <c r="A507" s="29" t="s">
        <v>3425</v>
      </c>
      <c r="B507" s="70" t="s">
        <v>6990</v>
      </c>
      <c r="C507" s="31">
        <f>IF($C$2&gt;0,$C$2,MULTIPLIER!$C$58)</f>
        <v>0</v>
      </c>
      <c r="D507" s="32">
        <v>33.299999999999997</v>
      </c>
      <c r="E507" s="43">
        <f t="shared" si="8"/>
        <v>0</v>
      </c>
      <c r="F507"/>
      <c r="G507"/>
      <c r="H507"/>
      <c r="I507"/>
      <c r="J507"/>
      <c r="K507"/>
      <c r="L507"/>
      <c r="M507"/>
      <c r="N507"/>
      <c r="O507"/>
    </row>
    <row r="508" spans="1:15" ht="14.25" x14ac:dyDescent="0.15">
      <c r="A508" s="33" t="s">
        <v>3426</v>
      </c>
      <c r="B508" s="71" t="s">
        <v>6991</v>
      </c>
      <c r="C508" s="35">
        <f>IF($C$2&gt;0,$C$2,MULTIPLIER!$C$58)</f>
        <v>0</v>
      </c>
      <c r="D508" s="36">
        <v>37.6</v>
      </c>
      <c r="E508" s="43">
        <f t="shared" si="8"/>
        <v>0</v>
      </c>
      <c r="F508"/>
      <c r="G508"/>
      <c r="H508"/>
      <c r="I508"/>
      <c r="J508"/>
      <c r="K508"/>
      <c r="L508"/>
      <c r="M508"/>
      <c r="N508"/>
      <c r="O508"/>
    </row>
    <row r="509" spans="1:15" ht="14.25" x14ac:dyDescent="0.15">
      <c r="A509" s="29" t="s">
        <v>3427</v>
      </c>
      <c r="B509" s="70" t="s">
        <v>6992</v>
      </c>
      <c r="C509" s="31">
        <f>IF($C$2&gt;0,$C$2,MULTIPLIER!$C$58)</f>
        <v>0</v>
      </c>
      <c r="D509" s="32">
        <v>15</v>
      </c>
      <c r="E509" s="43">
        <f t="shared" si="8"/>
        <v>0</v>
      </c>
      <c r="F509"/>
      <c r="G509"/>
      <c r="H509"/>
      <c r="I509"/>
      <c r="J509"/>
      <c r="K509"/>
      <c r="L509"/>
      <c r="M509"/>
      <c r="N509"/>
      <c r="O509"/>
    </row>
    <row r="510" spans="1:15" ht="14.25" x14ac:dyDescent="0.15">
      <c r="A510" s="33" t="s">
        <v>3428</v>
      </c>
      <c r="B510" s="71" t="s">
        <v>6993</v>
      </c>
      <c r="C510" s="35">
        <f>IF($C$2&gt;0,$C$2,MULTIPLIER!$C$58)</f>
        <v>0</v>
      </c>
      <c r="D510" s="36">
        <v>17.2</v>
      </c>
      <c r="E510" s="43">
        <f t="shared" si="8"/>
        <v>0</v>
      </c>
      <c r="F510"/>
      <c r="G510"/>
      <c r="H510"/>
      <c r="I510"/>
      <c r="J510"/>
      <c r="K510"/>
      <c r="L510"/>
      <c r="M510"/>
      <c r="N510"/>
      <c r="O510"/>
    </row>
    <row r="511" spans="1:15" ht="14.25" x14ac:dyDescent="0.15">
      <c r="A511" s="29" t="s">
        <v>3429</v>
      </c>
      <c r="B511" s="70" t="s">
        <v>6994</v>
      </c>
      <c r="C511" s="31">
        <f>IF($C$2&gt;0,$C$2,MULTIPLIER!$C$58)</f>
        <v>0</v>
      </c>
      <c r="D511" s="32">
        <v>19.399999999999999</v>
      </c>
      <c r="E511" s="43">
        <f t="shared" si="8"/>
        <v>0</v>
      </c>
      <c r="F511"/>
      <c r="G511"/>
      <c r="H511"/>
      <c r="I511"/>
      <c r="J511"/>
      <c r="K511"/>
      <c r="L511"/>
      <c r="M511"/>
      <c r="N511"/>
      <c r="O511"/>
    </row>
    <row r="512" spans="1:15" ht="14.25" x14ac:dyDescent="0.15">
      <c r="A512" s="33" t="s">
        <v>3430</v>
      </c>
      <c r="B512" s="71" t="s">
        <v>6995</v>
      </c>
      <c r="C512" s="35">
        <f>IF($C$2&gt;0,$C$2,MULTIPLIER!$C$58)</f>
        <v>0</v>
      </c>
      <c r="D512" s="36">
        <v>21.6</v>
      </c>
      <c r="E512" s="43">
        <f t="shared" si="8"/>
        <v>0</v>
      </c>
      <c r="F512"/>
      <c r="G512"/>
      <c r="H512"/>
      <c r="I512"/>
      <c r="J512"/>
      <c r="K512"/>
      <c r="L512"/>
      <c r="M512"/>
      <c r="N512"/>
      <c r="O512"/>
    </row>
    <row r="513" spans="1:15" ht="14.25" x14ac:dyDescent="0.15">
      <c r="A513" s="29" t="s">
        <v>3431</v>
      </c>
      <c r="B513" s="70" t="s">
        <v>6996</v>
      </c>
      <c r="C513" s="31">
        <f>IF($C$2&gt;0,$C$2,MULTIPLIER!$C$58)</f>
        <v>0</v>
      </c>
      <c r="D513" s="32">
        <v>23.8</v>
      </c>
      <c r="E513" s="43">
        <f t="shared" si="8"/>
        <v>0</v>
      </c>
      <c r="F513"/>
      <c r="G513"/>
      <c r="H513"/>
      <c r="I513"/>
      <c r="J513"/>
      <c r="K513"/>
      <c r="L513"/>
      <c r="M513"/>
      <c r="N513"/>
      <c r="O513"/>
    </row>
    <row r="514" spans="1:15" ht="14.25" x14ac:dyDescent="0.15">
      <c r="A514" s="33" t="s">
        <v>3432</v>
      </c>
      <c r="B514" s="71" t="s">
        <v>6997</v>
      </c>
      <c r="C514" s="35">
        <f>IF($C$2&gt;0,$C$2,MULTIPLIER!$C$58)</f>
        <v>0</v>
      </c>
      <c r="D514" s="36">
        <v>28.2</v>
      </c>
      <c r="E514" s="43">
        <f t="shared" si="8"/>
        <v>0</v>
      </c>
      <c r="F514"/>
      <c r="G514"/>
      <c r="H514"/>
      <c r="I514"/>
      <c r="J514"/>
      <c r="K514"/>
      <c r="L514"/>
      <c r="M514"/>
      <c r="N514"/>
      <c r="O514"/>
    </row>
    <row r="515" spans="1:15" ht="14.25" x14ac:dyDescent="0.15">
      <c r="A515" s="29" t="s">
        <v>3433</v>
      </c>
      <c r="B515" s="70" t="s">
        <v>6998</v>
      </c>
      <c r="C515" s="31">
        <f>IF($C$2&gt;0,$C$2,MULTIPLIER!$C$58)</f>
        <v>0</v>
      </c>
      <c r="D515" s="32">
        <v>32.6</v>
      </c>
      <c r="E515" s="43">
        <f t="shared" si="8"/>
        <v>0</v>
      </c>
      <c r="F515"/>
      <c r="G515"/>
      <c r="H515"/>
      <c r="I515"/>
      <c r="J515"/>
      <c r="K515"/>
      <c r="L515"/>
      <c r="M515"/>
      <c r="N515"/>
      <c r="O515"/>
    </row>
    <row r="516" spans="1:15" ht="14.25" x14ac:dyDescent="0.15">
      <c r="A516" s="33" t="s">
        <v>3434</v>
      </c>
      <c r="B516" s="71" t="s">
        <v>6999</v>
      </c>
      <c r="C516" s="35">
        <f>IF($C$2&gt;0,$C$2,MULTIPLIER!$C$58)</f>
        <v>0</v>
      </c>
      <c r="D516" s="36">
        <v>36.9</v>
      </c>
      <c r="E516" s="43">
        <f t="shared" si="8"/>
        <v>0</v>
      </c>
      <c r="F516"/>
      <c r="G516"/>
      <c r="H516"/>
      <c r="I516"/>
      <c r="J516"/>
      <c r="K516"/>
      <c r="L516"/>
      <c r="M516"/>
      <c r="N516"/>
      <c r="O516"/>
    </row>
    <row r="517" spans="1:15" ht="14.25" x14ac:dyDescent="0.15">
      <c r="A517" s="29" t="s">
        <v>3435</v>
      </c>
      <c r="B517" s="70" t="s">
        <v>7000</v>
      </c>
      <c r="C517" s="31">
        <f>IF($C$2&gt;0,$C$2,MULTIPLIER!$C$58)</f>
        <v>0</v>
      </c>
      <c r="D517" s="32">
        <v>15.7</v>
      </c>
      <c r="E517" s="43">
        <f t="shared" si="8"/>
        <v>0</v>
      </c>
      <c r="F517"/>
      <c r="G517"/>
      <c r="H517"/>
      <c r="I517"/>
      <c r="J517"/>
      <c r="K517"/>
      <c r="L517"/>
      <c r="M517"/>
      <c r="N517"/>
      <c r="O517"/>
    </row>
    <row r="518" spans="1:15" ht="14.25" x14ac:dyDescent="0.15">
      <c r="A518" s="33" t="s">
        <v>3436</v>
      </c>
      <c r="B518" s="71" t="s">
        <v>7001</v>
      </c>
      <c r="C518" s="35">
        <f>IF($C$2&gt;0,$C$2,MULTIPLIER!$C$58)</f>
        <v>0</v>
      </c>
      <c r="D518" s="36">
        <v>17.899999999999999</v>
      </c>
      <c r="E518" s="43">
        <f t="shared" si="8"/>
        <v>0</v>
      </c>
      <c r="F518"/>
      <c r="G518"/>
      <c r="H518"/>
      <c r="I518"/>
      <c r="J518"/>
      <c r="K518"/>
      <c r="L518"/>
      <c r="M518"/>
      <c r="N518"/>
      <c r="O518"/>
    </row>
    <row r="519" spans="1:15" ht="14.25" x14ac:dyDescent="0.15">
      <c r="A519" s="29" t="s">
        <v>3437</v>
      </c>
      <c r="B519" s="70" t="s">
        <v>7002</v>
      </c>
      <c r="C519" s="31">
        <f>IF($C$2&gt;0,$C$2,MULTIPLIER!$C$58)</f>
        <v>0</v>
      </c>
      <c r="D519" s="32">
        <v>20.100000000000001</v>
      </c>
      <c r="E519" s="43">
        <f t="shared" si="8"/>
        <v>0</v>
      </c>
      <c r="F519"/>
      <c r="G519"/>
      <c r="H519"/>
      <c r="I519"/>
      <c r="J519"/>
      <c r="K519"/>
      <c r="L519"/>
      <c r="M519"/>
      <c r="N519"/>
      <c r="O519"/>
    </row>
    <row r="520" spans="1:15" ht="14.25" x14ac:dyDescent="0.15">
      <c r="A520" s="33" t="s">
        <v>3438</v>
      </c>
      <c r="B520" s="71" t="s">
        <v>7003</v>
      </c>
      <c r="C520" s="35">
        <f>IF($C$2&gt;0,$C$2,MULTIPLIER!$C$58)</f>
        <v>0</v>
      </c>
      <c r="D520" s="36">
        <v>22.3</v>
      </c>
      <c r="E520" s="43">
        <f t="shared" si="8"/>
        <v>0</v>
      </c>
      <c r="F520"/>
      <c r="G520"/>
      <c r="H520"/>
      <c r="I520"/>
      <c r="J520"/>
      <c r="K520"/>
      <c r="L520"/>
      <c r="M520"/>
      <c r="N520"/>
      <c r="O520"/>
    </row>
    <row r="521" spans="1:15" ht="14.25" x14ac:dyDescent="0.15">
      <c r="A521" s="29" t="s">
        <v>3439</v>
      </c>
      <c r="B521" s="70" t="s">
        <v>7004</v>
      </c>
      <c r="C521" s="31">
        <f>IF($C$2&gt;0,$C$2,MULTIPLIER!$C$58)</f>
        <v>0</v>
      </c>
      <c r="D521" s="32">
        <v>24.5</v>
      </c>
      <c r="E521" s="43">
        <f t="shared" si="8"/>
        <v>0</v>
      </c>
      <c r="F521"/>
      <c r="G521"/>
      <c r="H521"/>
      <c r="I521"/>
      <c r="J521"/>
      <c r="K521"/>
      <c r="L521"/>
      <c r="M521"/>
      <c r="N521"/>
      <c r="O521"/>
    </row>
    <row r="522" spans="1:15" ht="14.25" x14ac:dyDescent="0.15">
      <c r="A522" s="33" t="s">
        <v>3440</v>
      </c>
      <c r="B522" s="71" t="s">
        <v>7005</v>
      </c>
      <c r="C522" s="35">
        <f>IF($C$2&gt;0,$C$2,MULTIPLIER!$C$58)</f>
        <v>0</v>
      </c>
      <c r="D522" s="36">
        <v>28.9</v>
      </c>
      <c r="E522" s="43">
        <f t="shared" si="8"/>
        <v>0</v>
      </c>
      <c r="F522"/>
      <c r="G522"/>
      <c r="H522"/>
      <c r="I522"/>
      <c r="J522"/>
      <c r="K522"/>
      <c r="L522"/>
      <c r="M522"/>
      <c r="N522"/>
      <c r="O522"/>
    </row>
    <row r="523" spans="1:15" ht="14.25" x14ac:dyDescent="0.15">
      <c r="A523" s="29" t="s">
        <v>3441</v>
      </c>
      <c r="B523" s="70" t="s">
        <v>7006</v>
      </c>
      <c r="C523" s="31">
        <f>IF($C$2&gt;0,$C$2,MULTIPLIER!$C$58)</f>
        <v>0</v>
      </c>
      <c r="D523" s="32">
        <v>33.299999999999997</v>
      </c>
      <c r="E523" s="43">
        <f t="shared" si="8"/>
        <v>0</v>
      </c>
      <c r="F523"/>
      <c r="G523"/>
      <c r="H523"/>
      <c r="I523"/>
      <c r="J523"/>
      <c r="K523"/>
      <c r="L523"/>
      <c r="M523"/>
      <c r="N523"/>
      <c r="O523"/>
    </row>
    <row r="524" spans="1:15" ht="14.25" x14ac:dyDescent="0.15">
      <c r="A524" s="33" t="s">
        <v>3442</v>
      </c>
      <c r="B524" s="71" t="s">
        <v>7007</v>
      </c>
      <c r="C524" s="35">
        <f>IF($C$2&gt;0,$C$2,MULTIPLIER!$C$58)</f>
        <v>0</v>
      </c>
      <c r="D524" s="36">
        <v>37.6</v>
      </c>
      <c r="E524" s="43">
        <f t="shared" si="8"/>
        <v>0</v>
      </c>
      <c r="F524"/>
      <c r="G524"/>
      <c r="H524"/>
      <c r="I524"/>
      <c r="J524"/>
      <c r="K524"/>
      <c r="L524"/>
      <c r="M524"/>
      <c r="N524"/>
      <c r="O524"/>
    </row>
    <row r="525" spans="1:15" ht="14.25" x14ac:dyDescent="0.15">
      <c r="A525" s="29" t="s">
        <v>3443</v>
      </c>
      <c r="B525" s="70" t="s">
        <v>7008</v>
      </c>
      <c r="C525" s="31">
        <f>IF($C$2&gt;0,$C$2,MULTIPLIER!$C$58)</f>
        <v>0</v>
      </c>
      <c r="D525" s="32">
        <v>15</v>
      </c>
      <c r="E525" s="43">
        <f t="shared" si="8"/>
        <v>0</v>
      </c>
      <c r="F525"/>
      <c r="G525"/>
      <c r="H525"/>
      <c r="I525"/>
      <c r="J525"/>
      <c r="K525"/>
      <c r="L525"/>
      <c r="M525"/>
      <c r="N525"/>
      <c r="O525"/>
    </row>
    <row r="526" spans="1:15" ht="14.25" x14ac:dyDescent="0.15">
      <c r="A526" s="33" t="s">
        <v>3444</v>
      </c>
      <c r="B526" s="71" t="s">
        <v>7009</v>
      </c>
      <c r="C526" s="35">
        <f>IF($C$2&gt;0,$C$2,MULTIPLIER!$C$58)</f>
        <v>0</v>
      </c>
      <c r="D526" s="36">
        <v>17.2</v>
      </c>
      <c r="E526" s="43">
        <f t="shared" si="8"/>
        <v>0</v>
      </c>
      <c r="F526"/>
      <c r="G526"/>
      <c r="H526"/>
      <c r="I526"/>
      <c r="J526"/>
      <c r="K526"/>
      <c r="L526"/>
      <c r="M526"/>
      <c r="N526"/>
      <c r="O526"/>
    </row>
    <row r="527" spans="1:15" ht="14.25" x14ac:dyDescent="0.15">
      <c r="A527" s="29" t="s">
        <v>3445</v>
      </c>
      <c r="B527" s="70" t="s">
        <v>7010</v>
      </c>
      <c r="C527" s="31">
        <f>IF($C$2&gt;0,$C$2,MULTIPLIER!$C$58)</f>
        <v>0</v>
      </c>
      <c r="D527" s="32">
        <v>19.399999999999999</v>
      </c>
      <c r="E527" s="43">
        <f t="shared" si="8"/>
        <v>0</v>
      </c>
      <c r="F527"/>
      <c r="G527"/>
      <c r="H527"/>
      <c r="I527"/>
      <c r="J527"/>
      <c r="K527"/>
      <c r="L527"/>
      <c r="M527"/>
      <c r="N527"/>
      <c r="O527"/>
    </row>
    <row r="528" spans="1:15" ht="14.25" x14ac:dyDescent="0.15">
      <c r="A528" s="33" t="s">
        <v>3446</v>
      </c>
      <c r="B528" s="71" t="s">
        <v>7011</v>
      </c>
      <c r="C528" s="35">
        <f>IF($C$2&gt;0,$C$2,MULTIPLIER!$C$58)</f>
        <v>0</v>
      </c>
      <c r="D528" s="36">
        <v>21.6</v>
      </c>
      <c r="E528" s="43">
        <f t="shared" si="8"/>
        <v>0</v>
      </c>
      <c r="F528"/>
      <c r="G528"/>
      <c r="H528"/>
      <c r="I528"/>
      <c r="J528"/>
      <c r="K528"/>
      <c r="L528"/>
      <c r="M528"/>
      <c r="N528"/>
      <c r="O528"/>
    </row>
    <row r="529" spans="1:15" ht="14.25" x14ac:dyDescent="0.15">
      <c r="A529" s="29" t="s">
        <v>3447</v>
      </c>
      <c r="B529" s="70" t="s">
        <v>7012</v>
      </c>
      <c r="C529" s="31">
        <f>IF($C$2&gt;0,$C$2,MULTIPLIER!$C$58)</f>
        <v>0</v>
      </c>
      <c r="D529" s="32">
        <v>23.8</v>
      </c>
      <c r="E529" s="43">
        <f t="shared" si="8"/>
        <v>0</v>
      </c>
      <c r="F529"/>
      <c r="G529"/>
      <c r="H529"/>
      <c r="I529"/>
      <c r="J529"/>
      <c r="K529"/>
      <c r="L529"/>
      <c r="M529"/>
      <c r="N529"/>
      <c r="O529"/>
    </row>
    <row r="530" spans="1:15" ht="14.25" x14ac:dyDescent="0.15">
      <c r="A530" s="33" t="s">
        <v>3448</v>
      </c>
      <c r="B530" s="71" t="s">
        <v>7013</v>
      </c>
      <c r="C530" s="35">
        <f>IF($C$2&gt;0,$C$2,MULTIPLIER!$C$58)</f>
        <v>0</v>
      </c>
      <c r="D530" s="36">
        <v>28.2</v>
      </c>
      <c r="E530" s="43">
        <f t="shared" si="8"/>
        <v>0</v>
      </c>
      <c r="F530"/>
      <c r="G530"/>
      <c r="H530"/>
      <c r="I530"/>
      <c r="J530"/>
      <c r="K530"/>
      <c r="L530"/>
      <c r="M530"/>
      <c r="N530"/>
      <c r="O530"/>
    </row>
    <row r="531" spans="1:15" ht="14.25" x14ac:dyDescent="0.15">
      <c r="A531" s="29" t="s">
        <v>3449</v>
      </c>
      <c r="B531" s="70" t="s">
        <v>7014</v>
      </c>
      <c r="C531" s="31">
        <f>IF($C$2&gt;0,$C$2,MULTIPLIER!$C$58)</f>
        <v>0</v>
      </c>
      <c r="D531" s="32">
        <v>32.6</v>
      </c>
      <c r="E531" s="43">
        <f t="shared" si="8"/>
        <v>0</v>
      </c>
      <c r="F531"/>
      <c r="G531"/>
      <c r="H531"/>
      <c r="I531"/>
      <c r="J531"/>
      <c r="K531"/>
      <c r="L531"/>
      <c r="M531"/>
      <c r="N531"/>
      <c r="O531"/>
    </row>
    <row r="532" spans="1:15" ht="14.25" x14ac:dyDescent="0.15">
      <c r="A532" s="33" t="s">
        <v>3450</v>
      </c>
      <c r="B532" s="71" t="s">
        <v>7015</v>
      </c>
      <c r="C532" s="35">
        <f>IF($C$2&gt;0,$C$2,MULTIPLIER!$C$58)</f>
        <v>0</v>
      </c>
      <c r="D532" s="36">
        <v>36.9</v>
      </c>
      <c r="E532" s="43">
        <f t="shared" si="8"/>
        <v>0</v>
      </c>
      <c r="F532"/>
      <c r="G532"/>
      <c r="H532"/>
      <c r="I532"/>
      <c r="J532"/>
      <c r="K532"/>
      <c r="L532"/>
      <c r="M532"/>
      <c r="N532"/>
      <c r="O532"/>
    </row>
    <row r="533" spans="1:15" ht="28.5" x14ac:dyDescent="0.15">
      <c r="A533" s="29" t="s">
        <v>3451</v>
      </c>
      <c r="B533" s="70" t="s">
        <v>7016</v>
      </c>
      <c r="C533" s="31">
        <f>IF($C$2&gt;0,$C$2,MULTIPLIER!$C$59)</f>
        <v>0</v>
      </c>
      <c r="D533" s="32">
        <v>23.9</v>
      </c>
      <c r="E533" s="43">
        <f t="shared" si="8"/>
        <v>0</v>
      </c>
      <c r="F533"/>
      <c r="G533"/>
      <c r="H533"/>
      <c r="I533"/>
      <c r="J533"/>
      <c r="K533"/>
      <c r="L533"/>
      <c r="M533"/>
      <c r="N533"/>
      <c r="O533"/>
    </row>
    <row r="534" spans="1:15" ht="28.5" x14ac:dyDescent="0.15">
      <c r="A534" s="33" t="s">
        <v>3452</v>
      </c>
      <c r="B534" s="71" t="s">
        <v>7017</v>
      </c>
      <c r="C534" s="35">
        <f>IF($C$2&gt;0,$C$2,MULTIPLIER!$C$59)</f>
        <v>0</v>
      </c>
      <c r="D534" s="36">
        <v>26.1</v>
      </c>
      <c r="E534" s="43">
        <f t="shared" si="8"/>
        <v>0</v>
      </c>
      <c r="F534"/>
      <c r="G534"/>
      <c r="H534"/>
      <c r="I534"/>
      <c r="J534"/>
      <c r="K534"/>
      <c r="L534"/>
      <c r="M534"/>
      <c r="N534"/>
      <c r="O534"/>
    </row>
    <row r="535" spans="1:15" ht="28.5" x14ac:dyDescent="0.15">
      <c r="A535" s="29" t="s">
        <v>3453</v>
      </c>
      <c r="B535" s="70" t="s">
        <v>7018</v>
      </c>
      <c r="C535" s="31">
        <f>IF($C$2&gt;0,$C$2,MULTIPLIER!$C$59)</f>
        <v>0</v>
      </c>
      <c r="D535" s="32">
        <v>28.3</v>
      </c>
      <c r="E535" s="43">
        <f t="shared" si="8"/>
        <v>0</v>
      </c>
      <c r="F535"/>
      <c r="G535"/>
      <c r="H535"/>
      <c r="I535"/>
      <c r="J535"/>
      <c r="K535"/>
      <c r="L535"/>
      <c r="M535"/>
      <c r="N535"/>
      <c r="O535"/>
    </row>
    <row r="536" spans="1:15" ht="28.5" x14ac:dyDescent="0.15">
      <c r="A536" s="33" t="s">
        <v>3454</v>
      </c>
      <c r="B536" s="71" t="s">
        <v>7019</v>
      </c>
      <c r="C536" s="35">
        <f>IF($C$2&gt;0,$C$2,MULTIPLIER!$C$59)</f>
        <v>0</v>
      </c>
      <c r="D536" s="36">
        <v>30.5</v>
      </c>
      <c r="E536" s="43">
        <f t="shared" si="8"/>
        <v>0</v>
      </c>
      <c r="F536"/>
      <c r="G536"/>
      <c r="H536"/>
      <c r="I536"/>
      <c r="J536"/>
      <c r="K536"/>
      <c r="L536"/>
      <c r="M536"/>
      <c r="N536"/>
      <c r="O536"/>
    </row>
    <row r="537" spans="1:15" ht="28.5" x14ac:dyDescent="0.15">
      <c r="A537" s="29" t="s">
        <v>3455</v>
      </c>
      <c r="B537" s="70" t="s">
        <v>7020</v>
      </c>
      <c r="C537" s="31">
        <f>IF($C$2&gt;0,$C$2,MULTIPLIER!$C$59)</f>
        <v>0</v>
      </c>
      <c r="D537" s="32">
        <v>32.700000000000003</v>
      </c>
      <c r="E537" s="43">
        <f t="shared" si="8"/>
        <v>0</v>
      </c>
      <c r="F537"/>
      <c r="G537"/>
      <c r="H537"/>
      <c r="I537"/>
      <c r="J537"/>
      <c r="K537"/>
      <c r="L537"/>
      <c r="M537"/>
      <c r="N537"/>
      <c r="O537"/>
    </row>
    <row r="538" spans="1:15" ht="28.5" x14ac:dyDescent="0.15">
      <c r="A538" s="33" t="s">
        <v>3456</v>
      </c>
      <c r="B538" s="71" t="s">
        <v>7021</v>
      </c>
      <c r="C538" s="35">
        <f>IF($C$2&gt;0,$C$2,MULTIPLIER!$C$59)</f>
        <v>0</v>
      </c>
      <c r="D538" s="36">
        <v>37.1</v>
      </c>
      <c r="E538" s="43">
        <f t="shared" si="8"/>
        <v>0</v>
      </c>
      <c r="F538"/>
      <c r="G538"/>
      <c r="H538"/>
      <c r="I538"/>
      <c r="J538"/>
      <c r="K538"/>
      <c r="L538"/>
      <c r="M538"/>
      <c r="N538"/>
      <c r="O538"/>
    </row>
    <row r="539" spans="1:15" ht="28.5" x14ac:dyDescent="0.15">
      <c r="A539" s="29" t="s">
        <v>3457</v>
      </c>
      <c r="B539" s="70" t="s">
        <v>7022</v>
      </c>
      <c r="C539" s="31">
        <f>IF($C$2&gt;0,$C$2,MULTIPLIER!$C$59)</f>
        <v>0</v>
      </c>
      <c r="D539" s="32">
        <v>41.5</v>
      </c>
      <c r="E539" s="43">
        <f t="shared" si="8"/>
        <v>0</v>
      </c>
      <c r="F539"/>
      <c r="G539"/>
      <c r="H539"/>
      <c r="I539"/>
      <c r="J539"/>
      <c r="K539"/>
      <c r="L539"/>
      <c r="M539"/>
      <c r="N539"/>
      <c r="O539"/>
    </row>
    <row r="540" spans="1:15" ht="28.5" x14ac:dyDescent="0.15">
      <c r="A540" s="33" t="s">
        <v>3458</v>
      </c>
      <c r="B540" s="71" t="s">
        <v>7023</v>
      </c>
      <c r="C540" s="35">
        <f>IF($C$2&gt;0,$C$2,MULTIPLIER!$C$59)</f>
        <v>0</v>
      </c>
      <c r="D540" s="36">
        <v>45.8</v>
      </c>
      <c r="E540" s="43">
        <f t="shared" si="8"/>
        <v>0</v>
      </c>
      <c r="F540"/>
      <c r="G540"/>
      <c r="H540"/>
      <c r="I540"/>
      <c r="J540"/>
      <c r="K540"/>
      <c r="L540"/>
      <c r="M540"/>
      <c r="N540"/>
      <c r="O540"/>
    </row>
    <row r="541" spans="1:15" ht="28.5" x14ac:dyDescent="0.15">
      <c r="A541" s="29" t="s">
        <v>3459</v>
      </c>
      <c r="B541" s="70" t="s">
        <v>7024</v>
      </c>
      <c r="C541" s="31">
        <f>IF($C$2&gt;0,$C$2,MULTIPLIER!$C$59)</f>
        <v>0</v>
      </c>
      <c r="D541" s="32">
        <v>23.9</v>
      </c>
      <c r="E541" s="43">
        <f t="shared" ref="E541:E548" si="9">C541*D541</f>
        <v>0</v>
      </c>
      <c r="F541"/>
      <c r="G541"/>
      <c r="H541"/>
      <c r="I541"/>
      <c r="J541"/>
      <c r="K541"/>
      <c r="L541"/>
      <c r="M541"/>
      <c r="N541"/>
      <c r="O541"/>
    </row>
    <row r="542" spans="1:15" ht="28.5" x14ac:dyDescent="0.15">
      <c r="A542" s="33" t="s">
        <v>3461</v>
      </c>
      <c r="B542" s="71" t="s">
        <v>7025</v>
      </c>
      <c r="C542" s="35">
        <f>IF($C$2&gt;0,$C$2,MULTIPLIER!$C$59)</f>
        <v>0</v>
      </c>
      <c r="D542" s="36">
        <v>26.1</v>
      </c>
      <c r="E542" s="43">
        <f t="shared" si="9"/>
        <v>0</v>
      </c>
      <c r="F542"/>
      <c r="G542"/>
      <c r="H542"/>
      <c r="I542"/>
      <c r="J542"/>
      <c r="K542"/>
      <c r="L542"/>
      <c r="M542"/>
      <c r="N542"/>
      <c r="O542"/>
    </row>
    <row r="543" spans="1:15" ht="28.5" x14ac:dyDescent="0.15">
      <c r="A543" s="29" t="s">
        <v>3463</v>
      </c>
      <c r="B543" s="70" t="s">
        <v>7026</v>
      </c>
      <c r="C543" s="31">
        <f>IF($C$2&gt;0,$C$2,MULTIPLIER!$C$59)</f>
        <v>0</v>
      </c>
      <c r="D543" s="32">
        <v>28.3</v>
      </c>
      <c r="E543" s="43">
        <f t="shared" si="9"/>
        <v>0</v>
      </c>
      <c r="F543"/>
      <c r="G543"/>
      <c r="H543"/>
      <c r="I543"/>
      <c r="J543"/>
      <c r="K543"/>
      <c r="L543"/>
      <c r="M543"/>
      <c r="N543"/>
      <c r="O543"/>
    </row>
    <row r="544" spans="1:15" ht="28.5" x14ac:dyDescent="0.15">
      <c r="A544" s="33" t="s">
        <v>3465</v>
      </c>
      <c r="B544" s="71" t="s">
        <v>7027</v>
      </c>
      <c r="C544" s="35">
        <f>IF($C$2&gt;0,$C$2,MULTIPLIER!$C$59)</f>
        <v>0</v>
      </c>
      <c r="D544" s="36">
        <v>30.5</v>
      </c>
      <c r="E544" s="43">
        <f t="shared" si="9"/>
        <v>0</v>
      </c>
      <c r="F544"/>
      <c r="G544"/>
      <c r="H544"/>
      <c r="I544"/>
      <c r="J544"/>
      <c r="K544"/>
      <c r="L544"/>
      <c r="M544"/>
      <c r="N544"/>
      <c r="O544"/>
    </row>
    <row r="545" spans="1:15" ht="28.5" x14ac:dyDescent="0.15">
      <c r="A545" s="29" t="s">
        <v>3467</v>
      </c>
      <c r="B545" s="70" t="s">
        <v>7028</v>
      </c>
      <c r="C545" s="31">
        <f>IF($C$2&gt;0,$C$2,MULTIPLIER!$C$59)</f>
        <v>0</v>
      </c>
      <c r="D545" s="32">
        <v>32.700000000000003</v>
      </c>
      <c r="E545" s="43">
        <f t="shared" si="9"/>
        <v>0</v>
      </c>
      <c r="F545"/>
      <c r="G545"/>
      <c r="H545"/>
      <c r="I545"/>
      <c r="J545"/>
      <c r="K545"/>
      <c r="L545"/>
      <c r="M545"/>
      <c r="N545"/>
      <c r="O545"/>
    </row>
    <row r="546" spans="1:15" ht="28.5" x14ac:dyDescent="0.15">
      <c r="A546" s="33" t="s">
        <v>3469</v>
      </c>
      <c r="B546" s="71" t="s">
        <v>7029</v>
      </c>
      <c r="C546" s="35">
        <f>IF($C$2&gt;0,$C$2,MULTIPLIER!$C$59)</f>
        <v>0</v>
      </c>
      <c r="D546" s="36">
        <v>37.1</v>
      </c>
      <c r="E546" s="43">
        <f t="shared" si="9"/>
        <v>0</v>
      </c>
      <c r="F546"/>
      <c r="G546"/>
      <c r="H546"/>
      <c r="I546"/>
      <c r="J546"/>
      <c r="K546"/>
      <c r="L546"/>
      <c r="M546"/>
      <c r="N546"/>
      <c r="O546"/>
    </row>
    <row r="547" spans="1:15" ht="28.5" x14ac:dyDescent="0.15">
      <c r="A547" s="29" t="s">
        <v>3471</v>
      </c>
      <c r="B547" s="70" t="s">
        <v>7030</v>
      </c>
      <c r="C547" s="31">
        <f>IF($C$2&gt;0,$C$2,MULTIPLIER!$C$59)</f>
        <v>0</v>
      </c>
      <c r="D547" s="32">
        <v>41.5</v>
      </c>
      <c r="E547" s="43">
        <f t="shared" si="9"/>
        <v>0</v>
      </c>
      <c r="F547"/>
      <c r="G547"/>
      <c r="H547"/>
      <c r="I547"/>
      <c r="J547"/>
      <c r="K547"/>
      <c r="L547"/>
      <c r="M547"/>
      <c r="N547"/>
      <c r="O547"/>
    </row>
    <row r="548" spans="1:15" ht="28.5" x14ac:dyDescent="0.15">
      <c r="A548" s="33" t="s">
        <v>3473</v>
      </c>
      <c r="B548" s="71" t="s">
        <v>7031</v>
      </c>
      <c r="C548" s="35">
        <f>IF($C$2&gt;0,$C$2,MULTIPLIER!$C$59)</f>
        <v>0</v>
      </c>
      <c r="D548" s="36">
        <v>45.8</v>
      </c>
      <c r="E548" s="43">
        <f t="shared" si="9"/>
        <v>0</v>
      </c>
      <c r="F548"/>
      <c r="G548"/>
      <c r="H548"/>
      <c r="I548"/>
      <c r="J548"/>
      <c r="K548"/>
      <c r="L548"/>
      <c r="M548"/>
      <c r="N548"/>
      <c r="O548"/>
    </row>
    <row r="549" spans="1:15" ht="32.1" customHeight="1" x14ac:dyDescent="0.15">
      <c r="A549" s="243" t="s">
        <v>34</v>
      </c>
      <c r="B549" s="244"/>
      <c r="C549" s="243"/>
      <c r="D549" s="243"/>
      <c r="E549" s="243"/>
      <c r="F549" s="93" t="str">
        <f>HYPERLINK("#'Connectors'!A1","Top of Page")</f>
        <v>Top of Page</v>
      </c>
      <c r="G549"/>
      <c r="H549"/>
      <c r="I549"/>
      <c r="J549"/>
      <c r="K549"/>
      <c r="L549"/>
      <c r="M549"/>
      <c r="N549"/>
      <c r="O549"/>
    </row>
    <row r="550" spans="1:15" ht="14.25" x14ac:dyDescent="0.15">
      <c r="A550" s="29">
        <v>173012</v>
      </c>
      <c r="B550" s="70" t="s">
        <v>7032</v>
      </c>
      <c r="C550" s="31">
        <f>IF($D$2&gt;0,$D$2,MULTIPLIER!$C$61)</f>
        <v>0</v>
      </c>
      <c r="D550" s="32">
        <v>14.1</v>
      </c>
      <c r="E550" s="43">
        <f t="shared" ref="E550:E570" si="10">C550*D550</f>
        <v>0</v>
      </c>
      <c r="F550"/>
      <c r="G550"/>
      <c r="H550"/>
      <c r="I550"/>
      <c r="J550"/>
      <c r="K550"/>
      <c r="L550"/>
      <c r="M550"/>
      <c r="N550"/>
      <c r="O550"/>
    </row>
    <row r="551" spans="1:15" ht="14.25" x14ac:dyDescent="0.15">
      <c r="A551" s="33">
        <v>173015</v>
      </c>
      <c r="B551" s="71" t="s">
        <v>7033</v>
      </c>
      <c r="C551" s="35">
        <f>IF($D$2&gt;0,$D$2,MULTIPLIER!$C$61)</f>
        <v>0</v>
      </c>
      <c r="D551" s="36">
        <v>15.1</v>
      </c>
      <c r="E551" s="43">
        <f t="shared" si="10"/>
        <v>0</v>
      </c>
      <c r="F551"/>
      <c r="G551"/>
      <c r="H551"/>
      <c r="I551"/>
      <c r="J551"/>
      <c r="K551"/>
      <c r="L551"/>
      <c r="M551"/>
      <c r="N551"/>
      <c r="O551"/>
    </row>
    <row r="552" spans="1:15" ht="14.25" x14ac:dyDescent="0.15">
      <c r="A552" s="29">
        <v>173018</v>
      </c>
      <c r="B552" s="70" t="s">
        <v>7034</v>
      </c>
      <c r="C552" s="31">
        <f>IF($D$2&gt;0,$D$2,MULTIPLIER!$C$61)</f>
        <v>0</v>
      </c>
      <c r="D552" s="32">
        <v>16.3</v>
      </c>
      <c r="E552" s="43">
        <f t="shared" si="10"/>
        <v>0</v>
      </c>
      <c r="F552"/>
      <c r="G552"/>
      <c r="H552"/>
      <c r="I552"/>
      <c r="J552"/>
      <c r="K552"/>
      <c r="L552"/>
      <c r="M552"/>
      <c r="N552"/>
      <c r="O552"/>
    </row>
    <row r="553" spans="1:15" ht="14.25" x14ac:dyDescent="0.15">
      <c r="A553" s="33">
        <v>173024</v>
      </c>
      <c r="B553" s="71" t="s">
        <v>7035</v>
      </c>
      <c r="C553" s="35">
        <f>IF($D$2&gt;0,$D$2,MULTIPLIER!$C$61)</f>
        <v>0</v>
      </c>
      <c r="D553" s="36">
        <v>18.600000000000001</v>
      </c>
      <c r="E553" s="43">
        <f t="shared" si="10"/>
        <v>0</v>
      </c>
      <c r="F553"/>
      <c r="G553"/>
      <c r="H553"/>
      <c r="I553"/>
      <c r="J553"/>
      <c r="K553"/>
      <c r="L553"/>
      <c r="M553"/>
      <c r="N553"/>
      <c r="O553"/>
    </row>
    <row r="554" spans="1:15" ht="14.25" x14ac:dyDescent="0.15">
      <c r="A554" s="29">
        <v>173118</v>
      </c>
      <c r="B554" s="70" t="s">
        <v>7036</v>
      </c>
      <c r="C554" s="31">
        <f>IF($D$2&gt;0,$D$2,MULTIPLIER!$C$61)</f>
        <v>0</v>
      </c>
      <c r="D554" s="32">
        <v>31.8</v>
      </c>
      <c r="E554" s="43">
        <f t="shared" si="10"/>
        <v>0</v>
      </c>
      <c r="F554"/>
      <c r="G554"/>
      <c r="H554"/>
      <c r="I554"/>
      <c r="J554"/>
      <c r="K554"/>
      <c r="L554"/>
      <c r="M554"/>
      <c r="N554"/>
      <c r="O554"/>
    </row>
    <row r="555" spans="1:15" ht="14.25" x14ac:dyDescent="0.15">
      <c r="A555" s="33">
        <v>173124</v>
      </c>
      <c r="B555" s="71" t="s">
        <v>7037</v>
      </c>
      <c r="C555" s="35">
        <f>IF($D$2&gt;0,$D$2,MULTIPLIER!$C$61)</f>
        <v>0</v>
      </c>
      <c r="D555" s="36">
        <v>36.799999999999997</v>
      </c>
      <c r="E555" s="43">
        <f t="shared" si="10"/>
        <v>0</v>
      </c>
      <c r="F555"/>
      <c r="G555"/>
      <c r="H555"/>
      <c r="I555"/>
      <c r="J555"/>
      <c r="K555"/>
      <c r="L555"/>
      <c r="M555"/>
      <c r="N555"/>
      <c r="O555"/>
    </row>
    <row r="556" spans="1:15" ht="14.25" x14ac:dyDescent="0.15">
      <c r="A556" s="29">
        <v>173818</v>
      </c>
      <c r="B556" s="70" t="s">
        <v>7038</v>
      </c>
      <c r="C556" s="31">
        <f>IF($D$2&gt;0,$D$2,MULTIPLIER!$C$61)</f>
        <v>0</v>
      </c>
      <c r="D556" s="32">
        <v>19.420000000000002</v>
      </c>
      <c r="E556" s="43">
        <f t="shared" si="10"/>
        <v>0</v>
      </c>
      <c r="F556"/>
      <c r="G556"/>
      <c r="H556"/>
      <c r="I556"/>
      <c r="J556"/>
      <c r="K556"/>
      <c r="L556"/>
      <c r="M556"/>
      <c r="N556"/>
      <c r="O556"/>
    </row>
    <row r="557" spans="1:15" ht="14.25" x14ac:dyDescent="0.15">
      <c r="A557" s="33">
        <v>173824</v>
      </c>
      <c r="B557" s="71" t="s">
        <v>7039</v>
      </c>
      <c r="C557" s="35">
        <f>IF($D$2&gt;0,$D$2,MULTIPLIER!$C$61)</f>
        <v>0</v>
      </c>
      <c r="D557" s="36">
        <v>22.47</v>
      </c>
      <c r="E557" s="43">
        <f t="shared" si="10"/>
        <v>0</v>
      </c>
      <c r="F557"/>
      <c r="G557"/>
      <c r="H557"/>
      <c r="I557"/>
      <c r="J557"/>
      <c r="K557"/>
      <c r="L557"/>
      <c r="M557"/>
      <c r="N557"/>
      <c r="O557"/>
    </row>
    <row r="558" spans="1:15" ht="14.25" x14ac:dyDescent="0.15">
      <c r="A558" s="29">
        <v>173212</v>
      </c>
      <c r="B558" s="70" t="s">
        <v>7040</v>
      </c>
      <c r="C558" s="31">
        <f>IF($D$2&gt;0,$D$2,MULTIPLIER!$C$61)</f>
        <v>0</v>
      </c>
      <c r="D558" s="32">
        <v>37.200000000000003</v>
      </c>
      <c r="E558" s="43">
        <f t="shared" si="10"/>
        <v>0</v>
      </c>
      <c r="F558"/>
      <c r="G558"/>
      <c r="H558"/>
      <c r="I558"/>
      <c r="J558"/>
      <c r="K558"/>
      <c r="L558"/>
      <c r="M558"/>
      <c r="N558"/>
      <c r="O558"/>
    </row>
    <row r="559" spans="1:15" ht="14.25" x14ac:dyDescent="0.15">
      <c r="A559" s="33">
        <v>173218</v>
      </c>
      <c r="B559" s="71" t="s">
        <v>7041</v>
      </c>
      <c r="C559" s="35">
        <f>IF($D$2&gt;0,$D$2,MULTIPLIER!$C$61)</f>
        <v>0</v>
      </c>
      <c r="D559" s="36">
        <v>41.5</v>
      </c>
      <c r="E559" s="43">
        <f t="shared" si="10"/>
        <v>0</v>
      </c>
      <c r="F559"/>
      <c r="G559"/>
      <c r="H559"/>
      <c r="I559"/>
      <c r="J559"/>
      <c r="K559"/>
      <c r="L559"/>
      <c r="M559"/>
      <c r="N559"/>
      <c r="O559"/>
    </row>
    <row r="560" spans="1:15" ht="14.25" x14ac:dyDescent="0.15">
      <c r="A560" s="29">
        <v>173224</v>
      </c>
      <c r="B560" s="70" t="s">
        <v>7042</v>
      </c>
      <c r="C560" s="31">
        <f>IF($D$2&gt;0,$D$2,MULTIPLIER!$C$61)</f>
        <v>0</v>
      </c>
      <c r="D560" s="32">
        <v>46.8</v>
      </c>
      <c r="E560" s="43">
        <f t="shared" si="10"/>
        <v>0</v>
      </c>
      <c r="F560"/>
      <c r="G560"/>
      <c r="H560"/>
      <c r="I560"/>
      <c r="J560"/>
      <c r="K560"/>
      <c r="L560"/>
      <c r="M560"/>
      <c r="N560"/>
      <c r="O560"/>
    </row>
    <row r="561" spans="1:15" ht="14.25" x14ac:dyDescent="0.15">
      <c r="A561" s="33">
        <v>173318</v>
      </c>
      <c r="B561" s="71" t="s">
        <v>7043</v>
      </c>
      <c r="C561" s="35">
        <f>IF($D$2&gt;0,$D$2,MULTIPLIER!$C$61)</f>
        <v>0</v>
      </c>
      <c r="D561" s="36">
        <v>52</v>
      </c>
      <c r="E561" s="43">
        <f t="shared" si="10"/>
        <v>0</v>
      </c>
      <c r="F561"/>
      <c r="G561"/>
      <c r="H561"/>
      <c r="I561"/>
      <c r="J561"/>
      <c r="K561"/>
      <c r="L561"/>
      <c r="M561"/>
      <c r="N561"/>
      <c r="O561"/>
    </row>
    <row r="562" spans="1:15" ht="14.25" x14ac:dyDescent="0.15">
      <c r="A562" s="29">
        <v>173324</v>
      </c>
      <c r="B562" s="70" t="s">
        <v>7044</v>
      </c>
      <c r="C562" s="31">
        <f>IF($D$2&gt;0,$D$2,MULTIPLIER!$C$61)</f>
        <v>0</v>
      </c>
      <c r="D562" s="32">
        <v>60.2</v>
      </c>
      <c r="E562" s="43">
        <f t="shared" si="10"/>
        <v>0</v>
      </c>
      <c r="F562"/>
      <c r="G562"/>
      <c r="H562"/>
      <c r="I562"/>
      <c r="J562"/>
      <c r="K562"/>
      <c r="L562"/>
      <c r="M562"/>
      <c r="N562"/>
      <c r="O562"/>
    </row>
    <row r="563" spans="1:15" ht="14.25" x14ac:dyDescent="0.15">
      <c r="A563" s="33">
        <v>173618</v>
      </c>
      <c r="B563" s="71" t="s">
        <v>7045</v>
      </c>
      <c r="C563" s="35">
        <f>IF($D$2&gt;0,$D$2,MULTIPLIER!$C$61)</f>
        <v>0</v>
      </c>
      <c r="D563" s="36">
        <v>39.5</v>
      </c>
      <c r="E563" s="43">
        <f t="shared" si="10"/>
        <v>0</v>
      </c>
      <c r="F563"/>
      <c r="G563"/>
      <c r="H563"/>
      <c r="I563"/>
      <c r="J563"/>
      <c r="K563"/>
      <c r="L563"/>
      <c r="M563"/>
      <c r="N563"/>
      <c r="O563"/>
    </row>
    <row r="564" spans="1:15" ht="14.25" x14ac:dyDescent="0.15">
      <c r="A564" s="29">
        <v>173624</v>
      </c>
      <c r="B564" s="70" t="s">
        <v>7046</v>
      </c>
      <c r="C564" s="31">
        <f>IF($D$2&gt;0,$D$2,MULTIPLIER!$C$61)</f>
        <v>0</v>
      </c>
      <c r="D564" s="32">
        <v>45.2</v>
      </c>
      <c r="E564" s="43">
        <f t="shared" si="10"/>
        <v>0</v>
      </c>
      <c r="F564"/>
      <c r="G564"/>
      <c r="H564"/>
      <c r="I564"/>
      <c r="J564"/>
      <c r="K564"/>
      <c r="L564"/>
      <c r="M564"/>
      <c r="N564"/>
      <c r="O564"/>
    </row>
    <row r="565" spans="1:15" ht="14.25" x14ac:dyDescent="0.15">
      <c r="A565" s="33">
        <v>173718</v>
      </c>
      <c r="B565" s="71" t="s">
        <v>7047</v>
      </c>
      <c r="C565" s="35">
        <f>IF($D$2&gt;0,$D$2,MULTIPLIER!$C$61)</f>
        <v>0</v>
      </c>
      <c r="D565" s="36">
        <v>49.5</v>
      </c>
      <c r="E565" s="43">
        <f t="shared" si="10"/>
        <v>0</v>
      </c>
      <c r="F565"/>
      <c r="G565"/>
      <c r="H565"/>
      <c r="I565"/>
      <c r="J565"/>
      <c r="K565"/>
      <c r="L565"/>
      <c r="M565"/>
      <c r="N565"/>
      <c r="O565"/>
    </row>
    <row r="566" spans="1:15" ht="14.25" x14ac:dyDescent="0.15">
      <c r="A566" s="29">
        <v>173724</v>
      </c>
      <c r="B566" s="70" t="s">
        <v>7048</v>
      </c>
      <c r="C566" s="31">
        <f>IF($D$2&gt;0,$D$2,MULTIPLIER!$C$61)</f>
        <v>0</v>
      </c>
      <c r="D566" s="32">
        <v>55</v>
      </c>
      <c r="E566" s="43">
        <f t="shared" si="10"/>
        <v>0</v>
      </c>
      <c r="F566"/>
      <c r="G566"/>
      <c r="H566"/>
      <c r="I566"/>
      <c r="J566"/>
      <c r="K566"/>
      <c r="L566"/>
      <c r="M566"/>
      <c r="N566"/>
      <c r="O566"/>
    </row>
    <row r="567" spans="1:15" ht="14.25" x14ac:dyDescent="0.15">
      <c r="A567" s="33">
        <v>173418</v>
      </c>
      <c r="B567" s="71" t="s">
        <v>7049</v>
      </c>
      <c r="C567" s="35">
        <f>IF($D$2&gt;0,$D$2,MULTIPLIER!$C$61)</f>
        <v>0</v>
      </c>
      <c r="D567" s="36">
        <v>63.5</v>
      </c>
      <c r="E567" s="43">
        <f t="shared" si="10"/>
        <v>0</v>
      </c>
      <c r="F567"/>
      <c r="G567"/>
      <c r="H567"/>
      <c r="I567"/>
      <c r="J567"/>
      <c r="K567"/>
      <c r="L567"/>
      <c r="M567"/>
      <c r="N567"/>
      <c r="O567"/>
    </row>
    <row r="568" spans="1:15" ht="14.25" x14ac:dyDescent="0.15">
      <c r="A568" s="29">
        <v>173424</v>
      </c>
      <c r="B568" s="70" t="s">
        <v>7050</v>
      </c>
      <c r="C568" s="31">
        <f>IF($D$2&gt;0,$D$2,MULTIPLIER!$C$61)</f>
        <v>0</v>
      </c>
      <c r="D568" s="32">
        <v>73.400000000000006</v>
      </c>
      <c r="E568" s="43">
        <f t="shared" si="10"/>
        <v>0</v>
      </c>
      <c r="F568"/>
      <c r="G568"/>
      <c r="H568"/>
      <c r="I568"/>
      <c r="J568"/>
      <c r="K568"/>
      <c r="L568"/>
      <c r="M568"/>
      <c r="N568"/>
      <c r="O568"/>
    </row>
    <row r="569" spans="1:15" ht="14.25" x14ac:dyDescent="0.15">
      <c r="A569" s="33">
        <v>173518</v>
      </c>
      <c r="B569" s="71" t="s">
        <v>7051</v>
      </c>
      <c r="C569" s="35">
        <f>IF($D$2&gt;0,$D$2,MULTIPLIER!$C$61)</f>
        <v>0</v>
      </c>
      <c r="D569" s="36">
        <v>89.4</v>
      </c>
      <c r="E569" s="43">
        <f t="shared" si="10"/>
        <v>0</v>
      </c>
      <c r="F569"/>
      <c r="G569"/>
      <c r="H569"/>
      <c r="I569"/>
      <c r="J569"/>
      <c r="K569"/>
      <c r="L569"/>
      <c r="M569"/>
      <c r="N569"/>
      <c r="O569"/>
    </row>
    <row r="570" spans="1:15" ht="14.25" x14ac:dyDescent="0.15">
      <c r="A570" s="29">
        <v>173524</v>
      </c>
      <c r="B570" s="70" t="s">
        <v>7052</v>
      </c>
      <c r="C570" s="31">
        <f>IF($D$2&gt;0,$D$2,MULTIPLIER!$C$61)</f>
        <v>0</v>
      </c>
      <c r="D570" s="32">
        <v>105</v>
      </c>
      <c r="E570" s="43">
        <f t="shared" si="10"/>
        <v>0</v>
      </c>
      <c r="F570"/>
      <c r="G570"/>
      <c r="H570"/>
      <c r="I570"/>
      <c r="J570"/>
      <c r="K570"/>
      <c r="L570"/>
      <c r="M570"/>
      <c r="N570"/>
      <c r="O570"/>
    </row>
    <row r="571" spans="1:15" ht="32.1" customHeight="1" x14ac:dyDescent="0.15">
      <c r="A571" s="243" t="s">
        <v>35</v>
      </c>
      <c r="B571" s="244"/>
      <c r="C571" s="243"/>
      <c r="D571" s="243"/>
      <c r="E571" s="243"/>
      <c r="F571" s="93" t="str">
        <f>HYPERLINK("#'Connectors'!A1","Top of Page")</f>
        <v>Top of Page</v>
      </c>
      <c r="G571"/>
      <c r="H571"/>
      <c r="I571"/>
      <c r="J571"/>
      <c r="K571"/>
      <c r="L571"/>
      <c r="M571"/>
      <c r="N571"/>
      <c r="O571"/>
    </row>
    <row r="572" spans="1:15" ht="14.25" x14ac:dyDescent="0.15">
      <c r="A572" s="29">
        <v>174012</v>
      </c>
      <c r="B572" s="70" t="s">
        <v>7032</v>
      </c>
      <c r="C572" s="31">
        <f>IF($E$2&gt;0,$E$2,MULTIPLIER!$C$62)</f>
        <v>0</v>
      </c>
      <c r="D572" s="32">
        <v>20.6</v>
      </c>
      <c r="E572" s="43">
        <f t="shared" ref="E572:E581" si="11">C572*D572</f>
        <v>0</v>
      </c>
      <c r="F572"/>
      <c r="G572"/>
      <c r="H572"/>
      <c r="I572"/>
      <c r="J572"/>
      <c r="K572"/>
      <c r="L572"/>
      <c r="M572"/>
      <c r="N572"/>
      <c r="O572"/>
    </row>
    <row r="573" spans="1:15" ht="14.25" x14ac:dyDescent="0.15">
      <c r="A573" s="33">
        <v>174015</v>
      </c>
      <c r="B573" s="71" t="s">
        <v>7033</v>
      </c>
      <c r="C573" s="35">
        <f>IF($E$2&gt;0,$E$2,MULTIPLIER!$C$62)</f>
        <v>0</v>
      </c>
      <c r="D573" s="36">
        <v>23.8</v>
      </c>
      <c r="E573" s="43">
        <f t="shared" si="11"/>
        <v>0</v>
      </c>
      <c r="F573"/>
      <c r="G573"/>
      <c r="H573"/>
      <c r="I573"/>
      <c r="J573"/>
      <c r="K573"/>
      <c r="L573"/>
      <c r="M573"/>
      <c r="N573"/>
      <c r="O573"/>
    </row>
    <row r="574" spans="1:15" ht="14.25" x14ac:dyDescent="0.15">
      <c r="A574" s="29">
        <v>174018</v>
      </c>
      <c r="B574" s="70" t="s">
        <v>7034</v>
      </c>
      <c r="C574" s="31">
        <f>IF($E$2&gt;0,$E$2,MULTIPLIER!$C$62)</f>
        <v>0</v>
      </c>
      <c r="D574" s="32">
        <v>27.5</v>
      </c>
      <c r="E574" s="43">
        <f t="shared" si="11"/>
        <v>0</v>
      </c>
      <c r="F574"/>
      <c r="G574"/>
      <c r="H574"/>
      <c r="I574"/>
      <c r="J574"/>
      <c r="K574"/>
      <c r="L574"/>
      <c r="M574"/>
      <c r="N574"/>
      <c r="O574"/>
    </row>
    <row r="575" spans="1:15" ht="14.25" x14ac:dyDescent="0.15">
      <c r="A575" s="33">
        <v>174024</v>
      </c>
      <c r="B575" s="71" t="s">
        <v>7035</v>
      </c>
      <c r="C575" s="35">
        <f>IF($E$2&gt;0,$E$2,MULTIPLIER!$C$62)</f>
        <v>0</v>
      </c>
      <c r="D575" s="36">
        <v>34.1</v>
      </c>
      <c r="E575" s="43">
        <f t="shared" si="11"/>
        <v>0</v>
      </c>
      <c r="F575"/>
      <c r="G575"/>
      <c r="H575"/>
      <c r="I575"/>
      <c r="J575"/>
      <c r="K575"/>
      <c r="L575"/>
      <c r="M575"/>
      <c r="N575"/>
      <c r="O575"/>
    </row>
    <row r="576" spans="1:15" ht="14.25" x14ac:dyDescent="0.15">
      <c r="A576" s="29">
        <v>175012</v>
      </c>
      <c r="B576" s="70" t="s">
        <v>7053</v>
      </c>
      <c r="C576" s="31">
        <f>IF($E$2&gt;0,$E$2,MULTIPLIER!$C$62)</f>
        <v>0</v>
      </c>
      <c r="D576" s="32">
        <v>18.899999999999999</v>
      </c>
      <c r="E576" s="43">
        <f t="shared" si="11"/>
        <v>0</v>
      </c>
      <c r="F576"/>
      <c r="G576"/>
      <c r="H576"/>
      <c r="I576"/>
      <c r="J576"/>
      <c r="K576"/>
      <c r="L576"/>
      <c r="M576"/>
      <c r="N576"/>
      <c r="O576"/>
    </row>
    <row r="577" spans="1:15" ht="14.25" x14ac:dyDescent="0.15">
      <c r="A577" s="33">
        <v>175015</v>
      </c>
      <c r="B577" s="71" t="s">
        <v>7054</v>
      </c>
      <c r="C577" s="35">
        <f>IF($E$2&gt;0,$E$2,MULTIPLIER!$C$62)</f>
        <v>0</v>
      </c>
      <c r="D577" s="36">
        <v>22.5</v>
      </c>
      <c r="E577" s="43">
        <f t="shared" si="11"/>
        <v>0</v>
      </c>
      <c r="F577"/>
      <c r="G577"/>
      <c r="H577"/>
      <c r="I577"/>
      <c r="J577"/>
      <c r="K577"/>
      <c r="L577"/>
      <c r="M577"/>
      <c r="N577"/>
      <c r="O577"/>
    </row>
    <row r="578" spans="1:15" ht="14.25" x14ac:dyDescent="0.15">
      <c r="A578" s="29">
        <v>175018</v>
      </c>
      <c r="B578" s="70" t="s">
        <v>7055</v>
      </c>
      <c r="C578" s="31">
        <f>IF($E$2&gt;0,$E$2,MULTIPLIER!$C$62)</f>
        <v>0</v>
      </c>
      <c r="D578" s="32">
        <v>25.6</v>
      </c>
      <c r="E578" s="43">
        <f t="shared" si="11"/>
        <v>0</v>
      </c>
      <c r="F578"/>
      <c r="G578"/>
      <c r="H578"/>
      <c r="I578"/>
      <c r="J578"/>
      <c r="K578"/>
      <c r="L578"/>
      <c r="M578"/>
      <c r="N578"/>
      <c r="O578"/>
    </row>
    <row r="579" spans="1:15" ht="14.25" x14ac:dyDescent="0.15">
      <c r="A579" s="33">
        <v>175024</v>
      </c>
      <c r="B579" s="71" t="s">
        <v>7056</v>
      </c>
      <c r="C579" s="35">
        <f>IF($E$2&gt;0,$E$2,MULTIPLIER!$C$62)</f>
        <v>0</v>
      </c>
      <c r="D579" s="36">
        <v>33.1</v>
      </c>
      <c r="E579" s="43">
        <f t="shared" si="11"/>
        <v>0</v>
      </c>
      <c r="F579"/>
      <c r="G579"/>
      <c r="H579"/>
      <c r="I579"/>
      <c r="J579"/>
      <c r="K579"/>
      <c r="L579"/>
      <c r="M579"/>
      <c r="N579"/>
      <c r="O579"/>
    </row>
    <row r="580" spans="1:15" ht="14.25" x14ac:dyDescent="0.15">
      <c r="A580" s="29">
        <v>175918</v>
      </c>
      <c r="B580" s="70" t="s">
        <v>7057</v>
      </c>
      <c r="C580" s="31">
        <f>IF($E$2&gt;0,$E$2,MULTIPLIER!$C$62)</f>
        <v>0</v>
      </c>
      <c r="D580" s="32">
        <v>23.6</v>
      </c>
      <c r="E580" s="43">
        <f t="shared" si="11"/>
        <v>0</v>
      </c>
      <c r="F580"/>
      <c r="G580"/>
      <c r="H580"/>
      <c r="I580"/>
      <c r="J580"/>
      <c r="K580"/>
      <c r="L580"/>
      <c r="M580"/>
      <c r="N580"/>
      <c r="O580"/>
    </row>
    <row r="581" spans="1:15" ht="14.25" x14ac:dyDescent="0.15">
      <c r="A581" s="33">
        <v>175924</v>
      </c>
      <c r="B581" s="71" t="s">
        <v>7058</v>
      </c>
      <c r="C581" s="35">
        <f>IF($E$2&gt;0,$E$2,MULTIPLIER!$C$62)</f>
        <v>0</v>
      </c>
      <c r="D581" s="36">
        <v>30.1</v>
      </c>
      <c r="E581" s="43">
        <f t="shared" si="11"/>
        <v>0</v>
      </c>
      <c r="F581"/>
      <c r="G581"/>
      <c r="H581"/>
      <c r="I581"/>
      <c r="J581"/>
      <c r="K581"/>
      <c r="L581"/>
      <c r="M581"/>
      <c r="N581"/>
      <c r="O581"/>
    </row>
    <row r="582" spans="1:15" ht="32.1" customHeight="1" x14ac:dyDescent="0.15">
      <c r="A582" s="243" t="s">
        <v>36</v>
      </c>
      <c r="B582" s="244"/>
      <c r="C582" s="243"/>
      <c r="D582" s="243"/>
      <c r="E582" s="243"/>
      <c r="F582" s="93" t="str">
        <f>HYPERLINK("#'Connectors'!A1","Top of Page")</f>
        <v>Top of Page</v>
      </c>
      <c r="G582"/>
      <c r="H582"/>
      <c r="I582"/>
      <c r="J582"/>
      <c r="K582"/>
      <c r="L582"/>
      <c r="M582"/>
      <c r="N582"/>
      <c r="O582"/>
    </row>
    <row r="583" spans="1:15" ht="28.5" x14ac:dyDescent="0.15">
      <c r="A583" s="29" t="s">
        <v>3530</v>
      </c>
      <c r="B583" s="70" t="s">
        <v>7059</v>
      </c>
      <c r="C583" s="31">
        <f>IF($F$2&gt;0,$F$2,MULTIPLIER!$C$63)</f>
        <v>0</v>
      </c>
      <c r="D583" s="32">
        <v>7.8</v>
      </c>
      <c r="E583" s="43">
        <f t="shared" ref="E583:E596" si="12">C583*D583</f>
        <v>0</v>
      </c>
      <c r="F583"/>
      <c r="G583"/>
      <c r="H583"/>
      <c r="I583"/>
      <c r="J583"/>
      <c r="K583"/>
      <c r="L583"/>
      <c r="M583"/>
      <c r="N583"/>
      <c r="O583"/>
    </row>
    <row r="584" spans="1:15" ht="28.5" x14ac:dyDescent="0.15">
      <c r="A584" s="33" t="s">
        <v>3532</v>
      </c>
      <c r="B584" s="71" t="s">
        <v>7060</v>
      </c>
      <c r="C584" s="35">
        <f>IF($F$2&gt;0,$F$2,MULTIPLIER!$C$63)</f>
        <v>0</v>
      </c>
      <c r="D584" s="36">
        <v>8.4</v>
      </c>
      <c r="E584" s="43">
        <f t="shared" si="12"/>
        <v>0</v>
      </c>
      <c r="F584"/>
      <c r="G584"/>
      <c r="H584"/>
      <c r="I584"/>
      <c r="J584"/>
      <c r="K584"/>
      <c r="L584"/>
      <c r="M584"/>
      <c r="N584"/>
      <c r="O584"/>
    </row>
    <row r="585" spans="1:15" ht="28.5" x14ac:dyDescent="0.15">
      <c r="A585" s="29" t="s">
        <v>3534</v>
      </c>
      <c r="B585" s="70" t="s">
        <v>7061</v>
      </c>
      <c r="C585" s="31">
        <f>IF($F$2&gt;0,$F$2,MULTIPLIER!$C$63)</f>
        <v>0</v>
      </c>
      <c r="D585" s="32">
        <v>9</v>
      </c>
      <c r="E585" s="43">
        <f t="shared" si="12"/>
        <v>0</v>
      </c>
      <c r="F585"/>
      <c r="G585"/>
      <c r="H585"/>
      <c r="I585"/>
      <c r="J585"/>
      <c r="K585"/>
      <c r="L585"/>
      <c r="M585"/>
      <c r="N585"/>
      <c r="O585"/>
    </row>
    <row r="586" spans="1:15" ht="28.5" x14ac:dyDescent="0.15">
      <c r="A586" s="33" t="s">
        <v>3536</v>
      </c>
      <c r="B586" s="71" t="s">
        <v>7062</v>
      </c>
      <c r="C586" s="35">
        <f>IF($F$2&gt;0,$F$2,MULTIPLIER!$C$63)</f>
        <v>0</v>
      </c>
      <c r="D586" s="36">
        <v>9.6</v>
      </c>
      <c r="E586" s="43">
        <f t="shared" si="12"/>
        <v>0</v>
      </c>
      <c r="F586"/>
      <c r="G586"/>
      <c r="H586"/>
      <c r="I586"/>
      <c r="J586"/>
      <c r="K586"/>
      <c r="L586"/>
      <c r="M586"/>
      <c r="N586"/>
      <c r="O586"/>
    </row>
    <row r="587" spans="1:15" ht="28.5" x14ac:dyDescent="0.15">
      <c r="A587" s="29" t="s">
        <v>3538</v>
      </c>
      <c r="B587" s="70" t="s">
        <v>7063</v>
      </c>
      <c r="C587" s="31">
        <f>IF($F$2&gt;0,$F$2,MULTIPLIER!$C$63)</f>
        <v>0</v>
      </c>
      <c r="D587" s="32">
        <v>10.5</v>
      </c>
      <c r="E587" s="43">
        <f t="shared" si="12"/>
        <v>0</v>
      </c>
      <c r="F587"/>
      <c r="G587"/>
      <c r="H587"/>
      <c r="I587"/>
      <c r="J587"/>
      <c r="K587"/>
      <c r="L587"/>
      <c r="M587"/>
      <c r="N587"/>
      <c r="O587"/>
    </row>
    <row r="588" spans="1:15" ht="28.5" x14ac:dyDescent="0.15">
      <c r="A588" s="33" t="s">
        <v>3540</v>
      </c>
      <c r="B588" s="71" t="s">
        <v>7064</v>
      </c>
      <c r="C588" s="35">
        <f>IF($F$2&gt;0,$F$2,MULTIPLIER!$C$63)</f>
        <v>0</v>
      </c>
      <c r="D588" s="36">
        <v>11.4</v>
      </c>
      <c r="E588" s="43">
        <f t="shared" si="12"/>
        <v>0</v>
      </c>
      <c r="F588"/>
      <c r="G588"/>
      <c r="H588"/>
      <c r="I588"/>
      <c r="J588"/>
      <c r="K588"/>
      <c r="L588"/>
      <c r="M588"/>
      <c r="N588"/>
      <c r="O588"/>
    </row>
    <row r="589" spans="1:15" ht="28.5" x14ac:dyDescent="0.15">
      <c r="A589" s="29" t="s">
        <v>3542</v>
      </c>
      <c r="B589" s="70" t="s">
        <v>7065</v>
      </c>
      <c r="C589" s="31">
        <f>IF($F$2&gt;0,$F$2,MULTIPLIER!$C$63)</f>
        <v>0</v>
      </c>
      <c r="D589" s="32">
        <v>7.1</v>
      </c>
      <c r="E589" s="43">
        <f t="shared" si="12"/>
        <v>0</v>
      </c>
      <c r="F589"/>
      <c r="G589"/>
      <c r="H589"/>
      <c r="I589"/>
      <c r="J589"/>
      <c r="K589"/>
      <c r="L589"/>
      <c r="M589"/>
      <c r="N589"/>
      <c r="O589"/>
    </row>
    <row r="590" spans="1:15" ht="28.5" x14ac:dyDescent="0.15">
      <c r="A590" s="33" t="s">
        <v>3544</v>
      </c>
      <c r="B590" s="71" t="s">
        <v>7066</v>
      </c>
      <c r="C590" s="35">
        <f>IF($F$2&gt;0,$F$2,MULTIPLIER!$C$63)</f>
        <v>0</v>
      </c>
      <c r="D590" s="36">
        <v>7.8</v>
      </c>
      <c r="E590" s="43">
        <f t="shared" si="12"/>
        <v>0</v>
      </c>
      <c r="F590"/>
      <c r="G590"/>
      <c r="H590"/>
      <c r="I590"/>
      <c r="J590"/>
      <c r="K590"/>
      <c r="L590"/>
      <c r="M590"/>
      <c r="N590"/>
      <c r="O590"/>
    </row>
    <row r="591" spans="1:15" ht="28.5" x14ac:dyDescent="0.15">
      <c r="A591" s="29" t="s">
        <v>3546</v>
      </c>
      <c r="B591" s="70" t="s">
        <v>7067</v>
      </c>
      <c r="C591" s="31">
        <f>IF($F$2&gt;0,$F$2,MULTIPLIER!$C$63)</f>
        <v>0</v>
      </c>
      <c r="D591" s="32">
        <v>8.5</v>
      </c>
      <c r="E591" s="43">
        <f t="shared" si="12"/>
        <v>0</v>
      </c>
      <c r="F591"/>
      <c r="G591"/>
      <c r="H591"/>
      <c r="I591"/>
      <c r="J591"/>
      <c r="K591"/>
      <c r="L591"/>
      <c r="M591"/>
      <c r="N591"/>
      <c r="O591"/>
    </row>
    <row r="592" spans="1:15" ht="28.5" x14ac:dyDescent="0.15">
      <c r="A592" s="33" t="s">
        <v>3548</v>
      </c>
      <c r="B592" s="71" t="s">
        <v>7068</v>
      </c>
      <c r="C592" s="35">
        <f>IF($F$2&gt;0,$F$2,MULTIPLIER!$C$63)</f>
        <v>0</v>
      </c>
      <c r="D592" s="36">
        <v>9.1999999999999993</v>
      </c>
      <c r="E592" s="43">
        <f t="shared" si="12"/>
        <v>0</v>
      </c>
      <c r="F592"/>
      <c r="G592"/>
      <c r="H592"/>
      <c r="I592"/>
      <c r="J592"/>
      <c r="K592"/>
      <c r="L592"/>
      <c r="M592"/>
      <c r="N592"/>
      <c r="O592"/>
    </row>
    <row r="593" spans="1:15" ht="28.5" x14ac:dyDescent="0.15">
      <c r="A593" s="29" t="s">
        <v>3550</v>
      </c>
      <c r="B593" s="70" t="s">
        <v>7069</v>
      </c>
      <c r="C593" s="31">
        <f>IF($F$2&gt;0,$F$2,MULTIPLIER!$C$63)</f>
        <v>0</v>
      </c>
      <c r="D593" s="32">
        <v>10.1</v>
      </c>
      <c r="E593" s="43">
        <f t="shared" si="12"/>
        <v>0</v>
      </c>
      <c r="F593"/>
      <c r="G593"/>
      <c r="H593"/>
      <c r="I593"/>
      <c r="J593"/>
      <c r="K593"/>
      <c r="L593"/>
      <c r="M593"/>
      <c r="N593"/>
      <c r="O593"/>
    </row>
    <row r="594" spans="1:15" ht="28.5" x14ac:dyDescent="0.15">
      <c r="A594" s="33" t="s">
        <v>3552</v>
      </c>
      <c r="B594" s="71" t="s">
        <v>7070</v>
      </c>
      <c r="C594" s="35">
        <f>IF($F$2&gt;0,$F$2,MULTIPLIER!$C$63)</f>
        <v>0</v>
      </c>
      <c r="D594" s="36">
        <v>11</v>
      </c>
      <c r="E594" s="43">
        <f t="shared" si="12"/>
        <v>0</v>
      </c>
      <c r="F594"/>
      <c r="G594"/>
      <c r="H594"/>
      <c r="I594"/>
      <c r="J594"/>
      <c r="K594"/>
      <c r="L594"/>
      <c r="M594"/>
      <c r="N594"/>
      <c r="O594"/>
    </row>
    <row r="595" spans="1:15" ht="28.5" x14ac:dyDescent="0.15">
      <c r="A595" s="29" t="s">
        <v>3554</v>
      </c>
      <c r="B595" s="70" t="s">
        <v>7071</v>
      </c>
      <c r="C595" s="31">
        <f>IF($F$2&gt;0,$F$2,MULTIPLIER!$C$63)</f>
        <v>0</v>
      </c>
      <c r="D595" s="32">
        <v>12.8</v>
      </c>
      <c r="E595" s="43">
        <f t="shared" si="12"/>
        <v>0</v>
      </c>
      <c r="F595"/>
      <c r="G595"/>
      <c r="H595"/>
      <c r="I595"/>
      <c r="J595"/>
      <c r="K595"/>
      <c r="L595"/>
      <c r="M595"/>
      <c r="N595"/>
      <c r="O595"/>
    </row>
    <row r="596" spans="1:15" ht="28.5" x14ac:dyDescent="0.15">
      <c r="A596" s="33" t="s">
        <v>3556</v>
      </c>
      <c r="B596" s="71" t="s">
        <v>7072</v>
      </c>
      <c r="C596" s="35">
        <f>IF($F$2&gt;0,$F$2,MULTIPLIER!$C$63)</f>
        <v>0</v>
      </c>
      <c r="D596" s="36">
        <v>14.1</v>
      </c>
      <c r="E596" s="43">
        <f t="shared" si="12"/>
        <v>0</v>
      </c>
      <c r="F596"/>
      <c r="G596"/>
      <c r="H596"/>
      <c r="I596"/>
      <c r="J596"/>
      <c r="K596"/>
      <c r="L596"/>
      <c r="M596"/>
      <c r="N596"/>
      <c r="O596"/>
    </row>
    <row r="597" spans="1:15" ht="32.1" customHeight="1" x14ac:dyDescent="0.15">
      <c r="A597" s="243" t="s">
        <v>37</v>
      </c>
      <c r="B597" s="244"/>
      <c r="C597" s="243"/>
      <c r="D597" s="243"/>
      <c r="E597" s="243"/>
      <c r="F597" s="93" t="str">
        <f>HYPERLINK("#'Connectors'!A1","Top of Page")</f>
        <v>Top of Page</v>
      </c>
      <c r="G597"/>
      <c r="H597"/>
      <c r="I597"/>
      <c r="J597"/>
      <c r="K597"/>
      <c r="L597"/>
      <c r="M597"/>
      <c r="N597"/>
      <c r="O597"/>
    </row>
    <row r="598" spans="1:15" ht="28.5" x14ac:dyDescent="0.15">
      <c r="A598" s="29" t="s">
        <v>3558</v>
      </c>
      <c r="B598" s="70" t="s">
        <v>3559</v>
      </c>
      <c r="C598" s="31">
        <f>IF($G$2&gt;0,$G$2,MULTIPLIER!$C$64)</f>
        <v>0</v>
      </c>
      <c r="D598" s="32">
        <v>5.8</v>
      </c>
      <c r="E598" s="43">
        <f t="shared" ref="E598:E603" si="13">C598*D598</f>
        <v>0</v>
      </c>
      <c r="F598"/>
      <c r="G598"/>
      <c r="H598"/>
      <c r="I598"/>
      <c r="J598"/>
      <c r="K598"/>
      <c r="L598"/>
      <c r="M598"/>
      <c r="N598"/>
      <c r="O598"/>
    </row>
    <row r="599" spans="1:15" ht="28.5" x14ac:dyDescent="0.15">
      <c r="A599" s="33" t="s">
        <v>3560</v>
      </c>
      <c r="B599" s="71" t="s">
        <v>3561</v>
      </c>
      <c r="C599" s="35">
        <f>IF($G$2&gt;0,$G$2,MULTIPLIER!$C$64)</f>
        <v>0</v>
      </c>
      <c r="D599" s="36">
        <v>6.5</v>
      </c>
      <c r="E599" s="43">
        <f t="shared" si="13"/>
        <v>0</v>
      </c>
      <c r="F599"/>
      <c r="G599"/>
      <c r="H599"/>
      <c r="I599"/>
      <c r="J599"/>
      <c r="K599"/>
      <c r="L599"/>
      <c r="M599"/>
      <c r="N599"/>
      <c r="O599"/>
    </row>
    <row r="600" spans="1:15" ht="28.5" x14ac:dyDescent="0.15">
      <c r="A600" s="29" t="s">
        <v>3562</v>
      </c>
      <c r="B600" s="70" t="s">
        <v>3563</v>
      </c>
      <c r="C600" s="31">
        <f>IF($G$2&gt;0,$G$2,MULTIPLIER!$C$64)</f>
        <v>0</v>
      </c>
      <c r="D600" s="32">
        <v>7.2</v>
      </c>
      <c r="E600" s="43">
        <f t="shared" si="13"/>
        <v>0</v>
      </c>
      <c r="F600"/>
      <c r="G600"/>
      <c r="H600"/>
      <c r="I600"/>
      <c r="J600"/>
      <c r="K600"/>
      <c r="L600"/>
      <c r="M600"/>
      <c r="N600"/>
      <c r="O600"/>
    </row>
    <row r="601" spans="1:15" ht="28.5" x14ac:dyDescent="0.15">
      <c r="A601" s="33" t="s">
        <v>3564</v>
      </c>
      <c r="B601" s="71" t="s">
        <v>3565</v>
      </c>
      <c r="C601" s="35">
        <f>IF($G$2&gt;0,$G$2,MULTIPLIER!$C$64)</f>
        <v>0</v>
      </c>
      <c r="D601" s="36">
        <v>8.15</v>
      </c>
      <c r="E601" s="43">
        <f t="shared" si="13"/>
        <v>0</v>
      </c>
      <c r="F601"/>
      <c r="G601"/>
      <c r="H601"/>
      <c r="I601"/>
      <c r="J601"/>
      <c r="K601"/>
      <c r="L601"/>
      <c r="M601"/>
      <c r="N601"/>
      <c r="O601"/>
    </row>
    <row r="602" spans="1:15" ht="28.5" x14ac:dyDescent="0.15">
      <c r="A602" s="29" t="s">
        <v>3566</v>
      </c>
      <c r="B602" s="70" t="s">
        <v>3567</v>
      </c>
      <c r="C602" s="31">
        <f>IF($G$2&gt;0,$G$2,MULTIPLIER!$C$64)</f>
        <v>0</v>
      </c>
      <c r="D602" s="32">
        <v>8.8800000000000008</v>
      </c>
      <c r="E602" s="43">
        <f t="shared" si="13"/>
        <v>0</v>
      </c>
      <c r="F602"/>
      <c r="G602"/>
      <c r="H602"/>
      <c r="I602"/>
      <c r="J602"/>
      <c r="K602"/>
      <c r="L602"/>
      <c r="M602"/>
      <c r="N602"/>
      <c r="O602"/>
    </row>
    <row r="603" spans="1:15" ht="28.5" x14ac:dyDescent="0.15">
      <c r="A603" s="33" t="s">
        <v>3568</v>
      </c>
      <c r="B603" s="71" t="s">
        <v>3569</v>
      </c>
      <c r="C603" s="35">
        <f>IF($G$2&gt;0,$G$2,MULTIPLIER!$C$64)</f>
        <v>0</v>
      </c>
      <c r="D603" s="36">
        <v>9.61</v>
      </c>
      <c r="E603" s="43">
        <f t="shared" si="13"/>
        <v>0</v>
      </c>
      <c r="F603"/>
      <c r="G603"/>
      <c r="H603"/>
      <c r="I603"/>
      <c r="J603"/>
      <c r="K603"/>
      <c r="L603"/>
      <c r="M603"/>
      <c r="N603"/>
      <c r="O603"/>
    </row>
    <row r="604" spans="1:15" ht="20.25" x14ac:dyDescent="0.15">
      <c r="A604" s="247" t="s">
        <v>7184</v>
      </c>
      <c r="B604" s="247"/>
      <c r="C604" s="247"/>
      <c r="D604" s="247"/>
      <c r="E604" s="247"/>
      <c r="F604" s="208" t="str">
        <f>HYPERLINK("#'Connectors'!A1","Top of Page")</f>
        <v>Top of Page</v>
      </c>
      <c r="G604"/>
      <c r="H604"/>
      <c r="I604"/>
      <c r="J604"/>
      <c r="K604"/>
      <c r="L604"/>
      <c r="M604"/>
      <c r="N604"/>
      <c r="O604"/>
    </row>
    <row r="605" spans="1:15" ht="14.25" x14ac:dyDescent="0.15">
      <c r="A605" s="210" t="s">
        <v>5219</v>
      </c>
      <c r="B605" s="209" t="s">
        <v>7114</v>
      </c>
      <c r="C605" s="211">
        <f>IF($H$2&gt;0,$H$2,MULTIPLIER!$C$80)</f>
        <v>0</v>
      </c>
      <c r="D605" s="212"/>
      <c r="E605" s="213">
        <f t="shared" ref="E605:E612" si="14">C605*D605</f>
        <v>0</v>
      </c>
      <c r="F605"/>
      <c r="G605"/>
      <c r="H605"/>
      <c r="I605"/>
      <c r="J605"/>
      <c r="K605"/>
      <c r="L605"/>
      <c r="M605"/>
      <c r="N605"/>
      <c r="O605"/>
    </row>
    <row r="606" spans="1:15" ht="14.25" x14ac:dyDescent="0.15">
      <c r="A606" s="215" t="s">
        <v>5220</v>
      </c>
      <c r="B606" s="214" t="s">
        <v>7115</v>
      </c>
      <c r="C606" s="216">
        <f>IF($H$2&gt;0,$H$2,MULTIPLIER!$C$80)</f>
        <v>0</v>
      </c>
      <c r="D606" s="217"/>
      <c r="E606" s="213">
        <f t="shared" si="14"/>
        <v>0</v>
      </c>
      <c r="F606"/>
      <c r="G606"/>
      <c r="H606"/>
      <c r="I606"/>
      <c r="J606"/>
      <c r="K606"/>
      <c r="L606"/>
      <c r="M606"/>
      <c r="N606"/>
      <c r="O606"/>
    </row>
    <row r="607" spans="1:15" ht="14.25" x14ac:dyDescent="0.15">
      <c r="A607" s="210" t="s">
        <v>5221</v>
      </c>
      <c r="B607" s="209" t="s">
        <v>7116</v>
      </c>
      <c r="C607" s="211">
        <f>IF($H$2&gt;0,$H$2,MULTIPLIER!$C$80)</f>
        <v>0</v>
      </c>
      <c r="D607" s="212"/>
      <c r="E607" s="213">
        <f t="shared" si="14"/>
        <v>0</v>
      </c>
      <c r="F607"/>
      <c r="G607"/>
      <c r="H607"/>
      <c r="I607"/>
      <c r="J607"/>
      <c r="K607"/>
      <c r="L607"/>
      <c r="M607"/>
      <c r="N607"/>
      <c r="O607"/>
    </row>
    <row r="608" spans="1:15" ht="14.25" x14ac:dyDescent="0.15">
      <c r="A608" s="215" t="s">
        <v>5222</v>
      </c>
      <c r="B608" s="214" t="s">
        <v>7117</v>
      </c>
      <c r="C608" s="216">
        <f>IF($H$2&gt;0,$H$2,MULTIPLIER!$C$80)</f>
        <v>0</v>
      </c>
      <c r="D608" s="217"/>
      <c r="E608" s="213">
        <f t="shared" si="14"/>
        <v>0</v>
      </c>
      <c r="F608"/>
      <c r="G608"/>
      <c r="H608"/>
      <c r="I608"/>
      <c r="J608"/>
      <c r="K608"/>
      <c r="L608"/>
      <c r="M608"/>
      <c r="N608"/>
      <c r="O608"/>
    </row>
    <row r="609" spans="1:5" customFormat="1" ht="14.25" x14ac:dyDescent="0.15">
      <c r="A609" s="210" t="s">
        <v>5223</v>
      </c>
      <c r="B609" s="209" t="s">
        <v>7118</v>
      </c>
      <c r="C609" s="211">
        <f>IF($H$2&gt;0,$H$2,MULTIPLIER!$C$80)</f>
        <v>0</v>
      </c>
      <c r="D609" s="212"/>
      <c r="E609" s="213">
        <f t="shared" si="14"/>
        <v>0</v>
      </c>
    </row>
    <row r="610" spans="1:5" customFormat="1" ht="14.25" x14ac:dyDescent="0.15">
      <c r="A610" s="215" t="s">
        <v>5224</v>
      </c>
      <c r="B610" s="214" t="s">
        <v>7119</v>
      </c>
      <c r="C610" s="216">
        <f>IF($H$2&gt;0,$H$2,MULTIPLIER!$C$80)</f>
        <v>0</v>
      </c>
      <c r="D610" s="217"/>
      <c r="E610" s="213">
        <f t="shared" si="14"/>
        <v>0</v>
      </c>
    </row>
    <row r="611" spans="1:5" customFormat="1" ht="14.25" x14ac:dyDescent="0.15">
      <c r="A611" s="210" t="s">
        <v>5225</v>
      </c>
      <c r="B611" s="209" t="s">
        <v>7120</v>
      </c>
      <c r="C611" s="211">
        <f>IF($H$2&gt;0,$H$2,MULTIPLIER!$C$80)</f>
        <v>0</v>
      </c>
      <c r="D611" s="212"/>
      <c r="E611" s="213">
        <f t="shared" si="14"/>
        <v>0</v>
      </c>
    </row>
    <row r="612" spans="1:5" customFormat="1" ht="14.25" x14ac:dyDescent="0.15">
      <c r="A612" s="215" t="s">
        <v>5226</v>
      </c>
      <c r="B612" s="214" t="s">
        <v>7121</v>
      </c>
      <c r="C612" s="216">
        <f>IF($H$2&gt;0,$H$2,MULTIPLIER!$C$80)</f>
        <v>0</v>
      </c>
      <c r="D612" s="217"/>
      <c r="E612" s="213">
        <f t="shared" si="14"/>
        <v>0</v>
      </c>
    </row>
  </sheetData>
  <mergeCells count="8">
    <mergeCell ref="A604:E604"/>
    <mergeCell ref="A582:E582"/>
    <mergeCell ref="A597:E597"/>
    <mergeCell ref="B1:G1"/>
    <mergeCell ref="A5:E5"/>
    <mergeCell ref="A284:E284"/>
    <mergeCell ref="A549:E549"/>
    <mergeCell ref="A571:E571"/>
  </mergeCells>
  <hyperlinks>
    <hyperlink ref="B3" location="'Connectors'!A5" display="Yellow Coated Gas Connector" xr:uid="{B3F8CEEC-E361-4BA6-A3DE-F9DCD564A196}"/>
    <hyperlink ref="C3" location="'Connectors'!A284" display="Uncoated Gas Connector" xr:uid="{E69D9912-0E68-44BB-B7EF-767E6F1CB603}"/>
    <hyperlink ref="D3" location="'Connectors'!A549" display="Stainless Corrugated Connector" xr:uid="{CDF3E478-EAF8-426B-8831-0CF689D50385}"/>
    <hyperlink ref="E3" location="'Connectors'!A571" display="Copper Corrugated Connector" xr:uid="{379F3713-D474-4571-A6FA-501F83827ABD}"/>
    <hyperlink ref="F3" location="'Connectors'!A582" display="Stainless Braided Faucett Connector" xr:uid="{03A10626-AF0E-41FA-8E8A-ECF2E514FE92}"/>
    <hyperlink ref="G3" location="'Connectors'!A597" display="Stainless Braided Toilet Connector" xr:uid="{BE772E6E-B02B-4666-BBA9-FCAD42459742}"/>
    <hyperlink ref="H3" location="'Master List'!A1" tooltip="Go to Master List" display="Master List ▶" xr:uid="{F1081FAE-3DFA-4ED9-A418-CE9E65EC6D18}"/>
  </hyperlinks>
  <pageMargins left="0.75" right="0.75" top="1" bottom="1" header="0.5" footer="0.5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97C4A3-A43C-473E-8BD0-5D16B6E084DF}">
  <sheetPr>
    <tabColor theme="1"/>
  </sheetPr>
  <dimension ref="A1:K89"/>
  <sheetViews>
    <sheetView workbookViewId="0">
      <selection activeCell="G14" sqref="G14"/>
    </sheetView>
  </sheetViews>
  <sheetFormatPr defaultRowHeight="10.5" x14ac:dyDescent="0.15"/>
  <cols>
    <col min="1" max="1" width="25.1640625" customWidth="1"/>
    <col min="2" max="2" width="40" bestFit="1" customWidth="1"/>
    <col min="3" max="10" width="24.5" customWidth="1"/>
    <col min="11" max="11" width="14.33203125" customWidth="1"/>
  </cols>
  <sheetData>
    <row r="1" spans="1:11" ht="21" customHeight="1" thickBot="1" x14ac:dyDescent="0.2">
      <c r="A1" s="26" t="s">
        <v>5184</v>
      </c>
      <c r="B1" s="250" t="s">
        <v>5185</v>
      </c>
      <c r="C1" s="250"/>
      <c r="D1" s="250"/>
      <c r="E1" s="250"/>
      <c r="F1" s="250"/>
      <c r="G1" s="250"/>
      <c r="H1" s="250"/>
      <c r="I1" s="250"/>
    </row>
    <row r="2" spans="1:11" ht="32.25" customHeight="1" thickTop="1" x14ac:dyDescent="0.15">
      <c r="A2" s="41"/>
      <c r="B2" s="220">
        <v>0</v>
      </c>
      <c r="C2" s="220">
        <v>0</v>
      </c>
      <c r="D2" s="220">
        <v>0</v>
      </c>
      <c r="E2" s="220">
        <v>0</v>
      </c>
      <c r="F2" s="220">
        <v>0</v>
      </c>
      <c r="G2" s="220">
        <v>0</v>
      </c>
      <c r="H2" s="220">
        <v>0</v>
      </c>
      <c r="I2" s="218">
        <v>0</v>
      </c>
      <c r="K2" s="28"/>
    </row>
    <row r="3" spans="1:11" s="42" customFormat="1" ht="60" customHeight="1" x14ac:dyDescent="0.15">
      <c r="A3" s="237" t="s">
        <v>5182</v>
      </c>
      <c r="B3" s="38" t="str">
        <f>HYPERLINK("#'MISC'!A5","Boiler Drain")</f>
        <v>Boiler Drain</v>
      </c>
      <c r="C3" s="38" t="str">
        <f>HYPERLINK("#'MISC'!A18","Water Expansion Tank")</f>
        <v>Water Expansion Tank</v>
      </c>
      <c r="D3" s="38" t="str">
        <f>HYPERLINK("#'MISC'!A24","Test Gauges")</f>
        <v>Test Gauges</v>
      </c>
      <c r="E3" s="38" t="str">
        <f>HYPERLINK("#'MISC'!A31","Water Heater Acc")</f>
        <v>Water Heater Acc</v>
      </c>
      <c r="F3" s="38" t="str">
        <f>HYPERLINK("#'MISC'!A39","Pumps")</f>
        <v>Pumps</v>
      </c>
      <c r="G3" s="38" t="str">
        <f>HYPERLINK("#'MISC'!A42","Pex &amp; Plumbing")</f>
        <v>Pex &amp; Plumbing</v>
      </c>
      <c r="H3" s="38" t="str">
        <f>HYPERLINK("#'MISC'!A45","Fire Sprinklers")</f>
        <v>Fire Sprinklers</v>
      </c>
      <c r="I3" s="226" t="str">
        <f>HYPERLINK("#'MISC'!A49","Hangers &amp; Supports")</f>
        <v>Hangers &amp; Supports</v>
      </c>
      <c r="J3" s="238" t="s">
        <v>7182</v>
      </c>
      <c r="K3" s="219"/>
    </row>
    <row r="4" spans="1:11" ht="15.75" x14ac:dyDescent="0.15">
      <c r="A4" s="199" t="s">
        <v>70</v>
      </c>
      <c r="B4" s="199" t="s">
        <v>71</v>
      </c>
      <c r="C4" s="199" t="s">
        <v>72</v>
      </c>
      <c r="D4" s="199" t="s">
        <v>73</v>
      </c>
      <c r="E4" s="199" t="s">
        <v>74</v>
      </c>
    </row>
    <row r="5" spans="1:11" ht="32.1" customHeight="1" x14ac:dyDescent="0.15">
      <c r="A5" s="243" t="s">
        <v>43</v>
      </c>
      <c r="B5" s="243"/>
      <c r="C5" s="243"/>
      <c r="D5" s="243"/>
      <c r="E5" s="243"/>
      <c r="F5" s="93" t="str">
        <f>HYPERLINK("#'MISC'!A1","Top of Page")</f>
        <v>Top of Page</v>
      </c>
    </row>
    <row r="6" spans="1:11" ht="28.5" x14ac:dyDescent="0.15">
      <c r="A6" s="29" t="s">
        <v>2554</v>
      </c>
      <c r="B6" s="70" t="s">
        <v>2555</v>
      </c>
      <c r="C6" s="31">
        <f>IF($B$2&gt;0,$B$2,MULTIPLIER!$C$67)</f>
        <v>0</v>
      </c>
      <c r="D6" s="32">
        <v>17.54</v>
      </c>
      <c r="E6" s="43">
        <f t="shared" ref="E6:E17" si="0">C6*D6</f>
        <v>0</v>
      </c>
    </row>
    <row r="7" spans="1:11" ht="28.5" x14ac:dyDescent="0.15">
      <c r="A7" s="33" t="s">
        <v>2556</v>
      </c>
      <c r="B7" s="71" t="s">
        <v>2557</v>
      </c>
      <c r="C7" s="35">
        <f>IF($B$2&gt;0,$B$2,MULTIPLIER!$C$67)</f>
        <v>0</v>
      </c>
      <c r="D7" s="36">
        <v>19.010000000000002</v>
      </c>
      <c r="E7" s="43">
        <f t="shared" si="0"/>
        <v>0</v>
      </c>
    </row>
    <row r="8" spans="1:11" ht="28.5" x14ac:dyDescent="0.15">
      <c r="A8" s="29" t="s">
        <v>2558</v>
      </c>
      <c r="B8" s="70" t="s">
        <v>2559</v>
      </c>
      <c r="C8" s="31">
        <f>IF($B$2&gt;0,$B$2,MULTIPLIER!$C$67)</f>
        <v>0</v>
      </c>
      <c r="D8" s="32">
        <v>17.64</v>
      </c>
      <c r="E8" s="43">
        <f t="shared" si="0"/>
        <v>0</v>
      </c>
    </row>
    <row r="9" spans="1:11" ht="28.5" x14ac:dyDescent="0.15">
      <c r="A9" s="33" t="s">
        <v>2560</v>
      </c>
      <c r="B9" s="71" t="s">
        <v>2561</v>
      </c>
      <c r="C9" s="35">
        <f>IF($B$2&gt;0,$B$2,MULTIPLIER!$C$67)</f>
        <v>0</v>
      </c>
      <c r="D9" s="36">
        <v>18.27</v>
      </c>
      <c r="E9" s="43">
        <f t="shared" si="0"/>
        <v>0</v>
      </c>
    </row>
    <row r="10" spans="1:11" ht="28.5" x14ac:dyDescent="0.15">
      <c r="A10" s="29" t="s">
        <v>2562</v>
      </c>
      <c r="B10" s="70" t="s">
        <v>2563</v>
      </c>
      <c r="C10" s="31">
        <f>IF($B$2&gt;0,$B$2,MULTIPLIER!$C$67)</f>
        <v>0</v>
      </c>
      <c r="D10" s="32">
        <v>20.13</v>
      </c>
      <c r="E10" s="43">
        <f t="shared" si="0"/>
        <v>0</v>
      </c>
    </row>
    <row r="11" spans="1:11" ht="28.5" x14ac:dyDescent="0.15">
      <c r="A11" s="33" t="s">
        <v>2564</v>
      </c>
      <c r="B11" s="71" t="s">
        <v>7091</v>
      </c>
      <c r="C11" s="35">
        <f>IF($B$2&gt;0,$B$2,MULTIPLIER!$C$67)</f>
        <v>0</v>
      </c>
      <c r="D11" s="36">
        <v>18.260000000000002</v>
      </c>
      <c r="E11" s="43">
        <f t="shared" si="0"/>
        <v>0</v>
      </c>
    </row>
    <row r="12" spans="1:11" ht="28.5" x14ac:dyDescent="0.15">
      <c r="A12" s="29" t="s">
        <v>2566</v>
      </c>
      <c r="B12" s="70" t="s">
        <v>7092</v>
      </c>
      <c r="C12" s="31">
        <f>IF($B$2&gt;0,$B$2,MULTIPLIER!$C$67)</f>
        <v>0</v>
      </c>
      <c r="D12" s="32">
        <v>19.8</v>
      </c>
      <c r="E12" s="43">
        <f t="shared" si="0"/>
        <v>0</v>
      </c>
    </row>
    <row r="13" spans="1:11" ht="28.5" x14ac:dyDescent="0.15">
      <c r="A13" s="33" t="s">
        <v>2568</v>
      </c>
      <c r="B13" s="71" t="s">
        <v>7093</v>
      </c>
      <c r="C13" s="35">
        <f>IF($B$2&gt;0,$B$2,MULTIPLIER!$C$67)</f>
        <v>0</v>
      </c>
      <c r="D13" s="36">
        <v>17.600000000000001</v>
      </c>
      <c r="E13" s="43">
        <f t="shared" si="0"/>
        <v>0</v>
      </c>
    </row>
    <row r="14" spans="1:11" ht="28.5" x14ac:dyDescent="0.15">
      <c r="A14" s="29" t="s">
        <v>2570</v>
      </c>
      <c r="B14" s="70" t="s">
        <v>7094</v>
      </c>
      <c r="C14" s="31">
        <f>IF($B$2&gt;0,$B$2,MULTIPLIER!$C$67)</f>
        <v>0</v>
      </c>
      <c r="D14" s="32">
        <v>19.36</v>
      </c>
      <c r="E14" s="43">
        <f t="shared" si="0"/>
        <v>0</v>
      </c>
    </row>
    <row r="15" spans="1:11" ht="14.25" x14ac:dyDescent="0.15">
      <c r="A15" s="33">
        <v>1081</v>
      </c>
      <c r="B15" s="71" t="s">
        <v>2572</v>
      </c>
      <c r="C15" s="35">
        <f>IF($B$2&gt;0,$B$2,MULTIPLIER!$C$67)</f>
        <v>0</v>
      </c>
      <c r="D15" s="36">
        <v>13</v>
      </c>
      <c r="E15" s="43">
        <f t="shared" si="0"/>
        <v>0</v>
      </c>
    </row>
    <row r="16" spans="1:11" ht="42.75" x14ac:dyDescent="0.15">
      <c r="A16" s="29">
        <v>1071</v>
      </c>
      <c r="B16" s="70" t="s">
        <v>2573</v>
      </c>
      <c r="C16" s="31">
        <f>IF($B$2&gt;0,$B$2,MULTIPLIER!$C$67)</f>
        <v>0</v>
      </c>
      <c r="D16" s="32">
        <v>19</v>
      </c>
      <c r="E16" s="43">
        <f t="shared" si="0"/>
        <v>0</v>
      </c>
    </row>
    <row r="17" spans="1:6" ht="28.5" x14ac:dyDescent="0.15">
      <c r="A17" s="33">
        <v>1065</v>
      </c>
      <c r="B17" s="71" t="s">
        <v>7095</v>
      </c>
      <c r="C17" s="35">
        <f>IF($B$2&gt;0,$B$2,MULTIPLIER!$C$67)</f>
        <v>0</v>
      </c>
      <c r="D17" s="36">
        <v>17.8</v>
      </c>
      <c r="E17" s="43">
        <f t="shared" si="0"/>
        <v>0</v>
      </c>
    </row>
    <row r="18" spans="1:6" ht="32.1" customHeight="1" x14ac:dyDescent="0.15">
      <c r="A18" s="243" t="s">
        <v>5183</v>
      </c>
      <c r="B18" s="244"/>
      <c r="C18" s="243"/>
      <c r="D18" s="243"/>
      <c r="E18" s="243"/>
      <c r="F18" s="93" t="str">
        <f>HYPERLINK("#'MISC'!A1","Top of Page")</f>
        <v>Top of Page</v>
      </c>
    </row>
    <row r="19" spans="1:6" ht="14.25" x14ac:dyDescent="0.15">
      <c r="A19" s="29">
        <v>420001</v>
      </c>
      <c r="B19" s="70">
        <v>2.1</v>
      </c>
      <c r="C19" s="31">
        <f>IF($C$2&gt;0,$C$2,0)</f>
        <v>0</v>
      </c>
      <c r="D19" s="32"/>
      <c r="E19" s="43">
        <v>20.88</v>
      </c>
    </row>
    <row r="20" spans="1:6" ht="14.25" x14ac:dyDescent="0.15">
      <c r="A20" s="33">
        <v>420002</v>
      </c>
      <c r="B20" s="71">
        <v>4.5</v>
      </c>
      <c r="C20" s="35">
        <f>IF($C$2&gt;0,$C$2,0)</f>
        <v>0</v>
      </c>
      <c r="D20" s="36"/>
      <c r="E20" s="43">
        <v>37.36</v>
      </c>
    </row>
    <row r="21" spans="1:6" ht="14.25" x14ac:dyDescent="0.15">
      <c r="A21" s="29">
        <v>420005</v>
      </c>
      <c r="B21" s="70" t="s">
        <v>7096</v>
      </c>
      <c r="C21" s="31">
        <f>IF($C$2&gt;0,$C$2,MULTIPLIER!$C$69)</f>
        <v>0</v>
      </c>
      <c r="D21" s="32">
        <v>14</v>
      </c>
      <c r="E21" s="43">
        <f>C21*D21</f>
        <v>0</v>
      </c>
    </row>
    <row r="22" spans="1:6" ht="14.25" x14ac:dyDescent="0.15">
      <c r="A22" s="33">
        <v>420007</v>
      </c>
      <c r="B22" s="71" t="s">
        <v>7097</v>
      </c>
      <c r="C22" s="35">
        <f>IF($C$2&gt;0,$C$2,MULTIPLIER!$C$69)</f>
        <v>0</v>
      </c>
      <c r="D22" s="36">
        <v>28</v>
      </c>
      <c r="E22" s="43">
        <f>C22*D22</f>
        <v>0</v>
      </c>
    </row>
    <row r="23" spans="1:6" ht="14.25" x14ac:dyDescent="0.15">
      <c r="A23" s="29">
        <v>420009</v>
      </c>
      <c r="B23" s="70" t="s">
        <v>7098</v>
      </c>
      <c r="C23" s="31">
        <f>IF($C$2&gt;0,$C$2,MULTIPLIER!$C$69)</f>
        <v>0</v>
      </c>
      <c r="D23" s="32">
        <v>63.9</v>
      </c>
      <c r="E23" s="43">
        <f>C23*D23</f>
        <v>0</v>
      </c>
    </row>
    <row r="24" spans="1:6" ht="32.1" customHeight="1" x14ac:dyDescent="0.15">
      <c r="A24" s="243" t="s">
        <v>49</v>
      </c>
      <c r="B24" s="244"/>
      <c r="C24" s="243"/>
      <c r="D24" s="243"/>
      <c r="E24" s="243"/>
      <c r="F24" s="93" t="str">
        <f>HYPERLINK("#'MISC'!A1","Top of Page")</f>
        <v>Top of Page</v>
      </c>
    </row>
    <row r="25" spans="1:6" ht="14.25" x14ac:dyDescent="0.15">
      <c r="A25" s="29">
        <v>220001</v>
      </c>
      <c r="B25" s="70" t="s">
        <v>7099</v>
      </c>
      <c r="C25" s="31">
        <f>IF($D$2&gt;0,$D$2,MULTIPLIER!$C$73)</f>
        <v>0</v>
      </c>
      <c r="D25" s="32">
        <v>65.599999999999994</v>
      </c>
      <c r="E25" s="43">
        <f t="shared" ref="E25:E30" si="1">C25*D25</f>
        <v>0</v>
      </c>
    </row>
    <row r="26" spans="1:6" ht="14.25" x14ac:dyDescent="0.15">
      <c r="A26" s="33">
        <v>220002</v>
      </c>
      <c r="B26" s="71" t="s">
        <v>7100</v>
      </c>
      <c r="C26" s="35">
        <f>IF($D$2&gt;0,$D$2,MULTIPLIER!$C$73)</f>
        <v>0</v>
      </c>
      <c r="D26" s="36">
        <v>65.599999999999994</v>
      </c>
      <c r="E26" s="43">
        <f t="shared" si="1"/>
        <v>0</v>
      </c>
    </row>
    <row r="27" spans="1:6" ht="14.25" x14ac:dyDescent="0.15">
      <c r="A27" s="29">
        <v>220003</v>
      </c>
      <c r="B27" s="70" t="s">
        <v>7101</v>
      </c>
      <c r="C27" s="31">
        <f>IF($D$2&gt;0,$D$2,MULTIPLIER!$C$73)</f>
        <v>0</v>
      </c>
      <c r="D27" s="32">
        <v>65.599999999999994</v>
      </c>
      <c r="E27" s="43">
        <f t="shared" si="1"/>
        <v>0</v>
      </c>
    </row>
    <row r="28" spans="1:6" ht="28.5" x14ac:dyDescent="0.15">
      <c r="A28" s="33">
        <v>220010</v>
      </c>
      <c r="B28" s="71" t="s">
        <v>7102</v>
      </c>
      <c r="C28" s="35">
        <f>IF($D$2&gt;0,$D$2,MULTIPLIER!$C$73)</f>
        <v>0</v>
      </c>
      <c r="D28" s="36">
        <v>74.400000000000006</v>
      </c>
      <c r="E28" s="43">
        <f t="shared" si="1"/>
        <v>0</v>
      </c>
    </row>
    <row r="29" spans="1:6" ht="28.5" x14ac:dyDescent="0.15">
      <c r="A29" s="29">
        <v>220020</v>
      </c>
      <c r="B29" s="70" t="s">
        <v>7103</v>
      </c>
      <c r="C29" s="31">
        <f>IF($D$2&gt;0,$D$2,MULTIPLIER!$C$73)</f>
        <v>0</v>
      </c>
      <c r="D29" s="32">
        <v>46.4</v>
      </c>
      <c r="E29" s="43">
        <f t="shared" si="1"/>
        <v>0</v>
      </c>
    </row>
    <row r="30" spans="1:6" ht="28.5" x14ac:dyDescent="0.15">
      <c r="A30" s="33">
        <v>220030</v>
      </c>
      <c r="B30" s="71" t="s">
        <v>7104</v>
      </c>
      <c r="C30" s="35">
        <f>IF($D$2&gt;0,$D$2,MULTIPLIER!$C$73)</f>
        <v>0</v>
      </c>
      <c r="D30" s="36">
        <v>106</v>
      </c>
      <c r="E30" s="43">
        <f t="shared" si="1"/>
        <v>0</v>
      </c>
    </row>
    <row r="31" spans="1:6" ht="32.1" customHeight="1" x14ac:dyDescent="0.15">
      <c r="A31" s="243" t="s">
        <v>5196</v>
      </c>
      <c r="B31" s="244"/>
      <c r="C31" s="243"/>
      <c r="D31" s="243"/>
      <c r="E31" s="243"/>
      <c r="F31" s="93" t="str">
        <f>HYPERLINK("#'MISC'!A1","Top of Page")</f>
        <v>Top of Page</v>
      </c>
    </row>
    <row r="32" spans="1:6" ht="28.5" x14ac:dyDescent="0.15">
      <c r="A32" s="29" t="s">
        <v>5200</v>
      </c>
      <c r="B32" s="70" t="s">
        <v>7105</v>
      </c>
      <c r="C32" s="31">
        <f>IF($E$2&gt;0,$E$2,MULTIPLIER!$C$76)</f>
        <v>0</v>
      </c>
      <c r="D32" s="32"/>
      <c r="E32" s="43">
        <f t="shared" ref="E32:E38" si="2">C32*D32</f>
        <v>0</v>
      </c>
    </row>
    <row r="33" spans="1:6" ht="28.5" x14ac:dyDescent="0.15">
      <c r="A33" s="33" t="s">
        <v>5201</v>
      </c>
      <c r="B33" s="71" t="s">
        <v>7106</v>
      </c>
      <c r="C33" s="35">
        <f>IF($E$2&gt;0,$E$2,MULTIPLIER!$C$76)</f>
        <v>0</v>
      </c>
      <c r="D33" s="36"/>
      <c r="E33" s="43">
        <f t="shared" si="2"/>
        <v>0</v>
      </c>
    </row>
    <row r="34" spans="1:6" ht="28.5" x14ac:dyDescent="0.15">
      <c r="A34" s="29" t="s">
        <v>5202</v>
      </c>
      <c r="B34" s="70" t="s">
        <v>7107</v>
      </c>
      <c r="C34" s="31">
        <f>IF($E$2&gt;0,$E$2,MULTIPLIER!$C$76)</f>
        <v>0</v>
      </c>
      <c r="D34" s="32"/>
      <c r="E34" s="43">
        <f t="shared" si="2"/>
        <v>0</v>
      </c>
    </row>
    <row r="35" spans="1:6" ht="28.5" x14ac:dyDescent="0.15">
      <c r="A35" s="33" t="s">
        <v>5203</v>
      </c>
      <c r="B35" s="71" t="s">
        <v>5204</v>
      </c>
      <c r="C35" s="35">
        <f>IF($E$2&gt;0,$E$2,MULTIPLIER!$C$76)</f>
        <v>0</v>
      </c>
      <c r="D35" s="36"/>
      <c r="E35" s="43">
        <f t="shared" si="2"/>
        <v>0</v>
      </c>
    </row>
    <row r="36" spans="1:6" ht="14.25" x14ac:dyDescent="0.15">
      <c r="A36" s="29" t="s">
        <v>5205</v>
      </c>
      <c r="B36" s="70" t="s">
        <v>5206</v>
      </c>
      <c r="C36" s="31">
        <f>IF($E$2&gt;0,$E$2,MULTIPLIER!$C$76)</f>
        <v>0</v>
      </c>
      <c r="D36" s="32"/>
      <c r="E36" s="43">
        <f t="shared" si="2"/>
        <v>0</v>
      </c>
    </row>
    <row r="37" spans="1:6" ht="28.5" x14ac:dyDescent="0.15">
      <c r="A37" s="33" t="s">
        <v>5207</v>
      </c>
      <c r="B37" s="71" t="s">
        <v>5208</v>
      </c>
      <c r="C37" s="35">
        <f>IF($E$2&gt;0,$E$2,MULTIPLIER!$C$76)</f>
        <v>0</v>
      </c>
      <c r="D37" s="36"/>
      <c r="E37" s="43">
        <f t="shared" si="2"/>
        <v>0</v>
      </c>
    </row>
    <row r="38" spans="1:6" ht="28.5" x14ac:dyDescent="0.15">
      <c r="A38" s="29" t="s">
        <v>5209</v>
      </c>
      <c r="B38" s="70" t="s">
        <v>5210</v>
      </c>
      <c r="C38" s="31">
        <f>IF($E$2&gt;0,$E$2,MULTIPLIER!$C$76)</f>
        <v>0</v>
      </c>
      <c r="D38" s="32"/>
      <c r="E38" s="43">
        <f t="shared" si="2"/>
        <v>0</v>
      </c>
    </row>
    <row r="39" spans="1:6" ht="32.1" customHeight="1" x14ac:dyDescent="0.15">
      <c r="A39" s="243" t="s">
        <v>5197</v>
      </c>
      <c r="B39" s="244"/>
      <c r="C39" s="243"/>
      <c r="D39" s="243"/>
      <c r="E39" s="243"/>
      <c r="F39" s="93" t="str">
        <f>HYPERLINK("#'MISC'!A1","Top of Page")</f>
        <v>Top of Page</v>
      </c>
    </row>
    <row r="40" spans="1:6" ht="14.25" x14ac:dyDescent="0.15">
      <c r="A40" s="29" t="s">
        <v>5211</v>
      </c>
      <c r="B40" s="70" t="s">
        <v>7108</v>
      </c>
      <c r="C40" s="31">
        <f>IF($F$2&gt;0,$F$2,MULTIPLIER!$C$77)</f>
        <v>0</v>
      </c>
      <c r="D40" s="32"/>
      <c r="E40" s="43">
        <f>C40*D40</f>
        <v>0</v>
      </c>
    </row>
    <row r="41" spans="1:6" ht="14.25" x14ac:dyDescent="0.15">
      <c r="A41" s="33" t="s">
        <v>5212</v>
      </c>
      <c r="B41" s="71" t="s">
        <v>7109</v>
      </c>
      <c r="C41" s="35">
        <f>IF($F$2&gt;0,$F$2,MULTIPLIER!$C$77)</f>
        <v>0</v>
      </c>
      <c r="D41" s="36"/>
      <c r="E41" s="43">
        <f>C41*D41</f>
        <v>0</v>
      </c>
    </row>
    <row r="42" spans="1:6" ht="32.1" customHeight="1" x14ac:dyDescent="0.15">
      <c r="A42" s="243" t="s">
        <v>5198</v>
      </c>
      <c r="B42" s="244"/>
      <c r="C42" s="243"/>
      <c r="D42" s="243"/>
      <c r="E42" s="243"/>
      <c r="F42" s="93" t="str">
        <f>HYPERLINK("#'MISC'!A1","Top of Page")</f>
        <v>Top of Page</v>
      </c>
    </row>
    <row r="43" spans="1:6" ht="28.5" x14ac:dyDescent="0.15">
      <c r="A43" s="29" t="s">
        <v>5213</v>
      </c>
      <c r="B43" s="70" t="s">
        <v>7110</v>
      </c>
      <c r="C43" s="31">
        <f>IF($G$2&gt;0,$G$2,MULTIPLIER!$C$78)</f>
        <v>0</v>
      </c>
      <c r="D43" s="32"/>
      <c r="E43" s="43">
        <f>C43*D43</f>
        <v>0</v>
      </c>
    </row>
    <row r="44" spans="1:6" ht="28.5" x14ac:dyDescent="0.15">
      <c r="A44" s="33" t="s">
        <v>5214</v>
      </c>
      <c r="B44" s="71" t="s">
        <v>5215</v>
      </c>
      <c r="C44" s="35">
        <f>IF($G$2&gt;0,$G$2,MULTIPLIER!$C$78)</f>
        <v>0</v>
      </c>
      <c r="D44" s="36"/>
      <c r="E44" s="43">
        <f>C44*D44</f>
        <v>0</v>
      </c>
    </row>
    <row r="45" spans="1:6" ht="32.1" customHeight="1" x14ac:dyDescent="0.15">
      <c r="A45" s="243" t="s">
        <v>5199</v>
      </c>
      <c r="B45" s="244"/>
      <c r="C45" s="243"/>
      <c r="D45" s="243"/>
      <c r="E45" s="243"/>
      <c r="F45" s="93" t="str">
        <f>HYPERLINK("#'MISC'!A1","Top of Page")</f>
        <v>Top of Page</v>
      </c>
    </row>
    <row r="46" spans="1:6" ht="14.25" x14ac:dyDescent="0.15">
      <c r="A46" s="29" t="s">
        <v>5216</v>
      </c>
      <c r="B46" s="70" t="s">
        <v>7111</v>
      </c>
      <c r="C46" s="31">
        <f>IF($H$2&gt;0,$H$2,MULTIPLIER!$C$79)</f>
        <v>0</v>
      </c>
      <c r="D46" s="32"/>
      <c r="E46" s="43">
        <f>C46*D46</f>
        <v>0</v>
      </c>
    </row>
    <row r="47" spans="1:6" ht="14.25" x14ac:dyDescent="0.15">
      <c r="A47" s="33" t="s">
        <v>5217</v>
      </c>
      <c r="B47" s="71" t="s">
        <v>7112</v>
      </c>
      <c r="C47" s="35">
        <f>IF($H$2&gt;0,$H$2,MULTIPLIER!$C$79)</f>
        <v>0</v>
      </c>
      <c r="D47" s="36"/>
      <c r="E47" s="43">
        <f>C47*D47</f>
        <v>0</v>
      </c>
    </row>
    <row r="48" spans="1:6" ht="14.25" x14ac:dyDescent="0.15">
      <c r="A48" s="29" t="s">
        <v>5218</v>
      </c>
      <c r="B48" s="70" t="s">
        <v>7113</v>
      </c>
      <c r="C48" s="31">
        <f>IF($H$2&gt;0,$H$2,MULTIPLIER!$C$79)</f>
        <v>0</v>
      </c>
      <c r="D48" s="32"/>
      <c r="E48" s="43">
        <f>C48*D48</f>
        <v>0</v>
      </c>
    </row>
    <row r="49" spans="1:6" ht="20.25" x14ac:dyDescent="0.15">
      <c r="A49" s="243" t="s">
        <v>5625</v>
      </c>
      <c r="B49" s="243"/>
      <c r="C49" s="243"/>
      <c r="D49" s="243"/>
      <c r="E49" s="243"/>
      <c r="F49" s="93" t="str">
        <f>HYPERLINK("#'MISC'!A1","Top of Page")</f>
        <v>Top of Page</v>
      </c>
    </row>
    <row r="50" spans="1:6" ht="14.25" x14ac:dyDescent="0.15">
      <c r="A50" s="29">
        <v>280103</v>
      </c>
      <c r="B50" s="30" t="s">
        <v>4862</v>
      </c>
      <c r="C50" s="31">
        <f>IF($I$2&gt;0,$I$2,MULTIPLIER!$C$70)</f>
        <v>0</v>
      </c>
      <c r="D50" s="32">
        <v>1.23</v>
      </c>
      <c r="E50" s="43">
        <f t="shared" ref="E50:E89" si="3">C50*D50</f>
        <v>0</v>
      </c>
    </row>
    <row r="51" spans="1:6" ht="14.25" x14ac:dyDescent="0.15">
      <c r="A51" s="33">
        <v>280104</v>
      </c>
      <c r="B51" s="34" t="s">
        <v>4863</v>
      </c>
      <c r="C51" s="31">
        <f>IF($I$2&gt;0,$I$2,MULTIPLIER!$C$70)</f>
        <v>0</v>
      </c>
      <c r="D51" s="36">
        <v>1.78</v>
      </c>
      <c r="E51" s="43">
        <f t="shared" si="3"/>
        <v>0</v>
      </c>
    </row>
    <row r="52" spans="1:6" ht="14.25" x14ac:dyDescent="0.15">
      <c r="A52" s="29">
        <v>280105</v>
      </c>
      <c r="B52" s="30" t="s">
        <v>4864</v>
      </c>
      <c r="C52" s="31">
        <f>IF($I$2&gt;0,$I$2,MULTIPLIER!$C$70)</f>
        <v>0</v>
      </c>
      <c r="D52" s="32">
        <v>1.92</v>
      </c>
      <c r="E52" s="43">
        <f t="shared" si="3"/>
        <v>0</v>
      </c>
    </row>
    <row r="53" spans="1:6" ht="14.25" x14ac:dyDescent="0.15">
      <c r="A53" s="33">
        <v>280106</v>
      </c>
      <c r="B53" s="34" t="s">
        <v>4865</v>
      </c>
      <c r="C53" s="31">
        <f>IF($I$2&gt;0,$I$2,MULTIPLIER!$C$70)</f>
        <v>0</v>
      </c>
      <c r="D53" s="36">
        <v>2.19</v>
      </c>
      <c r="E53" s="43">
        <f t="shared" si="3"/>
        <v>0</v>
      </c>
    </row>
    <row r="54" spans="1:6" ht="14.25" x14ac:dyDescent="0.15">
      <c r="A54" s="29">
        <v>280107</v>
      </c>
      <c r="B54" s="30" t="s">
        <v>4866</v>
      </c>
      <c r="C54" s="31">
        <f>IF($I$2&gt;0,$I$2,MULTIPLIER!$C$70)</f>
        <v>0</v>
      </c>
      <c r="D54" s="32">
        <v>3.56</v>
      </c>
      <c r="E54" s="43">
        <f t="shared" si="3"/>
        <v>0</v>
      </c>
    </row>
    <row r="55" spans="1:6" ht="14.25" x14ac:dyDescent="0.15">
      <c r="A55" s="33">
        <v>280108</v>
      </c>
      <c r="B55" s="34" t="s">
        <v>4867</v>
      </c>
      <c r="C55" s="31">
        <f>IF($I$2&gt;0,$I$2,MULTIPLIER!$C$70)</f>
        <v>0</v>
      </c>
      <c r="D55" s="36">
        <v>4.1100000000000003</v>
      </c>
      <c r="E55" s="43">
        <f t="shared" si="3"/>
        <v>0</v>
      </c>
    </row>
    <row r="56" spans="1:6" ht="14.25" x14ac:dyDescent="0.15">
      <c r="A56" s="29">
        <v>280109</v>
      </c>
      <c r="B56" s="30" t="s">
        <v>4868</v>
      </c>
      <c r="C56" s="31">
        <f>IF($I$2&gt;0,$I$2,MULTIPLIER!$C$70)</f>
        <v>0</v>
      </c>
      <c r="D56" s="32">
        <v>4.5199999999999996</v>
      </c>
      <c r="E56" s="43">
        <f t="shared" si="3"/>
        <v>0</v>
      </c>
    </row>
    <row r="57" spans="1:6" ht="14.25" x14ac:dyDescent="0.15">
      <c r="A57" s="33">
        <v>280110</v>
      </c>
      <c r="B57" s="34" t="s">
        <v>4869</v>
      </c>
      <c r="C57" s="31">
        <f>IF($I$2&gt;0,$I$2,MULTIPLIER!$C$70)</f>
        <v>0</v>
      </c>
      <c r="D57" s="36">
        <v>6.58</v>
      </c>
      <c r="E57" s="43">
        <f t="shared" si="3"/>
        <v>0</v>
      </c>
    </row>
    <row r="58" spans="1:6" ht="14.25" x14ac:dyDescent="0.15">
      <c r="A58" s="29">
        <v>280112</v>
      </c>
      <c r="B58" s="30" t="s">
        <v>4870</v>
      </c>
      <c r="C58" s="31">
        <f>IF($I$2&gt;0,$I$2,MULTIPLIER!$C$70)</f>
        <v>0</v>
      </c>
      <c r="D58" s="32">
        <v>9.6</v>
      </c>
      <c r="E58" s="43">
        <f t="shared" si="3"/>
        <v>0</v>
      </c>
    </row>
    <row r="59" spans="1:6" ht="14.25" x14ac:dyDescent="0.15">
      <c r="A59" s="33">
        <v>280116</v>
      </c>
      <c r="B59" s="34" t="s">
        <v>4871</v>
      </c>
      <c r="C59" s="31">
        <f>IF($I$2&gt;0,$I$2,MULTIPLIER!$C$70)</f>
        <v>0</v>
      </c>
      <c r="D59" s="36">
        <v>15.32</v>
      </c>
      <c r="E59" s="43">
        <f t="shared" si="3"/>
        <v>0</v>
      </c>
    </row>
    <row r="60" spans="1:6" ht="14.25" x14ac:dyDescent="0.15">
      <c r="A60" s="29">
        <v>280118</v>
      </c>
      <c r="B60" s="30" t="s">
        <v>4872</v>
      </c>
      <c r="C60" s="31">
        <f>IF($I$2&gt;0,$I$2,MULTIPLIER!$C$70)</f>
        <v>0</v>
      </c>
      <c r="D60" s="32">
        <v>18.55</v>
      </c>
      <c r="E60" s="43">
        <f t="shared" si="3"/>
        <v>0</v>
      </c>
    </row>
    <row r="61" spans="1:6" ht="14.25" x14ac:dyDescent="0.15">
      <c r="A61" s="33" t="s">
        <v>4873</v>
      </c>
      <c r="B61" s="34" t="s">
        <v>7122</v>
      </c>
      <c r="C61" s="31">
        <f>IF($I$2&gt;0,$I$2,MULTIPLIER!$C$70)</f>
        <v>0</v>
      </c>
      <c r="D61" s="36">
        <v>1.37</v>
      </c>
      <c r="E61" s="43">
        <f t="shared" si="3"/>
        <v>0</v>
      </c>
    </row>
    <row r="62" spans="1:6" ht="14.25" x14ac:dyDescent="0.15">
      <c r="A62" s="29" t="s">
        <v>4875</v>
      </c>
      <c r="B62" s="30" t="s">
        <v>7123</v>
      </c>
      <c r="C62" s="31">
        <f>IF($I$2&gt;0,$I$2,MULTIPLIER!$C$70)</f>
        <v>0</v>
      </c>
      <c r="D62" s="32">
        <v>1.51</v>
      </c>
      <c r="E62" s="43">
        <f t="shared" si="3"/>
        <v>0</v>
      </c>
    </row>
    <row r="63" spans="1:6" ht="14.25" x14ac:dyDescent="0.15">
      <c r="A63" s="33" t="s">
        <v>4877</v>
      </c>
      <c r="B63" s="34" t="s">
        <v>7124</v>
      </c>
      <c r="C63" s="31">
        <f>IF($I$2&gt;0,$I$2,MULTIPLIER!$C$70)</f>
        <v>0</v>
      </c>
      <c r="D63" s="36">
        <v>1.58</v>
      </c>
      <c r="E63" s="43">
        <f t="shared" si="3"/>
        <v>0</v>
      </c>
    </row>
    <row r="64" spans="1:6" ht="14.25" x14ac:dyDescent="0.15">
      <c r="A64" s="29" t="s">
        <v>4879</v>
      </c>
      <c r="B64" s="30" t="s">
        <v>7125</v>
      </c>
      <c r="C64" s="31">
        <f>IF($I$2&gt;0,$I$2,MULTIPLIER!$C$70)</f>
        <v>0</v>
      </c>
      <c r="D64" s="32">
        <v>1.67</v>
      </c>
      <c r="E64" s="43">
        <f t="shared" si="3"/>
        <v>0</v>
      </c>
    </row>
    <row r="65" spans="1:5" ht="14.25" x14ac:dyDescent="0.15">
      <c r="A65" s="33" t="s">
        <v>4881</v>
      </c>
      <c r="B65" s="34" t="s">
        <v>7126</v>
      </c>
      <c r="C65" s="31">
        <f>IF($I$2&gt;0,$I$2,MULTIPLIER!$C$70)</f>
        <v>0</v>
      </c>
      <c r="D65" s="36">
        <v>1.65</v>
      </c>
      <c r="E65" s="43">
        <f t="shared" si="3"/>
        <v>0</v>
      </c>
    </row>
    <row r="66" spans="1:5" ht="14.25" x14ac:dyDescent="0.15">
      <c r="A66" s="29" t="s">
        <v>4883</v>
      </c>
      <c r="B66" s="30" t="s">
        <v>7127</v>
      </c>
      <c r="C66" s="31">
        <f>IF($I$2&gt;0,$I$2,MULTIPLIER!$C$70)</f>
        <v>0</v>
      </c>
      <c r="D66" s="32">
        <v>1.71</v>
      </c>
      <c r="E66" s="43">
        <f t="shared" si="3"/>
        <v>0</v>
      </c>
    </row>
    <row r="67" spans="1:5" ht="14.25" x14ac:dyDescent="0.15">
      <c r="A67" s="33" t="s">
        <v>4885</v>
      </c>
      <c r="B67" s="34" t="s">
        <v>7128</v>
      </c>
      <c r="C67" s="31">
        <f>IF($I$2&gt;0,$I$2,MULTIPLIER!$C$70)</f>
        <v>0</v>
      </c>
      <c r="D67" s="36">
        <v>3.35</v>
      </c>
      <c r="E67" s="43">
        <f t="shared" si="3"/>
        <v>0</v>
      </c>
    </row>
    <row r="68" spans="1:5" ht="14.25" x14ac:dyDescent="0.15">
      <c r="A68" s="29" t="s">
        <v>4887</v>
      </c>
      <c r="B68" s="30" t="s">
        <v>7129</v>
      </c>
      <c r="C68" s="31">
        <f>IF($I$2&gt;0,$I$2,MULTIPLIER!$C$70)</f>
        <v>0</v>
      </c>
      <c r="D68" s="32">
        <v>5.08</v>
      </c>
      <c r="E68" s="43">
        <f t="shared" si="3"/>
        <v>0</v>
      </c>
    </row>
    <row r="69" spans="1:5" ht="14.25" x14ac:dyDescent="0.15">
      <c r="A69" s="33" t="s">
        <v>4889</v>
      </c>
      <c r="B69" s="34" t="s">
        <v>7130</v>
      </c>
      <c r="C69" s="31">
        <f>IF($I$2&gt;0,$I$2,MULTIPLIER!$C$70)</f>
        <v>0</v>
      </c>
      <c r="D69" s="36">
        <v>10.24</v>
      </c>
      <c r="E69" s="43">
        <f t="shared" si="3"/>
        <v>0</v>
      </c>
    </row>
    <row r="70" spans="1:5" ht="14.25" x14ac:dyDescent="0.15">
      <c r="A70" s="29" t="s">
        <v>4891</v>
      </c>
      <c r="B70" s="30" t="s">
        <v>7131</v>
      </c>
      <c r="C70" s="31">
        <f>IF($I$2&gt;0,$I$2,MULTIPLIER!$C$70)</f>
        <v>0</v>
      </c>
      <c r="D70" s="32">
        <v>1.78</v>
      </c>
      <c r="E70" s="43">
        <f t="shared" si="3"/>
        <v>0</v>
      </c>
    </row>
    <row r="71" spans="1:5" ht="14.25" x14ac:dyDescent="0.15">
      <c r="A71" s="33" t="s">
        <v>4893</v>
      </c>
      <c r="B71" s="34" t="s">
        <v>7132</v>
      </c>
      <c r="C71" s="31">
        <f>IF($I$2&gt;0,$I$2,MULTIPLIER!$C$70)</f>
        <v>0</v>
      </c>
      <c r="D71" s="36">
        <v>1.92</v>
      </c>
      <c r="E71" s="43">
        <f t="shared" si="3"/>
        <v>0</v>
      </c>
    </row>
    <row r="72" spans="1:5" ht="14.25" x14ac:dyDescent="0.15">
      <c r="A72" s="29" t="s">
        <v>4895</v>
      </c>
      <c r="B72" s="30" t="s">
        <v>7133</v>
      </c>
      <c r="C72" s="31">
        <f>IF($I$2&gt;0,$I$2,MULTIPLIER!$C$70)</f>
        <v>0</v>
      </c>
      <c r="D72" s="32">
        <v>2.04</v>
      </c>
      <c r="E72" s="43">
        <f t="shared" si="3"/>
        <v>0</v>
      </c>
    </row>
    <row r="73" spans="1:5" ht="14.25" x14ac:dyDescent="0.15">
      <c r="A73" s="33" t="s">
        <v>4897</v>
      </c>
      <c r="B73" s="34" t="s">
        <v>7134</v>
      </c>
      <c r="C73" s="31">
        <f>IF($I$2&gt;0,$I$2,MULTIPLIER!$C$70)</f>
        <v>0</v>
      </c>
      <c r="D73" s="36">
        <v>1.99</v>
      </c>
      <c r="E73" s="43">
        <f t="shared" si="3"/>
        <v>0</v>
      </c>
    </row>
    <row r="74" spans="1:5" ht="14.25" x14ac:dyDescent="0.15">
      <c r="A74" s="29" t="s">
        <v>4899</v>
      </c>
      <c r="B74" s="30" t="s">
        <v>7135</v>
      </c>
      <c r="C74" s="31">
        <f>IF($I$2&gt;0,$I$2,MULTIPLIER!$C$70)</f>
        <v>0</v>
      </c>
      <c r="D74" s="32">
        <v>2.06</v>
      </c>
      <c r="E74" s="43">
        <f t="shared" si="3"/>
        <v>0</v>
      </c>
    </row>
    <row r="75" spans="1:5" ht="14.25" x14ac:dyDescent="0.15">
      <c r="A75" s="33" t="s">
        <v>4901</v>
      </c>
      <c r="B75" s="34" t="s">
        <v>7136</v>
      </c>
      <c r="C75" s="31">
        <f>IF($I$2&gt;0,$I$2,MULTIPLIER!$C$70)</f>
        <v>0</v>
      </c>
      <c r="D75" s="36">
        <v>3.98</v>
      </c>
      <c r="E75" s="43">
        <f t="shared" si="3"/>
        <v>0</v>
      </c>
    </row>
    <row r="76" spans="1:5" ht="14.25" x14ac:dyDescent="0.15">
      <c r="A76" s="29" t="s">
        <v>4903</v>
      </c>
      <c r="B76" s="30" t="s">
        <v>7137</v>
      </c>
      <c r="C76" s="31">
        <f>IF($I$2&gt;0,$I$2,MULTIPLIER!$C$70)</f>
        <v>0</v>
      </c>
      <c r="D76" s="32">
        <v>6.17</v>
      </c>
      <c r="E76" s="43">
        <f t="shared" si="3"/>
        <v>0</v>
      </c>
    </row>
    <row r="77" spans="1:5" ht="14.25" x14ac:dyDescent="0.15">
      <c r="A77" s="33" t="s">
        <v>4905</v>
      </c>
      <c r="B77" s="34" t="s">
        <v>7138</v>
      </c>
      <c r="C77" s="31">
        <f>IF($I$2&gt;0,$I$2,MULTIPLIER!$C$70)</f>
        <v>0</v>
      </c>
      <c r="D77" s="36">
        <v>12.1</v>
      </c>
      <c r="E77" s="43">
        <f t="shared" si="3"/>
        <v>0</v>
      </c>
    </row>
    <row r="78" spans="1:5" ht="14.25" x14ac:dyDescent="0.15">
      <c r="A78" s="29" t="s">
        <v>4907</v>
      </c>
      <c r="B78" s="30" t="s">
        <v>7139</v>
      </c>
      <c r="C78" s="31">
        <f>IF($I$2&gt;0,$I$2,MULTIPLIER!$C$70)</f>
        <v>0</v>
      </c>
      <c r="D78" s="32">
        <v>4.8</v>
      </c>
      <c r="E78" s="43">
        <f t="shared" si="3"/>
        <v>0</v>
      </c>
    </row>
    <row r="79" spans="1:5" ht="14.25" x14ac:dyDescent="0.15">
      <c r="A79" s="33" t="s">
        <v>4909</v>
      </c>
      <c r="B79" s="34" t="s">
        <v>7140</v>
      </c>
      <c r="C79" s="31">
        <f>IF($I$2&gt;0,$I$2,MULTIPLIER!$C$70)</f>
        <v>0</v>
      </c>
      <c r="D79" s="36">
        <v>10.28</v>
      </c>
      <c r="E79" s="43">
        <f t="shared" si="3"/>
        <v>0</v>
      </c>
    </row>
    <row r="80" spans="1:5" ht="14.25" x14ac:dyDescent="0.15">
      <c r="A80" s="29" t="s">
        <v>4911</v>
      </c>
      <c r="B80" s="30" t="s">
        <v>7141</v>
      </c>
      <c r="C80" s="31">
        <f>IF($I$2&gt;0,$I$2,MULTIPLIER!$C$70)</f>
        <v>0</v>
      </c>
      <c r="D80" s="32">
        <v>20</v>
      </c>
      <c r="E80" s="43">
        <f t="shared" si="3"/>
        <v>0</v>
      </c>
    </row>
    <row r="81" spans="1:5" ht="14.25" x14ac:dyDescent="0.15">
      <c r="A81" s="33" t="s">
        <v>4913</v>
      </c>
      <c r="B81" s="34" t="s">
        <v>7142</v>
      </c>
      <c r="C81" s="31">
        <f>IF($I$2&gt;0,$I$2,MULTIPLIER!$C$70)</f>
        <v>0</v>
      </c>
      <c r="D81" s="36">
        <v>46</v>
      </c>
      <c r="E81" s="43">
        <f t="shared" si="3"/>
        <v>0</v>
      </c>
    </row>
    <row r="82" spans="1:5" ht="14.25" x14ac:dyDescent="0.15">
      <c r="A82" s="29" t="s">
        <v>4915</v>
      </c>
      <c r="B82" s="30" t="s">
        <v>7143</v>
      </c>
      <c r="C82" s="31">
        <f>IF($I$2&gt;0,$I$2,MULTIPLIER!$C$70)</f>
        <v>0</v>
      </c>
      <c r="D82" s="32">
        <v>10.88</v>
      </c>
      <c r="E82" s="43">
        <f t="shared" si="3"/>
        <v>0</v>
      </c>
    </row>
    <row r="83" spans="1:5" ht="14.25" x14ac:dyDescent="0.15">
      <c r="A83" s="33" t="s">
        <v>4917</v>
      </c>
      <c r="B83" s="34" t="s">
        <v>7144</v>
      </c>
      <c r="C83" s="31">
        <f>IF($I$2&gt;0,$I$2,MULTIPLIER!$C$70)</f>
        <v>0</v>
      </c>
      <c r="D83" s="36">
        <v>14.2</v>
      </c>
      <c r="E83" s="43">
        <f t="shared" si="3"/>
        <v>0</v>
      </c>
    </row>
    <row r="84" spans="1:5" ht="14.25" x14ac:dyDescent="0.15">
      <c r="A84" s="29" t="s">
        <v>4919</v>
      </c>
      <c r="B84" s="30" t="s">
        <v>7145</v>
      </c>
      <c r="C84" s="31">
        <f>IF($I$2&gt;0,$I$2,MULTIPLIER!$C$70)</f>
        <v>0</v>
      </c>
      <c r="D84" s="32">
        <v>22.53</v>
      </c>
      <c r="E84" s="43">
        <f t="shared" si="3"/>
        <v>0</v>
      </c>
    </row>
    <row r="85" spans="1:5" ht="14.25" x14ac:dyDescent="0.15">
      <c r="A85" s="33" t="s">
        <v>4921</v>
      </c>
      <c r="B85" s="34" t="s">
        <v>7146</v>
      </c>
      <c r="C85" s="31">
        <f>IF($I$2&gt;0,$I$2,MULTIPLIER!$C$70)</f>
        <v>0</v>
      </c>
      <c r="D85" s="36">
        <v>51.48</v>
      </c>
      <c r="E85" s="43">
        <f t="shared" si="3"/>
        <v>0</v>
      </c>
    </row>
    <row r="86" spans="1:5" ht="14.25" x14ac:dyDescent="0.15">
      <c r="A86" s="29" t="s">
        <v>4923</v>
      </c>
      <c r="B86" s="30" t="s">
        <v>7147</v>
      </c>
      <c r="C86" s="31">
        <f>IF($I$2&gt;0,$I$2,MULTIPLIER!$C$70)</f>
        <v>0</v>
      </c>
      <c r="D86" s="32">
        <v>8.7799999999999994</v>
      </c>
      <c r="E86" s="43">
        <f t="shared" si="3"/>
        <v>0</v>
      </c>
    </row>
    <row r="87" spans="1:5" ht="14.25" x14ac:dyDescent="0.15">
      <c r="A87" s="33" t="s">
        <v>4925</v>
      </c>
      <c r="B87" s="34" t="s">
        <v>7148</v>
      </c>
      <c r="C87" s="31">
        <f>IF($I$2&gt;0,$I$2,MULTIPLIER!$C$70)</f>
        <v>0</v>
      </c>
      <c r="D87" s="36">
        <v>10.65</v>
      </c>
      <c r="E87" s="43">
        <f t="shared" si="3"/>
        <v>0</v>
      </c>
    </row>
    <row r="88" spans="1:5" ht="14.25" x14ac:dyDescent="0.15">
      <c r="A88" s="29" t="s">
        <v>4927</v>
      </c>
      <c r="B88" s="30" t="s">
        <v>7149</v>
      </c>
      <c r="C88" s="31">
        <f>IF($I$2&gt;0,$I$2,MULTIPLIER!$C$70)</f>
        <v>0</v>
      </c>
      <c r="D88" s="32">
        <v>21.49</v>
      </c>
      <c r="E88" s="43">
        <f t="shared" si="3"/>
        <v>0</v>
      </c>
    </row>
    <row r="89" spans="1:5" ht="14.25" x14ac:dyDescent="0.15">
      <c r="A89" s="33" t="s">
        <v>4929</v>
      </c>
      <c r="B89" s="34" t="s">
        <v>7150</v>
      </c>
      <c r="C89" s="31">
        <f>IF($I$2&gt;0,$I$2,MULTIPLIER!$C$70)</f>
        <v>0</v>
      </c>
      <c r="D89" s="36">
        <v>55.47</v>
      </c>
      <c r="E89" s="43">
        <f t="shared" si="3"/>
        <v>0</v>
      </c>
    </row>
  </sheetData>
  <mergeCells count="9">
    <mergeCell ref="A39:E39"/>
    <mergeCell ref="A42:E42"/>
    <mergeCell ref="A45:E45"/>
    <mergeCell ref="A49:E49"/>
    <mergeCell ref="B1:I1"/>
    <mergeCell ref="A5:E5"/>
    <mergeCell ref="A18:E18"/>
    <mergeCell ref="A24:E24"/>
    <mergeCell ref="A31:E31"/>
  </mergeCells>
  <hyperlinks>
    <hyperlink ref="B3" location="'MISC'!A5" display="Boiler Drain" xr:uid="{E3615800-D4F2-405B-B418-EE12A38104D9}"/>
    <hyperlink ref="C3" location="'MISC'!A18" display="Water Expansion Tank" xr:uid="{461A64D6-29F9-40FC-9DC5-224A8852BE2E}"/>
    <hyperlink ref="D3" location="'MISC'!A24" display="Test Gauges" xr:uid="{0112D079-FB1A-491D-8C04-3A9B29D33EE8}"/>
    <hyperlink ref="E3" location="'MISC'!A31" display="Water Heater Acc" xr:uid="{0B909A11-61BB-4F3C-A98C-2960FBD117C3}"/>
    <hyperlink ref="F3" location="'MISC'!A39" display="Pumps" xr:uid="{7D2B6358-7590-4C5E-8D41-6DE844BFF295}"/>
    <hyperlink ref="G3" location="'MISC'!A42" display="Pex &amp; Plumbing" xr:uid="{F138F2A6-BA7E-430B-8802-66DD205AA1CF}"/>
    <hyperlink ref="H3" location="'MISC'!A45" display="Fire Sprinklers" xr:uid="{C5E68F39-D86B-4C5C-B585-034BC3FB8D93}"/>
  </hyperlink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</vt:i4>
      </vt:variant>
    </vt:vector>
  </HeadingPairs>
  <TitlesOfParts>
    <vt:vector size="10" baseType="lpstr">
      <vt:lpstr>Master List</vt:lpstr>
      <vt:lpstr>MULTIPLIER</vt:lpstr>
      <vt:lpstr>List Price</vt:lpstr>
      <vt:lpstr>Fittings</vt:lpstr>
      <vt:lpstr>Pipe Nipples</vt:lpstr>
      <vt:lpstr>Valves</vt:lpstr>
      <vt:lpstr>Couplings</vt:lpstr>
      <vt:lpstr>Connectors</vt:lpstr>
      <vt:lpstr>MISC</vt:lpstr>
      <vt:lpstr>'List Price'!Print_Titles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</dc:creator>
  <cp:lastModifiedBy>Griselda Gonzalez</cp:lastModifiedBy>
  <cp:revision>0</cp:revision>
  <cp:lastPrinted>2021-02-22T18:26:54Z</cp:lastPrinted>
  <dcterms:created xsi:type="dcterms:W3CDTF">2014-03-23T19:23:59Z</dcterms:created>
  <dcterms:modified xsi:type="dcterms:W3CDTF">2026-05-29T17:33:52Z</dcterms:modified>
  <dc:language>en-US</dc:language>
</cp:coreProperties>
</file>