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f76b1938a008be/Documents/"/>
    </mc:Choice>
  </mc:AlternateContent>
  <xr:revisionPtr revIDLastSave="110" documentId="8_{E572F4CA-D5C6-4D27-8347-44E6D3C6F209}" xr6:coauthVersionLast="47" xr6:coauthVersionMax="47" xr10:uidLastSave="{092716BE-81F8-48F3-BB27-89C151D93E6F}"/>
  <bookViews>
    <workbookView xWindow="-110" yWindow="-110" windowWidth="25180" windowHeight="16140" xr2:uid="{00000000-000D-0000-FFFF-FFFF00000000}"/>
  </bookViews>
  <sheets>
    <sheet name="12 09 2025" sheetId="9" r:id="rId1"/>
    <sheet name="Detail of Grants awarded 6 2024" sheetId="16" r:id="rId2"/>
    <sheet name="Open -GCA Common Ground " sheetId="14" r:id="rId3"/>
    <sheet name="Open Green Fund and Club Projec" sheetId="15" r:id="rId4"/>
    <sheet name="completed GCA funded projects" sheetId="10" r:id="rId5"/>
    <sheet name="completed green fund projects" sheetId="11" r:id="rId6"/>
    <sheet name="completed non green fund projec" sheetId="12" r:id="rId7"/>
    <sheet name="Sheet1" sheetId="1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9" l="1"/>
  <c r="B27" i="9"/>
  <c r="C11" i="9"/>
  <c r="E19" i="9"/>
  <c r="C45" i="9"/>
  <c r="D25" i="16"/>
  <c r="L25" i="16"/>
  <c r="J25" i="16"/>
  <c r="H25" i="16"/>
  <c r="F25" i="16"/>
  <c r="G24" i="12"/>
  <c r="G32" i="12" s="1"/>
  <c r="E24" i="12"/>
  <c r="E32" i="12" s="1"/>
  <c r="E17" i="15"/>
  <c r="G8" i="14"/>
  <c r="I8" i="14"/>
  <c r="I32" i="12" l="1"/>
  <c r="I37" i="12" s="1"/>
  <c r="I24" i="12"/>
  <c r="G8" i="10" l="1"/>
  <c r="F24" i="10" l="1"/>
  <c r="F29" i="10" s="1"/>
  <c r="G10" i="12" l="1"/>
  <c r="G15" i="11" l="1"/>
  <c r="I8" i="10" l="1"/>
</calcChain>
</file>

<file path=xl/sharedStrings.xml><?xml version="1.0" encoding="utf-8"?>
<sst xmlns="http://schemas.openxmlformats.org/spreadsheetml/2006/main" count="212" uniqueCount="184">
  <si>
    <t>GARDEN CLUB OF ORANGE AND DUTCHESS</t>
  </si>
  <si>
    <t>Notes</t>
  </si>
  <si>
    <t>Receipts:</t>
  </si>
  <si>
    <t>GCA Common Ground Collaborative Grant</t>
  </si>
  <si>
    <t>Total</t>
  </si>
  <si>
    <t>Disbursements:</t>
  </si>
  <si>
    <t>account  5796-3934</t>
  </si>
  <si>
    <t>account 4236-1377</t>
  </si>
  <si>
    <t>Total Green Fund</t>
  </si>
  <si>
    <t>Less Commitments</t>
  </si>
  <si>
    <t>Available Balance</t>
  </si>
  <si>
    <t>Garden Club of Orange &amp; Dutchess Counties</t>
  </si>
  <si>
    <t>Scholarship, Fellowship, Contr.</t>
  </si>
  <si>
    <t>Smith Early Learning Center</t>
  </si>
  <si>
    <t>***</t>
  </si>
  <si>
    <t>Outdoor Club of Port Jervis</t>
  </si>
  <si>
    <t>Newburgh Urban Farm and Food</t>
  </si>
  <si>
    <t>Newburgh Armory Unity Center</t>
  </si>
  <si>
    <t>Poughkeepsie Farm Project</t>
  </si>
  <si>
    <t>Garden Conservancy</t>
  </si>
  <si>
    <t>Orange County Land Trust</t>
  </si>
  <si>
    <t>**</t>
  </si>
  <si>
    <t>Dutchess County Land Trust</t>
  </si>
  <si>
    <t>Black Rock Forest Consortium</t>
  </si>
  <si>
    <t>*</t>
  </si>
  <si>
    <t>Hudson Highland Nature Museum</t>
  </si>
  <si>
    <t>Constitution Marsh</t>
  </si>
  <si>
    <t>Safe Harbors of the Hudson</t>
  </si>
  <si>
    <t>Friends of Mills Mansion</t>
  </si>
  <si>
    <t>* $350 from scholarship budget $25.00 from Presidents fund</t>
  </si>
  <si>
    <t xml:space="preserve">  Budgeted amount for Scholarship was $5450</t>
  </si>
  <si>
    <t>** More this year for Jo Hull Trail</t>
  </si>
  <si>
    <t>*** Smith Learning Center award voided and the $400 was then used in 2023-2024</t>
  </si>
  <si>
    <t>Award</t>
  </si>
  <si>
    <t>Budget Remaining</t>
  </si>
  <si>
    <t>Funding from GCA</t>
  </si>
  <si>
    <t>Funding received  by O &amp; D from GCA</t>
  </si>
  <si>
    <t>Pam Breeman for Vinyl Stickers $117.00</t>
  </si>
  <si>
    <t>   and tote bags $669.50</t>
  </si>
  <si>
    <t>Eli Hart for tool sets $519.20 and gloves</t>
  </si>
  <si>
    <t>   magnifying glasses $236.67</t>
  </si>
  <si>
    <t>Lynn Warren - entrance beds prep</t>
  </si>
  <si>
    <t>Devitts Nursery - plants for entrances</t>
  </si>
  <si>
    <t>SUMMARY OF PROJECTS FUNDED FROM GREEN FUND  OTHER RESTRICTED FUNDS</t>
  </si>
  <si>
    <t xml:space="preserve"> Downing Park Project</t>
  </si>
  <si>
    <t>Budget</t>
  </si>
  <si>
    <t>Actual</t>
  </si>
  <si>
    <t>Expenditures to be approved by the Dowing Park Project</t>
  </si>
  <si>
    <t>Committee of Orange &amp; Dutchess</t>
  </si>
  <si>
    <t>Transfer from Downing Park funded from other restricted funds</t>
  </si>
  <si>
    <t>Transfer from Root for Trees funded from Green Fund</t>
  </si>
  <si>
    <t>Root for Trees -signs for Olmsted</t>
  </si>
  <si>
    <t>Root for Trees-centerpieces - Olmsted</t>
  </si>
  <si>
    <t xml:space="preserve">GCA Restoration Initiative Grant for the </t>
  </si>
  <si>
    <t xml:space="preserve">   restoration of Downing Park</t>
  </si>
  <si>
    <t>Completed June 30 2023</t>
  </si>
  <si>
    <t>09/2021</t>
  </si>
  <si>
    <t>Funding received  by O &amp; D from GCA</t>
  </si>
  <si>
    <t>Downing Park Planning Committee Inc</t>
  </si>
  <si>
    <t>for New York Tree Masters $3900.00</t>
  </si>
  <si>
    <t>for Devitt's Nursery $1421.60</t>
  </si>
  <si>
    <t>for Zino Nurseries Inc. $816.06</t>
  </si>
  <si>
    <t>for Lynn Warren Landscaping $2000.00</t>
  </si>
  <si>
    <t>Devitt's Nursery - 4 trees</t>
  </si>
  <si>
    <t>Downing Park Planning Committee Inc.</t>
  </si>
  <si>
    <t>Devitt's Nursery - 2 trees</t>
  </si>
  <si>
    <t>for Lynn Warren Landscaping $1000 part to Root for Trees</t>
  </si>
  <si>
    <t>Budget overage -  to Root for Trees</t>
  </si>
  <si>
    <t>COMPLETED PROJECTS FUNDED THROUGH THE GREEN FUND</t>
  </si>
  <si>
    <t>Green Fund Funding  - Grasshopper Grove Project</t>
  </si>
  <si>
    <t>Hudson Highland Natures Museum</t>
  </si>
  <si>
    <t>Green Fund Funding  - Walk Way Over the Hudson Project</t>
  </si>
  <si>
    <t>Walk Way Over the Hudson</t>
  </si>
  <si>
    <t>Green Fund Funding  - GCA Second Century Campaign</t>
  </si>
  <si>
    <t>GCA Second Century Campaign restricted donation to be</t>
  </si>
  <si>
    <t>earmarked for the Partners for Plants Fund</t>
  </si>
  <si>
    <t>Green Fund Funding  - Beatrix Farrand Garden Association</t>
  </si>
  <si>
    <t>Beatrix Farrand Garden Association restricted donation to be</t>
  </si>
  <si>
    <t>earmarked for the documentary film "Beatrix Farrand's American</t>
  </si>
  <si>
    <t>Landscape"</t>
  </si>
  <si>
    <t>Green Fund Funding  -Trailside</t>
  </si>
  <si>
    <t>For Habitat restoration to create native plantings at</t>
  </si>
  <si>
    <t>Trailside Museums and Zoo in Bear Mountain State Park</t>
  </si>
  <si>
    <t>and to provide visitor information that incorporates the</t>
  </si>
  <si>
    <t>historic description of local plants by Jane Colden</t>
  </si>
  <si>
    <t>Original total budget was $15,000.  $3452.50 budget</t>
  </si>
  <si>
    <t>remaining combined with P4P to be used at Trailside</t>
  </si>
  <si>
    <t>Green Fund Funding  -P4P</t>
  </si>
  <si>
    <t>Flora and Fauna Jane Colden Native Woodland Garden</t>
  </si>
  <si>
    <t>and Animal Habitats</t>
  </si>
  <si>
    <t>Original total budget was $20,000.  $1639.07 budget remaining</t>
  </si>
  <si>
    <t>combined with Trailside to be used at Trailside</t>
  </si>
  <si>
    <t>Green Fund Funding  -Root for Trees</t>
  </si>
  <si>
    <t>Downing Park project/trees/meadow/education</t>
  </si>
  <si>
    <t>Original budget was $10,000.00.  $1475.74 budget remaining</t>
  </si>
  <si>
    <t>combined with Downing Park to be used for Downing Park.</t>
  </si>
  <si>
    <t xml:space="preserve">COMPLETED PROJECTS FUNDED THROUGH RESTRICTED FUNDS </t>
  </si>
  <si>
    <t>WITH SOURCES OTHER THAN THE GREEN FUND</t>
  </si>
  <si>
    <t>GCA Funding - Castle Point Project</t>
  </si>
  <si>
    <t>Through termination of project</t>
  </si>
  <si>
    <t>Funding</t>
  </si>
  <si>
    <t>Monies received from GCA</t>
  </si>
  <si>
    <t>Funds unrestriced June 2022 as project not viable. $943.08 returned to operating account</t>
  </si>
  <si>
    <t>SUMMARY OF PROJECTS FUNDED FROM  OTHER RESTRICTED FUNDS</t>
  </si>
  <si>
    <t>GCA Funding - Downing Park Project</t>
  </si>
  <si>
    <t>Through June 30, 2024</t>
  </si>
  <si>
    <t>Funding received  from plant sale and donations</t>
  </si>
  <si>
    <t>12/27/2021 - Jeannette Redden bulbs $122.20</t>
  </si>
  <si>
    <t>6/30/2022 - Fenella Heckscher - supplies for Downing Park $67.95</t>
  </si>
  <si>
    <t>approved by board on 1/19/2021 to allocate plant sale funds  of $991.00 to Downing Park Project</t>
  </si>
  <si>
    <t>donations of $500.00</t>
  </si>
  <si>
    <t>6/6/2024- donation in memory of Marcia Babalas $100.00</t>
  </si>
  <si>
    <t>IN JUNE 2024 THIS FUND WAS COMBINED WITH THE ROOT FOR TREES FUND - SEE NEW SHEET</t>
  </si>
  <si>
    <t>TITLED DOWNING PARK</t>
  </si>
  <si>
    <t xml:space="preserve"> </t>
  </si>
  <si>
    <t xml:space="preserve">Funds from Trailside and P4P were combined to complete the </t>
  </si>
  <si>
    <t>Projects at Bear Mountain. P4P - $1,639.07 + Trailside $3,452.50.</t>
  </si>
  <si>
    <t xml:space="preserve">The combined total of $5,091.57 funded plantings and an </t>
  </si>
  <si>
    <t>educational video at Trailside and the Trailside Museum and</t>
  </si>
  <si>
    <t>Zoo.</t>
  </si>
  <si>
    <t>Green Fund Funding - Trailside</t>
  </si>
  <si>
    <t>CF Grant - restricted Brownell</t>
  </si>
  <si>
    <t>December 31 2024</t>
  </si>
  <si>
    <t>January 31 2025</t>
  </si>
  <si>
    <t>February 28 2025</t>
  </si>
  <si>
    <t>Root for Trees-McDonnel Video Gift Card</t>
  </si>
  <si>
    <t>Downing Park/Root for Trees</t>
  </si>
  <si>
    <t>March 31 2025</t>
  </si>
  <si>
    <t>Bulb Sale</t>
  </si>
  <si>
    <t xml:space="preserve">Donation to support the Olmsted Network Annual Meeting </t>
  </si>
  <si>
    <t>held in Newburgh and Poughkeepsie NY. Attendees toured</t>
  </si>
  <si>
    <t xml:space="preserve">Downing Park as part of their visit to Newburgh. </t>
  </si>
  <si>
    <t>work</t>
  </si>
  <si>
    <t>Green Fund Funding  - Olmsted Net work</t>
  </si>
  <si>
    <t xml:space="preserve">O&amp;D </t>
  </si>
  <si>
    <t>April 31, 2025</t>
  </si>
  <si>
    <t>$9,550.00 transferred from Green Fund</t>
  </si>
  <si>
    <t xml:space="preserve"> to Operating Account on 06/30/2025</t>
  </si>
  <si>
    <t>Donations in Memory of Marcia Babalas</t>
  </si>
  <si>
    <t>Restricted Fundraiser Conservation &amp; Education</t>
  </si>
  <si>
    <t>History of Scholarship/Grant awards from 6/30/2020-6/30/2025</t>
  </si>
  <si>
    <t>Friends of the Great Swamp</t>
  </si>
  <si>
    <t>Restricted funds</t>
  </si>
  <si>
    <t>June 30,2025</t>
  </si>
  <si>
    <t>84 members in total</t>
  </si>
  <si>
    <t>July 31.2025</t>
  </si>
  <si>
    <t xml:space="preserve">2024-25 Fundraiser $ applied as revenue for 2025-26 budget </t>
  </si>
  <si>
    <t xml:space="preserve"> May 31,2025</t>
  </si>
  <si>
    <t>Susan Metzger</t>
  </si>
  <si>
    <t>Zelle</t>
  </si>
  <si>
    <t>September 30,2025</t>
  </si>
  <si>
    <t xml:space="preserve"> 2 sustaining members        2 paid</t>
  </si>
  <si>
    <t xml:space="preserve"> 3 affiliate member                3 paid</t>
  </si>
  <si>
    <t>Beginning cash balance as of  11/18/2025</t>
  </si>
  <si>
    <t>Receipts from  11/18/2025 - 12/09/2025</t>
  </si>
  <si>
    <t>Disbursements 11/18/2025 - 12/09/2025</t>
  </si>
  <si>
    <t>Ending Cash Balance 12/09/2025</t>
  </si>
  <si>
    <t>1 active, 1 associate</t>
  </si>
  <si>
    <r>
      <t xml:space="preserve">Member dues  </t>
    </r>
    <r>
      <rPr>
        <sz val="9"/>
        <color theme="1"/>
        <rFont val="Aptos SemiBold"/>
        <family val="2"/>
      </rPr>
      <t>11/21</t>
    </r>
  </si>
  <si>
    <r>
      <t xml:space="preserve">Holiday Luncheon </t>
    </r>
    <r>
      <rPr>
        <sz val="9"/>
        <color theme="1"/>
        <rFont val="Aptos SemiBold"/>
        <family val="2"/>
      </rPr>
      <t>11/20-11/26</t>
    </r>
  </si>
  <si>
    <r>
      <t xml:space="preserve">Holiday Luncheon </t>
    </r>
    <r>
      <rPr>
        <sz val="9"/>
        <color theme="1"/>
        <rFont val="Aptos SemiBold"/>
        <family val="2"/>
      </rPr>
      <t>12/4</t>
    </r>
  </si>
  <si>
    <t>19 member payments</t>
  </si>
  <si>
    <t>17 member payments</t>
  </si>
  <si>
    <t>Storage 12/1/2025-1/1/2026</t>
  </si>
  <si>
    <t>Winterize 1810 Garden</t>
  </si>
  <si>
    <r>
      <t xml:space="preserve">Town of Warwick Historical Society </t>
    </r>
    <r>
      <rPr>
        <sz val="11"/>
        <color theme="1"/>
        <rFont val="Aptos SemiBold"/>
        <family val="2"/>
      </rPr>
      <t>1810 Garden</t>
    </r>
  </si>
  <si>
    <t>Tree Planted in Memory of Marcia Babalos (donations)</t>
  </si>
  <si>
    <r>
      <t xml:space="preserve">Devitts Nursery </t>
    </r>
    <r>
      <rPr>
        <sz val="11"/>
        <color theme="1"/>
        <rFont val="Aptos SemiBold"/>
        <family val="2"/>
      </rPr>
      <t xml:space="preserve">Pamela Breeman </t>
    </r>
  </si>
  <si>
    <r>
      <t xml:space="preserve">RBT CPAs </t>
    </r>
    <r>
      <rPr>
        <sz val="11"/>
        <color theme="1"/>
        <rFont val="Aptos SemiBold"/>
        <family val="2"/>
      </rPr>
      <t>Linda Tawse</t>
    </r>
  </si>
  <si>
    <t>Colleen Fogarty</t>
  </si>
  <si>
    <t>Tax Prepartion Form 990 and Char 500</t>
  </si>
  <si>
    <t>Supplies for November Wreath Workshop</t>
  </si>
  <si>
    <t>Carrie O'Leary</t>
  </si>
  <si>
    <t>Tray Favor Supplies  Grape Vine Wreaths</t>
  </si>
  <si>
    <t>Linda Tawse</t>
  </si>
  <si>
    <t>Tray Favor Supplies Ribbon rolls</t>
  </si>
  <si>
    <t>66 regular members            65 paid</t>
  </si>
  <si>
    <t>13 associate members      14 paid</t>
  </si>
  <si>
    <r>
      <t xml:space="preserve">Actual through </t>
    </r>
    <r>
      <rPr>
        <b/>
        <sz val="11"/>
        <color theme="6" tint="-0.499984740745262"/>
        <rFont val="Calibri"/>
        <family val="2"/>
      </rPr>
      <t>12/09/2025</t>
    </r>
  </si>
  <si>
    <t>October 31, 2025</t>
  </si>
  <si>
    <t>Unrestricted Funds Total:   $18, 240.50</t>
  </si>
  <si>
    <r>
      <t xml:space="preserve">Leprechaun Bus  </t>
    </r>
    <r>
      <rPr>
        <sz val="9"/>
        <color theme="1"/>
        <rFont val="Aptos SemiBold"/>
        <family val="2"/>
      </rPr>
      <t>11/21</t>
    </r>
  </si>
  <si>
    <t xml:space="preserve">Balance as of  November 30, 2025 </t>
  </si>
  <si>
    <t>Treasurer's Report for 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</si>
</sst>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mmmm\ d\,\ yyyy;@"/>
  </numFmts>
  <fonts count="5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 Extra Light"/>
      <family val="2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8"/>
      <color rgb="FF000000"/>
      <name val="Aptos"/>
      <family val="2"/>
    </font>
    <font>
      <sz val="11"/>
      <color theme="4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ptos SemiBold"/>
      <family val="2"/>
    </font>
    <font>
      <sz val="12"/>
      <color theme="1"/>
      <name val="Aptos SemiBold"/>
      <family val="2"/>
    </font>
    <font>
      <sz val="9"/>
      <color theme="1"/>
      <name val="Aptos SemiBold"/>
      <family val="2"/>
    </font>
    <font>
      <sz val="11"/>
      <color theme="1"/>
      <name val="Aptos SemiBold"/>
      <family val="2"/>
    </font>
    <font>
      <sz val="14"/>
      <name val="Aptos SemiBold"/>
      <family val="2"/>
    </font>
    <font>
      <b/>
      <sz val="11"/>
      <color theme="6" tint="-0.499984740745262"/>
      <name val="Calibri"/>
      <family val="2"/>
    </font>
    <font>
      <sz val="16"/>
      <color theme="3" tint="-0.249977111117893"/>
      <name val="Calibri"/>
      <family val="2"/>
      <scheme val="minor"/>
    </font>
    <font>
      <sz val="16"/>
      <color theme="1"/>
      <name val="Aptos SemiBold"/>
      <family val="2"/>
    </font>
    <font>
      <sz val="16"/>
      <color rgb="FFFF0000"/>
      <name val="Aptos SemiBold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badi Extra Light"/>
    </font>
    <font>
      <sz val="12"/>
      <color rgb="FF000000"/>
      <name val="Aptos"/>
      <family val="2"/>
    </font>
    <font>
      <u/>
      <sz val="14"/>
      <color theme="1"/>
      <name val="Aptos SemiBold"/>
      <family val="2"/>
    </font>
    <font>
      <sz val="10"/>
      <color theme="1"/>
      <name val="Aptos"/>
      <family val="2"/>
    </font>
    <font>
      <u/>
      <sz val="16"/>
      <color theme="1"/>
      <name val="Aptos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60">
    <xf numFmtId="0" fontId="0" fillId="0" borderId="0" xfId="0"/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14" fontId="7" fillId="0" borderId="0" xfId="0" applyNumberFormat="1" applyFont="1"/>
    <xf numFmtId="0" fontId="9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0" fontId="8" fillId="0" borderId="0" xfId="0" applyFont="1" applyAlignment="1">
      <alignment horizontal="center" vertical="top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8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13" fillId="0" borderId="0" xfId="0" applyNumberFormat="1" applyFont="1"/>
    <xf numFmtId="40" fontId="14" fillId="0" borderId="0" xfId="0" applyNumberFormat="1" applyFont="1"/>
    <xf numFmtId="40" fontId="0" fillId="0" borderId="0" xfId="0" applyNumberFormat="1"/>
    <xf numFmtId="164" fontId="8" fillId="0" borderId="0" xfId="0" applyNumberFormat="1" applyFont="1" applyAlignment="1">
      <alignment horizontal="center"/>
    </xf>
    <xf numFmtId="17" fontId="0" fillId="0" borderId="0" xfId="0" quotePrefix="1" applyNumberFormat="1"/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8" fontId="3" fillId="0" borderId="0" xfId="0" applyNumberFormat="1" applyFont="1"/>
    <xf numFmtId="0" fontId="0" fillId="0" borderId="0" xfId="0" applyAlignment="1">
      <alignment vertical="center"/>
    </xf>
    <xf numFmtId="0" fontId="15" fillId="0" borderId="2" xfId="0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4" xfId="0" applyFont="1" applyBorder="1" applyAlignment="1">
      <alignment vertical="top" wrapText="1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8" fontId="12" fillId="0" borderId="4" xfId="0" applyNumberFormat="1" applyFont="1" applyBorder="1" applyAlignment="1">
      <alignment vertical="center"/>
    </xf>
    <xf numFmtId="14" fontId="12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top"/>
    </xf>
    <xf numFmtId="14" fontId="15" fillId="0" borderId="3" xfId="0" applyNumberFormat="1" applyFont="1" applyBorder="1" applyAlignment="1">
      <alignment vertical="top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4" fontId="4" fillId="0" borderId="0" xfId="0" applyNumberFormat="1" applyFont="1"/>
    <xf numFmtId="6" fontId="4" fillId="0" borderId="0" xfId="0" applyNumberFormat="1" applyFont="1"/>
    <xf numFmtId="165" fontId="4" fillId="0" borderId="0" xfId="0" applyNumberFormat="1" applyFont="1"/>
    <xf numFmtId="0" fontId="17" fillId="0" borderId="0" xfId="0" applyFont="1" applyAlignment="1">
      <alignment horizontal="center"/>
    </xf>
    <xf numFmtId="8" fontId="0" fillId="0" borderId="0" xfId="0" applyNumberFormat="1"/>
    <xf numFmtId="164" fontId="18" fillId="0" borderId="0" xfId="0" applyNumberFormat="1" applyFont="1"/>
    <xf numFmtId="0" fontId="9" fillId="0" borderId="0" xfId="0" applyFont="1" applyAlignment="1">
      <alignment vertical="center" wrapText="1"/>
    </xf>
    <xf numFmtId="0" fontId="1" fillId="0" borderId="0" xfId="0" applyFont="1"/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164" fontId="19" fillId="0" borderId="0" xfId="0" applyNumberFormat="1" applyFont="1"/>
    <xf numFmtId="164" fontId="20" fillId="0" borderId="0" xfId="0" applyNumberFormat="1" applyFont="1"/>
    <xf numFmtId="164" fontId="7" fillId="0" borderId="0" xfId="0" applyNumberFormat="1" applyFont="1" applyAlignment="1">
      <alignment horizontal="right"/>
    </xf>
    <xf numFmtId="44" fontId="0" fillId="0" borderId="0" xfId="0" applyNumberFormat="1" applyAlignment="1">
      <alignment horizontal="left" indent="8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6" fontId="4" fillId="0" borderId="0" xfId="0" applyNumberFormat="1" applyFont="1" applyAlignment="1">
      <alignment horizontal="right"/>
    </xf>
    <xf numFmtId="8" fontId="4" fillId="0" borderId="0" xfId="0" applyNumberFormat="1" applyFont="1" applyAlignment="1">
      <alignment horizontal="right"/>
    </xf>
    <xf numFmtId="8" fontId="4" fillId="0" borderId="0" xfId="0" applyNumberFormat="1" applyFont="1"/>
    <xf numFmtId="0" fontId="3" fillId="0" borderId="0" xfId="0" applyFont="1" applyAlignment="1">
      <alignment horizontal="left"/>
    </xf>
    <xf numFmtId="49" fontId="23" fillId="0" borderId="0" xfId="0" applyNumberFormat="1" applyFont="1"/>
    <xf numFmtId="14" fontId="31" fillId="0" borderId="0" xfId="0" applyNumberFormat="1" applyFont="1" applyAlignment="1">
      <alignment horizontal="center"/>
    </xf>
    <xf numFmtId="8" fontId="22" fillId="0" borderId="0" xfId="1" applyNumberFormat="1" applyFont="1" applyBorder="1" applyAlignment="1"/>
    <xf numFmtId="8" fontId="40" fillId="0" borderId="1" xfId="0" applyNumberFormat="1" applyFont="1" applyBorder="1"/>
    <xf numFmtId="40" fontId="32" fillId="2" borderId="1" xfId="0" applyNumberFormat="1" applyFont="1" applyFill="1" applyBorder="1" applyAlignment="1">
      <alignment horizontal="centerContinuous"/>
    </xf>
    <xf numFmtId="8" fontId="32" fillId="2" borderId="1" xfId="0" applyNumberFormat="1" applyFont="1" applyFill="1" applyBorder="1" applyAlignment="1">
      <alignment horizontal="centerContinuous"/>
    </xf>
    <xf numFmtId="0" fontId="17" fillId="2" borderId="1" xfId="0" applyFont="1" applyFill="1" applyBorder="1"/>
    <xf numFmtId="0" fontId="1" fillId="0" borderId="9" xfId="0" applyFont="1" applyBorder="1" applyAlignment="1">
      <alignment horizontal="centerContinuous"/>
    </xf>
    <xf numFmtId="40" fontId="1" fillId="0" borderId="0" xfId="0" applyNumberFormat="1" applyFont="1" applyAlignment="1">
      <alignment horizontal="centerContinuous"/>
    </xf>
    <xf numFmtId="8" fontId="1" fillId="0" borderId="0" xfId="0" applyNumberFormat="1" applyFont="1" applyAlignment="1">
      <alignment horizontal="centerContinuous"/>
    </xf>
    <xf numFmtId="0" fontId="0" fillId="0" borderId="10" xfId="0" applyBorder="1"/>
    <xf numFmtId="0" fontId="40" fillId="0" borderId="9" xfId="0" applyFont="1" applyBorder="1" applyAlignment="1">
      <alignment horizontal="left"/>
    </xf>
    <xf numFmtId="40" fontId="40" fillId="0" borderId="0" xfId="0" applyNumberFormat="1" applyFont="1"/>
    <xf numFmtId="8" fontId="40" fillId="0" borderId="0" xfId="0" applyNumberFormat="1" applyFont="1"/>
    <xf numFmtId="0" fontId="40" fillId="0" borderId="9" xfId="0" applyFont="1" applyBorder="1"/>
    <xf numFmtId="40" fontId="41" fillId="0" borderId="0" xfId="0" applyNumberFormat="1" applyFont="1"/>
    <xf numFmtId="8" fontId="39" fillId="0" borderId="0" xfId="0" applyNumberFormat="1" applyFont="1"/>
    <xf numFmtId="0" fontId="42" fillId="0" borderId="9" xfId="0" applyFont="1" applyBorder="1" applyAlignment="1">
      <alignment horizontal="center"/>
    </xf>
    <xf numFmtId="40" fontId="43" fillId="0" borderId="0" xfId="0" applyNumberFormat="1" applyFont="1"/>
    <xf numFmtId="0" fontId="44" fillId="0" borderId="0" xfId="0" applyFont="1"/>
    <xf numFmtId="0" fontId="29" fillId="0" borderId="0" xfId="0" applyFont="1"/>
    <xf numFmtId="164" fontId="29" fillId="0" borderId="0" xfId="0" applyNumberFormat="1" applyFont="1"/>
    <xf numFmtId="0" fontId="3" fillId="0" borderId="9" xfId="0" applyFont="1" applyBorder="1"/>
    <xf numFmtId="40" fontId="1" fillId="0" borderId="0" xfId="0" applyNumberFormat="1" applyFont="1"/>
    <xf numFmtId="0" fontId="22" fillId="0" borderId="0" xfId="0" applyFont="1"/>
    <xf numFmtId="8" fontId="22" fillId="0" borderId="0" xfId="0" applyNumberFormat="1" applyFont="1"/>
    <xf numFmtId="0" fontId="0" fillId="0" borderId="9" xfId="0" applyBorder="1"/>
    <xf numFmtId="8" fontId="29" fillId="0" borderId="0" xfId="0" applyNumberFormat="1" applyFont="1"/>
    <xf numFmtId="8" fontId="21" fillId="0" borderId="0" xfId="0" applyNumberFormat="1" applyFont="1"/>
    <xf numFmtId="164" fontId="34" fillId="0" borderId="0" xfId="0" applyNumberFormat="1" applyFont="1"/>
    <xf numFmtId="0" fontId="47" fillId="0" borderId="9" xfId="0" applyFont="1" applyBorder="1" applyAlignment="1">
      <alignment horizontal="center"/>
    </xf>
    <xf numFmtId="8" fontId="35" fillId="0" borderId="0" xfId="0" applyNumberFormat="1" applyFont="1"/>
    <xf numFmtId="8" fontId="34" fillId="0" borderId="0" xfId="0" applyNumberFormat="1" applyFont="1"/>
    <xf numFmtId="164" fontId="28" fillId="0" borderId="0" xfId="0" applyNumberFormat="1" applyFont="1"/>
    <xf numFmtId="164" fontId="22" fillId="0" borderId="0" xfId="0" applyNumberFormat="1" applyFont="1"/>
    <xf numFmtId="0" fontId="40" fillId="0" borderId="9" xfId="0" applyFont="1" applyBorder="1" applyAlignment="1">
      <alignment horizontal="right"/>
    </xf>
    <xf numFmtId="0" fontId="33" fillId="0" borderId="0" xfId="0" applyFont="1"/>
    <xf numFmtId="0" fontId="26" fillId="0" borderId="0" xfId="0" applyFont="1"/>
    <xf numFmtId="0" fontId="27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8" fontId="40" fillId="0" borderId="0" xfId="0" applyNumberFormat="1" applyFont="1" applyAlignment="1">
      <alignment horizontal="right"/>
    </xf>
    <xf numFmtId="0" fontId="36" fillId="0" borderId="9" xfId="0" applyFont="1" applyBorder="1" applyAlignment="1">
      <alignment horizontal="right"/>
    </xf>
    <xf numFmtId="8" fontId="33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4" fillId="0" borderId="9" xfId="0" applyFont="1" applyBorder="1"/>
    <xf numFmtId="166" fontId="22" fillId="0" borderId="0" xfId="0" applyNumberFormat="1" applyFont="1" applyAlignment="1">
      <alignment horizontal="center"/>
    </xf>
    <xf numFmtId="164" fontId="4" fillId="0" borderId="10" xfId="0" applyNumberFormat="1" applyFont="1" applyBorder="1"/>
    <xf numFmtId="0" fontId="29" fillId="0" borderId="9" xfId="0" applyFont="1" applyBorder="1"/>
    <xf numFmtId="4" fontId="29" fillId="0" borderId="0" xfId="0" applyNumberFormat="1" applyFont="1"/>
    <xf numFmtId="0" fontId="22" fillId="0" borderId="0" xfId="0" applyFont="1" applyAlignment="1">
      <alignment horizontal="center" vertical="center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4" fontId="5" fillId="0" borderId="10" xfId="0" applyNumberFormat="1" applyFont="1" applyBorder="1"/>
    <xf numFmtId="0" fontId="28" fillId="0" borderId="9" xfId="0" applyFont="1" applyBorder="1" applyAlignment="1">
      <alignment horizontal="right"/>
    </xf>
    <xf numFmtId="17" fontId="22" fillId="0" borderId="0" xfId="0" quotePrefix="1" applyNumberFormat="1" applyFont="1" applyAlignment="1">
      <alignment horizontal="center"/>
    </xf>
    <xf numFmtId="4" fontId="22" fillId="0" borderId="0" xfId="0" applyNumberFormat="1" applyFont="1"/>
    <xf numFmtId="0" fontId="34" fillId="0" borderId="9" xfId="0" applyFont="1" applyBorder="1" applyAlignment="1">
      <alignment horizontal="right"/>
    </xf>
    <xf numFmtId="0" fontId="34" fillId="0" borderId="0" xfId="0" applyFont="1"/>
    <xf numFmtId="0" fontId="7" fillId="0" borderId="10" xfId="0" applyFont="1" applyBorder="1"/>
    <xf numFmtId="49" fontId="46" fillId="0" borderId="9" xfId="0" applyNumberFormat="1" applyFont="1" applyBorder="1"/>
    <xf numFmtId="40" fontId="30" fillId="0" borderId="0" xfId="0" applyNumberFormat="1" applyFont="1"/>
    <xf numFmtId="0" fontId="0" fillId="2" borderId="8" xfId="0" applyFill="1" applyBorder="1"/>
    <xf numFmtId="0" fontId="45" fillId="2" borderId="1" xfId="0" applyFont="1" applyFill="1" applyBorder="1" applyAlignment="1">
      <alignment horizontal="center"/>
    </xf>
    <xf numFmtId="0" fontId="0" fillId="0" borderId="11" xfId="0" applyBorder="1"/>
    <xf numFmtId="0" fontId="8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45" fillId="2" borderId="7" xfId="0" applyFont="1" applyFill="1" applyBorder="1" applyAlignment="1">
      <alignment horizontal="left"/>
    </xf>
    <xf numFmtId="0" fontId="48" fillId="0" borderId="0" xfId="0" applyFont="1"/>
    <xf numFmtId="0" fontId="33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49" fontId="46" fillId="0" borderId="12" xfId="0" applyNumberFormat="1" applyFont="1" applyBorder="1"/>
    <xf numFmtId="164" fontId="29" fillId="0" borderId="13" xfId="0" applyNumberFormat="1" applyFont="1" applyBorder="1"/>
    <xf numFmtId="40" fontId="30" fillId="0" borderId="13" xfId="0" applyNumberFormat="1" applyFont="1" applyBorder="1"/>
    <xf numFmtId="17" fontId="22" fillId="0" borderId="13" xfId="0" quotePrefix="1" applyNumberFormat="1" applyFont="1" applyBorder="1" applyAlignment="1">
      <alignment horizontal="center"/>
    </xf>
    <xf numFmtId="164" fontId="22" fillId="0" borderId="13" xfId="0" applyNumberFormat="1" applyFont="1" applyBorder="1"/>
    <xf numFmtId="0" fontId="0" fillId="0" borderId="14" xfId="0" applyBorder="1"/>
    <xf numFmtId="0" fontId="44" fillId="0" borderId="9" xfId="0" applyFont="1" applyBorder="1"/>
    <xf numFmtId="8" fontId="49" fillId="0" borderId="0" xfId="0" applyNumberFormat="1" applyFont="1"/>
    <xf numFmtId="8" fontId="49" fillId="0" borderId="0" xfId="0" applyNumberFormat="1" applyFont="1" applyAlignment="1">
      <alignment horizontal="right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DCA3-83E0-445A-9DBB-B84E0E98DE93}">
  <sheetPr>
    <pageSetUpPr fitToPage="1"/>
  </sheetPr>
  <dimension ref="A1:G80"/>
  <sheetViews>
    <sheetView tabSelected="1" zoomScaleNormal="100" workbookViewId="0">
      <selection activeCell="A3" sqref="A3"/>
    </sheetView>
  </sheetViews>
  <sheetFormatPr defaultRowHeight="14.5"/>
  <cols>
    <col min="1" max="1" width="58.26953125" customWidth="1"/>
    <col min="2" max="2" width="19.54296875" customWidth="1"/>
    <col min="3" max="3" width="17.90625" customWidth="1"/>
    <col min="4" max="4" width="55.90625" customWidth="1"/>
    <col min="5" max="5" width="15.81640625" customWidth="1"/>
    <col min="6" max="6" width="1.54296875" customWidth="1"/>
    <col min="7" max="7" width="24.54296875" customWidth="1"/>
  </cols>
  <sheetData>
    <row r="1" spans="1:6" ht="15" thickBot="1">
      <c r="A1" s="133"/>
      <c r="B1" s="133"/>
      <c r="C1" s="133"/>
      <c r="D1" s="133"/>
      <c r="E1" s="133"/>
      <c r="F1" s="133"/>
    </row>
    <row r="2" spans="1:6" ht="21" customHeight="1">
      <c r="A2" s="135" t="s">
        <v>0</v>
      </c>
      <c r="B2" s="7"/>
      <c r="C2" s="134"/>
    </row>
    <row r="3" spans="1:6" ht="21" customHeight="1" thickBot="1">
      <c r="A3" s="136" t="s">
        <v>183</v>
      </c>
      <c r="B3" s="73"/>
      <c r="C3" s="74"/>
      <c r="D3" s="132" t="s">
        <v>1</v>
      </c>
      <c r="E3" s="75"/>
      <c r="F3" s="131"/>
    </row>
    <row r="4" spans="1:6" ht="18" customHeight="1" thickTop="1">
      <c r="A4" s="76"/>
      <c r="B4" s="77"/>
      <c r="C4" s="78"/>
      <c r="D4" s="54"/>
      <c r="F4" s="79"/>
    </row>
    <row r="5" spans="1:6" ht="21" customHeight="1">
      <c r="A5" s="80" t="s">
        <v>153</v>
      </c>
      <c r="B5" s="81"/>
      <c r="C5" s="82">
        <v>32028.22</v>
      </c>
      <c r="D5" s="54"/>
      <c r="F5" s="79"/>
    </row>
    <row r="6" spans="1:6" ht="12" customHeight="1">
      <c r="A6" s="83"/>
      <c r="B6" s="81"/>
      <c r="C6" s="82"/>
      <c r="D6" s="1"/>
      <c r="F6" s="79"/>
    </row>
    <row r="7" spans="1:6" ht="21" customHeight="1">
      <c r="A7" s="83" t="s">
        <v>154</v>
      </c>
      <c r="B7" s="81"/>
      <c r="C7" s="82">
        <v>2570</v>
      </c>
      <c r="D7" s="54"/>
      <c r="F7" s="79"/>
    </row>
    <row r="8" spans="1:6" ht="12" customHeight="1">
      <c r="A8" s="83"/>
      <c r="B8" s="81"/>
      <c r="C8" s="82"/>
      <c r="D8" s="1"/>
      <c r="F8" s="79"/>
    </row>
    <row r="9" spans="1:6" ht="21" customHeight="1">
      <c r="A9" s="83" t="s">
        <v>155</v>
      </c>
      <c r="B9" s="81"/>
      <c r="C9" s="82">
        <v>-3395.78</v>
      </c>
      <c r="D9" s="54"/>
      <c r="F9" s="79"/>
    </row>
    <row r="10" spans="1:6" ht="12" customHeight="1">
      <c r="A10" s="83"/>
      <c r="B10" s="81"/>
      <c r="C10" s="82"/>
      <c r="D10" s="54"/>
      <c r="F10" s="79"/>
    </row>
    <row r="11" spans="1:6" ht="21" customHeight="1" thickBot="1">
      <c r="A11" s="80" t="s">
        <v>156</v>
      </c>
      <c r="B11" s="84"/>
      <c r="C11" s="72">
        <f>SUM(C5, C7, C9)</f>
        <v>31202.440000000002</v>
      </c>
      <c r="D11" s="85" t="s">
        <v>180</v>
      </c>
      <c r="F11" s="79"/>
    </row>
    <row r="12" spans="1:6" ht="18" customHeight="1" thickTop="1">
      <c r="A12" s="86"/>
      <c r="B12" s="87"/>
      <c r="C12" s="88"/>
      <c r="D12" s="89" t="s">
        <v>121</v>
      </c>
      <c r="E12" s="90">
        <v>1000</v>
      </c>
      <c r="F12" s="79"/>
    </row>
    <row r="13" spans="1:6" ht="18" customHeight="1">
      <c r="A13" s="91"/>
      <c r="B13" s="92"/>
      <c r="D13" s="93" t="s">
        <v>138</v>
      </c>
      <c r="E13" s="94">
        <v>875</v>
      </c>
      <c r="F13" s="79"/>
    </row>
    <row r="14" spans="1:6" ht="18" customHeight="1">
      <c r="A14" s="91"/>
      <c r="B14" s="1"/>
      <c r="D14" s="89" t="s">
        <v>128</v>
      </c>
      <c r="E14" s="94">
        <v>919.03</v>
      </c>
      <c r="F14" s="79"/>
    </row>
    <row r="15" spans="1:6" ht="18" customHeight="1">
      <c r="A15" s="91"/>
      <c r="B15" s="1"/>
      <c r="D15" s="93" t="s">
        <v>146</v>
      </c>
      <c r="E15" s="90">
        <v>2000</v>
      </c>
      <c r="F15" s="79"/>
    </row>
    <row r="16" spans="1:6" ht="18" customHeight="1">
      <c r="A16" s="91"/>
      <c r="B16" s="1"/>
      <c r="D16" s="93" t="s">
        <v>139</v>
      </c>
      <c r="E16" s="94">
        <v>2600</v>
      </c>
      <c r="F16" s="79"/>
    </row>
    <row r="17" spans="1:6" ht="18" customHeight="1">
      <c r="A17" s="95"/>
      <c r="B17" s="1"/>
      <c r="D17" s="96" t="s">
        <v>126</v>
      </c>
      <c r="E17" s="90">
        <v>2032.48</v>
      </c>
      <c r="F17" s="79"/>
    </row>
    <row r="18" spans="1:6" ht="18" customHeight="1">
      <c r="A18" s="91"/>
      <c r="B18" s="1"/>
      <c r="C18" s="97"/>
      <c r="D18" s="89" t="s">
        <v>3</v>
      </c>
      <c r="E18" s="90">
        <v>3535.43</v>
      </c>
      <c r="F18" s="79"/>
    </row>
    <row r="19" spans="1:6" ht="18" customHeight="1">
      <c r="A19" s="95"/>
      <c r="B19" s="1"/>
      <c r="C19" s="97"/>
      <c r="D19" s="89" t="s">
        <v>142</v>
      </c>
      <c r="E19" s="98">
        <f>SUM(E12:E18)</f>
        <v>12961.94</v>
      </c>
      <c r="F19" s="79"/>
    </row>
    <row r="20" spans="1:6" ht="21" customHeight="1">
      <c r="A20" s="99" t="s">
        <v>2</v>
      </c>
      <c r="B20" s="82"/>
      <c r="C20" s="100"/>
      <c r="D20" s="89"/>
      <c r="E20" s="90"/>
      <c r="F20" s="79"/>
    </row>
    <row r="21" spans="1:6" ht="21" customHeight="1">
      <c r="A21" s="99"/>
      <c r="B21" s="82"/>
      <c r="C21" s="100"/>
      <c r="D21" s="89"/>
      <c r="E21" s="90"/>
      <c r="F21" s="79"/>
    </row>
    <row r="22" spans="1:6" ht="21" customHeight="1">
      <c r="A22" s="83" t="s">
        <v>181</v>
      </c>
      <c r="B22" s="82">
        <v>35</v>
      </c>
      <c r="C22" s="100"/>
      <c r="D22" s="93"/>
      <c r="E22" s="93"/>
      <c r="F22" s="79"/>
    </row>
    <row r="23" spans="1:6" ht="21" customHeight="1">
      <c r="A23" s="83" t="s">
        <v>158</v>
      </c>
      <c r="B23" s="82">
        <v>375</v>
      </c>
      <c r="C23" s="101"/>
      <c r="D23" s="94" t="s">
        <v>157</v>
      </c>
      <c r="E23" s="102"/>
      <c r="F23" s="79"/>
    </row>
    <row r="24" spans="1:6" ht="21" customHeight="1">
      <c r="A24" s="80" t="s">
        <v>159</v>
      </c>
      <c r="B24" s="82">
        <v>1140</v>
      </c>
      <c r="C24" s="101"/>
      <c r="D24" s="137" t="s">
        <v>161</v>
      </c>
      <c r="E24" s="103"/>
      <c r="F24" s="79"/>
    </row>
    <row r="25" spans="1:6" ht="21" customHeight="1">
      <c r="A25" s="80" t="s">
        <v>160</v>
      </c>
      <c r="B25" s="148">
        <v>1020</v>
      </c>
      <c r="C25" s="101"/>
      <c r="D25" s="94" t="s">
        <v>162</v>
      </c>
      <c r="E25" s="103"/>
      <c r="F25" s="79"/>
    </row>
    <row r="26" spans="1:6" ht="21" customHeight="1">
      <c r="B26" s="82"/>
      <c r="C26" s="101"/>
      <c r="D26" s="94"/>
      <c r="E26" s="103"/>
      <c r="F26" s="79"/>
    </row>
    <row r="27" spans="1:6" ht="21" customHeight="1">
      <c r="A27" s="104" t="s">
        <v>4</v>
      </c>
      <c r="B27" s="82">
        <f>SUM(B14:B26)</f>
        <v>2570</v>
      </c>
      <c r="C27" s="105"/>
      <c r="D27" s="93"/>
      <c r="E27" s="93"/>
      <c r="F27" s="79"/>
    </row>
    <row r="28" spans="1:6" ht="21" customHeight="1">
      <c r="A28" s="104"/>
      <c r="B28" s="82"/>
      <c r="C28" s="105"/>
      <c r="D28" s="106"/>
      <c r="E28" s="93"/>
      <c r="F28" s="79"/>
    </row>
    <row r="29" spans="1:6" ht="21" customHeight="1">
      <c r="A29" s="99" t="s">
        <v>5</v>
      </c>
      <c r="B29" s="82"/>
      <c r="C29" s="105"/>
      <c r="D29" s="106"/>
      <c r="E29" s="93"/>
      <c r="F29" s="79"/>
    </row>
    <row r="30" spans="1:6" ht="21" customHeight="1">
      <c r="A30" s="99"/>
      <c r="B30" s="82"/>
      <c r="C30" s="105"/>
      <c r="D30" s="106"/>
      <c r="E30" s="93"/>
      <c r="F30" s="79"/>
    </row>
    <row r="31" spans="1:6" ht="21" customHeight="1">
      <c r="A31" s="80"/>
      <c r="B31" s="82"/>
      <c r="C31" s="105"/>
      <c r="D31" s="107"/>
      <c r="E31" s="108"/>
      <c r="F31" s="79"/>
    </row>
    <row r="32" spans="1:6" ht="21" customHeight="1">
      <c r="A32" s="80" t="s">
        <v>148</v>
      </c>
      <c r="B32" s="82">
        <v>90</v>
      </c>
      <c r="C32" s="138" t="s">
        <v>149</v>
      </c>
      <c r="D32" s="140" t="s">
        <v>163</v>
      </c>
      <c r="E32" s="108"/>
      <c r="F32" s="79"/>
    </row>
    <row r="33" spans="1:7" ht="21" customHeight="1">
      <c r="A33" s="80" t="s">
        <v>165</v>
      </c>
      <c r="B33" s="109">
        <v>100</v>
      </c>
      <c r="C33" s="139">
        <v>2395</v>
      </c>
      <c r="D33" s="140" t="s">
        <v>164</v>
      </c>
      <c r="E33" s="93"/>
      <c r="F33" s="79"/>
    </row>
    <row r="34" spans="1:7" ht="21" customHeight="1">
      <c r="A34" s="80" t="s">
        <v>167</v>
      </c>
      <c r="B34" s="109">
        <v>200</v>
      </c>
      <c r="C34" s="138">
        <v>2396</v>
      </c>
      <c r="D34" s="140" t="s">
        <v>166</v>
      </c>
      <c r="E34" s="93"/>
      <c r="F34" s="79"/>
    </row>
    <row r="35" spans="1:7" ht="21" customHeight="1">
      <c r="A35" s="80" t="s">
        <v>168</v>
      </c>
      <c r="B35" s="109">
        <v>2400</v>
      </c>
      <c r="C35" s="138">
        <v>2397</v>
      </c>
      <c r="D35" s="140" t="s">
        <v>170</v>
      </c>
      <c r="E35" s="93"/>
      <c r="F35" s="79"/>
    </row>
    <row r="36" spans="1:7" ht="21" customHeight="1">
      <c r="A36" s="80" t="s">
        <v>169</v>
      </c>
      <c r="B36" s="109">
        <v>181.26</v>
      </c>
      <c r="C36" s="139">
        <v>2398</v>
      </c>
      <c r="D36" s="140" t="s">
        <v>171</v>
      </c>
      <c r="E36" s="93"/>
      <c r="F36" s="79"/>
    </row>
    <row r="37" spans="1:7" ht="21" customHeight="1">
      <c r="A37" s="80" t="s">
        <v>172</v>
      </c>
      <c r="B37" s="109">
        <v>225.83</v>
      </c>
      <c r="C37" s="139">
        <v>2399</v>
      </c>
      <c r="D37" s="140" t="s">
        <v>173</v>
      </c>
      <c r="E37" s="93"/>
      <c r="F37" s="79"/>
    </row>
    <row r="38" spans="1:7" ht="21" customHeight="1">
      <c r="A38" s="83" t="s">
        <v>174</v>
      </c>
      <c r="B38" s="149">
        <v>198.69</v>
      </c>
      <c r="C38" s="139">
        <v>2400</v>
      </c>
      <c r="D38" s="140" t="s">
        <v>175</v>
      </c>
      <c r="E38" s="93"/>
      <c r="F38" s="79"/>
    </row>
    <row r="39" spans="1:7" ht="21" customHeight="1">
      <c r="A39" s="147"/>
      <c r="B39" s="109"/>
      <c r="C39" s="139"/>
      <c r="D39" s="140"/>
      <c r="E39" s="93"/>
      <c r="F39" s="79"/>
    </row>
    <row r="40" spans="1:7" ht="21" customHeight="1">
      <c r="A40" s="104" t="s">
        <v>4</v>
      </c>
      <c r="B40" s="109">
        <f>SUM(B32:B38)</f>
        <v>3395.78</v>
      </c>
      <c r="C40" s="105"/>
      <c r="D40" s="106"/>
      <c r="E40" s="93"/>
      <c r="F40" s="79"/>
    </row>
    <row r="41" spans="1:7" ht="21" customHeight="1">
      <c r="A41" s="110"/>
      <c r="B41" s="111"/>
      <c r="C41" s="105"/>
      <c r="D41" s="106"/>
      <c r="E41" s="93"/>
      <c r="F41" s="79"/>
    </row>
    <row r="42" spans="1:7" ht="21" customHeight="1">
      <c r="A42" s="112"/>
      <c r="B42" s="92"/>
      <c r="D42" s="21" t="s">
        <v>179</v>
      </c>
      <c r="E42" s="51">
        <v>489893.72</v>
      </c>
      <c r="F42" s="113"/>
      <c r="G42" s="29"/>
    </row>
    <row r="43" spans="1:7" s="7" customFormat="1" ht="18" customHeight="1">
      <c r="A43" s="114" t="s">
        <v>182</v>
      </c>
      <c r="B43" s="89" t="s">
        <v>6</v>
      </c>
      <c r="C43" s="90">
        <v>653.22</v>
      </c>
      <c r="D43" s="21" t="s">
        <v>150</v>
      </c>
      <c r="E43" s="103">
        <v>492622.1</v>
      </c>
      <c r="F43" s="116"/>
      <c r="G43" s="4"/>
    </row>
    <row r="44" spans="1:7" s="7" customFormat="1" ht="18" customHeight="1">
      <c r="A44" s="117"/>
      <c r="B44" s="89" t="s">
        <v>7</v>
      </c>
      <c r="C44" s="118">
        <v>498623.89</v>
      </c>
      <c r="D44" s="115">
        <v>45900</v>
      </c>
      <c r="E44" s="103">
        <v>487988.69</v>
      </c>
      <c r="F44" s="116"/>
      <c r="G44" s="4"/>
    </row>
    <row r="45" spans="1:7" s="7" customFormat="1" ht="18" customHeight="1">
      <c r="A45" s="117"/>
      <c r="B45" s="120" t="s">
        <v>8</v>
      </c>
      <c r="C45" s="98">
        <f>SUM(C43:C44)</f>
        <v>499277.11</v>
      </c>
      <c r="D45" s="119" t="s">
        <v>145</v>
      </c>
      <c r="E45" s="71">
        <v>479164.17</v>
      </c>
      <c r="F45" s="122"/>
      <c r="G45" s="5"/>
    </row>
    <row r="46" spans="1:7" s="7" customFormat="1" ht="18" customHeight="1">
      <c r="A46" s="123" t="s">
        <v>9</v>
      </c>
      <c r="B46" s="89" t="s">
        <v>136</v>
      </c>
      <c r="C46" s="90"/>
      <c r="D46" s="121" t="s">
        <v>143</v>
      </c>
      <c r="E46" s="103">
        <v>483667.07</v>
      </c>
      <c r="F46" s="116"/>
      <c r="G46" s="4"/>
    </row>
    <row r="47" spans="1:7" s="7" customFormat="1" ht="18" customHeight="1">
      <c r="A47" s="123"/>
      <c r="B47" s="89" t="s">
        <v>137</v>
      </c>
      <c r="C47" s="90"/>
      <c r="D47" s="121" t="s">
        <v>147</v>
      </c>
      <c r="E47" s="94">
        <v>481630.06</v>
      </c>
      <c r="F47" s="116"/>
      <c r="G47" s="4"/>
    </row>
    <row r="48" spans="1:7" s="7" customFormat="1" ht="18" customHeight="1">
      <c r="A48" s="123"/>
      <c r="B48" s="89"/>
      <c r="C48" s="90"/>
      <c r="D48" s="121" t="s">
        <v>135</v>
      </c>
      <c r="E48" s="94">
        <v>471886.48</v>
      </c>
      <c r="F48" s="116"/>
      <c r="G48" s="4"/>
    </row>
    <row r="49" spans="1:7" s="7" customFormat="1" ht="18" customHeight="1">
      <c r="A49" s="123"/>
      <c r="B49" s="89"/>
      <c r="C49" s="90"/>
      <c r="D49" s="124" t="s">
        <v>127</v>
      </c>
      <c r="E49" s="103">
        <v>478961.82</v>
      </c>
      <c r="F49" s="116"/>
      <c r="G49" s="4"/>
    </row>
    <row r="50" spans="1:7" s="7" customFormat="1" ht="18" customHeight="1">
      <c r="A50" s="126" t="s">
        <v>10</v>
      </c>
      <c r="B50" s="127"/>
      <c r="C50" s="98">
        <v>499277.11</v>
      </c>
      <c r="D50" s="121" t="s">
        <v>124</v>
      </c>
      <c r="E50" s="125">
        <v>489055.22</v>
      </c>
      <c r="F50" s="122"/>
      <c r="G50" s="5"/>
    </row>
    <row r="51" spans="1:7" s="7" customFormat="1" ht="18" customHeight="1">
      <c r="A51" s="123"/>
      <c r="B51" s="89"/>
      <c r="C51" s="102"/>
      <c r="D51" s="121" t="s">
        <v>123</v>
      </c>
      <c r="E51" s="125">
        <v>484757.21</v>
      </c>
      <c r="F51" s="122"/>
      <c r="G51" s="5"/>
    </row>
    <row r="52" spans="1:7" s="7" customFormat="1" ht="18" customHeight="1">
      <c r="A52" s="117"/>
      <c r="B52" s="89"/>
      <c r="C52" s="102"/>
      <c r="D52" s="121" t="s">
        <v>122</v>
      </c>
      <c r="E52" s="103">
        <v>473857.72</v>
      </c>
      <c r="F52" s="128"/>
    </row>
    <row r="53" spans="1:7" s="7" customFormat="1" ht="3" customHeight="1">
      <c r="A53" s="117"/>
      <c r="B53" s="89"/>
      <c r="C53" s="102"/>
      <c r="D53" s="115"/>
      <c r="E53" s="103"/>
      <c r="F53" s="128"/>
    </row>
    <row r="54" spans="1:7" s="7" customFormat="1" ht="18" customHeight="1">
      <c r="A54" s="117" t="s">
        <v>176</v>
      </c>
      <c r="B54" s="90"/>
      <c r="C54" s="89"/>
      <c r="F54" s="128"/>
      <c r="G54" s="14"/>
    </row>
    <row r="55" spans="1:7" ht="18" customHeight="1">
      <c r="A55" s="117" t="s">
        <v>177</v>
      </c>
      <c r="B55" s="90"/>
      <c r="C55" s="93"/>
      <c r="F55" s="79"/>
    </row>
    <row r="56" spans="1:7" ht="18" customHeight="1">
      <c r="A56" s="117" t="s">
        <v>151</v>
      </c>
      <c r="B56" s="90"/>
      <c r="C56" s="93"/>
      <c r="D56" s="93"/>
      <c r="E56" s="93"/>
      <c r="F56" s="79"/>
    </row>
    <row r="57" spans="1:7" ht="18" customHeight="1">
      <c r="A57" s="129" t="s">
        <v>152</v>
      </c>
      <c r="B57" s="90"/>
      <c r="C57" s="130"/>
      <c r="D57" s="121"/>
      <c r="E57" s="103"/>
      <c r="F57" s="79"/>
    </row>
    <row r="58" spans="1:7" ht="18" customHeight="1">
      <c r="A58" s="129"/>
      <c r="B58" s="90"/>
      <c r="C58" s="130"/>
      <c r="D58" s="121"/>
      <c r="E58" s="103"/>
      <c r="F58" s="79"/>
    </row>
    <row r="59" spans="1:7" ht="18" customHeight="1">
      <c r="A59" s="141" t="s">
        <v>144</v>
      </c>
      <c r="B59" s="142"/>
      <c r="C59" s="143"/>
      <c r="D59" s="144"/>
      <c r="E59" s="145"/>
      <c r="F59" s="146"/>
    </row>
    <row r="60" spans="1:7">
      <c r="A60" s="69"/>
      <c r="B60" s="22"/>
      <c r="C60" s="23"/>
      <c r="D60" s="21"/>
      <c r="E60" s="20"/>
    </row>
    <row r="61" spans="1:7">
      <c r="A61" s="69"/>
      <c r="B61" s="22"/>
      <c r="C61" s="23"/>
      <c r="D61" s="21"/>
      <c r="E61" s="20"/>
    </row>
    <row r="62" spans="1:7">
      <c r="A62" s="69"/>
      <c r="B62" s="22"/>
      <c r="C62" s="23"/>
      <c r="D62" s="21"/>
      <c r="E62" s="20"/>
    </row>
    <row r="63" spans="1:7">
      <c r="A63" s="69"/>
      <c r="B63" s="22"/>
      <c r="C63" s="23"/>
      <c r="D63" s="21"/>
      <c r="E63" s="20"/>
    </row>
    <row r="64" spans="1:7">
      <c r="A64" s="69"/>
      <c r="B64" s="22"/>
      <c r="C64" s="23"/>
      <c r="D64" s="21"/>
      <c r="E64" s="20"/>
    </row>
    <row r="65" spans="1:4">
      <c r="A65" s="69"/>
      <c r="B65" s="22"/>
      <c r="C65" s="23"/>
    </row>
    <row r="66" spans="1:4">
      <c r="A66" s="69"/>
      <c r="B66" s="22"/>
      <c r="C66" s="23"/>
    </row>
    <row r="67" spans="1:4">
      <c r="C67" s="24"/>
    </row>
    <row r="68" spans="1:4" ht="18.5">
      <c r="A68" s="68"/>
      <c r="B68" s="1"/>
      <c r="C68" s="54"/>
      <c r="D68" s="54"/>
    </row>
    <row r="69" spans="1:4" ht="18.5">
      <c r="A69" s="68"/>
      <c r="B69" s="1"/>
      <c r="C69" s="54"/>
      <c r="D69" s="54"/>
    </row>
    <row r="70" spans="1:4" ht="18.5">
      <c r="A70" s="68"/>
      <c r="B70" s="1"/>
      <c r="C70" s="2"/>
      <c r="D70" s="54"/>
    </row>
    <row r="71" spans="1:4" ht="18.5">
      <c r="A71" s="68"/>
      <c r="B71" s="1"/>
      <c r="C71" s="2"/>
      <c r="D71" s="54"/>
    </row>
    <row r="72" spans="1:4" ht="18.5">
      <c r="A72" s="68"/>
      <c r="B72" s="1"/>
      <c r="C72" s="2"/>
      <c r="D72" s="54"/>
    </row>
    <row r="73" spans="1:4" ht="18.5">
      <c r="A73" s="68"/>
      <c r="B73" s="1"/>
      <c r="C73" s="2"/>
      <c r="D73" s="54"/>
    </row>
    <row r="74" spans="1:4" ht="18.5">
      <c r="A74" s="68"/>
      <c r="B74" s="1"/>
      <c r="C74" s="2"/>
      <c r="D74" s="54"/>
    </row>
    <row r="75" spans="1:4" ht="18.5">
      <c r="A75" s="68"/>
      <c r="B75" s="1"/>
      <c r="C75" s="2"/>
      <c r="D75" s="54"/>
    </row>
    <row r="76" spans="1:4" ht="18.5">
      <c r="A76" s="68"/>
      <c r="B76" s="1"/>
      <c r="C76" s="2"/>
      <c r="D76" s="54"/>
    </row>
    <row r="77" spans="1:4" ht="18.5">
      <c r="A77" s="68"/>
      <c r="B77" s="1"/>
      <c r="C77" s="2"/>
      <c r="D77" s="54"/>
    </row>
    <row r="78" spans="1:4" ht="18.5">
      <c r="A78" s="68"/>
      <c r="B78" s="1"/>
      <c r="C78" s="54"/>
      <c r="D78" s="54"/>
    </row>
    <row r="80" spans="1:4" ht="18.5">
      <c r="A80" s="63"/>
      <c r="B80" s="1"/>
    </row>
  </sheetData>
  <printOptions gridLines="1"/>
  <pageMargins left="0.25" right="0.25" top="0.75" bottom="0.75" header="0.3" footer="0.3"/>
  <pageSetup scale="60" fitToHeight="0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BFC2-0BC0-461A-B4C3-EF0EBE4A7321}">
  <sheetPr>
    <pageSetUpPr fitToPage="1"/>
  </sheetPr>
  <dimension ref="A1:L32"/>
  <sheetViews>
    <sheetView workbookViewId="0">
      <selection activeCell="C26" sqref="C26"/>
    </sheetView>
  </sheetViews>
  <sheetFormatPr defaultRowHeight="14.5"/>
  <cols>
    <col min="2" max="2" width="46.453125" customWidth="1"/>
    <col min="3" max="4" width="22.81640625" customWidth="1"/>
    <col min="5" max="5" width="4.54296875" customWidth="1"/>
    <col min="6" max="6" width="23.26953125" customWidth="1"/>
    <col min="7" max="7" width="4.7265625" customWidth="1"/>
    <col min="8" max="8" width="19.453125" customWidth="1"/>
    <col min="10" max="10" width="20.54296875" customWidth="1"/>
    <col min="12" max="12" width="22.1796875" customWidth="1"/>
  </cols>
  <sheetData>
    <row r="1" spans="1:12" ht="15.5">
      <c r="A1" s="46" t="s">
        <v>11</v>
      </c>
    </row>
    <row r="3" spans="1:12" ht="15.5">
      <c r="A3" s="46" t="s">
        <v>140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5.5">
      <c r="A4" s="46"/>
      <c r="C4" s="17">
        <v>45838</v>
      </c>
      <c r="D4" s="47">
        <v>45473</v>
      </c>
      <c r="E4" s="47"/>
      <c r="F4" s="47">
        <v>45107</v>
      </c>
      <c r="G4" s="47"/>
      <c r="H4" s="47">
        <v>44742</v>
      </c>
      <c r="I4" s="47"/>
      <c r="J4" s="47">
        <v>44377</v>
      </c>
      <c r="K4" s="47"/>
      <c r="L4" s="47">
        <v>44012</v>
      </c>
    </row>
    <row r="5" spans="1:12" ht="15.5">
      <c r="A5" s="46" t="s">
        <v>12</v>
      </c>
      <c r="B5" s="46"/>
      <c r="C5" s="64"/>
      <c r="D5" s="46"/>
      <c r="E5" s="46"/>
      <c r="F5" s="46"/>
      <c r="G5" s="46"/>
      <c r="H5" s="46"/>
      <c r="I5" s="46"/>
      <c r="J5" s="46"/>
      <c r="K5" s="46"/>
      <c r="L5" s="46"/>
    </row>
    <row r="6" spans="1:12" ht="15.5">
      <c r="A6" s="46"/>
      <c r="B6" s="46"/>
      <c r="C6" s="65"/>
      <c r="D6" s="46"/>
      <c r="E6" s="46"/>
      <c r="F6" s="46"/>
      <c r="G6" s="46"/>
      <c r="H6" s="46"/>
      <c r="I6" s="46"/>
      <c r="J6" s="46"/>
      <c r="K6" s="46"/>
      <c r="L6" s="46"/>
    </row>
    <row r="7" spans="1:12" ht="15.5">
      <c r="A7" s="46" t="s">
        <v>13</v>
      </c>
      <c r="B7" s="46"/>
      <c r="C7" s="65">
        <v>0</v>
      </c>
      <c r="D7" s="46"/>
      <c r="E7" s="46"/>
      <c r="F7" s="48">
        <v>0</v>
      </c>
      <c r="G7" s="48" t="s">
        <v>14</v>
      </c>
      <c r="H7" s="49">
        <v>1000</v>
      </c>
      <c r="I7" s="49"/>
      <c r="J7" s="49">
        <v>0</v>
      </c>
      <c r="K7" s="49"/>
      <c r="L7" s="49">
        <v>0</v>
      </c>
    </row>
    <row r="8" spans="1:12" ht="15.5">
      <c r="A8" s="46" t="s">
        <v>15</v>
      </c>
      <c r="B8" s="46"/>
      <c r="C8" s="4">
        <v>200</v>
      </c>
      <c r="D8" s="4">
        <v>200</v>
      </c>
      <c r="E8" s="4"/>
      <c r="F8" s="48">
        <v>200</v>
      </c>
      <c r="G8" s="48"/>
      <c r="H8" s="49">
        <v>400</v>
      </c>
      <c r="I8" s="49"/>
      <c r="J8" s="49">
        <v>0</v>
      </c>
      <c r="K8" s="49"/>
      <c r="L8" s="49">
        <v>0</v>
      </c>
    </row>
    <row r="9" spans="1:12" ht="15.5">
      <c r="A9" s="46" t="s">
        <v>16</v>
      </c>
      <c r="B9" s="46"/>
      <c r="C9" s="4">
        <v>1000</v>
      </c>
      <c r="D9" s="4">
        <v>1000</v>
      </c>
      <c r="E9" s="4"/>
      <c r="F9" s="48">
        <v>600</v>
      </c>
      <c r="G9" s="48"/>
      <c r="H9" s="49">
        <v>600</v>
      </c>
      <c r="I9" s="49"/>
      <c r="J9" s="49">
        <v>1000</v>
      </c>
      <c r="K9" s="49"/>
      <c r="L9" s="49">
        <v>0</v>
      </c>
    </row>
    <row r="10" spans="1:12" ht="15.5">
      <c r="A10" s="46" t="s">
        <v>17</v>
      </c>
      <c r="B10" s="46"/>
      <c r="C10" s="49">
        <v>0</v>
      </c>
      <c r="D10" s="4">
        <v>500</v>
      </c>
      <c r="E10" s="4"/>
      <c r="F10" s="48">
        <v>500</v>
      </c>
      <c r="G10" s="48"/>
      <c r="H10" s="49">
        <v>0</v>
      </c>
      <c r="I10" s="49"/>
      <c r="J10" s="49">
        <v>0</v>
      </c>
      <c r="K10" s="49"/>
      <c r="L10" s="49">
        <v>0</v>
      </c>
    </row>
    <row r="11" spans="1:12" ht="15.5">
      <c r="A11" s="46" t="s">
        <v>18</v>
      </c>
      <c r="B11" s="46"/>
      <c r="C11" s="4">
        <v>1000</v>
      </c>
      <c r="D11" s="4">
        <v>1200</v>
      </c>
      <c r="E11" s="4"/>
      <c r="F11" s="48">
        <v>1000</v>
      </c>
      <c r="G11" s="48"/>
      <c r="H11" s="49">
        <v>1000</v>
      </c>
      <c r="I11" s="49"/>
      <c r="J11" s="49">
        <v>1000</v>
      </c>
      <c r="K11" s="49"/>
      <c r="L11" s="49">
        <v>1000</v>
      </c>
    </row>
    <row r="12" spans="1:12" ht="15.5">
      <c r="A12" s="46" t="s">
        <v>19</v>
      </c>
      <c r="B12" s="46"/>
      <c r="C12" s="4">
        <v>100</v>
      </c>
      <c r="D12" s="4">
        <v>100</v>
      </c>
      <c r="E12" s="4"/>
      <c r="F12" s="48">
        <v>100</v>
      </c>
      <c r="G12" s="48"/>
      <c r="H12" s="49">
        <v>100</v>
      </c>
      <c r="I12" s="49"/>
      <c r="J12" s="49">
        <v>100</v>
      </c>
      <c r="K12" s="49"/>
      <c r="L12" s="49">
        <v>100</v>
      </c>
    </row>
    <row r="13" spans="1:12" ht="15.5">
      <c r="A13" s="46" t="s">
        <v>20</v>
      </c>
      <c r="B13" s="46"/>
      <c r="C13" s="4">
        <v>100</v>
      </c>
      <c r="D13" s="4">
        <v>100</v>
      </c>
      <c r="E13" s="4"/>
      <c r="F13" s="48">
        <v>100</v>
      </c>
      <c r="G13" s="48"/>
      <c r="H13" s="49">
        <v>500</v>
      </c>
      <c r="I13" s="49" t="s">
        <v>21</v>
      </c>
      <c r="J13" s="49">
        <v>100</v>
      </c>
      <c r="K13" s="49"/>
      <c r="L13" s="49">
        <v>100</v>
      </c>
    </row>
    <row r="14" spans="1:12" ht="15.5">
      <c r="A14" s="46" t="s">
        <v>22</v>
      </c>
      <c r="B14" s="46"/>
      <c r="C14" s="4">
        <v>100</v>
      </c>
      <c r="D14" s="4">
        <v>100</v>
      </c>
      <c r="E14" s="4"/>
      <c r="F14" s="48">
        <v>100</v>
      </c>
      <c r="G14" s="48"/>
      <c r="H14" s="49">
        <v>100</v>
      </c>
      <c r="I14" s="49"/>
      <c r="J14" s="49">
        <v>100</v>
      </c>
      <c r="K14" s="49"/>
      <c r="L14" s="49">
        <v>100</v>
      </c>
    </row>
    <row r="15" spans="1:12" ht="15.5">
      <c r="A15" s="46" t="s">
        <v>23</v>
      </c>
      <c r="B15" s="46"/>
      <c r="C15" s="4">
        <v>100</v>
      </c>
      <c r="D15" s="4">
        <v>100</v>
      </c>
      <c r="E15" s="4"/>
      <c r="F15" s="48">
        <v>100</v>
      </c>
      <c r="G15" s="48"/>
      <c r="H15" s="49">
        <v>100</v>
      </c>
      <c r="I15" s="49"/>
      <c r="J15" s="49">
        <v>375</v>
      </c>
      <c r="K15" s="49" t="s">
        <v>24</v>
      </c>
      <c r="L15" s="49">
        <v>0</v>
      </c>
    </row>
    <row r="16" spans="1:12" ht="15.5">
      <c r="A16" s="46" t="s">
        <v>25</v>
      </c>
      <c r="B16" s="46"/>
      <c r="C16" s="4">
        <v>1000</v>
      </c>
      <c r="D16" s="4">
        <v>1000</v>
      </c>
      <c r="E16" s="4"/>
      <c r="F16" s="48">
        <v>1000</v>
      </c>
      <c r="G16" s="48"/>
      <c r="H16" s="49">
        <v>800</v>
      </c>
      <c r="I16" s="49"/>
      <c r="J16" s="49">
        <v>1000</v>
      </c>
      <c r="K16" s="49"/>
      <c r="L16" s="49">
        <v>1000</v>
      </c>
    </row>
    <row r="17" spans="1:12" ht="15.5">
      <c r="A17" s="46" t="s">
        <v>26</v>
      </c>
      <c r="B17" s="46"/>
      <c r="C17" s="49">
        <v>0</v>
      </c>
      <c r="D17" s="4">
        <v>100</v>
      </c>
      <c r="E17" s="4"/>
      <c r="F17" s="48">
        <v>100</v>
      </c>
      <c r="G17" s="48"/>
      <c r="H17" s="49">
        <v>100</v>
      </c>
      <c r="I17" s="49"/>
      <c r="J17" s="49">
        <v>100</v>
      </c>
      <c r="K17" s="49"/>
      <c r="L17" s="49">
        <v>0</v>
      </c>
    </row>
    <row r="18" spans="1:12" ht="15.5">
      <c r="A18" s="46" t="s">
        <v>27</v>
      </c>
      <c r="B18" s="46"/>
      <c r="C18" s="49">
        <v>0</v>
      </c>
      <c r="D18" s="4"/>
      <c r="E18" s="4"/>
      <c r="F18" s="48"/>
      <c r="G18" s="48"/>
      <c r="H18" s="49">
        <v>1000</v>
      </c>
      <c r="I18" s="49"/>
      <c r="J18" s="49">
        <v>1500</v>
      </c>
      <c r="K18" s="49"/>
      <c r="L18" s="49">
        <v>1500</v>
      </c>
    </row>
    <row r="19" spans="1:12" ht="15.5">
      <c r="A19" s="46" t="s">
        <v>28</v>
      </c>
      <c r="B19" s="46"/>
      <c r="C19" s="49">
        <v>0</v>
      </c>
      <c r="D19" s="4"/>
      <c r="E19" s="4"/>
      <c r="F19" s="48"/>
      <c r="G19" s="48"/>
      <c r="H19" s="49"/>
      <c r="I19" s="49"/>
      <c r="J19" s="49">
        <v>200</v>
      </c>
      <c r="K19" s="49"/>
      <c r="L19" s="49">
        <v>200</v>
      </c>
    </row>
    <row r="20" spans="1:12" ht="15.5">
      <c r="A20" s="46" t="s">
        <v>141</v>
      </c>
      <c r="B20" s="46"/>
      <c r="C20" s="66">
        <v>400</v>
      </c>
      <c r="D20" s="4"/>
      <c r="E20" s="4"/>
      <c r="F20" s="48"/>
      <c r="G20" s="48"/>
      <c r="H20" s="49"/>
      <c r="I20" s="49"/>
      <c r="J20" s="49"/>
      <c r="K20" s="49"/>
      <c r="L20" s="49">
        <v>1000</v>
      </c>
    </row>
    <row r="21" spans="1:12" ht="15.5">
      <c r="A21" s="46"/>
      <c r="B21" s="46"/>
      <c r="C21" s="46"/>
      <c r="D21" s="4"/>
      <c r="E21" s="4"/>
      <c r="F21" s="48"/>
      <c r="G21" s="48"/>
      <c r="H21" s="49"/>
      <c r="I21" s="49"/>
      <c r="J21" s="49"/>
      <c r="K21" s="49"/>
      <c r="L21" s="49">
        <v>100</v>
      </c>
    </row>
    <row r="22" spans="1:12" ht="15.5">
      <c r="A22" s="46"/>
      <c r="B22" s="46"/>
      <c r="C22" s="46"/>
      <c r="D22" s="4"/>
      <c r="E22" s="4"/>
      <c r="F22" s="48"/>
      <c r="G22" s="48"/>
      <c r="H22" s="49"/>
      <c r="I22" s="49"/>
      <c r="J22" s="49"/>
      <c r="K22" s="49"/>
      <c r="L22" s="49"/>
    </row>
    <row r="23" spans="1:12" ht="15.5">
      <c r="A23" s="46"/>
      <c r="B23" s="46"/>
      <c r="C23" s="46"/>
      <c r="D23" s="4"/>
      <c r="E23" s="4"/>
      <c r="F23" s="48"/>
      <c r="G23" s="48"/>
      <c r="H23" s="49"/>
      <c r="I23" s="49"/>
      <c r="J23" s="49"/>
      <c r="K23" s="49"/>
      <c r="L23" s="49"/>
    </row>
    <row r="24" spans="1:12" ht="15.5">
      <c r="A24" s="46"/>
      <c r="B24" s="46"/>
      <c r="C24" s="46"/>
      <c r="D24" s="4"/>
      <c r="E24" s="4"/>
      <c r="F24" s="46"/>
      <c r="G24" s="46"/>
      <c r="H24" s="49"/>
      <c r="I24" s="49"/>
      <c r="J24" s="49"/>
      <c r="K24" s="49"/>
      <c r="L24" s="49"/>
    </row>
    <row r="25" spans="1:12" ht="15.5">
      <c r="A25" s="46" t="s">
        <v>4</v>
      </c>
      <c r="B25" s="46"/>
      <c r="C25" s="67">
        <v>4000</v>
      </c>
      <c r="D25" s="4">
        <f>SUM(D7:D24)</f>
        <v>4400</v>
      </c>
      <c r="E25" s="4" t="s">
        <v>14</v>
      </c>
      <c r="F25" s="48">
        <f>SUM(F7:F24)</f>
        <v>3800</v>
      </c>
      <c r="G25" s="48"/>
      <c r="H25" s="49">
        <f t="shared" ref="H25:L25" si="0">SUM(H7:H24)</f>
        <v>5700</v>
      </c>
      <c r="I25" s="49"/>
      <c r="J25" s="49">
        <f t="shared" si="0"/>
        <v>5475</v>
      </c>
      <c r="K25" s="49"/>
      <c r="L25" s="49">
        <f t="shared" si="0"/>
        <v>5100</v>
      </c>
    </row>
    <row r="26" spans="1:12" ht="15.5">
      <c r="A26" s="46"/>
      <c r="B26" s="46"/>
      <c r="C26" s="46"/>
      <c r="D26" s="46"/>
      <c r="E26" s="46"/>
      <c r="F26" s="46"/>
      <c r="G26" s="46"/>
      <c r="H26" s="49"/>
      <c r="I26" s="49"/>
      <c r="J26" s="49"/>
      <c r="K26" s="49"/>
      <c r="L26" s="49"/>
    </row>
    <row r="27" spans="1:12" ht="15.5">
      <c r="A27" s="46"/>
      <c r="B27" s="46"/>
      <c r="C27" s="46"/>
      <c r="D27" s="46"/>
      <c r="E27" s="46"/>
      <c r="F27" s="46"/>
      <c r="G27" s="46"/>
      <c r="H27" s="49"/>
      <c r="I27" s="49"/>
      <c r="J27" s="49"/>
      <c r="K27" s="49"/>
      <c r="L27" s="49"/>
    </row>
    <row r="28" spans="1:12" ht="15.5">
      <c r="A28" s="46"/>
      <c r="B28" s="46"/>
      <c r="C28" s="46"/>
      <c r="D28" s="46"/>
      <c r="E28" s="46"/>
      <c r="F28" s="46"/>
      <c r="G28" s="46"/>
      <c r="H28" s="49"/>
      <c r="I28" s="49"/>
      <c r="J28" s="49"/>
      <c r="K28" s="49"/>
      <c r="L28" s="49"/>
    </row>
    <row r="29" spans="1:12" ht="15.5">
      <c r="A29" s="46" t="s">
        <v>29</v>
      </c>
      <c r="B29" s="46"/>
      <c r="C29" s="46"/>
      <c r="D29" s="46"/>
      <c r="E29" s="46"/>
      <c r="F29" s="46"/>
      <c r="G29" s="46"/>
      <c r="H29" s="49"/>
      <c r="I29" s="49"/>
      <c r="J29" s="49"/>
      <c r="K29" s="49"/>
      <c r="L29" s="49"/>
    </row>
    <row r="30" spans="1:12" ht="15.5">
      <c r="A30" s="46" t="s">
        <v>30</v>
      </c>
      <c r="B30" s="46"/>
      <c r="C30" s="46"/>
      <c r="D30" s="46"/>
      <c r="E30" s="46"/>
      <c r="F30" s="46"/>
      <c r="G30" s="46"/>
      <c r="H30" s="49"/>
      <c r="I30" s="49"/>
      <c r="J30" s="49"/>
      <c r="K30" s="49"/>
      <c r="L30" s="49"/>
    </row>
    <row r="31" spans="1:12" ht="15.5">
      <c r="A31" s="46" t="s">
        <v>31</v>
      </c>
      <c r="B31" s="46"/>
      <c r="C31" s="46"/>
      <c r="D31" s="46"/>
      <c r="E31" s="46"/>
      <c r="F31" s="46"/>
      <c r="G31" s="46"/>
      <c r="H31" s="49"/>
      <c r="I31" s="49"/>
      <c r="J31" s="49"/>
      <c r="K31" s="49"/>
      <c r="L31" s="49"/>
    </row>
    <row r="32" spans="1:12" ht="15.5">
      <c r="A32" s="46" t="s">
        <v>32</v>
      </c>
    </row>
  </sheetData>
  <printOptions gridLines="1"/>
  <pageMargins left="0.2" right="0.2" top="0.25" bottom="0.5" header="0.3" footer="0.3"/>
  <pageSetup scale="71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7D06-B814-4207-A30D-A7CE150E63A7}">
  <sheetPr>
    <pageSetUpPr fitToPage="1"/>
  </sheetPr>
  <dimension ref="A1:I31"/>
  <sheetViews>
    <sheetView workbookViewId="0">
      <selection activeCell="I6" sqref="I6"/>
    </sheetView>
  </sheetViews>
  <sheetFormatPr defaultRowHeight="14.5"/>
  <cols>
    <col min="1" max="1" width="16.54296875" customWidth="1"/>
    <col min="2" max="2" width="36.26953125" customWidth="1"/>
    <col min="4" max="4" width="4.1796875" customWidth="1"/>
    <col min="5" max="5" width="13.7265625" customWidth="1"/>
    <col min="6" max="6" width="3.453125" customWidth="1"/>
    <col min="7" max="7" width="15" customWidth="1"/>
    <col min="8" max="8" width="3.54296875" customWidth="1"/>
    <col min="9" max="9" width="16" customWidth="1"/>
  </cols>
  <sheetData>
    <row r="1" spans="1:9" ht="15" thickBot="1">
      <c r="A1" s="150" t="s">
        <v>0</v>
      </c>
      <c r="B1" s="151"/>
      <c r="C1" s="32"/>
      <c r="D1" s="32"/>
      <c r="E1" s="32"/>
      <c r="F1" s="32"/>
      <c r="G1" s="32"/>
      <c r="H1" s="32"/>
      <c r="I1" s="32"/>
    </row>
    <row r="2" spans="1:9" ht="15" thickBot="1">
      <c r="A2" s="33"/>
      <c r="B2" s="34"/>
      <c r="C2" s="34"/>
      <c r="D2" s="34"/>
      <c r="E2" s="34"/>
      <c r="F2" s="34"/>
      <c r="G2" s="34"/>
      <c r="H2" s="34"/>
      <c r="I2" s="34"/>
    </row>
    <row r="3" spans="1:9" ht="15" thickBot="1">
      <c r="A3" s="150" t="s">
        <v>3</v>
      </c>
      <c r="B3" s="151"/>
      <c r="C3" s="34"/>
      <c r="D3" s="34"/>
      <c r="E3" s="34"/>
      <c r="F3" s="34"/>
      <c r="G3" s="34"/>
      <c r="H3" s="34"/>
      <c r="I3" s="34"/>
    </row>
    <row r="4" spans="1:9" ht="15" thickBot="1">
      <c r="A4" s="33"/>
      <c r="B4" s="34"/>
      <c r="C4" s="34"/>
      <c r="D4" s="34"/>
      <c r="E4" s="34"/>
      <c r="F4" s="34"/>
      <c r="G4" s="34"/>
      <c r="H4" s="34"/>
      <c r="I4" s="34"/>
    </row>
    <row r="5" spans="1:9" ht="15" thickBot="1">
      <c r="A5" s="33"/>
      <c r="B5" s="34"/>
      <c r="C5" s="34"/>
      <c r="D5" s="34"/>
      <c r="E5" s="34"/>
      <c r="F5" s="34"/>
      <c r="G5" s="34"/>
      <c r="H5" s="34"/>
      <c r="I5" s="34"/>
    </row>
    <row r="6" spans="1:9" ht="29.5" thickBot="1">
      <c r="A6" s="33"/>
      <c r="B6" s="35"/>
      <c r="C6" s="35"/>
      <c r="D6" s="34"/>
      <c r="E6" s="36" t="s">
        <v>33</v>
      </c>
      <c r="F6" s="34"/>
      <c r="G6" s="41" t="s">
        <v>178</v>
      </c>
      <c r="H6" s="34"/>
      <c r="I6" s="37" t="s">
        <v>34</v>
      </c>
    </row>
    <row r="7" spans="1:9" ht="15" thickBot="1">
      <c r="A7" s="33"/>
      <c r="B7" s="35"/>
      <c r="C7" s="35"/>
      <c r="D7" s="34"/>
      <c r="E7" s="34"/>
      <c r="F7" s="34"/>
      <c r="G7" s="34"/>
      <c r="H7" s="34"/>
      <c r="I7" s="34"/>
    </row>
    <row r="8" spans="1:9" ht="15" thickBot="1">
      <c r="A8" s="152" t="s">
        <v>35</v>
      </c>
      <c r="B8" s="153"/>
      <c r="C8" s="35"/>
      <c r="D8" s="34"/>
      <c r="E8" s="38">
        <v>10000</v>
      </c>
      <c r="F8" s="34"/>
      <c r="G8" s="38">
        <f>+E12+E14+E16+E18</f>
        <v>6464.57</v>
      </c>
      <c r="H8" s="34"/>
      <c r="I8" s="38">
        <f>+E8-G8</f>
        <v>3535.4300000000003</v>
      </c>
    </row>
    <row r="9" spans="1:9" ht="15" thickBot="1">
      <c r="A9" s="39">
        <v>45082</v>
      </c>
      <c r="B9" s="154" t="s">
        <v>36</v>
      </c>
      <c r="C9" s="155"/>
      <c r="D9" s="155"/>
      <c r="E9" s="156"/>
      <c r="F9" s="34"/>
      <c r="G9" s="34"/>
      <c r="H9" s="34"/>
      <c r="I9" s="34"/>
    </row>
    <row r="10" spans="1:9" ht="15" thickBot="1">
      <c r="A10" s="33"/>
      <c r="B10" s="34"/>
      <c r="C10" s="34"/>
      <c r="D10" s="34"/>
      <c r="E10" s="34"/>
      <c r="F10" s="34"/>
      <c r="G10" s="34"/>
      <c r="H10" s="34"/>
      <c r="I10" s="34"/>
    </row>
    <row r="11" spans="1:9" ht="15" thickBot="1">
      <c r="A11" s="33"/>
      <c r="B11" s="154" t="s">
        <v>5</v>
      </c>
      <c r="C11" s="156"/>
      <c r="D11" s="34"/>
      <c r="E11" s="34"/>
      <c r="F11" s="34"/>
      <c r="G11" s="34"/>
      <c r="H11" s="34"/>
      <c r="I11" s="34"/>
    </row>
    <row r="12" spans="1:9" ht="15" thickBot="1">
      <c r="A12" s="39">
        <v>45217</v>
      </c>
      <c r="B12" s="40" t="s">
        <v>37</v>
      </c>
      <c r="C12" s="34"/>
      <c r="D12" s="34"/>
      <c r="E12" s="38">
        <v>786.5</v>
      </c>
      <c r="F12" s="34"/>
      <c r="G12" s="34"/>
      <c r="H12" s="34"/>
      <c r="I12" s="34"/>
    </row>
    <row r="13" spans="1:9" ht="15" thickBot="1">
      <c r="A13" s="33"/>
      <c r="B13" s="40" t="s">
        <v>38</v>
      </c>
      <c r="C13" s="34"/>
      <c r="D13" s="34"/>
      <c r="E13" s="34"/>
      <c r="F13" s="34"/>
      <c r="G13" s="34"/>
      <c r="H13" s="34"/>
      <c r="I13" s="34"/>
    </row>
    <row r="14" spans="1:9" ht="15" thickBot="1">
      <c r="A14" s="39">
        <v>45217</v>
      </c>
      <c r="B14" s="40" t="s">
        <v>39</v>
      </c>
      <c r="C14" s="34"/>
      <c r="D14" s="34"/>
      <c r="E14" s="38">
        <v>755.87</v>
      </c>
      <c r="F14" s="34"/>
      <c r="G14" s="34"/>
      <c r="H14" s="34"/>
      <c r="I14" s="34"/>
    </row>
    <row r="15" spans="1:9" ht="15" thickBot="1">
      <c r="A15" s="33"/>
      <c r="B15" s="40" t="s">
        <v>40</v>
      </c>
      <c r="C15" s="34"/>
      <c r="D15" s="34"/>
      <c r="E15" s="34"/>
      <c r="F15" s="34"/>
      <c r="G15" s="34"/>
      <c r="H15" s="34"/>
      <c r="I15" s="34"/>
    </row>
    <row r="16" spans="1:9" ht="15" thickBot="1">
      <c r="A16" s="39">
        <v>45413</v>
      </c>
      <c r="B16" s="42" t="s">
        <v>41</v>
      </c>
      <c r="C16" s="34"/>
      <c r="D16" s="34"/>
      <c r="E16" s="38">
        <v>750</v>
      </c>
      <c r="F16" s="34"/>
      <c r="G16" s="34"/>
      <c r="H16" s="34"/>
      <c r="I16" s="34"/>
    </row>
    <row r="17" spans="1:9" ht="15" thickBot="1">
      <c r="A17" s="33"/>
      <c r="B17" s="34"/>
      <c r="C17" s="34"/>
      <c r="D17" s="34"/>
      <c r="E17" s="34"/>
      <c r="F17" s="34"/>
      <c r="G17" s="34"/>
      <c r="H17" s="34"/>
      <c r="I17" s="34"/>
    </row>
    <row r="18" spans="1:9" ht="15" thickBot="1">
      <c r="A18" s="39">
        <v>45446</v>
      </c>
      <c r="B18" s="42" t="s">
        <v>42</v>
      </c>
      <c r="C18" s="34"/>
      <c r="D18" s="34"/>
      <c r="E18" s="38">
        <v>4172.2</v>
      </c>
      <c r="F18" s="34"/>
      <c r="G18" s="34"/>
      <c r="H18" s="34"/>
      <c r="I18" s="34"/>
    </row>
    <row r="19" spans="1:9" ht="15" thickBot="1">
      <c r="A19" s="33"/>
      <c r="B19" s="34"/>
      <c r="C19" s="34"/>
      <c r="D19" s="34"/>
      <c r="E19" s="34"/>
      <c r="F19" s="34"/>
      <c r="G19" s="34"/>
      <c r="H19" s="34"/>
      <c r="I19" s="34"/>
    </row>
    <row r="20" spans="1:9" ht="15" thickBot="1">
      <c r="A20" s="43"/>
      <c r="B20" s="34"/>
      <c r="C20" s="34"/>
      <c r="D20" s="34"/>
      <c r="E20" s="34"/>
      <c r="F20" s="34"/>
      <c r="G20" s="34"/>
      <c r="H20" s="34"/>
      <c r="I20" s="34"/>
    </row>
    <row r="21" spans="1:9" ht="15" thickBot="1">
      <c r="A21" s="33"/>
      <c r="B21" s="34"/>
      <c r="C21" s="34"/>
      <c r="D21" s="34"/>
      <c r="E21" s="34"/>
      <c r="F21" s="34"/>
      <c r="G21" s="34"/>
      <c r="H21" s="34"/>
      <c r="I21" s="34"/>
    </row>
    <row r="22" spans="1:9">
      <c r="A22" s="31"/>
    </row>
    <row r="23" spans="1:9">
      <c r="A23" s="31"/>
    </row>
    <row r="24" spans="1:9">
      <c r="A24" s="31"/>
    </row>
    <row r="25" spans="1:9">
      <c r="A25" s="31"/>
    </row>
    <row r="26" spans="1:9">
      <c r="A26" s="31"/>
    </row>
    <row r="27" spans="1:9">
      <c r="A27" s="31"/>
    </row>
    <row r="28" spans="1:9">
      <c r="A28" s="31"/>
    </row>
    <row r="29" spans="1:9">
      <c r="A29" s="31"/>
    </row>
    <row r="30" spans="1:9">
      <c r="A30" s="31"/>
    </row>
    <row r="31" spans="1:9">
      <c r="A31" s="31"/>
    </row>
  </sheetData>
  <mergeCells count="5">
    <mergeCell ref="A1:B1"/>
    <mergeCell ref="A3:B3"/>
    <mergeCell ref="A8:B8"/>
    <mergeCell ref="B9:E9"/>
    <mergeCell ref="B11:C11"/>
  </mergeCells>
  <pageMargins left="0.2" right="0.7" top="0.75" bottom="0.75" header="0.3" footer="0.3"/>
  <pageSetup scale="82" orientation="portrait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F239-72E2-4794-8C98-366F3E9B807D}">
  <sheetPr>
    <pageSetUpPr fitToPage="1"/>
  </sheetPr>
  <dimension ref="A1:H36"/>
  <sheetViews>
    <sheetView workbookViewId="0">
      <selection activeCell="H17" sqref="H17"/>
    </sheetView>
  </sheetViews>
  <sheetFormatPr defaultRowHeight="15" customHeight="1"/>
  <cols>
    <col min="4" max="4" width="34.54296875" customWidth="1"/>
    <col min="5" max="5" width="9.81640625" bestFit="1" customWidth="1"/>
    <col min="6" max="6" width="5.26953125" customWidth="1"/>
    <col min="7" max="7" width="12.81640625" customWidth="1"/>
    <col min="8" max="8" width="22.1796875" customWidth="1"/>
  </cols>
  <sheetData>
    <row r="1" spans="1:8" ht="14.5">
      <c r="A1" s="44" t="s">
        <v>0</v>
      </c>
    </row>
    <row r="2" spans="1:8" ht="14.5">
      <c r="A2" s="44"/>
    </row>
    <row r="3" spans="1:8" ht="14.5">
      <c r="A3" s="44" t="s">
        <v>43</v>
      </c>
    </row>
    <row r="5" spans="1:8" ht="14.5">
      <c r="A5" s="44" t="s">
        <v>44</v>
      </c>
      <c r="B5" s="55"/>
      <c r="C5" s="55"/>
      <c r="E5" s="21" t="s">
        <v>45</v>
      </c>
      <c r="G5" s="18" t="s">
        <v>46</v>
      </c>
      <c r="H5" s="56" t="s">
        <v>34</v>
      </c>
    </row>
    <row r="6" spans="1:8" ht="14.5">
      <c r="B6" s="55"/>
      <c r="C6" s="55"/>
      <c r="G6" s="70">
        <v>45912</v>
      </c>
    </row>
    <row r="7" spans="1:8" ht="14.5">
      <c r="A7" t="s">
        <v>47</v>
      </c>
      <c r="B7" s="55"/>
      <c r="C7" s="55"/>
      <c r="G7" s="21"/>
    </row>
    <row r="8" spans="1:8" ht="14.5">
      <c r="A8" t="s">
        <v>48</v>
      </c>
      <c r="B8" s="55"/>
      <c r="C8" s="55"/>
      <c r="G8" s="21"/>
    </row>
    <row r="10" spans="1:8" ht="14.5">
      <c r="A10" t="s">
        <v>49</v>
      </c>
      <c r="E10" s="20">
        <v>1400.85</v>
      </c>
      <c r="F10" s="20"/>
      <c r="G10" s="20"/>
      <c r="H10" s="20"/>
    </row>
    <row r="11" spans="1:8" ht="14.5">
      <c r="E11" s="20"/>
      <c r="F11" s="20"/>
      <c r="G11" s="20"/>
      <c r="H11" s="20"/>
    </row>
    <row r="12" spans="1:8" ht="14.5">
      <c r="A12" t="s">
        <v>50</v>
      </c>
      <c r="E12" s="20">
        <v>1475.74</v>
      </c>
      <c r="F12" s="20"/>
      <c r="G12" s="20"/>
      <c r="H12" s="60">
        <v>2876.59</v>
      </c>
    </row>
    <row r="13" spans="1:8" ht="14.5">
      <c r="D13" t="s">
        <v>51</v>
      </c>
      <c r="E13" s="20"/>
      <c r="F13" s="20"/>
      <c r="G13" s="57">
        <v>-245</v>
      </c>
      <c r="H13" s="60">
        <v>2631.59</v>
      </c>
    </row>
    <row r="14" spans="1:8" ht="14.5">
      <c r="D14" t="s">
        <v>52</v>
      </c>
      <c r="E14" s="20"/>
      <c r="F14" s="20"/>
      <c r="G14" s="57">
        <v>-99.11</v>
      </c>
      <c r="H14" s="60">
        <v>2532.48</v>
      </c>
    </row>
    <row r="15" spans="1:8" ht="14.5">
      <c r="D15" t="s">
        <v>125</v>
      </c>
      <c r="E15" s="20"/>
      <c r="F15" s="20"/>
      <c r="G15" s="57">
        <v>-500</v>
      </c>
      <c r="H15" s="51">
        <v>2032.48</v>
      </c>
    </row>
    <row r="16" spans="1:8" ht="14.5">
      <c r="E16" s="20"/>
      <c r="F16" s="20"/>
      <c r="G16" s="57"/>
      <c r="H16" s="51"/>
    </row>
    <row r="17" spans="1:8" ht="14.5">
      <c r="E17" s="20">
        <f>+E12+E10</f>
        <v>2876.59</v>
      </c>
      <c r="F17" s="20"/>
      <c r="G17" s="57"/>
      <c r="H17" s="30">
        <v>2032.48</v>
      </c>
    </row>
    <row r="18" spans="1:8" ht="14.5">
      <c r="E18" s="20"/>
      <c r="F18" s="20"/>
      <c r="G18" s="20"/>
      <c r="H18" s="20"/>
    </row>
    <row r="19" spans="1:8" ht="15.5">
      <c r="E19" s="14"/>
      <c r="F19" s="14"/>
      <c r="G19" s="14"/>
      <c r="H19" s="14"/>
    </row>
    <row r="20" spans="1:8" ht="15.5">
      <c r="E20" s="14"/>
      <c r="F20" s="14"/>
      <c r="G20" s="14"/>
      <c r="H20" s="14"/>
    </row>
    <row r="21" spans="1:8" ht="15.5">
      <c r="E21" s="28"/>
      <c r="G21" s="18"/>
      <c r="H21" s="16"/>
    </row>
    <row r="22" spans="1:8" ht="15.5">
      <c r="E22" s="7"/>
      <c r="F22" s="7"/>
      <c r="G22" s="50"/>
      <c r="H22" s="7"/>
    </row>
    <row r="23" spans="1:8" ht="18.5">
      <c r="A23" s="54"/>
    </row>
    <row r="24" spans="1:8" ht="18.5">
      <c r="A24" s="54"/>
    </row>
    <row r="25" spans="1:8" ht="18.5">
      <c r="A25" s="6"/>
    </row>
    <row r="26" spans="1:8" ht="18.5">
      <c r="A26" s="6"/>
    </row>
    <row r="28" spans="1:8" ht="15.5">
      <c r="E28" s="14"/>
      <c r="F28" s="14"/>
      <c r="G28" s="14"/>
    </row>
    <row r="29" spans="1:8" ht="15.5">
      <c r="E29" s="14"/>
      <c r="F29" s="14"/>
      <c r="G29" s="14"/>
      <c r="H29" s="14"/>
    </row>
    <row r="30" spans="1:8" ht="15.5">
      <c r="E30" s="14"/>
      <c r="F30" s="14"/>
      <c r="G30" s="14"/>
      <c r="H30" s="14"/>
    </row>
    <row r="31" spans="1:8" ht="15.5">
      <c r="E31" s="14"/>
      <c r="F31" s="14"/>
      <c r="G31" s="52"/>
      <c r="H31" s="14"/>
    </row>
    <row r="32" spans="1:8" ht="15.5">
      <c r="E32" s="14"/>
      <c r="F32" s="14"/>
      <c r="G32" s="52"/>
      <c r="H32" s="14"/>
    </row>
    <row r="33" spans="5:8" ht="15.5">
      <c r="E33" s="14"/>
      <c r="F33" s="14"/>
      <c r="G33" s="52"/>
      <c r="H33" s="59"/>
    </row>
    <row r="34" spans="5:8" ht="15.5">
      <c r="E34" s="14"/>
      <c r="F34" s="14"/>
      <c r="G34" s="52"/>
      <c r="H34" s="14"/>
    </row>
    <row r="35" spans="5:8" ht="15.5">
      <c r="E35" s="14"/>
      <c r="F35" s="14"/>
      <c r="G35" s="58"/>
      <c r="H35" s="15"/>
    </row>
    <row r="36" spans="5:8" ht="15.5">
      <c r="E36" s="14"/>
      <c r="F36" s="14"/>
      <c r="G36" s="14"/>
      <c r="H36" s="14"/>
    </row>
  </sheetData>
  <printOptions gridLines="1"/>
  <pageMargins left="0.2" right="0.2" top="0.25" bottom="0.5" header="0.3" footer="0.3"/>
  <pageSetup scale="93" orientation="portrait" r:id="rId1"/>
  <headerFooter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E6D4-9632-45C1-97A1-C97012365F21}">
  <sheetPr>
    <pageSetUpPr fitToPage="1"/>
  </sheetPr>
  <dimension ref="A1:I30"/>
  <sheetViews>
    <sheetView topLeftCell="B1" workbookViewId="0">
      <selection activeCell="J51" sqref="J51"/>
    </sheetView>
  </sheetViews>
  <sheetFormatPr defaultRowHeight="14.5"/>
  <cols>
    <col min="1" max="1" width="10.453125" bestFit="1" customWidth="1"/>
    <col min="5" max="5" width="19.453125" customWidth="1"/>
    <col min="6" max="6" width="12" customWidth="1"/>
    <col min="7" max="7" width="11" customWidth="1"/>
    <col min="9" max="9" width="23.1796875" customWidth="1"/>
  </cols>
  <sheetData>
    <row r="1" spans="1:9" ht="18.5">
      <c r="A1" s="54" t="s">
        <v>0</v>
      </c>
    </row>
    <row r="3" spans="1:9" ht="18.5">
      <c r="A3" s="54" t="s">
        <v>53</v>
      </c>
    </row>
    <row r="4" spans="1:9" ht="17">
      <c r="A4" s="3" t="s">
        <v>54</v>
      </c>
    </row>
    <row r="6" spans="1:9" ht="15.5">
      <c r="A6" s="19"/>
      <c r="B6" s="53"/>
      <c r="C6" s="53"/>
      <c r="D6" s="7"/>
      <c r="E6" s="25" t="s">
        <v>33</v>
      </c>
      <c r="F6" s="25"/>
      <c r="G6" s="18" t="s">
        <v>46</v>
      </c>
      <c r="H6" s="18"/>
      <c r="I6" s="16" t="s">
        <v>34</v>
      </c>
    </row>
    <row r="7" spans="1:9" ht="18.5">
      <c r="A7" s="6"/>
      <c r="B7" s="53"/>
      <c r="C7" s="53"/>
      <c r="D7" s="7"/>
      <c r="E7" s="14"/>
      <c r="F7" s="14"/>
      <c r="G7" s="21" t="s">
        <v>55</v>
      </c>
      <c r="H7" s="7"/>
      <c r="I7" s="7"/>
    </row>
    <row r="8" spans="1:9" ht="18.5">
      <c r="A8" s="6" t="s">
        <v>35</v>
      </c>
      <c r="B8" s="53"/>
      <c r="C8" s="53"/>
      <c r="D8" s="7"/>
      <c r="E8" s="14">
        <v>10000</v>
      </c>
      <c r="F8" s="14"/>
      <c r="G8" s="14">
        <f>3900+1421.6+816.06+2000+600+500+536+250-23.66</f>
        <v>10000</v>
      </c>
      <c r="H8" s="14"/>
      <c r="I8" s="14">
        <f>+E8-G8</f>
        <v>0</v>
      </c>
    </row>
    <row r="9" spans="1:9" ht="18.5">
      <c r="A9" s="6"/>
      <c r="B9" s="53"/>
      <c r="C9" s="53"/>
      <c r="D9" s="7"/>
      <c r="E9" s="14"/>
      <c r="F9" s="7"/>
      <c r="G9" s="14"/>
      <c r="H9" s="14"/>
      <c r="I9" s="14"/>
    </row>
    <row r="10" spans="1:9" ht="18.5">
      <c r="A10" s="6"/>
      <c r="B10" s="53"/>
      <c r="C10" s="53"/>
      <c r="D10" s="7"/>
      <c r="E10" s="14"/>
      <c r="F10" s="7"/>
      <c r="G10" s="14"/>
      <c r="H10" s="14"/>
      <c r="I10" s="14"/>
    </row>
    <row r="11" spans="1:9" ht="18.5">
      <c r="A11" s="6"/>
      <c r="B11" s="53"/>
      <c r="C11" s="53"/>
      <c r="D11" s="7"/>
      <c r="E11" s="14"/>
      <c r="F11" s="7"/>
      <c r="G11" s="14"/>
      <c r="H11" s="14"/>
      <c r="I11" s="14"/>
    </row>
    <row r="12" spans="1:9">
      <c r="A12" s="26" t="s">
        <v>56</v>
      </c>
      <c r="B12" s="157" t="s">
        <v>57</v>
      </c>
      <c r="C12" s="158"/>
      <c r="D12" s="158"/>
      <c r="E12" s="158"/>
    </row>
    <row r="13" spans="1:9" ht="15.5">
      <c r="A13" s="26"/>
      <c r="B13" s="53"/>
    </row>
    <row r="14" spans="1:9">
      <c r="A14" s="26"/>
      <c r="B14" s="157" t="s">
        <v>5</v>
      </c>
      <c r="C14" s="158"/>
    </row>
    <row r="15" spans="1:9">
      <c r="A15" s="17">
        <v>44494</v>
      </c>
      <c r="B15" t="s">
        <v>58</v>
      </c>
      <c r="F15" s="20"/>
    </row>
    <row r="16" spans="1:9">
      <c r="B16" t="s">
        <v>59</v>
      </c>
      <c r="F16" s="20">
        <v>3900</v>
      </c>
    </row>
    <row r="17" spans="1:9">
      <c r="A17" s="27">
        <v>44668</v>
      </c>
      <c r="B17" t="s">
        <v>58</v>
      </c>
      <c r="F17" s="20"/>
    </row>
    <row r="18" spans="1:9">
      <c r="B18" t="s">
        <v>60</v>
      </c>
      <c r="F18" s="20">
        <v>1421.6</v>
      </c>
    </row>
    <row r="19" spans="1:9">
      <c r="A19" s="27">
        <v>44687</v>
      </c>
      <c r="B19" t="s">
        <v>58</v>
      </c>
      <c r="F19" s="20"/>
    </row>
    <row r="20" spans="1:9">
      <c r="B20" t="s">
        <v>61</v>
      </c>
      <c r="F20" s="20">
        <v>816.06</v>
      </c>
    </row>
    <row r="21" spans="1:9">
      <c r="B21" t="s">
        <v>62</v>
      </c>
      <c r="F21" s="20">
        <v>2000</v>
      </c>
      <c r="G21" s="20"/>
    </row>
    <row r="22" spans="1:9">
      <c r="A22" s="17">
        <v>44908</v>
      </c>
      <c r="B22" t="s">
        <v>63</v>
      </c>
      <c r="E22" s="20"/>
      <c r="F22" s="20">
        <v>600</v>
      </c>
    </row>
    <row r="23" spans="1:9">
      <c r="A23" s="17">
        <v>44915</v>
      </c>
      <c r="B23" t="s">
        <v>64</v>
      </c>
      <c r="F23" s="20">
        <v>500</v>
      </c>
      <c r="G23" s="20"/>
    </row>
    <row r="24" spans="1:9">
      <c r="A24" s="27">
        <v>45044</v>
      </c>
      <c r="B24" t="s">
        <v>65</v>
      </c>
      <c r="F24" s="20">
        <f>268+268</f>
        <v>536</v>
      </c>
      <c r="G24" s="20"/>
    </row>
    <row r="25" spans="1:9">
      <c r="B25" t="s">
        <v>58</v>
      </c>
      <c r="F25" s="20">
        <v>250</v>
      </c>
      <c r="I25" s="20"/>
    </row>
    <row r="26" spans="1:9">
      <c r="B26" t="s">
        <v>66</v>
      </c>
      <c r="F26" s="20"/>
    </row>
    <row r="27" spans="1:9">
      <c r="B27" t="s">
        <v>67</v>
      </c>
      <c r="F27" s="20">
        <v>-23.66</v>
      </c>
    </row>
    <row r="28" spans="1:9">
      <c r="F28" s="20"/>
    </row>
    <row r="29" spans="1:9">
      <c r="F29" s="20">
        <f>SUM(F16:F27)</f>
        <v>10000</v>
      </c>
    </row>
    <row r="30" spans="1:9">
      <c r="F30" s="20"/>
    </row>
  </sheetData>
  <mergeCells count="2">
    <mergeCell ref="B12:E12"/>
    <mergeCell ref="B14:C14"/>
  </mergeCells>
  <printOptions gridLines="1"/>
  <pageMargins left="0.45" right="0.45" top="0.75" bottom="0.75" header="0.3" footer="0.3"/>
  <pageSetup scale="87" orientation="portrait" r:id="rId1"/>
  <headerFooter>
    <oddFooter>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6118-D0C5-4435-B9F5-EFCB70049826}">
  <sheetPr>
    <pageSetUpPr fitToPage="1"/>
  </sheetPr>
  <dimension ref="A1:I65"/>
  <sheetViews>
    <sheetView workbookViewId="0">
      <selection activeCell="B65" sqref="B65"/>
    </sheetView>
  </sheetViews>
  <sheetFormatPr defaultRowHeight="14.5"/>
  <cols>
    <col min="1" max="1" width="20.1796875" customWidth="1"/>
    <col min="6" max="6" width="17.26953125" customWidth="1"/>
    <col min="7" max="7" width="23.54296875" customWidth="1"/>
  </cols>
  <sheetData>
    <row r="1" spans="1:9" ht="18.5">
      <c r="A1" s="54" t="s">
        <v>0</v>
      </c>
    </row>
    <row r="4" spans="1:9" ht="18.5">
      <c r="A4" s="54" t="s">
        <v>68</v>
      </c>
      <c r="B4" s="53"/>
      <c r="C4" s="53"/>
    </row>
    <row r="5" spans="1:9" ht="18.5">
      <c r="A5" s="6"/>
      <c r="B5" s="53"/>
      <c r="C5" s="53"/>
    </row>
    <row r="6" spans="1:9" ht="18.5">
      <c r="A6" s="6"/>
      <c r="B6" s="6"/>
      <c r="C6" s="8"/>
      <c r="D6" s="8"/>
      <c r="E6" s="8"/>
      <c r="F6" s="8"/>
      <c r="G6" s="9" t="s">
        <v>46</v>
      </c>
      <c r="H6" s="8"/>
      <c r="I6" s="8"/>
    </row>
    <row r="7" spans="1:9" ht="18.5">
      <c r="A7" s="54" t="s">
        <v>69</v>
      </c>
      <c r="B7" s="6"/>
      <c r="C7" s="8"/>
      <c r="D7" s="8"/>
      <c r="E7" s="8"/>
      <c r="F7" s="8"/>
      <c r="G7" s="8"/>
      <c r="H7" s="8"/>
      <c r="I7" s="8"/>
    </row>
    <row r="8" spans="1:9" ht="18.5">
      <c r="A8" s="6"/>
      <c r="B8" s="6"/>
      <c r="C8" s="8"/>
      <c r="D8" s="8"/>
      <c r="E8" s="8"/>
      <c r="F8" s="8"/>
      <c r="G8" s="8"/>
      <c r="H8" s="8"/>
      <c r="I8" s="8"/>
    </row>
    <row r="9" spans="1:9" ht="18.5">
      <c r="A9" s="10">
        <v>41251</v>
      </c>
      <c r="B9" s="7" t="s">
        <v>70</v>
      </c>
      <c r="C9" s="11"/>
      <c r="D9" s="11"/>
      <c r="E9" s="6"/>
      <c r="F9" s="8"/>
      <c r="G9" s="12">
        <v>25722</v>
      </c>
      <c r="H9" s="8"/>
      <c r="I9" s="8"/>
    </row>
    <row r="10" spans="1:9" ht="18.5">
      <c r="A10" s="6"/>
      <c r="B10" s="6"/>
      <c r="C10" s="8"/>
      <c r="D10" s="8"/>
      <c r="E10" s="6"/>
      <c r="F10" s="8"/>
      <c r="G10" s="8"/>
      <c r="H10" s="8"/>
      <c r="I10" s="8"/>
    </row>
    <row r="11" spans="1:9" ht="18.5">
      <c r="A11" s="54" t="s">
        <v>71</v>
      </c>
      <c r="B11" s="6"/>
      <c r="C11" s="8"/>
      <c r="D11" s="8"/>
      <c r="E11" s="6"/>
      <c r="F11" s="8"/>
      <c r="G11" s="13"/>
      <c r="H11" s="8"/>
      <c r="I11" s="8"/>
    </row>
    <row r="12" spans="1:9" ht="18.5">
      <c r="A12" s="6"/>
      <c r="B12" s="6"/>
      <c r="C12" s="8"/>
      <c r="D12" s="8"/>
      <c r="E12" s="6"/>
      <c r="F12" s="8"/>
      <c r="G12" s="13"/>
      <c r="H12" s="8"/>
      <c r="I12" s="8"/>
    </row>
    <row r="13" spans="1:9" ht="18.5">
      <c r="A13" s="10">
        <v>41253</v>
      </c>
      <c r="B13" s="7" t="s">
        <v>72</v>
      </c>
      <c r="C13" s="7"/>
      <c r="D13" s="7"/>
      <c r="E13" s="6"/>
      <c r="F13" s="6"/>
      <c r="G13" s="14">
        <v>6056</v>
      </c>
      <c r="H13" s="6"/>
      <c r="I13" s="6"/>
    </row>
    <row r="14" spans="1:9" ht="18.5">
      <c r="A14" s="10">
        <v>41408</v>
      </c>
      <c r="B14" s="7" t="s">
        <v>72</v>
      </c>
      <c r="C14" s="7"/>
      <c r="D14" s="7"/>
      <c r="E14" s="6"/>
      <c r="F14" s="6"/>
      <c r="G14" s="14">
        <v>4504</v>
      </c>
      <c r="H14" s="6"/>
      <c r="I14" s="6"/>
    </row>
    <row r="15" spans="1:9" ht="18.5">
      <c r="A15" s="6"/>
      <c r="B15" s="6"/>
      <c r="C15" s="6"/>
      <c r="D15" s="6"/>
      <c r="E15" s="6" t="s">
        <v>4</v>
      </c>
      <c r="F15" s="6"/>
      <c r="G15" s="15">
        <f>SUM(G13:G14)</f>
        <v>10560</v>
      </c>
      <c r="H15" s="6"/>
      <c r="I15" s="6"/>
    </row>
    <row r="17" spans="1:7" ht="18.5">
      <c r="A17" s="54" t="s">
        <v>73</v>
      </c>
    </row>
    <row r="19" spans="1:7">
      <c r="A19" s="17">
        <v>43319</v>
      </c>
      <c r="B19" t="s">
        <v>74</v>
      </c>
    </row>
    <row r="20" spans="1:7" ht="15.5">
      <c r="B20" t="s">
        <v>75</v>
      </c>
      <c r="G20" s="15">
        <v>10000</v>
      </c>
    </row>
    <row r="22" spans="1:7" ht="18.5">
      <c r="A22" s="54" t="s">
        <v>76</v>
      </c>
    </row>
    <row r="24" spans="1:7">
      <c r="A24" s="17">
        <v>43319</v>
      </c>
      <c r="B24" t="s">
        <v>77</v>
      </c>
    </row>
    <row r="25" spans="1:7" ht="15.5">
      <c r="B25" t="s">
        <v>78</v>
      </c>
      <c r="G25" s="15">
        <v>5000</v>
      </c>
    </row>
    <row r="26" spans="1:7">
      <c r="B26" t="s">
        <v>79</v>
      </c>
    </row>
    <row r="28" spans="1:7" ht="18.5">
      <c r="A28" s="54" t="s">
        <v>80</v>
      </c>
      <c r="G28" s="20"/>
    </row>
    <row r="30" spans="1:7" ht="15.5">
      <c r="A30" s="17">
        <v>45453</v>
      </c>
      <c r="B30" t="s">
        <v>81</v>
      </c>
      <c r="G30" s="15">
        <v>11547.5</v>
      </c>
    </row>
    <row r="31" spans="1:7">
      <c r="B31" t="s">
        <v>82</v>
      </c>
    </row>
    <row r="32" spans="1:7">
      <c r="B32" t="s">
        <v>83</v>
      </c>
    </row>
    <row r="33" spans="1:7">
      <c r="B33" t="s">
        <v>84</v>
      </c>
    </row>
    <row r="34" spans="1:7">
      <c r="B34" t="s">
        <v>85</v>
      </c>
    </row>
    <row r="35" spans="1:7">
      <c r="B35" t="s">
        <v>86</v>
      </c>
    </row>
    <row r="37" spans="1:7" ht="18.5">
      <c r="A37" s="54" t="s">
        <v>87</v>
      </c>
      <c r="G37" s="20"/>
    </row>
    <row r="39" spans="1:7" ht="15.5">
      <c r="A39" s="17">
        <v>45453</v>
      </c>
      <c r="B39" t="s">
        <v>88</v>
      </c>
      <c r="G39" s="15">
        <v>18360.93</v>
      </c>
    </row>
    <row r="40" spans="1:7">
      <c r="B40" t="s">
        <v>89</v>
      </c>
    </row>
    <row r="41" spans="1:7">
      <c r="B41" t="s">
        <v>90</v>
      </c>
    </row>
    <row r="42" spans="1:7">
      <c r="B42" t="s">
        <v>91</v>
      </c>
    </row>
    <row r="45" spans="1:7" ht="18.5">
      <c r="A45" s="159" t="s">
        <v>92</v>
      </c>
      <c r="B45" s="158"/>
      <c r="C45" s="158"/>
    </row>
    <row r="47" spans="1:7" ht="15.5">
      <c r="A47" s="17">
        <v>45453</v>
      </c>
      <c r="B47" t="s">
        <v>93</v>
      </c>
      <c r="G47" s="15">
        <v>8524.26</v>
      </c>
    </row>
    <row r="48" spans="1:7">
      <c r="B48" t="s">
        <v>94</v>
      </c>
    </row>
    <row r="49" spans="1:7">
      <c r="B49" t="s">
        <v>95</v>
      </c>
    </row>
    <row r="52" spans="1:7" ht="18.5" customHeight="1">
      <c r="A52" s="54" t="s">
        <v>120</v>
      </c>
    </row>
    <row r="53" spans="1:7">
      <c r="A53" s="17">
        <v>45611</v>
      </c>
      <c r="B53" s="62" t="s">
        <v>115</v>
      </c>
      <c r="G53" s="30">
        <v>5091.57</v>
      </c>
    </row>
    <row r="54" spans="1:7">
      <c r="B54" s="62" t="s">
        <v>116</v>
      </c>
    </row>
    <row r="55" spans="1:7">
      <c r="B55" s="62" t="s">
        <v>117</v>
      </c>
    </row>
    <row r="56" spans="1:7">
      <c r="B56" s="62" t="s">
        <v>118</v>
      </c>
    </row>
    <row r="57" spans="1:7">
      <c r="A57" t="s">
        <v>114</v>
      </c>
      <c r="B57" s="62" t="s">
        <v>119</v>
      </c>
    </row>
    <row r="58" spans="1:7">
      <c r="B58" s="61"/>
    </row>
    <row r="60" spans="1:7" ht="18.5">
      <c r="A60" s="159" t="s">
        <v>133</v>
      </c>
      <c r="B60" s="158"/>
      <c r="C60" s="158"/>
      <c r="D60" s="54" t="s">
        <v>132</v>
      </c>
    </row>
    <row r="62" spans="1:7">
      <c r="A62" s="17">
        <v>45453</v>
      </c>
      <c r="B62" t="s">
        <v>129</v>
      </c>
      <c r="G62" s="30">
        <v>2500</v>
      </c>
    </row>
    <row r="63" spans="1:7">
      <c r="B63" t="s">
        <v>130</v>
      </c>
    </row>
    <row r="64" spans="1:7">
      <c r="B64" t="s">
        <v>131</v>
      </c>
    </row>
    <row r="65" spans="2:2">
      <c r="B65" t="s">
        <v>134</v>
      </c>
    </row>
  </sheetData>
  <mergeCells count="2">
    <mergeCell ref="A45:C45"/>
    <mergeCell ref="A60:C60"/>
  </mergeCells>
  <printOptions gridLines="1"/>
  <pageMargins left="0.7" right="0.45" top="0.5" bottom="0.5" header="0.3" footer="0.3"/>
  <pageSetup scale="78" orientation="portrait" r:id="rId1"/>
  <headerFooter>
    <oddFooter>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75F2-85E6-4191-8611-782EFE897699}">
  <sheetPr>
    <pageSetUpPr fitToPage="1"/>
  </sheetPr>
  <dimension ref="A1:I38"/>
  <sheetViews>
    <sheetView zoomScaleNormal="100" workbookViewId="0">
      <selection activeCell="G39" sqref="G39"/>
    </sheetView>
  </sheetViews>
  <sheetFormatPr defaultRowHeight="14.5"/>
  <cols>
    <col min="4" max="4" width="20" customWidth="1"/>
    <col min="5" max="5" width="16.1796875" customWidth="1"/>
    <col min="7" max="7" width="12.453125" customWidth="1"/>
    <col min="9" max="9" width="21.54296875" customWidth="1"/>
  </cols>
  <sheetData>
    <row r="1" spans="1:9" ht="18.5">
      <c r="A1" s="54" t="s">
        <v>0</v>
      </c>
    </row>
    <row r="4" spans="1:9" ht="18.5">
      <c r="A4" s="54" t="s">
        <v>96</v>
      </c>
    </row>
    <row r="5" spans="1:9" ht="18.5">
      <c r="B5" s="54" t="s">
        <v>97</v>
      </c>
    </row>
    <row r="8" spans="1:9" ht="18.5">
      <c r="A8" s="54" t="s">
        <v>98</v>
      </c>
      <c r="B8" s="53"/>
      <c r="C8" s="53"/>
      <c r="G8" s="18" t="s">
        <v>46</v>
      </c>
      <c r="I8" s="16" t="s">
        <v>34</v>
      </c>
    </row>
    <row r="9" spans="1:9" ht="18.5">
      <c r="A9" s="6"/>
      <c r="B9" s="53"/>
      <c r="C9" s="53"/>
      <c r="D9" s="7"/>
      <c r="E9" s="7"/>
      <c r="F9" s="7"/>
      <c r="G9" s="21" t="s">
        <v>99</v>
      </c>
      <c r="H9" s="7"/>
      <c r="I9" s="7"/>
    </row>
    <row r="10" spans="1:9" ht="18.5">
      <c r="A10" s="6" t="s">
        <v>100</v>
      </c>
      <c r="B10" s="53"/>
      <c r="C10" s="53"/>
      <c r="D10" s="7"/>
      <c r="E10" s="14">
        <v>1500</v>
      </c>
      <c r="F10" s="14"/>
      <c r="G10" s="14">
        <f>114.8+442.12</f>
        <v>556.91999999999996</v>
      </c>
      <c r="H10" s="14"/>
      <c r="I10" s="14">
        <v>0</v>
      </c>
    </row>
    <row r="11" spans="1:9" ht="18.5">
      <c r="A11" s="6" t="s">
        <v>101</v>
      </c>
      <c r="B11" s="53"/>
      <c r="C11" s="53"/>
      <c r="D11" s="7"/>
      <c r="E11" s="14"/>
      <c r="F11" s="14"/>
      <c r="G11" s="14"/>
      <c r="H11" s="14"/>
      <c r="I11" s="14"/>
    </row>
    <row r="12" spans="1:9" ht="18.5">
      <c r="A12" s="6" t="s">
        <v>102</v>
      </c>
      <c r="B12" s="53"/>
      <c r="C12" s="53"/>
      <c r="D12" s="7"/>
      <c r="E12" s="14"/>
      <c r="F12" s="14"/>
      <c r="G12" s="14"/>
      <c r="H12" s="14"/>
      <c r="I12" s="14"/>
    </row>
    <row r="18" spans="1:9" ht="18.5">
      <c r="A18" s="54" t="s">
        <v>0</v>
      </c>
    </row>
    <row r="19" spans="1:9" ht="18.5">
      <c r="A19" s="54"/>
    </row>
    <row r="20" spans="1:9" ht="18.5">
      <c r="A20" s="54" t="s">
        <v>103</v>
      </c>
    </row>
    <row r="22" spans="1:9" ht="18.5">
      <c r="A22" s="54" t="s">
        <v>104</v>
      </c>
      <c r="B22" s="53"/>
      <c r="C22" s="53"/>
      <c r="E22" s="28" t="s">
        <v>45</v>
      </c>
      <c r="G22" s="18" t="s">
        <v>46</v>
      </c>
      <c r="I22" s="16" t="s">
        <v>34</v>
      </c>
    </row>
    <row r="23" spans="1:9" ht="18.5">
      <c r="A23" s="6"/>
      <c r="B23" s="53"/>
      <c r="C23" s="53"/>
      <c r="D23" s="7"/>
      <c r="E23" s="7"/>
      <c r="F23" s="7"/>
      <c r="G23" s="50" t="s">
        <v>105</v>
      </c>
      <c r="H23" s="7"/>
      <c r="I23" s="7"/>
    </row>
    <row r="24" spans="1:9" ht="15.5">
      <c r="A24" s="7" t="s">
        <v>106</v>
      </c>
      <c r="B24" s="53"/>
      <c r="C24" s="53"/>
      <c r="D24" s="7"/>
      <c r="E24" s="14">
        <f>991+200+300</f>
        <v>1491</v>
      </c>
      <c r="F24" s="14"/>
      <c r="G24" s="14">
        <f>122.2+67.95</f>
        <v>190.15</v>
      </c>
      <c r="H24" s="14"/>
      <c r="I24" s="14">
        <f>+E24-G24</f>
        <v>1300.8499999999999</v>
      </c>
    </row>
    <row r="25" spans="1:9" ht="15.5">
      <c r="A25" t="s">
        <v>107</v>
      </c>
      <c r="B25" s="53"/>
      <c r="C25" s="53"/>
      <c r="D25" s="7"/>
      <c r="E25" s="14"/>
      <c r="F25" s="14"/>
      <c r="G25" s="14"/>
      <c r="H25" s="14"/>
      <c r="I25" s="14"/>
    </row>
    <row r="26" spans="1:9" ht="15.5">
      <c r="A26" s="27" t="s">
        <v>108</v>
      </c>
      <c r="B26" s="53"/>
      <c r="C26" s="53"/>
      <c r="D26" s="7"/>
      <c r="E26" s="14"/>
      <c r="F26" s="14"/>
      <c r="G26" s="14"/>
      <c r="H26" s="14"/>
      <c r="I26" s="14"/>
    </row>
    <row r="27" spans="1:9" ht="18.5">
      <c r="A27" s="6" t="s">
        <v>109</v>
      </c>
      <c r="B27" s="53"/>
      <c r="C27" s="53"/>
    </row>
    <row r="28" spans="1:9" ht="18.5">
      <c r="A28" s="6" t="s">
        <v>110</v>
      </c>
      <c r="B28" s="53"/>
      <c r="C28" s="53"/>
    </row>
    <row r="30" spans="1:9" ht="15.5">
      <c r="A30" s="27" t="s">
        <v>111</v>
      </c>
      <c r="E30" s="14">
        <v>100</v>
      </c>
    </row>
    <row r="32" spans="1:9" ht="15.5">
      <c r="E32" s="20">
        <f>+E30+E24</f>
        <v>1591</v>
      </c>
      <c r="G32" s="20">
        <f>+G24</f>
        <v>190.15</v>
      </c>
      <c r="I32" s="14">
        <f>+E32-G32</f>
        <v>1400.85</v>
      </c>
    </row>
    <row r="33" spans="2:9" ht="15.5">
      <c r="I33" s="14"/>
    </row>
    <row r="35" spans="2:9">
      <c r="B35" s="44" t="s">
        <v>112</v>
      </c>
      <c r="C35" s="44"/>
      <c r="D35" s="44"/>
      <c r="E35" s="44"/>
      <c r="F35" s="44"/>
      <c r="G35" s="44"/>
      <c r="H35" s="44"/>
      <c r="I35" s="45">
        <v>-1400.85</v>
      </c>
    </row>
    <row r="36" spans="2:9">
      <c r="B36" s="44" t="s">
        <v>113</v>
      </c>
      <c r="C36" s="44"/>
      <c r="D36" s="44"/>
      <c r="E36" s="44"/>
      <c r="F36" s="44"/>
      <c r="G36" s="44"/>
      <c r="H36" s="44"/>
      <c r="I36" s="44"/>
    </row>
    <row r="37" spans="2:9">
      <c r="B37" s="44"/>
      <c r="C37" s="44"/>
      <c r="D37" s="44"/>
      <c r="E37" s="44"/>
      <c r="F37" s="44"/>
      <c r="G37" s="44"/>
      <c r="H37" s="44"/>
      <c r="I37" s="45">
        <f>+I35+I32</f>
        <v>0</v>
      </c>
    </row>
    <row r="38" spans="2:9">
      <c r="B38" s="44"/>
      <c r="C38" s="44"/>
      <c r="D38" s="44"/>
      <c r="E38" s="44"/>
      <c r="F38" s="44"/>
      <c r="G38" s="44"/>
      <c r="H38" s="44"/>
      <c r="I38" s="44"/>
    </row>
  </sheetData>
  <printOptions gridLines="1"/>
  <pageMargins left="0.45" right="0.2" top="0.75" bottom="0.75" header="0.3" footer="0.3"/>
  <pageSetup scale="87" orientation="portrait" r:id="rId1"/>
  <headerFooter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D107-48F4-4474-BF38-CA5DABED4B9B}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12 09 2025</vt:lpstr>
      <vt:lpstr>Detail of Grants awarded 6 2024</vt:lpstr>
      <vt:lpstr>Open -GCA Common Ground </vt:lpstr>
      <vt:lpstr>Open Green Fund and Club Projec</vt:lpstr>
      <vt:lpstr>completed GCA funded projects</vt:lpstr>
      <vt:lpstr>completed green fund projects</vt:lpstr>
      <vt:lpstr>completed non green fund projec</vt:lpstr>
      <vt:lpstr>Sheet1</vt:lpstr>
    </vt:vector>
  </TitlesOfParts>
  <Manager/>
  <Company>Fairway Accounting,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Smith</dc:creator>
  <cp:keywords/>
  <dc:description/>
  <cp:lastModifiedBy>Linda Tawse</cp:lastModifiedBy>
  <cp:revision/>
  <cp:lastPrinted>2025-12-08T01:50:53Z</cp:lastPrinted>
  <dcterms:created xsi:type="dcterms:W3CDTF">2015-07-19T17:13:40Z</dcterms:created>
  <dcterms:modified xsi:type="dcterms:W3CDTF">2025-12-08T01:50:56Z</dcterms:modified>
  <cp:category/>
  <cp:contentStatus/>
</cp:coreProperties>
</file>