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<sst xmlns="http://schemas.openxmlformats.org/spreadsheetml/2006/main" uniqueCount="88">
  <si>
    <t>Planets</t>
  </si>
  <si>
    <t>Degree</t>
  </si>
  <si>
    <t>Asc A</t>
  </si>
  <si>
    <t>Asc B</t>
  </si>
  <si>
    <t>Mo A</t>
  </si>
  <si>
    <t>Mo B</t>
  </si>
  <si>
    <t>Mer A</t>
  </si>
  <si>
    <t>Mer B</t>
  </si>
  <si>
    <t>Ven A</t>
  </si>
  <si>
    <t>Ven B</t>
  </si>
  <si>
    <t>Su A</t>
  </si>
  <si>
    <t>Su B</t>
  </si>
  <si>
    <t>Mar A</t>
  </si>
  <si>
    <t>Mar B</t>
  </si>
  <si>
    <t>Ju A</t>
  </si>
  <si>
    <t>Ju B</t>
  </si>
  <si>
    <t>Sa A</t>
  </si>
  <si>
    <t>Sa B</t>
  </si>
  <si>
    <t>Ur A</t>
  </si>
  <si>
    <t>Ur B</t>
  </si>
  <si>
    <t>Ne A</t>
  </si>
  <si>
    <t>Ne B</t>
  </si>
  <si>
    <t>Plu A</t>
  </si>
  <si>
    <t>Plu B</t>
  </si>
  <si>
    <t>Q1 Total</t>
  </si>
  <si>
    <t>Q2 Total</t>
  </si>
  <si>
    <t>SA A</t>
  </si>
  <si>
    <t>Q3 Total</t>
  </si>
  <si>
    <t>Q 4 Total</t>
  </si>
  <si>
    <t>Quad S1</t>
  </si>
  <si>
    <t>Quad S2</t>
  </si>
  <si>
    <t>Quad S3</t>
  </si>
  <si>
    <t>Quad S4</t>
  </si>
  <si>
    <t>Sign  Totals</t>
  </si>
  <si>
    <t>Quad H1A</t>
  </si>
  <si>
    <t>Quad H1B</t>
  </si>
  <si>
    <t>Quad H2A</t>
  </si>
  <si>
    <t>Quad H2B</t>
  </si>
  <si>
    <t>Quad  H3A</t>
  </si>
  <si>
    <t>Quad H3B</t>
  </si>
  <si>
    <t>Quad H4A</t>
  </si>
  <si>
    <t>Quad H4B</t>
  </si>
  <si>
    <t>House Totals</t>
  </si>
  <si>
    <t>Total Quad1</t>
  </si>
  <si>
    <t>Total Quad2</t>
  </si>
  <si>
    <t>Total Quad3</t>
  </si>
  <si>
    <t>Total Quad4</t>
  </si>
  <si>
    <t>Ascendent</t>
  </si>
  <si>
    <t>Quad 1</t>
  </si>
  <si>
    <t>Quad 2</t>
  </si>
  <si>
    <t>Quad 3</t>
  </si>
  <si>
    <t>Quad 4</t>
  </si>
  <si>
    <t>Moon</t>
  </si>
  <si>
    <t>Sign Quads</t>
  </si>
  <si>
    <t>Mercury</t>
  </si>
  <si>
    <t>Venus</t>
  </si>
  <si>
    <t xml:space="preserve"> Quad 1</t>
  </si>
  <si>
    <t>Sun</t>
  </si>
  <si>
    <t>Cycle Quads</t>
  </si>
  <si>
    <t>Mars</t>
  </si>
  <si>
    <t>Jupiter</t>
  </si>
  <si>
    <t>Saturn</t>
  </si>
  <si>
    <t>House Quads</t>
  </si>
  <si>
    <t>Uranus</t>
  </si>
  <si>
    <t>Neptune</t>
  </si>
  <si>
    <t>Pluto</t>
  </si>
  <si>
    <t>Total Quads</t>
  </si>
  <si>
    <t>Sum Q1</t>
  </si>
  <si>
    <t>Sum Q2</t>
  </si>
  <si>
    <t>Sum Q3</t>
  </si>
  <si>
    <t>Sum Q4</t>
  </si>
  <si>
    <t>Aries</t>
  </si>
  <si>
    <t>Taurus</t>
  </si>
  <si>
    <t>Gemini</t>
  </si>
  <si>
    <t>Cancer</t>
  </si>
  <si>
    <t>Leo</t>
  </si>
  <si>
    <t>Virgo</t>
  </si>
  <si>
    <t>Libra</t>
  </si>
  <si>
    <t>Scorpio</t>
  </si>
  <si>
    <t>Sagittarius</t>
  </si>
  <si>
    <t>Capricorn</t>
  </si>
  <si>
    <t>Aquarius</t>
  </si>
  <si>
    <t>Pisces</t>
  </si>
  <si>
    <t>Planet</t>
  </si>
  <si>
    <t>Sign</t>
  </si>
  <si>
    <t>Minutes</t>
  </si>
  <si>
    <t>360 Deg Decimal</t>
  </si>
  <si>
    <t>Ascendant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</si>
</sst>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0"/>
      <color indexed="8"/>
      <name val="Helvetica"/>
    </font>
    <font>
      <sz val="18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2"/>
      <name val="Helvetica Neue"/>
    </font>
    <font>
      <b val="1"/>
      <sz val="10"/>
      <color indexed="8"/>
      <name val="Helvetica"/>
    </font>
    <font>
      <b val="1"/>
      <shadow val="1"/>
      <sz val="14"/>
      <color indexed="9"/>
      <name val="Helvetica Neue"/>
    </font>
    <font>
      <sz val="13"/>
      <color indexed="8"/>
      <name val="Helvetica Neue"/>
    </font>
    <font>
      <b val="1"/>
      <sz val="18"/>
      <color indexed="8"/>
      <name val="Helvetica Neue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4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11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0"/>
      </right>
      <top/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 style="thin">
        <color indexed="10"/>
      </left>
      <right/>
      <top style="thin">
        <color indexed="11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thin">
        <color indexed="14"/>
      </bottom>
      <diagonal/>
    </border>
    <border>
      <left/>
      <right/>
      <top/>
      <bottom style="thin">
        <color indexed="15"/>
      </bottom>
      <diagonal/>
    </border>
    <border>
      <left/>
      <right style="thin">
        <color indexed="15"/>
      </right>
      <top/>
      <bottom/>
      <diagonal/>
    </border>
    <border>
      <left style="thin">
        <color indexed="15"/>
      </left>
      <right style="thin">
        <color indexed="14"/>
      </right>
      <top style="thin">
        <color indexed="14"/>
      </top>
      <bottom style="thin">
        <color indexed="15"/>
      </bottom>
      <diagonal/>
    </border>
    <border>
      <left style="thin">
        <color indexed="14"/>
      </left>
      <right style="thin">
        <color indexed="15"/>
      </right>
      <top style="thin">
        <color indexed="14"/>
      </top>
      <bottom style="thin">
        <color indexed="15"/>
      </bottom>
      <diagonal/>
    </border>
    <border>
      <left style="thin">
        <color indexed="15"/>
      </left>
      <right/>
      <top style="thin">
        <color indexed="15"/>
      </top>
      <bottom/>
      <diagonal/>
    </border>
    <border>
      <left/>
      <right/>
      <top style="thin">
        <color indexed="15"/>
      </top>
      <bottom/>
      <diagonal/>
    </border>
    <border>
      <left/>
      <right style="thin">
        <color indexed="15"/>
      </right>
      <top style="thin">
        <color indexed="15"/>
      </top>
      <bottom/>
      <diagonal/>
    </border>
    <border>
      <left style="thin">
        <color indexed="15"/>
      </left>
      <right style="thin">
        <color indexed="10"/>
      </right>
      <top/>
      <bottom/>
      <diagonal/>
    </border>
    <border>
      <left style="thin">
        <color indexed="15"/>
      </left>
      <right style="thin">
        <color indexed="14"/>
      </right>
      <top style="thin">
        <color indexed="15"/>
      </top>
      <bottom style="thin">
        <color indexed="15"/>
      </bottom>
      <diagonal/>
    </border>
    <border>
      <left style="thin">
        <color indexed="14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/>
      <top/>
      <bottom/>
      <diagonal/>
    </border>
    <border>
      <left style="thin">
        <color indexed="15"/>
      </left>
      <right/>
      <top/>
      <bottom style="thin">
        <color indexed="15"/>
      </bottom>
      <diagonal/>
    </border>
    <border>
      <left/>
      <right style="thin">
        <color indexed="15"/>
      </right>
      <top/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4"/>
      </bottom>
      <diagonal/>
    </border>
    <border>
      <left style="thin">
        <color indexed="15"/>
      </left>
      <right style="thin">
        <color indexed="15"/>
      </right>
      <top style="thin">
        <color indexed="14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5"/>
      </right>
      <top/>
      <bottom style="thin">
        <color indexed="10"/>
      </bottom>
      <diagonal/>
    </border>
    <border>
      <left style="thin">
        <color indexed="15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fillId="2" borderId="1" applyNumberFormat="0" applyFont="1" applyFill="1" applyBorder="1" applyAlignment="1" applyProtection="0">
      <alignment vertical="top" wrapText="1"/>
    </xf>
    <xf numFmtId="0" fontId="0" fillId="2" borderId="2" applyNumberFormat="0" applyFont="1" applyFill="1" applyBorder="1" applyAlignment="1" applyProtection="0">
      <alignment vertical="top" wrapText="1"/>
    </xf>
    <xf numFmtId="0" fontId="0" fillId="2" borderId="3" applyNumberFormat="0" applyFont="1" applyFill="1" applyBorder="1" applyAlignment="1" applyProtection="0">
      <alignment vertical="top" wrapText="1"/>
    </xf>
    <xf numFmtId="0" fontId="0" fillId="2" borderId="4" applyNumberFormat="0" applyFont="1" applyFill="1" applyBorder="1" applyAlignment="1" applyProtection="0">
      <alignment vertical="top" wrapText="1"/>
    </xf>
    <xf numFmtId="0" fontId="0" fillId="2" borderId="5" applyNumberFormat="0" applyFont="1" applyFill="1" applyBorder="1" applyAlignment="1" applyProtection="0">
      <alignment vertical="top" wrapText="1"/>
    </xf>
    <xf numFmtId="49" fontId="4" fillId="3" borderId="6" applyNumberFormat="1" applyFont="1" applyFill="1" applyBorder="1" applyAlignment="1" applyProtection="0">
      <alignment horizontal="center" vertical="center" wrapText="1"/>
    </xf>
    <xf numFmtId="0" fontId="4" fillId="3" borderId="6" applyNumberFormat="0" applyFont="1" applyFill="1" applyBorder="1" applyAlignment="1" applyProtection="0">
      <alignment horizontal="center" vertical="center" wrapText="1"/>
    </xf>
    <xf numFmtId="0" fontId="0" fillId="2" borderId="7" applyNumberFormat="0" applyFont="1" applyFill="1" applyBorder="1" applyAlignment="1" applyProtection="0">
      <alignment vertical="top" wrapText="1"/>
    </xf>
    <xf numFmtId="0" fontId="0" fillId="2" borderId="8" applyNumberFormat="0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49" fontId="4" fillId="4" borderId="6" applyNumberFormat="1" applyFont="1" applyFill="1" applyBorder="1" applyAlignment="1" applyProtection="0">
      <alignment horizontal="left" vertical="top" wrapText="1"/>
    </xf>
    <xf numFmtId="0" fontId="0" fillId="2" borderId="6" applyNumberFormat="1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12" applyNumberFormat="0" applyFont="1" applyFill="1" applyBorder="1" applyAlignment="1" applyProtection="0">
      <alignment vertical="top" wrapText="1"/>
    </xf>
    <xf numFmtId="0" fontId="0" fillId="2" borderId="13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0" fontId="0" fillId="2" borderId="15" applyNumberFormat="0" applyFont="1" applyFill="1" applyBorder="1" applyAlignment="1" applyProtection="0">
      <alignment vertical="top" wrapText="1"/>
    </xf>
    <xf numFmtId="0" fontId="4" fillId="4" borderId="6" applyNumberFormat="0" applyFont="1" applyFill="1" applyBorder="1" applyAlignment="1" applyProtection="0">
      <alignment horizontal="left" vertical="top" wrapText="1"/>
    </xf>
    <xf numFmtId="0" fontId="0" fillId="2" borderId="16" applyNumberFormat="0" applyFont="1" applyFill="1" applyBorder="1" applyAlignment="1" applyProtection="0">
      <alignment vertical="top" wrapText="1"/>
    </xf>
    <xf numFmtId="0" fontId="0" fillId="2" borderId="17" applyNumberFormat="0" applyFont="1" applyFill="1" applyBorder="1" applyAlignment="1" applyProtection="0">
      <alignment vertical="top" wrapText="1"/>
    </xf>
    <xf numFmtId="0" fontId="0" fillId="2" borderId="18" applyNumberFormat="0" applyFont="1" applyFill="1" applyBorder="1" applyAlignment="1" applyProtection="0">
      <alignment vertical="top" wrapText="1"/>
    </xf>
    <xf numFmtId="0" fontId="0" fillId="2" borderId="19" applyNumberFormat="0" applyFont="1" applyFill="1" applyBorder="1" applyAlignment="1" applyProtection="0">
      <alignment vertical="top" wrapText="1"/>
    </xf>
    <xf numFmtId="0" fontId="0" fillId="2" borderId="20" applyNumberFormat="0" applyFont="1" applyFill="1" applyBorder="1" applyAlignment="1" applyProtection="0">
      <alignment vertical="top" wrapText="1"/>
    </xf>
    <xf numFmtId="49" fontId="5" fillId="5" borderId="21" applyNumberFormat="1" applyFont="1" applyFill="1" applyBorder="1" applyAlignment="1" applyProtection="0">
      <alignment vertical="top" wrapText="1"/>
    </xf>
    <xf numFmtId="0" fontId="0" fillId="2" borderId="22" applyNumberFormat="1" applyFont="1" applyFill="1" applyBorder="1" applyAlignment="1" applyProtection="0">
      <alignment vertical="top" wrapText="1"/>
    </xf>
    <xf numFmtId="0" fontId="0" fillId="2" borderId="23" applyNumberFormat="0" applyFont="1" applyFill="1" applyBorder="1" applyAlignment="1" applyProtection="0">
      <alignment vertical="top" wrapText="1"/>
    </xf>
    <xf numFmtId="0" fontId="0" fillId="2" borderId="24" applyNumberFormat="0" applyFont="1" applyFill="1" applyBorder="1" applyAlignment="1" applyProtection="0">
      <alignment vertical="top" wrapText="1"/>
    </xf>
    <xf numFmtId="0" fontId="0" fillId="2" borderId="25" applyNumberFormat="0" applyFont="1" applyFill="1" applyBorder="1" applyAlignment="1" applyProtection="0">
      <alignment vertical="top" wrapText="1"/>
    </xf>
    <xf numFmtId="0" fontId="0" fillId="2" borderId="26" applyNumberFormat="0" applyFont="1" applyFill="1" applyBorder="1" applyAlignment="1" applyProtection="0">
      <alignment vertical="top" wrapText="1"/>
    </xf>
    <xf numFmtId="49" fontId="5" fillId="5" borderId="27" applyNumberFormat="1" applyFont="1" applyFill="1" applyBorder="1" applyAlignment="1" applyProtection="0">
      <alignment vertical="top" wrapText="1"/>
    </xf>
    <xf numFmtId="0" fontId="0" fillId="2" borderId="28" applyNumberFormat="1" applyFont="1" applyFill="1" applyBorder="1" applyAlignment="1" applyProtection="0">
      <alignment vertical="top" wrapText="1"/>
    </xf>
    <xf numFmtId="0" fontId="0" fillId="2" borderId="29" applyNumberFormat="0" applyFont="1" applyFill="1" applyBorder="1" applyAlignment="1" applyProtection="0">
      <alignment vertical="top" wrapText="1"/>
    </xf>
    <xf numFmtId="0" fontId="0" fillId="2" borderId="30" applyNumberFormat="0" applyFont="1" applyFill="1" applyBorder="1" applyAlignment="1" applyProtection="0">
      <alignment vertical="top" wrapText="1"/>
    </xf>
    <xf numFmtId="0" fontId="0" fillId="2" borderId="31" applyNumberFormat="0" applyFont="1" applyFill="1" applyBorder="1" applyAlignment="1" applyProtection="0">
      <alignment vertical="top" wrapText="1"/>
    </xf>
    <xf numFmtId="49" fontId="5" fillId="6" borderId="32" applyNumberFormat="1" applyFont="1" applyFill="1" applyBorder="1" applyAlignment="1" applyProtection="0">
      <alignment vertical="top" wrapText="1"/>
    </xf>
    <xf numFmtId="0" fontId="0" fillId="2" borderId="33" applyNumberFormat="1" applyFont="1" applyFill="1" applyBorder="1" applyAlignment="1" applyProtection="0">
      <alignment vertical="top" wrapText="1"/>
    </xf>
    <xf numFmtId="2" fontId="0" fillId="2" borderId="33" applyNumberFormat="1" applyFont="1" applyFill="1" applyBorder="1" applyAlignment="1" applyProtection="0">
      <alignment vertical="top" wrapText="1"/>
    </xf>
    <xf numFmtId="0" fontId="0" fillId="2" borderId="34" applyNumberFormat="1" applyFont="1" applyFill="1" applyBorder="1" applyAlignment="1" applyProtection="0">
      <alignment vertical="top" wrapText="1"/>
    </xf>
    <xf numFmtId="2" fontId="0" fillId="2" borderId="34" applyNumberFormat="1" applyFont="1" applyFill="1" applyBorder="1" applyAlignment="1" applyProtection="0">
      <alignment vertical="top" wrapText="1"/>
    </xf>
    <xf numFmtId="0" fontId="0" fillId="2" borderId="35" applyNumberFormat="0" applyFont="1" applyFill="1" applyBorder="1" applyAlignment="1" applyProtection="0">
      <alignment vertical="top" wrapText="1"/>
    </xf>
    <xf numFmtId="0" fontId="0" fillId="2" borderId="36" applyNumberFormat="0" applyFont="1" applyFill="1" applyBorder="1" applyAlignment="1" applyProtection="0">
      <alignment vertical="top" wrapText="1"/>
    </xf>
    <xf numFmtId="0" fontId="0" fillId="2" borderId="37" applyNumberFormat="0" applyFont="1" applyFill="1" applyBorder="1" applyAlignment="1" applyProtection="0">
      <alignment vertical="top" wrapText="1"/>
    </xf>
    <xf numFmtId="0" fontId="0" fillId="2" borderId="38" applyNumberFormat="0" applyFont="1" applyFill="1" applyBorder="1" applyAlignment="1" applyProtection="0">
      <alignment vertical="top" wrapText="1"/>
    </xf>
    <xf numFmtId="0" fontId="0" fillId="2" borderId="39" applyNumberFormat="0" applyFont="1" applyFill="1" applyBorder="1" applyAlignment="1" applyProtection="0">
      <alignment vertical="top" wrapText="1"/>
    </xf>
    <xf numFmtId="0" fontId="0" fillId="2" borderId="40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2c195"/>
      <rgbColor rgb="ff4a2f04"/>
      <rgbColor rgb="ffeeebdb"/>
      <rgbColor rgb="ff3f3f3f"/>
      <rgbColor rgb="ffa5a5a5"/>
      <rgbColor rgb="ffdbdbdb"/>
      <rgbColor rgb="ffbdc0bf"/>
      <rgbColor rgb="ff3b6c9d"/>
      <rgbColor rgb="ff6ea45a"/>
      <rgbColor rgb="ffedb04d"/>
      <rgbColor rgb="ffca423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roundedCorners val="0"/>
  <c:chart>
    <c:title>
      <c:tx>
        <c:rich>
          <a:bodyPr rot="0"/>
          <a:lstStyle/>
          <a:p>
            <a:pPr>
              <a:defRPr b="1" i="0" strike="noStrike" sz="1800" u="none">
                <a:solidFill>
                  <a:srgbClr val="000000"/>
                </a:solidFill>
                <a:latin typeface="Helvetica Neue"/>
              </a:defRPr>
            </a:pPr>
            <a:r>
              <a:rPr b="1" i="0" strike="noStrike" sz="1800" u="none">
                <a:solidFill>
                  <a:srgbClr val="000000"/>
                </a:solidFill>
                <a:latin typeface="Helvetica Neue"/>
              </a:rPr>
              <a:t>Cycle Quadrants</a:t>
            </a:r>
          </a:p>
        </c:rich>
      </c:tx>
      <c:layout>
        <c:manualLayout>
          <c:xMode val="edge"/>
          <c:yMode val="edge"/>
          <c:x val="0.251485"/>
          <c:y val="0"/>
          <c:w val="0.326507"/>
          <c:h val="0.137602"/>
        </c:manualLayout>
      </c:layout>
      <c:overlay val="1"/>
      <c:spPr>
        <a:noFill/>
        <a:effectLst/>
      </c:spPr>
    </c:title>
    <c:autoTitleDeleted val="1"/>
    <c:plotArea>
      <c:layout>
        <c:manualLayout>
          <c:layoutTarget val="inner"/>
          <c:xMode val="edge"/>
          <c:yMode val="edge"/>
          <c:x val="0.207414"/>
          <c:y val="0.137602"/>
          <c:w val="0.414649"/>
          <c:h val="0.712334"/>
        </c:manualLayout>
      </c:layout>
      <c:pieChart>
        <c:varyColors val="0"/>
        <c:ser>
          <c:idx val="0"/>
          <c:order val="0"/>
          <c:tx>
            <c:strRef>
              <c:f>'Sheet 1'!$EB$7</c:f>
              <c:strCache>
                <c:ptCount val="1"/>
                <c:pt idx="0">
                  <c:v>Cycle Quads</c:v>
                </c:pt>
              </c:strCache>
            </c:strRef>
          </c:tx>
          <c:spPr>
            <a:solidFill>
              <a:srgbClr val="3B6C9D"/>
            </a:solidFill>
            <a:ln w="12700" cap="flat">
              <a:noFill/>
              <a:miter lim="400000"/>
            </a:ln>
            <a:effectLst/>
          </c:spPr>
          <c:explosion val="0"/>
          <c:dPt>
            <c:idx val="0"/>
            <c:explosion val="0"/>
            <c:spPr>
              <a:solidFill>
                <a:srgbClr val="3B6C9D"/>
              </a:solidFill>
              <a:ln w="12700" cap="flat">
                <a:noFill/>
                <a:miter lim="400000"/>
              </a:ln>
              <a:effectLst/>
            </c:spPr>
          </c:dPt>
          <c:dPt>
            <c:idx val="1"/>
            <c:explosion val="0"/>
            <c:spPr>
              <a:solidFill>
                <a:srgbClr val="6EA45A"/>
              </a:solidFill>
              <a:ln w="12700" cap="flat">
                <a:noFill/>
                <a:miter lim="400000"/>
              </a:ln>
              <a:effectLst/>
            </c:spPr>
          </c:dPt>
          <c:dPt>
            <c:idx val="2"/>
            <c:explosion val="0"/>
            <c:spPr>
              <a:solidFill>
                <a:srgbClr val="EDB04D"/>
              </a:solidFill>
              <a:ln w="12700" cap="flat">
                <a:noFill/>
                <a:miter lim="400000"/>
              </a:ln>
              <a:effectLst/>
            </c:spPr>
          </c:dPt>
          <c:dPt>
            <c:idx val="3"/>
            <c:explosion val="0"/>
            <c:spPr>
              <a:solidFill>
                <a:srgbClr val="CA423E"/>
              </a:solidFill>
              <a:ln w="12700" cap="flat">
                <a:noFill/>
                <a:miter lim="400000"/>
              </a:ln>
              <a:effectLst/>
            </c:spPr>
          </c:dPt>
          <c:dLbls>
            <c:dLbl>
              <c:idx val="0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b="1" i="0" strike="noStrike" sz="1400" u="none">
                    <a:solidFill>
                      <a:srgbClr val="FFFFFF"/>
                    </a:solidFill>
                    <a:effectLst>
                      <a:outerShdw sx="100000" sy="100000" kx="0" ky="0" algn="tl" rotWithShape="1" blurRad="127000" dist="39098" dir="5400000">
                        <a:srgbClr val="000000">
                          <a:alpha val="100000"/>
                        </a:srgbClr>
                      </a:outerShdw>
                    </a:effectLst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leaderLines>
              <c:spPr>
                <a:noFill/>
                <a:ln w="6350" cap="flat">
                  <a:solidFill>
                    <a:srgbClr val="000000"/>
                  </a:solidFill>
                  <a:prstDash val="solid"/>
                  <a:miter lim="400000"/>
                </a:ln>
                <a:effectLst/>
              </c:spPr>
            </c:leaderLines>
          </c:dLbls>
          <c:cat>
            <c:strRef>
              <c:f>'Sheet 1'!$EC$6:$EF$6</c:f>
              <c:strCache>
                <c:ptCount val="4"/>
                <c:pt idx="0">
                  <c:v> Quad 1</c:v>
                </c:pt>
                <c:pt idx="1">
                  <c:v>Quad 2</c:v>
                </c:pt>
                <c:pt idx="2">
                  <c:v>Quad 3</c:v>
                </c:pt>
                <c:pt idx="3">
                  <c:v>Quad 4</c:v>
                </c:pt>
              </c:strCache>
            </c:strRef>
          </c:cat>
          <c:val>
            <c:numRef>
              <c:f>'Sheet 1'!$EC$7:$EF$7</c:f>
              <c:numCache>
                <c:ptCount val="4"/>
                <c:pt idx="0">
                  <c:v>9.000000</c:v>
                </c:pt>
                <c:pt idx="1">
                  <c:v>16.000000</c:v>
                </c:pt>
                <c:pt idx="2">
                  <c:v>15.000000</c:v>
                </c:pt>
                <c:pt idx="3">
                  <c:v>15.000000</c:v>
                </c:pt>
              </c:numCache>
            </c:numRef>
          </c:val>
        </c:ser>
        <c:firstSliceAng val="0"/>
      </c:pieChart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"/>
          <c:y val="0.929087"/>
          <c:w val="1"/>
          <c:h val="0.0709126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b="0" i="0" strike="noStrike" sz="1300" u="none">
              <a:solidFill>
                <a:srgbClr val="000000"/>
              </a:solidFill>
              <a:latin typeface="Helvetica Neue"/>
            </a:defRPr>
          </a:pPr>
        </a:p>
      </c:txPr>
    </c:legend>
    <c:plotVisOnly val="1"/>
    <c:dispBlanksAs val="gap"/>
  </c:chart>
  <c:spPr>
    <a:noFill/>
    <a:ln>
      <a:noFill/>
    </a:ln>
    <a:effectLst/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roundedCorners val="0"/>
  <c:chart>
    <c:title>
      <c:tx>
        <c:rich>
          <a:bodyPr rot="0"/>
          <a:lstStyle/>
          <a:p>
            <a:pPr>
              <a:defRPr b="1" i="0" strike="noStrike" sz="1800" u="none">
                <a:solidFill>
                  <a:srgbClr val="000000"/>
                </a:solidFill>
                <a:latin typeface="Helvetica Neue"/>
              </a:defRPr>
            </a:pPr>
            <a:r>
              <a:rPr b="1" i="0" strike="noStrike" sz="1800" u="none">
                <a:solidFill>
                  <a:srgbClr val="000000"/>
                </a:solidFill>
                <a:latin typeface="Helvetica Neue"/>
              </a:rPr>
              <a:t>Sign Quadrants</a:t>
            </a:r>
          </a:p>
        </c:rich>
      </c:tx>
      <c:layout>
        <c:manualLayout>
          <c:xMode val="edge"/>
          <c:yMode val="edge"/>
          <c:x val="0.26354"/>
          <c:y val="0"/>
          <c:w val="0.302318"/>
          <c:h val="0.137602"/>
        </c:manualLayout>
      </c:layout>
      <c:overlay val="1"/>
      <c:spPr>
        <a:noFill/>
        <a:effectLst/>
      </c:spPr>
    </c:title>
    <c:autoTitleDeleted val="1"/>
    <c:plotArea>
      <c:layout>
        <c:manualLayout>
          <c:layoutTarget val="inner"/>
          <c:xMode val="edge"/>
          <c:yMode val="edge"/>
          <c:x val="0.208317"/>
          <c:y val="0.137602"/>
          <c:w val="0.412764"/>
          <c:h val="0.712334"/>
        </c:manualLayout>
      </c:layout>
      <c:pieChart>
        <c:varyColors val="0"/>
        <c:ser>
          <c:idx val="0"/>
          <c:order val="0"/>
          <c:tx>
            <c:strRef>
              <c:f>'Sheet 1'!$EB$4</c:f>
              <c:strCache>
                <c:ptCount val="1"/>
                <c:pt idx="0">
                  <c:v>Sign Quads</c:v>
                </c:pt>
              </c:strCache>
            </c:strRef>
          </c:tx>
          <c:spPr>
            <a:solidFill>
              <a:srgbClr val="3B6C9D"/>
            </a:solidFill>
            <a:ln w="12700" cap="flat">
              <a:noFill/>
              <a:miter lim="400000"/>
            </a:ln>
            <a:effectLst/>
          </c:spPr>
          <c:explosion val="0"/>
          <c:dPt>
            <c:idx val="0"/>
            <c:explosion val="0"/>
            <c:spPr>
              <a:solidFill>
                <a:srgbClr val="3B6C9D"/>
              </a:solidFill>
              <a:ln w="12700" cap="flat">
                <a:noFill/>
                <a:miter lim="400000"/>
              </a:ln>
              <a:effectLst/>
            </c:spPr>
          </c:dPt>
          <c:dPt>
            <c:idx val="1"/>
            <c:explosion val="0"/>
            <c:spPr>
              <a:solidFill>
                <a:srgbClr val="6EA45A"/>
              </a:solidFill>
              <a:ln w="12700" cap="flat">
                <a:noFill/>
                <a:miter lim="400000"/>
              </a:ln>
              <a:effectLst/>
            </c:spPr>
          </c:dPt>
          <c:dPt>
            <c:idx val="2"/>
            <c:explosion val="0"/>
            <c:spPr>
              <a:solidFill>
                <a:srgbClr val="EDB04D"/>
              </a:solidFill>
              <a:ln w="12700" cap="flat">
                <a:noFill/>
                <a:miter lim="400000"/>
              </a:ln>
              <a:effectLst/>
            </c:spPr>
          </c:dPt>
          <c:dPt>
            <c:idx val="3"/>
            <c:explosion val="0"/>
            <c:spPr>
              <a:solidFill>
                <a:srgbClr val="CA423E"/>
              </a:solidFill>
              <a:ln w="12700" cap="flat">
                <a:noFill/>
                <a:miter lim="400000"/>
              </a:ln>
              <a:effectLst/>
            </c:spPr>
          </c:dPt>
          <c:dLbls>
            <c:dLbl>
              <c:idx val="0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b="1" i="0" strike="noStrike" sz="1400" u="none">
                    <a:solidFill>
                      <a:srgbClr val="FFFFFF"/>
                    </a:solidFill>
                    <a:effectLst>
                      <a:outerShdw sx="100000" sy="100000" kx="0" ky="0" algn="tl" rotWithShape="1" blurRad="127000" dist="39098" dir="5400000">
                        <a:srgbClr val="000000">
                          <a:alpha val="100000"/>
                        </a:srgbClr>
                      </a:outerShdw>
                    </a:effectLst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leaderLines>
              <c:spPr>
                <a:noFill/>
                <a:ln w="6350" cap="flat">
                  <a:solidFill>
                    <a:srgbClr val="000000"/>
                  </a:solidFill>
                  <a:prstDash val="solid"/>
                  <a:miter lim="400000"/>
                </a:ln>
                <a:effectLst/>
              </c:spPr>
            </c:leaderLines>
          </c:dLbls>
          <c:cat>
            <c:strRef>
              <c:f>'Sheet 1'!$EC$3:$EF$3</c:f>
              <c:strCache>
                <c:ptCount val="4"/>
                <c:pt idx="0">
                  <c:v>Quad 1</c:v>
                </c:pt>
                <c:pt idx="1">
                  <c:v>Quad 2</c:v>
                </c:pt>
                <c:pt idx="2">
                  <c:v>Quad 3</c:v>
                </c:pt>
                <c:pt idx="3">
                  <c:v>Quad 4</c:v>
                </c:pt>
              </c:strCache>
            </c:strRef>
          </c:cat>
          <c:val>
            <c:numRef>
              <c:f>'Sheet 1'!$EC$4:$EF$4</c:f>
              <c:numCache>
                <c:ptCount val="4"/>
                <c:pt idx="0">
                  <c:v>2.000000</c:v>
                </c:pt>
                <c:pt idx="1">
                  <c:v>3.000000</c:v>
                </c:pt>
                <c:pt idx="2">
                  <c:v>2.000000</c:v>
                </c:pt>
                <c:pt idx="3">
                  <c:v>4.000000</c:v>
                </c:pt>
              </c:numCache>
            </c:numRef>
          </c:val>
        </c:ser>
        <c:firstSliceAng val="0"/>
      </c:pieChart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"/>
          <c:y val="0.929087"/>
          <c:w val="1"/>
          <c:h val="0.0709126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b="0" i="0" strike="noStrike" sz="1300" u="none">
              <a:solidFill>
                <a:srgbClr val="000000"/>
              </a:solidFill>
              <a:latin typeface="Helvetica Neue"/>
            </a:defRPr>
          </a:pPr>
        </a:p>
      </c:txPr>
    </c:legend>
    <c:plotVisOnly val="1"/>
    <c:dispBlanksAs val="gap"/>
  </c:chart>
  <c:spPr>
    <a:noFill/>
    <a:ln>
      <a:noFill/>
    </a:ln>
    <a:effectLst/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roundedCorners val="0"/>
  <c:chart>
    <c:title>
      <c:tx>
        <c:rich>
          <a:bodyPr rot="0"/>
          <a:lstStyle/>
          <a:p>
            <a:pPr>
              <a:defRPr b="1" i="0" strike="noStrike" sz="1800" u="none">
                <a:solidFill>
                  <a:srgbClr val="000000"/>
                </a:solidFill>
                <a:latin typeface="Helvetica Neue"/>
              </a:defRPr>
            </a:pPr>
            <a:r>
              <a:rPr b="1" i="0" strike="noStrike" sz="1800" u="none">
                <a:solidFill>
                  <a:srgbClr val="000000"/>
                </a:solidFill>
                <a:latin typeface="Helvetica Neue"/>
              </a:rPr>
              <a:t>House Quadrants</a:t>
            </a:r>
          </a:p>
        </c:rich>
      </c:tx>
      <c:layout>
        <c:manualLayout>
          <c:xMode val="edge"/>
          <c:yMode val="edge"/>
          <c:x val="0.243471"/>
          <c:y val="0"/>
          <c:w val="0.342534"/>
          <c:h val="0.137602"/>
        </c:manualLayout>
      </c:layout>
      <c:overlay val="1"/>
      <c:spPr>
        <a:noFill/>
        <a:effectLst/>
      </c:spPr>
    </c:title>
    <c:autoTitleDeleted val="1"/>
    <c:plotArea>
      <c:layout>
        <c:manualLayout>
          <c:layoutTarget val="inner"/>
          <c:xMode val="edge"/>
          <c:yMode val="edge"/>
          <c:x val="0.207414"/>
          <c:y val="0.137602"/>
          <c:w val="0.414649"/>
          <c:h val="0.712334"/>
        </c:manualLayout>
      </c:layout>
      <c:pieChart>
        <c:varyColors val="0"/>
        <c:ser>
          <c:idx val="0"/>
          <c:order val="0"/>
          <c:tx>
            <c:strRef>
              <c:f>'Sheet 1'!$EB$10</c:f>
              <c:strCache>
                <c:ptCount val="1"/>
                <c:pt idx="0">
                  <c:v>House Quads</c:v>
                </c:pt>
              </c:strCache>
            </c:strRef>
          </c:tx>
          <c:spPr>
            <a:solidFill>
              <a:srgbClr val="3B6C9D"/>
            </a:solidFill>
            <a:ln w="12700" cap="flat">
              <a:noFill/>
              <a:miter lim="400000"/>
            </a:ln>
            <a:effectLst/>
          </c:spPr>
          <c:explosion val="0"/>
          <c:dPt>
            <c:idx val="0"/>
            <c:explosion val="0"/>
            <c:spPr>
              <a:solidFill>
                <a:srgbClr val="3B6C9D"/>
              </a:solidFill>
              <a:ln w="12700" cap="flat">
                <a:noFill/>
                <a:miter lim="400000"/>
              </a:ln>
              <a:effectLst/>
            </c:spPr>
          </c:dPt>
          <c:dPt>
            <c:idx val="1"/>
            <c:explosion val="0"/>
            <c:spPr>
              <a:solidFill>
                <a:srgbClr val="6EA45A"/>
              </a:solidFill>
              <a:ln w="12700" cap="flat">
                <a:noFill/>
                <a:miter lim="400000"/>
              </a:ln>
              <a:effectLst/>
            </c:spPr>
          </c:dPt>
          <c:dPt>
            <c:idx val="2"/>
            <c:explosion val="0"/>
            <c:spPr>
              <a:solidFill>
                <a:srgbClr val="EDB04D"/>
              </a:solidFill>
              <a:ln w="12700" cap="flat">
                <a:noFill/>
                <a:miter lim="400000"/>
              </a:ln>
              <a:effectLst/>
            </c:spPr>
          </c:dPt>
          <c:dPt>
            <c:idx val="3"/>
            <c:explosion val="0"/>
            <c:spPr>
              <a:solidFill>
                <a:srgbClr val="CA423E"/>
              </a:solidFill>
              <a:ln w="12700" cap="flat">
                <a:noFill/>
                <a:miter lim="400000"/>
              </a:ln>
              <a:effectLst/>
            </c:spPr>
          </c:dPt>
          <c:dLbls>
            <c:dLbl>
              <c:idx val="0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b="1" i="0" strike="noStrike" sz="1400" u="none">
                    <a:solidFill>
                      <a:srgbClr val="FFFFFF"/>
                    </a:solidFill>
                    <a:effectLst>
                      <a:outerShdw sx="100000" sy="100000" kx="0" ky="0" algn="tl" rotWithShape="1" blurRad="127000" dist="39098" dir="5400000">
                        <a:srgbClr val="000000">
                          <a:alpha val="100000"/>
                        </a:srgbClr>
                      </a:outerShdw>
                    </a:effectLst>
                    <a:latin typeface="Helvetica Neue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leaderLines>
              <c:spPr>
                <a:noFill/>
                <a:ln w="6350" cap="flat">
                  <a:solidFill>
                    <a:srgbClr val="000000"/>
                  </a:solidFill>
                  <a:prstDash val="solid"/>
                  <a:miter lim="400000"/>
                </a:ln>
                <a:effectLst/>
              </c:spPr>
            </c:leaderLines>
          </c:dLbls>
          <c:cat>
            <c:strRef>
              <c:f>'Sheet 1'!$EC$9:$EF$9</c:f>
              <c:strCache>
                <c:ptCount val="4"/>
                <c:pt idx="0">
                  <c:v>Quad 1</c:v>
                </c:pt>
                <c:pt idx="1">
                  <c:v>Quad 2</c:v>
                </c:pt>
                <c:pt idx="2">
                  <c:v>Quad 3</c:v>
                </c:pt>
                <c:pt idx="3">
                  <c:v>Quad 4</c:v>
                </c:pt>
              </c:strCache>
            </c:strRef>
          </c:cat>
          <c:val>
            <c:numRef>
              <c:f>'Sheet 1'!$EC$10:$EF$10</c:f>
              <c:numCache>
                <c:ptCount val="4"/>
                <c:pt idx="0">
                  <c:v>3.000000</c:v>
                </c:pt>
                <c:pt idx="1">
                  <c:v>3.000000</c:v>
                </c:pt>
                <c:pt idx="2">
                  <c:v>2.000000</c:v>
                </c:pt>
                <c:pt idx="3">
                  <c:v>2.000000</c:v>
                </c:pt>
              </c:numCache>
            </c:numRef>
          </c:val>
        </c:ser>
        <c:firstSliceAng val="0"/>
      </c:pieChart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"/>
          <c:y val="0.929087"/>
          <c:w val="1"/>
          <c:h val="0.0709126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b="0" i="0" strike="noStrike" sz="1300" u="none">
              <a:solidFill>
                <a:srgbClr val="000000"/>
              </a:solidFill>
              <a:latin typeface="Helvetica Neue"/>
            </a:defRPr>
          </a:pPr>
        </a:p>
      </c:txPr>
    </c:legend>
    <c:plotVisOnly val="1"/>
    <c:dispBlanksAs val="gap"/>
  </c:chart>
  <c:spPr>
    <a:noFill/>
    <a:ln>
      <a:noFill/>
    </a:ln>
    <a:effectLst/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roundedCorners val="0"/>
  <c:chart>
    <c:title>
      <c:tx>
        <c:rich>
          <a:bodyPr rot="0"/>
          <a:lstStyle/>
          <a:p>
            <a:pPr>
              <a:defRPr b="1" i="0" strike="noStrike" sz="1800" u="none">
                <a:solidFill>
                  <a:srgbClr val="000000"/>
                </a:solidFill>
                <a:latin typeface="Helvetica Neue"/>
              </a:defRPr>
            </a:pPr>
            <a:r>
              <a:rPr b="1" i="0" strike="noStrike" sz="1800" u="none">
                <a:solidFill>
                  <a:srgbClr val="000000"/>
                </a:solidFill>
                <a:latin typeface="Helvetica Neue"/>
              </a:rPr>
              <a:t>Total Quadrants</a:t>
            </a:r>
          </a:p>
        </c:rich>
      </c:tx>
      <c:layout>
        <c:manualLayout>
          <c:xMode val="edge"/>
          <c:yMode val="edge"/>
          <c:x val="0.256485"/>
          <c:y val="0"/>
          <c:w val="0.316545"/>
          <c:h val="0.137602"/>
        </c:manualLayout>
      </c:layout>
      <c:overlay val="1"/>
      <c:spPr>
        <a:noFill/>
        <a:effectLst/>
      </c:spPr>
    </c:title>
    <c:autoTitleDeleted val="1"/>
    <c:plotArea>
      <c:layout>
        <c:manualLayout>
          <c:layoutTarget val="inner"/>
          <c:xMode val="edge"/>
          <c:yMode val="edge"/>
          <c:x val="0.206958"/>
          <c:y val="0.137602"/>
          <c:w val="0.415598"/>
          <c:h val="0.712334"/>
        </c:manualLayout>
      </c:layout>
      <c:pieChart>
        <c:varyColors val="0"/>
        <c:ser>
          <c:idx val="0"/>
          <c:order val="0"/>
          <c:tx>
            <c:strRef>
              <c:f>'Sheet 1'!$EB$13</c:f>
              <c:strCache>
                <c:ptCount val="1"/>
                <c:pt idx="0">
                  <c:v>Total Quads</c:v>
                </c:pt>
              </c:strCache>
            </c:strRef>
          </c:tx>
          <c:spPr>
            <a:solidFill>
              <a:srgbClr val="3B6C9D"/>
            </a:solidFill>
            <a:ln w="12700" cap="flat">
              <a:noFill/>
              <a:miter lim="400000"/>
            </a:ln>
            <a:effectLst/>
          </c:spPr>
          <c:explosion val="0"/>
          <c:dPt>
            <c:idx val="0"/>
            <c:explosion val="0"/>
            <c:spPr>
              <a:solidFill>
                <a:srgbClr val="3B6C9D"/>
              </a:solidFill>
              <a:ln w="12700" cap="flat">
                <a:noFill/>
                <a:miter lim="400000"/>
              </a:ln>
              <a:effectLst/>
            </c:spPr>
          </c:dPt>
          <c:dPt>
            <c:idx val="1"/>
            <c:explosion val="0"/>
            <c:spPr>
              <a:solidFill>
                <a:srgbClr val="6EA45A"/>
              </a:solidFill>
              <a:ln w="12700" cap="flat">
                <a:noFill/>
                <a:miter lim="400000"/>
              </a:ln>
              <a:effectLst/>
            </c:spPr>
          </c:dPt>
          <c:dPt>
            <c:idx val="2"/>
            <c:explosion val="0"/>
            <c:spPr>
              <a:solidFill>
                <a:srgbClr val="EDB04D"/>
              </a:solidFill>
              <a:ln w="12700" cap="flat">
                <a:noFill/>
                <a:miter lim="400000"/>
              </a:ln>
              <a:effectLst/>
            </c:spPr>
          </c:dPt>
          <c:dPt>
            <c:idx val="3"/>
            <c:explosion val="0"/>
            <c:spPr>
              <a:solidFill>
                <a:srgbClr val="CA423E"/>
              </a:solidFill>
              <a:ln w="12700" cap="flat">
                <a:noFill/>
                <a:miter lim="400000"/>
              </a:ln>
              <a:effectLst/>
            </c:spPr>
          </c:dPt>
          <c:dLbls>
            <c:dLbl>
              <c:idx val="0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numFmt formatCode="0%" sourceLinked="0"/>
              <c:txPr>
                <a:bodyPr/>
                <a:lstStyle/>
                <a:p>
                  <a:pPr>
                    <a:defRPr b="1" i="0" strike="noStrike" sz="1400" u="none">
                      <a:solidFill>
                        <a:srgbClr val="FFFFFF"/>
                      </a:solidFill>
                      <a:effectLst>
                        <a:outerShdw sx="100000" sy="100000" kx="0" ky="0" algn="tl" rotWithShape="1" blurRad="127000" dist="39098" dir="5400000">
                          <a:srgbClr val="000000">
                            <a:alpha val="100000"/>
                          </a:srgbClr>
                        </a:outerShdw>
                      </a:effectLst>
                      <a:latin typeface="Helvetica Neue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b="1" i="0" strike="noStrike" sz="1400" u="none">
                    <a:solidFill>
                      <a:srgbClr val="FFFFFF"/>
                    </a:solidFill>
                    <a:effectLst>
                      <a:outerShdw sx="100000" sy="100000" kx="0" ky="0" algn="tl" rotWithShape="1" blurRad="127000" dist="39098" dir="5400000">
                        <a:srgbClr val="000000">
                          <a:alpha val="100000"/>
                        </a:srgbClr>
                      </a:outerShdw>
                    </a:effectLst>
                    <a:latin typeface="Helvetica Neue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leaderLines>
              <c:spPr>
                <a:noFill/>
                <a:ln w="6350" cap="flat">
                  <a:solidFill>
                    <a:srgbClr val="000000"/>
                  </a:solidFill>
                  <a:prstDash val="solid"/>
                  <a:miter lim="400000"/>
                </a:ln>
                <a:effectLst/>
              </c:spPr>
            </c:leaderLines>
          </c:dLbls>
          <c:cat>
            <c:strRef>
              <c:f>'Sheet 1'!$EC$12:$EF$12</c:f>
              <c:strCache>
                <c:ptCount val="4"/>
                <c:pt idx="0">
                  <c:v>Quad 1</c:v>
                </c:pt>
                <c:pt idx="1">
                  <c:v>Quad 2</c:v>
                </c:pt>
                <c:pt idx="2">
                  <c:v>Quad 3</c:v>
                </c:pt>
                <c:pt idx="3">
                  <c:v>Quad 4</c:v>
                </c:pt>
              </c:strCache>
            </c:strRef>
          </c:cat>
          <c:val>
            <c:numRef>
              <c:f>'Sheet 1'!$EC$13:$EF$13</c:f>
              <c:numCache>
                <c:ptCount val="4"/>
                <c:pt idx="0">
                  <c:v>14.000000</c:v>
                </c:pt>
                <c:pt idx="1">
                  <c:v>22.000000</c:v>
                </c:pt>
                <c:pt idx="2">
                  <c:v>19.000000</c:v>
                </c:pt>
                <c:pt idx="3">
                  <c:v>21.000000</c:v>
                </c:pt>
              </c:numCache>
            </c:numRef>
          </c:val>
        </c:ser>
        <c:firstSliceAng val="0"/>
      </c:pieChart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"/>
          <c:y val="0.929087"/>
          <c:w val="1"/>
          <c:h val="0.0709126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b="0" i="0" strike="noStrike" sz="1300" u="none">
              <a:solidFill>
                <a:srgbClr val="000000"/>
              </a:solidFill>
              <a:latin typeface="Helvetica Neue"/>
            </a:defRPr>
          </a:pPr>
        </a:p>
      </c:txPr>
    </c:legend>
    <c:plotVisOnly val="1"/>
    <c:dispBlanksAs val="gap"/>
  </c:chart>
  <c:spPr>
    <a:noFill/>
    <a:ln>
      <a:noFill/>
    </a:ln>
    <a:effectLst/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9</xdr:col>
      <xdr:colOff>69850</xdr:colOff>
      <xdr:row>19</xdr:row>
      <xdr:rowOff>116983</xdr:rowOff>
    </xdr:from>
    <xdr:to>
      <xdr:col>12</xdr:col>
      <xdr:colOff>277698</xdr:colOff>
      <xdr:row>25</xdr:row>
      <xdr:rowOff>38912</xdr:rowOff>
    </xdr:to>
    <xdr:sp>
      <xdr:nvSpPr>
        <xdr:cNvPr id="2" name="Quadrant…"/>
        <xdr:cNvSpPr txBox="1"/>
      </xdr:nvSpPr>
      <xdr:spPr>
        <a:xfrm>
          <a:off x="3752850" y="4589288"/>
          <a:ext cx="1109549" cy="158309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Quadrant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One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Cycle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Count</a:t>
          </a:r>
        </a:p>
      </xdr:txBody>
    </xdr:sp>
    <xdr:clientData/>
  </xdr:twoCellAnchor>
  <xdr:twoCellAnchor>
    <xdr:from>
      <xdr:col>37</xdr:col>
      <xdr:colOff>273050</xdr:colOff>
      <xdr:row>20</xdr:row>
      <xdr:rowOff>57928</xdr:rowOff>
    </xdr:from>
    <xdr:to>
      <xdr:col>41</xdr:col>
      <xdr:colOff>226898</xdr:colOff>
      <xdr:row>26</xdr:row>
      <xdr:rowOff>13512</xdr:rowOff>
    </xdr:to>
    <xdr:sp>
      <xdr:nvSpPr>
        <xdr:cNvPr id="3" name="Quadrant…"/>
        <xdr:cNvSpPr txBox="1"/>
      </xdr:nvSpPr>
      <xdr:spPr>
        <a:xfrm>
          <a:off x="12630150" y="4754388"/>
          <a:ext cx="1109549" cy="158309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Quadrant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Two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Cycle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Count</a:t>
          </a:r>
        </a:p>
      </xdr:txBody>
    </xdr:sp>
    <xdr:clientData/>
  </xdr:twoCellAnchor>
  <xdr:twoCellAnchor>
    <xdr:from>
      <xdr:col>69</xdr:col>
      <xdr:colOff>162718</xdr:colOff>
      <xdr:row>19</xdr:row>
      <xdr:rowOff>116983</xdr:rowOff>
    </xdr:from>
    <xdr:to>
      <xdr:col>74</xdr:col>
      <xdr:colOff>91166</xdr:colOff>
      <xdr:row>25</xdr:row>
      <xdr:rowOff>38912</xdr:rowOff>
    </xdr:to>
    <xdr:sp>
      <xdr:nvSpPr>
        <xdr:cNvPr id="4" name="Quadrant…"/>
        <xdr:cNvSpPr txBox="1"/>
      </xdr:nvSpPr>
      <xdr:spPr>
        <a:xfrm>
          <a:off x="22222618" y="4589288"/>
          <a:ext cx="1109549" cy="158309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Quadrant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Three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Cycle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Count</a:t>
          </a:r>
        </a:p>
      </xdr:txBody>
    </xdr:sp>
    <xdr:clientData/>
  </xdr:twoCellAnchor>
  <xdr:twoCellAnchor>
    <xdr:from>
      <xdr:col>97</xdr:col>
      <xdr:colOff>118612</xdr:colOff>
      <xdr:row>18</xdr:row>
      <xdr:rowOff>207153</xdr:rowOff>
    </xdr:from>
    <xdr:to>
      <xdr:col>101</xdr:col>
      <xdr:colOff>313761</xdr:colOff>
      <xdr:row>24</xdr:row>
      <xdr:rowOff>129082</xdr:rowOff>
    </xdr:to>
    <xdr:sp>
      <xdr:nvSpPr>
        <xdr:cNvPr id="5" name="Quadrant…"/>
        <xdr:cNvSpPr txBox="1"/>
      </xdr:nvSpPr>
      <xdr:spPr>
        <a:xfrm>
          <a:off x="31106612" y="4462288"/>
          <a:ext cx="1109550" cy="158309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Quadrant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Four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Cycle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Count</a:t>
          </a:r>
        </a:p>
      </xdr:txBody>
    </xdr:sp>
    <xdr:clientData/>
  </xdr:twoCellAnchor>
  <xdr:twoCellAnchor>
    <xdr:from>
      <xdr:col>112</xdr:col>
      <xdr:colOff>416751</xdr:colOff>
      <xdr:row>19</xdr:row>
      <xdr:rowOff>65133</xdr:rowOff>
    </xdr:from>
    <xdr:to>
      <xdr:col>115</xdr:col>
      <xdr:colOff>192799</xdr:colOff>
      <xdr:row>23</xdr:row>
      <xdr:rowOff>209387</xdr:rowOff>
    </xdr:to>
    <xdr:sp>
      <xdr:nvSpPr>
        <xdr:cNvPr id="6" name="Sign…"/>
        <xdr:cNvSpPr txBox="1"/>
      </xdr:nvSpPr>
      <xdr:spPr>
        <a:xfrm>
          <a:off x="36980051" y="4537438"/>
          <a:ext cx="1109549" cy="119899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Sign 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Quadrant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Count</a:t>
          </a:r>
        </a:p>
      </xdr:txBody>
    </xdr:sp>
    <xdr:clientData/>
  </xdr:twoCellAnchor>
  <xdr:twoCellAnchor>
    <xdr:from>
      <xdr:col>118</xdr:col>
      <xdr:colOff>343109</xdr:colOff>
      <xdr:row>19</xdr:row>
      <xdr:rowOff>65133</xdr:rowOff>
    </xdr:from>
    <xdr:to>
      <xdr:col>122</xdr:col>
      <xdr:colOff>4857</xdr:colOff>
      <xdr:row>23</xdr:row>
      <xdr:rowOff>209387</xdr:rowOff>
    </xdr:to>
    <xdr:sp>
      <xdr:nvSpPr>
        <xdr:cNvPr id="7" name="House…"/>
        <xdr:cNvSpPr txBox="1"/>
      </xdr:nvSpPr>
      <xdr:spPr>
        <a:xfrm>
          <a:off x="39611509" y="4537438"/>
          <a:ext cx="1109549" cy="119899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House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Quadrant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Count</a:t>
          </a:r>
        </a:p>
      </xdr:txBody>
    </xdr:sp>
    <xdr:clientData/>
  </xdr:twoCellAnchor>
  <xdr:twoCellAnchor>
    <xdr:from>
      <xdr:col>123</xdr:col>
      <xdr:colOff>168161</xdr:colOff>
      <xdr:row>19</xdr:row>
      <xdr:rowOff>67763</xdr:rowOff>
    </xdr:from>
    <xdr:to>
      <xdr:col>126</xdr:col>
      <xdr:colOff>312509</xdr:colOff>
      <xdr:row>23</xdr:row>
      <xdr:rowOff>212017</xdr:rowOff>
    </xdr:to>
    <xdr:sp>
      <xdr:nvSpPr>
        <xdr:cNvPr id="8" name="Total…"/>
        <xdr:cNvSpPr txBox="1"/>
      </xdr:nvSpPr>
      <xdr:spPr>
        <a:xfrm>
          <a:off x="41112961" y="4540068"/>
          <a:ext cx="1109549" cy="119899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Total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Quadrant</a:t>
          </a:r>
          <a:endParaRPr b="0" baseline="0" cap="none" i="0" spc="0" strike="noStrike" sz="18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ctr" defTabSz="457200" latinLnBrk="0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8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Count</a:t>
          </a:r>
        </a:p>
      </xdr:txBody>
    </xdr:sp>
    <xdr:clientData/>
  </xdr:twoCellAnchor>
  <xdr:twoCellAnchor>
    <xdr:from>
      <xdr:col>2</xdr:col>
      <xdr:colOff>215899</xdr:colOff>
      <xdr:row>36</xdr:row>
      <xdr:rowOff>103497</xdr:rowOff>
    </xdr:from>
    <xdr:to>
      <xdr:col>22</xdr:col>
      <xdr:colOff>50799</xdr:colOff>
      <xdr:row>49</xdr:row>
      <xdr:rowOff>132230</xdr:rowOff>
    </xdr:to>
    <xdr:graphicFrame>
      <xdr:nvGraphicFramePr>
        <xdr:cNvPr id="9" name="2D Pie Chart"/>
        <xdr:cNvGraphicFramePr/>
      </xdr:nvGraphicFramePr>
      <xdr:xfrm>
        <a:off x="1650999" y="9060172"/>
        <a:ext cx="5562601" cy="3182144"/>
      </xdr:xfrm>
      <a:graphic xmlns:a="http://schemas.openxmlformats.org/drawingml/2006/main"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  <xdr:twoCellAnchor>
    <xdr:from>
      <xdr:col>31</xdr:col>
      <xdr:colOff>266699</xdr:colOff>
      <xdr:row>36</xdr:row>
      <xdr:rowOff>14597</xdr:rowOff>
    </xdr:from>
    <xdr:to>
      <xdr:col>50</xdr:col>
      <xdr:colOff>114298</xdr:colOff>
      <xdr:row>49</xdr:row>
      <xdr:rowOff>43330</xdr:rowOff>
    </xdr:to>
    <xdr:graphicFrame>
      <xdr:nvGraphicFramePr>
        <xdr:cNvPr id="10" name="2D Pie Chart"/>
        <xdr:cNvGraphicFramePr/>
      </xdr:nvGraphicFramePr>
      <xdr:xfrm>
        <a:off x="10591799" y="8971272"/>
        <a:ext cx="5588000" cy="3182144"/>
      </xdr:xfrm>
      <a:graphic xmlns:a="http://schemas.openxmlformats.org/drawingml/2006/main">
        <a:graphicData uri="http://schemas.openxmlformats.org/drawingml/2006/chart">
          <c:chart xmlns:c="http://schemas.openxmlformats.org/drawingml/2006/chart" r:id="rId2"/>
        </a:graphicData>
      </a:graphic>
    </xdr:graphicFrame>
    <xdr:clientData/>
  </xdr:twoCellAnchor>
  <xdr:twoCellAnchor>
    <xdr:from>
      <xdr:col>60</xdr:col>
      <xdr:colOff>228260</xdr:colOff>
      <xdr:row>36</xdr:row>
      <xdr:rowOff>14597</xdr:rowOff>
    </xdr:from>
    <xdr:to>
      <xdr:col>78</xdr:col>
      <xdr:colOff>736260</xdr:colOff>
      <xdr:row>49</xdr:row>
      <xdr:rowOff>43331</xdr:rowOff>
    </xdr:to>
    <xdr:graphicFrame>
      <xdr:nvGraphicFramePr>
        <xdr:cNvPr id="11" name="2D Pie Chart"/>
        <xdr:cNvGraphicFramePr/>
      </xdr:nvGraphicFramePr>
      <xdr:xfrm>
        <a:off x="19646560" y="8971272"/>
        <a:ext cx="5562601" cy="3182145"/>
      </xdr:xfrm>
      <a:graphic xmlns:a="http://schemas.openxmlformats.org/drawingml/2006/main">
        <a:graphicData uri="http://schemas.openxmlformats.org/drawingml/2006/chart">
          <c:chart xmlns:c="http://schemas.openxmlformats.org/drawingml/2006/chart" r:id="rId3"/>
        </a:graphicData>
      </a:graphic>
    </xdr:graphicFrame>
    <xdr:clientData/>
  </xdr:twoCellAnchor>
  <xdr:twoCellAnchor>
    <xdr:from>
      <xdr:col>87</xdr:col>
      <xdr:colOff>239262</xdr:colOff>
      <xdr:row>36</xdr:row>
      <xdr:rowOff>14597</xdr:rowOff>
    </xdr:from>
    <xdr:to>
      <xdr:col>105</xdr:col>
      <xdr:colOff>810762</xdr:colOff>
      <xdr:row>49</xdr:row>
      <xdr:rowOff>43330</xdr:rowOff>
    </xdr:to>
    <xdr:graphicFrame>
      <xdr:nvGraphicFramePr>
        <xdr:cNvPr id="12" name="2D Pie Chart"/>
        <xdr:cNvGraphicFramePr/>
      </xdr:nvGraphicFramePr>
      <xdr:xfrm>
        <a:off x="28369762" y="8971272"/>
        <a:ext cx="5549901" cy="3182144"/>
      </xdr:xfrm>
      <a:graphic xmlns:a="http://schemas.openxmlformats.org/drawingml/2006/main">
        <a:graphicData uri="http://schemas.openxmlformats.org/drawingml/2006/chart">
          <c:chart xmlns:c="http://schemas.openxmlformats.org/drawingml/2006/chart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H53"/>
  <sheetViews>
    <sheetView workbookViewId="0" showGridLines="0" defaultGridColor="1"/>
  </sheetViews>
  <sheetFormatPr defaultColWidth="10.3333" defaultRowHeight="17.1" customHeight="1" outlineLevelRow="0" outlineLevelCol="0"/>
  <cols>
    <col min="1" max="1" width="10.3516" style="1" customWidth="1"/>
    <col min="2" max="2" width="8.5" style="1" customWidth="1"/>
    <col min="3" max="3" width="4.35156" style="1" customWidth="1"/>
    <col min="4" max="4" width="4.5" style="1" customWidth="1"/>
    <col min="5" max="5" width="3.35156" style="1" customWidth="1"/>
    <col min="6" max="6" width="3.67188" style="1" customWidth="1"/>
    <col min="7" max="7" width="4.35156" style="1" customWidth="1"/>
    <col min="8" max="9" width="4.67188" style="1" customWidth="1"/>
    <col min="10" max="10" width="5.35156" style="1" customWidth="1"/>
    <col min="11" max="11" width="3.67188" style="1" customWidth="1"/>
    <col min="12" max="12" width="2.85156" style="1" customWidth="1"/>
    <col min="13" max="13" width="5.17188" style="1" customWidth="1"/>
    <col min="14" max="14" width="4.5" style="1" customWidth="1"/>
    <col min="15" max="16" width="3.5" style="1" customWidth="1"/>
    <col min="17" max="17" width="3.17188" style="1" customWidth="1"/>
    <col min="18" max="18" width="2.85156" style="1" customWidth="1"/>
    <col min="19" max="19" width="2.5" style="1" customWidth="1"/>
    <col min="20" max="21" width="2.85156" style="1" customWidth="1"/>
    <col min="22" max="22" width="3" style="1" customWidth="1"/>
    <col min="23" max="23" width="3.35156" style="1" customWidth="1"/>
    <col min="24" max="24" width="4.17188" style="1" customWidth="1"/>
    <col min="25" max="25" width="5.85156" style="1" customWidth="1"/>
    <col min="26" max="26" width="3.5" style="1" customWidth="1"/>
    <col min="27" max="27" width="7.67188" style="1" customWidth="1"/>
    <col min="28" max="28" width="5" style="1" customWidth="1"/>
    <col min="29" max="29" width="5.35156" style="1" customWidth="1"/>
    <col min="30" max="30" width="3.5" style="1" customWidth="1"/>
    <col min="31" max="31" width="3.17188" style="1" customWidth="1"/>
    <col min="32" max="33" width="4.85156" style="1" customWidth="1"/>
    <col min="34" max="34" width="5" style="1" customWidth="1"/>
    <col min="35" max="35" width="4.85156" style="1" customWidth="1"/>
    <col min="36" max="36" width="3" style="1" customWidth="1"/>
    <col min="37" max="37" width="4.17188" style="1" customWidth="1"/>
    <col min="38" max="39" width="4.35156" style="1" customWidth="1"/>
    <col min="40" max="40" width="3" style="1" customWidth="1"/>
    <col min="41" max="41" width="3.5" style="1" customWidth="1"/>
    <col min="42" max="42" width="3.35156" style="1" customWidth="1"/>
    <col min="43" max="43" width="3.17188" style="1" customWidth="1"/>
    <col min="44" max="44" width="3.35156" style="1" customWidth="1"/>
    <col min="45" max="45" width="3.5" style="1" customWidth="1"/>
    <col min="46" max="46" width="3.67188" style="1" customWidth="1"/>
    <col min="47" max="48" width="3.85156" style="1" customWidth="1"/>
    <col min="49" max="49" width="5.35156" style="1" customWidth="1"/>
    <col min="50" max="50" width="3.5" style="1" customWidth="1"/>
    <col min="51" max="51" width="1.85156" style="1" customWidth="1"/>
    <col min="52" max="52" width="7.67188" style="1" customWidth="1"/>
    <col min="53" max="53" width="1.5" style="1" customWidth="1"/>
    <col min="54" max="54" width="7.5" style="1" customWidth="1"/>
    <col min="55" max="55" width="4.5" style="1" customWidth="1"/>
    <col min="56" max="56" width="4.17188" style="1" customWidth="1"/>
    <col min="57" max="57" width="3.35156" style="1" customWidth="1"/>
    <col min="58" max="58" width="3.5" style="1" customWidth="1"/>
    <col min="59" max="59" width="4.5" style="1" customWidth="1"/>
    <col min="60" max="60" width="5.5" style="1" customWidth="1"/>
    <col min="61" max="61" width="4.85156" style="1" customWidth="1"/>
    <col min="62" max="62" width="4.35156" style="1" customWidth="1"/>
    <col min="63" max="63" width="3" style="1" customWidth="1"/>
    <col min="64" max="64" width="3.35156" style="1" customWidth="1"/>
    <col min="65" max="65" width="5.17188" style="1" customWidth="1"/>
    <col min="66" max="66" width="5.67188" style="1" customWidth="1"/>
    <col min="67" max="67" width="2.5" style="1" customWidth="1"/>
    <col min="68" max="68" width="2.67188" style="1" customWidth="1"/>
    <col min="69" max="69" width="3.17188" style="1" customWidth="1"/>
    <col min="70" max="71" width="2.67188" style="1" customWidth="1"/>
    <col min="72" max="72" width="3.17188" style="1" customWidth="1"/>
    <col min="73" max="73" width="3.67188" style="1" customWidth="1"/>
    <col min="74" max="75" width="3.35156" style="1" customWidth="1"/>
    <col min="76" max="76" width="3.5" style="1" customWidth="1"/>
    <col min="77" max="77" width="5.67188" style="1" customWidth="1"/>
    <col min="78" max="78" width="3.67188" style="1" customWidth="1"/>
    <col min="79" max="79" width="10.8516" style="1" customWidth="1"/>
    <col min="80" max="80" width="3.5" style="1" customWidth="1"/>
    <col min="81" max="81" width="7.5" style="1" customWidth="1"/>
    <col min="82" max="82" width="4.35156" style="1" customWidth="1"/>
    <col min="83" max="83" width="4.67188" style="1" customWidth="1"/>
    <col min="84" max="84" width="4.35156" style="1" customWidth="1"/>
    <col min="85" max="85" width="3.85156" style="1" customWidth="1"/>
    <col min="86" max="86" width="4.35156" style="1" customWidth="1"/>
    <col min="87" max="87" width="4.67188" style="1" customWidth="1"/>
    <col min="88" max="88" width="5" style="1" customWidth="1"/>
    <col min="89" max="89" width="4.5" style="1" customWidth="1"/>
    <col min="90" max="91" width="3" style="1" customWidth="1"/>
    <col min="92" max="92" width="5.35156" style="1" customWidth="1"/>
    <col min="93" max="93" width="4.67188" style="1" customWidth="1"/>
    <col min="94" max="101" width="3" style="1" customWidth="1"/>
    <col min="102" max="102" width="4.17188" style="1" customWidth="1"/>
    <col min="103" max="103" width="3.17188" style="1" customWidth="1"/>
    <col min="104" max="104" width="5.35156" style="1" customWidth="1"/>
    <col min="105" max="105" width="3.17188" style="1" customWidth="1"/>
    <col min="106" max="106" width="10.8516" style="1" customWidth="1"/>
    <col min="107" max="107" width="7.35156" style="1" customWidth="1"/>
    <col min="108" max="111" width="5.85156" style="1" customWidth="1"/>
    <col min="112" max="112" width="3.85156" style="1" customWidth="1"/>
    <col min="113" max="117" width="5.85156" style="1" customWidth="1"/>
    <col min="118" max="118" width="6.35156" style="1" customWidth="1"/>
    <col min="119" max="119" width="6.17188" style="1" customWidth="1"/>
    <col min="120" max="120" width="6.35156" style="1" customWidth="1"/>
    <col min="121" max="121" width="4" style="1" customWidth="1"/>
    <col min="122" max="122" width="2.5" style="1" customWidth="1"/>
    <col min="123" max="123" width="3" style="1" customWidth="1"/>
    <col min="124" max="124" width="2.67188" style="1" customWidth="1"/>
    <col min="125" max="125" width="3.67188" style="1" customWidth="1"/>
    <col min="126" max="131" width="6.35156" style="1" customWidth="1"/>
    <col min="132" max="132" width="17.1719" style="1" customWidth="1"/>
    <col min="133" max="135" width="10.5" style="1" customWidth="1"/>
    <col min="136" max="136" width="13.3516" style="1" customWidth="1"/>
    <col min="137" max="137" width="10.5" style="1" customWidth="1"/>
    <col min="138" max="138" width="15.3516" style="1" customWidth="1"/>
    <col min="139" max="16384" width="10.3516" style="1" customWidth="1"/>
  </cols>
  <sheetData>
    <row r="1" ht="9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4"/>
      <c r="DY1" s="4"/>
      <c r="DZ1" s="4"/>
      <c r="EA1" s="4"/>
      <c r="EB1" s="4"/>
      <c r="EC1" s="4"/>
      <c r="ED1" s="4"/>
      <c r="EE1" s="4"/>
      <c r="EF1" s="4"/>
      <c r="EG1" s="5"/>
      <c r="EH1" s="6"/>
    </row>
    <row r="2" ht="43.65" customHeight="1">
      <c r="A2" t="s" s="7">
        <v>0</v>
      </c>
      <c r="B2" t="s" s="7">
        <v>1</v>
      </c>
      <c r="C2" t="s" s="7">
        <v>2</v>
      </c>
      <c r="D2" t="s" s="7">
        <v>3</v>
      </c>
      <c r="E2" t="s" s="7">
        <v>4</v>
      </c>
      <c r="F2" t="s" s="7">
        <v>5</v>
      </c>
      <c r="G2" t="s" s="7">
        <v>6</v>
      </c>
      <c r="H2" t="s" s="7">
        <v>7</v>
      </c>
      <c r="I2" t="s" s="7">
        <v>8</v>
      </c>
      <c r="J2" t="s" s="7">
        <v>9</v>
      </c>
      <c r="K2" t="s" s="7">
        <v>10</v>
      </c>
      <c r="L2" t="s" s="7">
        <v>11</v>
      </c>
      <c r="M2" t="s" s="7">
        <v>12</v>
      </c>
      <c r="N2" t="s" s="7">
        <v>13</v>
      </c>
      <c r="O2" t="s" s="7">
        <v>14</v>
      </c>
      <c r="P2" t="s" s="7">
        <v>15</v>
      </c>
      <c r="Q2" t="s" s="7">
        <v>16</v>
      </c>
      <c r="R2" t="s" s="7">
        <v>17</v>
      </c>
      <c r="S2" t="s" s="7">
        <v>18</v>
      </c>
      <c r="T2" t="s" s="7">
        <v>19</v>
      </c>
      <c r="U2" t="s" s="7">
        <v>20</v>
      </c>
      <c r="V2" t="s" s="7">
        <v>21</v>
      </c>
      <c r="W2" t="s" s="7">
        <v>22</v>
      </c>
      <c r="X2" t="s" s="7">
        <v>23</v>
      </c>
      <c r="Y2" t="s" s="7">
        <v>24</v>
      </c>
      <c r="Z2" s="8"/>
      <c r="AA2" t="s" s="7">
        <v>1</v>
      </c>
      <c r="AB2" t="s" s="7">
        <v>2</v>
      </c>
      <c r="AC2" t="s" s="7">
        <v>3</v>
      </c>
      <c r="AD2" t="s" s="7">
        <v>4</v>
      </c>
      <c r="AE2" t="s" s="7">
        <v>5</v>
      </c>
      <c r="AF2" t="s" s="7">
        <v>6</v>
      </c>
      <c r="AG2" t="s" s="7">
        <v>7</v>
      </c>
      <c r="AH2" t="s" s="7">
        <v>8</v>
      </c>
      <c r="AI2" t="s" s="7">
        <v>9</v>
      </c>
      <c r="AJ2" t="s" s="7">
        <v>10</v>
      </c>
      <c r="AK2" t="s" s="7">
        <v>11</v>
      </c>
      <c r="AL2" t="s" s="7">
        <v>12</v>
      </c>
      <c r="AM2" t="s" s="7">
        <v>13</v>
      </c>
      <c r="AN2" t="s" s="7">
        <v>14</v>
      </c>
      <c r="AO2" t="s" s="7">
        <v>15</v>
      </c>
      <c r="AP2" t="s" s="7">
        <v>16</v>
      </c>
      <c r="AQ2" t="s" s="7">
        <v>17</v>
      </c>
      <c r="AR2" t="s" s="7">
        <v>18</v>
      </c>
      <c r="AS2" t="s" s="7">
        <v>19</v>
      </c>
      <c r="AT2" t="s" s="7">
        <v>20</v>
      </c>
      <c r="AU2" t="s" s="7">
        <v>21</v>
      </c>
      <c r="AV2" t="s" s="7">
        <v>22</v>
      </c>
      <c r="AW2" t="s" s="7">
        <v>23</v>
      </c>
      <c r="AX2" t="s" s="7">
        <v>25</v>
      </c>
      <c r="AY2" s="8"/>
      <c r="AZ2" s="8"/>
      <c r="BA2" s="8"/>
      <c r="BB2" t="s" s="7">
        <v>1</v>
      </c>
      <c r="BC2" t="s" s="7">
        <v>2</v>
      </c>
      <c r="BD2" t="s" s="7">
        <v>3</v>
      </c>
      <c r="BE2" t="s" s="7">
        <v>4</v>
      </c>
      <c r="BF2" t="s" s="7">
        <v>5</v>
      </c>
      <c r="BG2" t="s" s="7">
        <v>6</v>
      </c>
      <c r="BH2" t="s" s="7">
        <v>7</v>
      </c>
      <c r="BI2" t="s" s="7">
        <v>8</v>
      </c>
      <c r="BJ2" t="s" s="7">
        <v>9</v>
      </c>
      <c r="BK2" t="s" s="7">
        <v>10</v>
      </c>
      <c r="BL2" t="s" s="7">
        <v>11</v>
      </c>
      <c r="BM2" t="s" s="7">
        <v>12</v>
      </c>
      <c r="BN2" t="s" s="7">
        <v>13</v>
      </c>
      <c r="BO2" t="s" s="7">
        <v>14</v>
      </c>
      <c r="BP2" t="s" s="7">
        <v>15</v>
      </c>
      <c r="BQ2" t="s" s="7">
        <v>26</v>
      </c>
      <c r="BR2" t="s" s="7">
        <v>17</v>
      </c>
      <c r="BS2" t="s" s="7">
        <v>18</v>
      </c>
      <c r="BT2" t="s" s="7">
        <v>19</v>
      </c>
      <c r="BU2" t="s" s="7">
        <v>20</v>
      </c>
      <c r="BV2" t="s" s="7">
        <v>21</v>
      </c>
      <c r="BW2" t="s" s="7">
        <v>22</v>
      </c>
      <c r="BX2" t="s" s="7">
        <v>23</v>
      </c>
      <c r="BY2" t="s" s="7">
        <v>27</v>
      </c>
      <c r="BZ2" s="8"/>
      <c r="CA2" s="8"/>
      <c r="CB2" s="8"/>
      <c r="CC2" t="s" s="7">
        <v>1</v>
      </c>
      <c r="CD2" t="s" s="7">
        <v>2</v>
      </c>
      <c r="CE2" t="s" s="7">
        <v>3</v>
      </c>
      <c r="CF2" t="s" s="7">
        <v>4</v>
      </c>
      <c r="CG2" t="s" s="7">
        <v>5</v>
      </c>
      <c r="CH2" t="s" s="7">
        <v>6</v>
      </c>
      <c r="CI2" t="s" s="7">
        <v>7</v>
      </c>
      <c r="CJ2" t="s" s="7">
        <v>8</v>
      </c>
      <c r="CK2" t="s" s="7">
        <v>9</v>
      </c>
      <c r="CL2" t="s" s="7">
        <v>10</v>
      </c>
      <c r="CM2" t="s" s="7">
        <v>11</v>
      </c>
      <c r="CN2" t="s" s="7">
        <v>12</v>
      </c>
      <c r="CO2" t="s" s="7">
        <v>13</v>
      </c>
      <c r="CP2" t="s" s="7">
        <v>14</v>
      </c>
      <c r="CQ2" t="s" s="7">
        <v>15</v>
      </c>
      <c r="CR2" t="s" s="7">
        <v>16</v>
      </c>
      <c r="CS2" t="s" s="7">
        <v>17</v>
      </c>
      <c r="CT2" t="s" s="7">
        <v>18</v>
      </c>
      <c r="CU2" t="s" s="7">
        <v>19</v>
      </c>
      <c r="CV2" t="s" s="7">
        <v>20</v>
      </c>
      <c r="CW2" t="s" s="7">
        <v>21</v>
      </c>
      <c r="CX2" t="s" s="7">
        <v>22</v>
      </c>
      <c r="CY2" t="s" s="7">
        <v>23</v>
      </c>
      <c r="CZ2" t="s" s="7">
        <v>28</v>
      </c>
      <c r="DA2" s="8"/>
      <c r="DB2" s="8"/>
      <c r="DC2" t="s" s="7">
        <v>1</v>
      </c>
      <c r="DD2" t="s" s="7">
        <v>29</v>
      </c>
      <c r="DE2" t="s" s="7">
        <v>30</v>
      </c>
      <c r="DF2" t="s" s="7">
        <v>31</v>
      </c>
      <c r="DG2" t="s" s="7">
        <v>32</v>
      </c>
      <c r="DH2" t="s" s="7">
        <v>33</v>
      </c>
      <c r="DI2" t="s" s="7">
        <v>34</v>
      </c>
      <c r="DJ2" t="s" s="7">
        <v>35</v>
      </c>
      <c r="DK2" t="s" s="7">
        <v>36</v>
      </c>
      <c r="DL2" t="s" s="7">
        <v>37</v>
      </c>
      <c r="DM2" t="s" s="7">
        <v>38</v>
      </c>
      <c r="DN2" t="s" s="7">
        <v>39</v>
      </c>
      <c r="DO2" t="s" s="7">
        <v>40</v>
      </c>
      <c r="DP2" t="s" s="7">
        <v>41</v>
      </c>
      <c r="DQ2" t="s" s="7">
        <v>42</v>
      </c>
      <c r="DR2" t="s" s="7">
        <v>43</v>
      </c>
      <c r="DS2" t="s" s="7">
        <v>44</v>
      </c>
      <c r="DT2" t="s" s="7">
        <v>45</v>
      </c>
      <c r="DU2" t="s" s="7">
        <v>46</v>
      </c>
      <c r="DV2" s="8"/>
      <c r="DW2" s="8"/>
      <c r="DX2" s="9"/>
      <c r="DY2" s="10"/>
      <c r="DZ2" s="10"/>
      <c r="EA2" s="10"/>
      <c r="EB2" s="11"/>
      <c r="EC2" s="11"/>
      <c r="ED2" s="11"/>
      <c r="EE2" s="11"/>
      <c r="EF2" s="11"/>
      <c r="EG2" s="12"/>
      <c r="EH2" s="13"/>
    </row>
    <row r="3" ht="17.65" customHeight="1">
      <c r="A3" t="s" s="14">
        <v>47</v>
      </c>
      <c r="B3" s="15">
        <f>EF41</f>
        <v>354.983333333333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5">
        <f>B3</f>
        <v>354.983333333333</v>
      </c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5">
        <v>60</v>
      </c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5">
        <f>B3</f>
        <v>354.983333333333</v>
      </c>
      <c r="DD3" s="15">
        <f>IF(B3&lt;90,1,0)</f>
        <v>0</v>
      </c>
      <c r="DE3" s="15">
        <f>IF(B3&gt;=90,IF(B3&lt;180,1,0))</f>
        <v>0</v>
      </c>
      <c r="DF3" s="15">
        <f>IF(AND(B3&gt;=180,B3&lt;270),1,0)</f>
        <v>0</v>
      </c>
      <c r="DG3" s="15">
        <f>IF(AND(B3&gt;=270,B3&lt;360),1,0)</f>
        <v>1</v>
      </c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9"/>
      <c r="DY3" s="10"/>
      <c r="DZ3" s="10"/>
      <c r="EA3" s="17"/>
      <c r="EB3" s="8"/>
      <c r="EC3" t="s" s="7">
        <v>48</v>
      </c>
      <c r="ED3" t="s" s="7">
        <v>49</v>
      </c>
      <c r="EE3" t="s" s="7">
        <v>50</v>
      </c>
      <c r="EF3" t="s" s="7">
        <v>51</v>
      </c>
      <c r="EG3" s="18"/>
      <c r="EH3" s="13"/>
    </row>
    <row r="4" ht="17.65" customHeight="1">
      <c r="A4" t="s" s="14">
        <v>52</v>
      </c>
      <c r="B4" s="15">
        <f>EF42</f>
        <v>173.3</v>
      </c>
      <c r="C4" s="15">
        <f>IF(AND(B3&gt;B4,B3&lt;B4+90),1,0)</f>
        <v>0</v>
      </c>
      <c r="D4" s="15">
        <f>IF(AND(B4-360&lt;B3,B4-270&gt;B3),1,0)</f>
        <v>0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5">
        <f>B4:B4</f>
        <v>173.3</v>
      </c>
      <c r="AB4" s="15">
        <f>IF(AND(B3&gt;B4+90,B3&lt;B4+180),1,0)</f>
        <v>0</v>
      </c>
      <c r="AC4" s="15">
        <f>IF(AND(B4-270&lt;B3,B4-180&gt;B3),1,0)</f>
        <v>0</v>
      </c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5">
        <f>B4</f>
        <v>173.3</v>
      </c>
      <c r="BC4" s="15">
        <f>IF(AND(B3&gt;B4+180,B3&lt;B4+270),1,0)</f>
        <v>1</v>
      </c>
      <c r="BD4" s="15">
        <f>IF(AND(B4-180&lt;B3,B4-90&gt;B3),1,0)</f>
        <v>0</v>
      </c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5">
        <v>277.27</v>
      </c>
      <c r="CD4" s="15">
        <f>IF(AND(B3&gt;B4+270,B3&lt;B4+360),1,0)</f>
        <v>0</v>
      </c>
      <c r="CE4" s="15">
        <f>IF(AND(B4-90&lt;B3,B4&gt;B3),1,0)</f>
        <v>0</v>
      </c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5">
        <f>B4</f>
        <v>173.3</v>
      </c>
      <c r="DD4" s="15">
        <f>IF(B4&lt;90,1,0)</f>
        <v>0</v>
      </c>
      <c r="DE4" s="15">
        <f>IF(B4&gt;=90,IF(B4&lt;180,1,0))</f>
        <v>1</v>
      </c>
      <c r="DF4" s="15">
        <f>IF(AND(B4&gt;=180,B4&lt;270),1,0)</f>
        <v>0</v>
      </c>
      <c r="DG4" s="15">
        <f>IF(AND(B4&gt;=270,B4&lt;360),1,0)</f>
        <v>0</v>
      </c>
      <c r="DH4" s="16"/>
      <c r="DI4" s="15">
        <f>IF(AND(B4&gt;=B3,B4&lt;=B3+90),1,0)</f>
        <v>0</v>
      </c>
      <c r="DJ4" s="15">
        <f>IF(AND(B3-360&lt;B4,B3-270&gt;B4),1,0)</f>
        <v>0</v>
      </c>
      <c r="DK4" s="15">
        <f>IF(AND(B4&gt;=B3+90,B4&lt;B3+180),1,0)</f>
        <v>0</v>
      </c>
      <c r="DL4" s="15">
        <f>IF(AND(B3-270&lt;B4,B3-180&gt;B4),1,0)</f>
        <v>1</v>
      </c>
      <c r="DM4" s="15">
        <f>IF(AND(B4&gt;=B3+180,B4&lt;B3+270),1,0)</f>
        <v>0</v>
      </c>
      <c r="DN4" s="15">
        <f>IF(AND(B3-180&lt;B4,B3-90&gt;B4),1,0)</f>
        <v>0</v>
      </c>
      <c r="DO4" s="15">
        <f>IF(AND(B4&gt;=B3+270,B4&lt;B3+360),1,0)</f>
        <v>0</v>
      </c>
      <c r="DP4" s="15">
        <f>IF(AND(B3-90&lt;B4,B3&gt;B4),1,0)</f>
        <v>0</v>
      </c>
      <c r="DQ4" s="16"/>
      <c r="DR4" s="16"/>
      <c r="DS4" s="16"/>
      <c r="DT4" s="16"/>
      <c r="DU4" s="16"/>
      <c r="DV4" s="16"/>
      <c r="DW4" s="16"/>
      <c r="DX4" s="9"/>
      <c r="DY4" s="10"/>
      <c r="DZ4" s="10"/>
      <c r="EA4" s="17"/>
      <c r="EB4" t="s" s="14">
        <v>53</v>
      </c>
      <c r="EC4" s="15">
        <f>DH14</f>
        <v>2</v>
      </c>
      <c r="ED4" s="15">
        <f>DH15</f>
        <v>3</v>
      </c>
      <c r="EE4" s="15">
        <f>DH16</f>
        <v>2</v>
      </c>
      <c r="EF4" s="15">
        <f>DH17</f>
        <v>4</v>
      </c>
      <c r="EG4" s="18"/>
      <c r="EH4" s="13"/>
    </row>
    <row r="5" ht="17.65" customHeight="1">
      <c r="A5" t="s" s="14">
        <v>54</v>
      </c>
      <c r="B5" s="15">
        <f>EF43</f>
        <v>313.3</v>
      </c>
      <c r="C5" s="15">
        <f>IF(AND(B3&gt;B5,B3&lt;B5+90),1,0)</f>
        <v>1</v>
      </c>
      <c r="D5" s="15">
        <f>IF(AND(B5-360&lt;B3,B5-270&gt;B3),1,0)</f>
        <v>0</v>
      </c>
      <c r="E5" s="15">
        <f>IF(AND(B4&gt;B5,B4&lt;B5+90),1,0)</f>
        <v>0</v>
      </c>
      <c r="F5" s="15">
        <f>IF(AND(B5-360&lt;B4,B5-270&gt;B4),1,0)</f>
        <v>0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5">
        <f>B5:B5</f>
        <v>313.3</v>
      </c>
      <c r="AB5" s="15">
        <f>IF(AND(B3&gt;B5+90,B3&lt;B5+180),1,0)</f>
        <v>0</v>
      </c>
      <c r="AC5" s="15">
        <f>IF(AND(B5-270&lt;B3,B5-180&gt;B3),1,0)</f>
        <v>0</v>
      </c>
      <c r="AD5" s="15">
        <f>IF(AND(B4&gt;B5+90,B4&lt;B5+180),1,0)</f>
        <v>0</v>
      </c>
      <c r="AE5" s="15">
        <f>IF(AND(B5-270&lt;B4,B5-180&gt;B4),1,0)</f>
        <v>0</v>
      </c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5">
        <f>B5</f>
        <v>313.3</v>
      </c>
      <c r="BC5" s="15">
        <f>IF(AND(B3&gt;B5+180,B3&lt;B5+270),1,0)</f>
        <v>0</v>
      </c>
      <c r="BD5" s="15">
        <f>IF(AND(B5-180&lt;B3,B5-90&gt;B3),1,0)</f>
        <v>0</v>
      </c>
      <c r="BE5" s="15">
        <f>IF(AND(B4&gt;B5+180,B4&lt;B5+270),1,0)</f>
        <v>0</v>
      </c>
      <c r="BF5" s="15">
        <f>IF(AND(B5-180&lt;B4,B5-90&gt;B4),1,0)</f>
        <v>1</v>
      </c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5">
        <v>193.21</v>
      </c>
      <c r="CD5" s="15">
        <f>IF(AND(B3&gt;B5+270,B3&lt;B5+360),1,0)</f>
        <v>0</v>
      </c>
      <c r="CE5" s="15">
        <f>IF(AND(B5-90&lt;B3,B5&gt;B3),1,0)</f>
        <v>0</v>
      </c>
      <c r="CF5" s="15">
        <f>IF(AND(B4&gt;B5+270,B4&lt;B5+360),1,0)</f>
        <v>0</v>
      </c>
      <c r="CG5" s="15">
        <f>IF(AND(B5-90&lt;B4,B5&gt;B4),1,0)</f>
        <v>0</v>
      </c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5">
        <f>B5</f>
        <v>313.3</v>
      </c>
      <c r="DD5" s="15">
        <f>IF(B5&lt;90,1,0)</f>
        <v>0</v>
      </c>
      <c r="DE5" s="15">
        <f>IF(B5&gt;=90,IF(B5&lt;180,1,0))</f>
        <v>0</v>
      </c>
      <c r="DF5" s="15">
        <f>IF(AND(B5&gt;=180,B5&lt;270),1,0)</f>
        <v>0</v>
      </c>
      <c r="DG5" s="15">
        <f>IF(AND(B5&gt;=270,B5&lt;360),1,0)</f>
        <v>1</v>
      </c>
      <c r="DH5" s="16"/>
      <c r="DI5" s="15">
        <f>IF(AND(B5&gt;=B3,B5&lt;=B3+90),1,0)</f>
        <v>0</v>
      </c>
      <c r="DJ5" s="15">
        <f>IF(AND(B3-360&lt;B5,B3-270&gt;B5),1,0)</f>
        <v>0</v>
      </c>
      <c r="DK5" s="15">
        <f>IF(AND(B5&gt;=B3+90,B5&lt;B3+180),1,0)</f>
        <v>0</v>
      </c>
      <c r="DL5" s="15">
        <f>IF(AND(B3-270&lt;B5,B3-180&gt;B5),1,0)</f>
        <v>0</v>
      </c>
      <c r="DM5" s="15">
        <f>IF(AND(B5&gt;=B3+180,B5&lt;B3+270),1,0)</f>
        <v>0</v>
      </c>
      <c r="DN5" s="15">
        <f>IF(AND(B3-180&lt;B5,B3-90&gt;B5),1,0)</f>
        <v>0</v>
      </c>
      <c r="DO5" s="15">
        <f>IF(AND(B5&gt;=B3+270,B5&lt;B3+360),1,0)</f>
        <v>0</v>
      </c>
      <c r="DP5" s="15">
        <f>IF(AND(B3-90&lt;B5,B3&gt;B5),1,0)</f>
        <v>1</v>
      </c>
      <c r="DQ5" s="16"/>
      <c r="DR5" s="16"/>
      <c r="DS5" s="16"/>
      <c r="DT5" s="16"/>
      <c r="DU5" s="16"/>
      <c r="DV5" s="16"/>
      <c r="DW5" s="16"/>
      <c r="DX5" s="9"/>
      <c r="DY5" s="10"/>
      <c r="DZ5" s="10"/>
      <c r="EA5" s="10"/>
      <c r="EB5" s="19"/>
      <c r="EC5" s="19"/>
      <c r="ED5" s="19"/>
      <c r="EE5" s="19"/>
      <c r="EF5" s="19"/>
      <c r="EG5" s="12"/>
      <c r="EH5" s="13"/>
    </row>
    <row r="6" ht="17.65" customHeight="1">
      <c r="A6" t="s" s="14">
        <v>55</v>
      </c>
      <c r="B6" s="15">
        <f>EF44</f>
        <v>0.42</v>
      </c>
      <c r="C6" s="15">
        <f>IF(AND(B3&gt;B6,B3&lt;B6+90),1,0)</f>
        <v>0</v>
      </c>
      <c r="D6" s="15">
        <f>IF(AND(B6-360&lt;B3,B6-270&gt;B3),1,0)</f>
        <v>0</v>
      </c>
      <c r="E6" s="15">
        <f>IF(AND(B4&gt;B6,B4&lt;B6+90),1,0)</f>
        <v>0</v>
      </c>
      <c r="F6" s="15">
        <f>IF(AND(B6-360&lt;B4,B6-270&gt;B4),1,0)</f>
        <v>0</v>
      </c>
      <c r="G6" s="15">
        <f>IF(AND(B5&gt;B6,B5&lt;B6+90),1,0)</f>
        <v>0</v>
      </c>
      <c r="H6" s="15">
        <f>IF(AND(B6-360&lt;B5,B6-270&gt;B5),1,0)</f>
        <v>0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5">
        <f>B6:B6</f>
        <v>0.42</v>
      </c>
      <c r="AB6" s="15">
        <f>IF(AND(B3&gt;B6+90,B3&lt;B6+180),1,0)</f>
        <v>0</v>
      </c>
      <c r="AC6" s="15">
        <f>IF(AND(B6-270&lt;B3,B6-180&gt;B3),1,0)</f>
        <v>0</v>
      </c>
      <c r="AD6" s="15">
        <f>IF(AND(B4&gt;B6+90,B4&lt;B6+180),1,0)</f>
        <v>1</v>
      </c>
      <c r="AE6" s="15">
        <f>IF(AND(B6-270&lt;B4,B6-180&gt;B4),1,0)</f>
        <v>0</v>
      </c>
      <c r="AF6" s="15">
        <f>IF(AND(B5&gt;B6+90,B5&lt;B6+180),1,0)</f>
        <v>0</v>
      </c>
      <c r="AG6" s="15">
        <f>IF(AND(B6-270&lt;B5,B6-180&gt;B5),1,0)</f>
        <v>0</v>
      </c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5">
        <f>B6</f>
        <v>0.42</v>
      </c>
      <c r="BC6" s="15">
        <f>IF(AND(B3&gt;B6+180,B3&lt;B6+270),1,0)</f>
        <v>0</v>
      </c>
      <c r="BD6" s="15">
        <f>IF(AND(B6-180&lt;B3,B6-90&gt;B3),1,0)</f>
        <v>0</v>
      </c>
      <c r="BE6" s="15">
        <f>IF(AND(B4&gt;B6+180,B4&lt;B6+270),1,0)</f>
        <v>0</v>
      </c>
      <c r="BF6" s="15">
        <f>IF(AND(B6-180&lt;B4,B6-90&gt;B4),1,0)</f>
        <v>0</v>
      </c>
      <c r="BG6" s="15">
        <f>IF(AND(B5&gt;B6+180,B5&lt;B6+270),1,0)</f>
        <v>0</v>
      </c>
      <c r="BH6" s="15">
        <f>IF(AND(B6-180&lt;B5,B6-90&gt;B5),1,0)</f>
        <v>0</v>
      </c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5">
        <v>221.28</v>
      </c>
      <c r="CD6" s="15">
        <f>IF(AND(B3&gt;B6+270,B3&lt;B6+360),1,0)</f>
        <v>1</v>
      </c>
      <c r="CE6" s="15">
        <f>IF(AND(B6-90&lt;B3,B6&gt;B3),1,0)</f>
        <v>0</v>
      </c>
      <c r="CF6" s="15">
        <f>IF(AND(B4&gt;B6+270,B4&lt;B6+360),1,0)</f>
        <v>0</v>
      </c>
      <c r="CG6" s="15">
        <f>IF(AND(B6-90&lt;B4,B6&gt;B4),1,0)</f>
        <v>0</v>
      </c>
      <c r="CH6" s="15">
        <f>IF(AND(B5&gt;B6+270,B5&lt;B6+360),1,0)</f>
        <v>1</v>
      </c>
      <c r="CI6" s="15">
        <f>IF(AND(B6-90&lt;B5,B6&gt;B5),1,0)</f>
        <v>0</v>
      </c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5">
        <f>B6</f>
        <v>0.42</v>
      </c>
      <c r="DD6" s="15">
        <f>IF(B6&lt;90,1,0)</f>
        <v>1</v>
      </c>
      <c r="DE6" s="15">
        <f>IF(B6&gt;=90,IF(B6&lt;180,1,0))</f>
        <v>0</v>
      </c>
      <c r="DF6" s="15">
        <f>IF(AND(B6&gt;=180,B6&lt;270),1,0)</f>
        <v>0</v>
      </c>
      <c r="DG6" s="15">
        <f>IF(AND(B6&gt;=270,B6&lt;360),1,0)</f>
        <v>0</v>
      </c>
      <c r="DH6" s="16"/>
      <c r="DI6" s="15">
        <f>IF(AND(B6&gt;=B3,B6&lt;=B3+90),1,0)</f>
        <v>0</v>
      </c>
      <c r="DJ6" s="15">
        <f>IF(AND(B3-360&lt;B6,B3-270&gt;B6),1,0)</f>
        <v>1</v>
      </c>
      <c r="DK6" s="15">
        <f>IF(AND(B6&gt;=B3+90,B6&lt;B3+180),1,0)</f>
        <v>0</v>
      </c>
      <c r="DL6" s="15">
        <f>IF(AND(B3-270&lt;B6,B3-180&gt;B6),1,0)</f>
        <v>0</v>
      </c>
      <c r="DM6" s="15">
        <f>IF(AND(B6&gt;=B3+180,B6&lt;B3+270),1,0)</f>
        <v>0</v>
      </c>
      <c r="DN6" s="15">
        <f>IF(AND(B3-180&lt;B6,B3-90&gt;B6),1,0)</f>
        <v>0</v>
      </c>
      <c r="DO6" s="15">
        <f>IF(AND(B6&gt;=B3+270,B6&lt;B3+360),1,0)</f>
        <v>0</v>
      </c>
      <c r="DP6" s="15">
        <f>IF(AND(B3-90&lt;B6,B3&gt;B6),1,0)</f>
        <v>0</v>
      </c>
      <c r="DQ6" s="16"/>
      <c r="DR6" s="16"/>
      <c r="DS6" s="16"/>
      <c r="DT6" s="16"/>
      <c r="DU6" s="16"/>
      <c r="DV6" s="16"/>
      <c r="DW6" s="16"/>
      <c r="DX6" s="9"/>
      <c r="DY6" s="10"/>
      <c r="DZ6" s="10"/>
      <c r="EA6" s="17"/>
      <c r="EB6" s="8"/>
      <c r="EC6" t="s" s="7">
        <v>56</v>
      </c>
      <c r="ED6" t="s" s="7">
        <v>49</v>
      </c>
      <c r="EE6" t="s" s="7">
        <v>50</v>
      </c>
      <c r="EF6" t="s" s="7">
        <v>51</v>
      </c>
      <c r="EG6" s="18"/>
      <c r="EH6" s="13"/>
    </row>
    <row r="7" ht="17.65" customHeight="1">
      <c r="A7" t="s" s="14">
        <v>57</v>
      </c>
      <c r="B7" s="15">
        <f>EF45</f>
        <v>313.516666666667</v>
      </c>
      <c r="C7" s="15">
        <f>IF(AND(B3&gt;B7,B3&lt;B7+90),1,0)</f>
        <v>1</v>
      </c>
      <c r="D7" s="15">
        <f>IF(AND(B7-360&lt;B3,B7-270&gt;B3),1,0)</f>
        <v>0</v>
      </c>
      <c r="E7" s="15">
        <f>IF(AND(B4&gt;B7,B4&lt;B7+90),1,0)</f>
        <v>0</v>
      </c>
      <c r="F7" s="15">
        <f>IF(AND(B7-360&lt;B4,B7-270&gt;B4),1,0)</f>
        <v>0</v>
      </c>
      <c r="G7" s="15">
        <f>IF(AND(B5&gt;B7,B5&lt;B7+90),1,0)</f>
        <v>0</v>
      </c>
      <c r="H7" s="15">
        <f>IF(AND(B7-360&lt;B5,B7-270&gt;B5),1,0)</f>
        <v>0</v>
      </c>
      <c r="I7" s="15">
        <f>IF(AND(B6&gt;B7,B6&lt;B7+90),1,0)</f>
        <v>0</v>
      </c>
      <c r="J7" s="15">
        <f>IF(AND(B7-360&lt;B6,B7-270&gt;B6),1,0)</f>
        <v>1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5">
        <f>B7:B7</f>
        <v>313.516666666667</v>
      </c>
      <c r="AB7" s="15">
        <f>IF(AND(B3&gt;B7+90,B3&lt;B7+180),1,0)</f>
        <v>0</v>
      </c>
      <c r="AC7" s="15">
        <f>IF(AND(B7-270&lt;B3,B7-180&gt;B3),1,0)</f>
        <v>0</v>
      </c>
      <c r="AD7" s="15">
        <f>IF(AND(B4&gt;B7+90,B4&lt;B7+180),1,0)</f>
        <v>0</v>
      </c>
      <c r="AE7" s="15">
        <f>IF(AND(B7-270&lt;B4,B7-180&gt;B4),1,0)</f>
        <v>0</v>
      </c>
      <c r="AF7" s="15">
        <f>IF(AND(B5&gt;B7+90,B5&lt;B7+180),1,0)</f>
        <v>0</v>
      </c>
      <c r="AG7" s="15">
        <f>IF(AND(B7-270&lt;B5,B7-180&gt;B5),1,0)</f>
        <v>0</v>
      </c>
      <c r="AH7" s="15">
        <f>IF(AND(B6&gt;B7+90,B6&lt;B7+180),1,0)</f>
        <v>0</v>
      </c>
      <c r="AI7" s="15">
        <f>IF(AND(B7-270&lt;B6,B7-180&gt;B6),1,0)</f>
        <v>0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5">
        <f>B7</f>
        <v>313.516666666667</v>
      </c>
      <c r="BC7" s="15">
        <f>IF(AND(B3&gt;B7+180,B3&lt;B7+270),1,0)</f>
        <v>0</v>
      </c>
      <c r="BD7" s="15">
        <f>IF(AND(B7-180&lt;B3,B7-90&gt;B3),1,0)</f>
        <v>0</v>
      </c>
      <c r="BE7" s="15">
        <f>IF(AND(B4&gt;B7+180,B4&lt;B7+270),1,0)</f>
        <v>0</v>
      </c>
      <c r="BF7" s="15">
        <f>IF(AND(B7-180&lt;B4,B7-90&gt;B4),1,0)</f>
        <v>1</v>
      </c>
      <c r="BG7" s="15">
        <f>IF(AND(B5&gt;B7+180,B5&lt;B7+270),1,0)</f>
        <v>0</v>
      </c>
      <c r="BH7" s="15">
        <f>IF(AND(B7-180&lt;B5,B7-90&gt;B5),1,0)</f>
        <v>0</v>
      </c>
      <c r="BI7" s="15">
        <f>IF(AND(B6&gt;B7+180,B6&lt;B7+270),1,0)</f>
        <v>0</v>
      </c>
      <c r="BJ7" s="15">
        <f>IF(AND(B7-180&lt;B6,B7-90&gt;B6),1,0)</f>
        <v>0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5">
        <v>207.88</v>
      </c>
      <c r="CD7" s="15">
        <f>IF(AND(B3&gt;B7+270,B3&lt;B7+360),1,0)</f>
        <v>0</v>
      </c>
      <c r="CE7" s="15">
        <f>IF(AND(B7-90&lt;B3,B7&gt;B3),1,0)</f>
        <v>0</v>
      </c>
      <c r="CF7" s="15">
        <f>IF(AND(B4&gt;B7+270,B4&lt;B7+360),1,0)</f>
        <v>0</v>
      </c>
      <c r="CG7" s="15">
        <f>IF(AND(B7-90&lt;B4,B7&gt;B4),1,0)</f>
        <v>0</v>
      </c>
      <c r="CH7" s="15">
        <f>IF(AND(B5&gt;B7+270,B5&lt;B7+360),1,0)</f>
        <v>0</v>
      </c>
      <c r="CI7" s="15">
        <f>IF(AND(B7-90&lt;B5,B7&gt;B5),1,0)</f>
        <v>1</v>
      </c>
      <c r="CJ7" s="15">
        <f>IF(AND(B6&gt;B7+270,B6&lt;B7+360),1,0)</f>
        <v>0</v>
      </c>
      <c r="CK7" s="15">
        <f>IF(AND(B7-90&lt;B6,B7&gt;B6),1,0)</f>
        <v>0</v>
      </c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5">
        <f>B7</f>
        <v>313.516666666667</v>
      </c>
      <c r="DD7" s="15">
        <f>IF(B7&lt;90,1,0)</f>
        <v>0</v>
      </c>
      <c r="DE7" s="15">
        <f>IF(B7&gt;=90,IF(B7&lt;180,1,0))</f>
        <v>0</v>
      </c>
      <c r="DF7" s="15">
        <f>IF(AND(B7&gt;=180,B7&lt;270),1,0)</f>
        <v>0</v>
      </c>
      <c r="DG7" s="15">
        <f>IF(AND(B7&gt;=270,B7&lt;360),1,0)</f>
        <v>1</v>
      </c>
      <c r="DH7" s="16"/>
      <c r="DI7" s="15">
        <f>IF(AND(B7&gt;=B3,B7&lt;=B3+90),1,0)</f>
        <v>0</v>
      </c>
      <c r="DJ7" s="15">
        <f>IF(AND(B3-360&lt;B7,B3-270&gt;B7),1,0)</f>
        <v>0</v>
      </c>
      <c r="DK7" s="15">
        <f>IF(AND(B7&gt;=B3+90,B7&lt;B3+180),1,0)</f>
        <v>0</v>
      </c>
      <c r="DL7" s="15">
        <f>IF(AND(B3-270&lt;B7,B3-180&gt;B7),1,0)</f>
        <v>0</v>
      </c>
      <c r="DM7" s="15">
        <f>IF(AND(B7&gt;=B3+180,B7&lt;B3+270),1,0)</f>
        <v>0</v>
      </c>
      <c r="DN7" s="15">
        <f>IF(AND(B3-180&lt;B7,B3-90&gt;B7),1,0)</f>
        <v>0</v>
      </c>
      <c r="DO7" s="15">
        <f>IF(AND(B7&gt;=B3+270,B7&lt;B3+360),1,0)</f>
        <v>0</v>
      </c>
      <c r="DP7" s="15">
        <f>IF(AND(B3-90&lt;B7,B3&gt;B7),1,0)</f>
        <v>1</v>
      </c>
      <c r="DQ7" s="16"/>
      <c r="DR7" s="16"/>
      <c r="DS7" s="16"/>
      <c r="DT7" s="16"/>
      <c r="DU7" s="16"/>
      <c r="DV7" s="16"/>
      <c r="DW7" s="16"/>
      <c r="DX7" s="9"/>
      <c r="DY7" s="10"/>
      <c r="DZ7" s="10"/>
      <c r="EA7" s="17"/>
      <c r="EB7" t="s" s="14">
        <v>58</v>
      </c>
      <c r="EC7" s="15">
        <f>Y14</f>
        <v>9</v>
      </c>
      <c r="ED7" s="15">
        <f>AX15</f>
        <v>16</v>
      </c>
      <c r="EE7" s="15">
        <f>BY16</f>
        <v>15</v>
      </c>
      <c r="EF7" s="15">
        <f>CZ17</f>
        <v>15</v>
      </c>
      <c r="EG7" s="18"/>
      <c r="EH7" s="13"/>
    </row>
    <row r="8" ht="17.65" customHeight="1">
      <c r="A8" t="s" s="14">
        <v>59</v>
      </c>
      <c r="B8" s="15">
        <f>EF46</f>
        <v>355.9</v>
      </c>
      <c r="C8" s="15">
        <f>IF(AND(B3&gt;B8,B3&lt;B8+90),1,0)</f>
        <v>0</v>
      </c>
      <c r="D8" s="15">
        <f>IF(AND(B8-360&lt;B3,B8-270&gt;B3),1,0)</f>
        <v>0</v>
      </c>
      <c r="E8" s="15">
        <f>IF(AND(B4&gt;B8,B4&lt;B8+90),1,0)</f>
        <v>0</v>
      </c>
      <c r="F8" s="15">
        <f>IF(AND(B8-360&lt;B4,B8-270&gt;B4),1,0)</f>
        <v>0</v>
      </c>
      <c r="G8" s="15">
        <f>IF(AND(B5&gt;B8,B5&lt;B8+90),1,0)</f>
        <v>0</v>
      </c>
      <c r="H8" s="15">
        <f>IF(AND(B8-360&lt;B5,B8-270&gt;B5),1,0)</f>
        <v>0</v>
      </c>
      <c r="I8" s="15">
        <f>IF(AND(B6&gt;B8,B6&lt;B8+90),1,0)</f>
        <v>0</v>
      </c>
      <c r="J8" s="15">
        <f>IF(AND(B8-360&lt;B6,B8-270&gt;B6),1,0)</f>
        <v>1</v>
      </c>
      <c r="K8" s="15">
        <f>IF(AND(B7&gt;B8,B7&lt;B8+90),1,0)</f>
        <v>0</v>
      </c>
      <c r="L8" s="15">
        <f>IF(AND(B8-360&lt;B7,B8-270&gt;B7),1,0)</f>
        <v>0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5">
        <f>B8:B8</f>
        <v>355.9</v>
      </c>
      <c r="AB8" s="15">
        <f>IF(AND(B3&gt;B8+90,B3&lt;B8+180),1,0)</f>
        <v>0</v>
      </c>
      <c r="AC8" s="15">
        <f>IF(AND(B8-270&lt;B3,B8-180&gt;B3),1,0)</f>
        <v>0</v>
      </c>
      <c r="AD8" s="15">
        <f>IF(AND(B4&gt;B8+90,B4&lt;B8+180),1,0)</f>
        <v>0</v>
      </c>
      <c r="AE8" s="15">
        <f>IF(AND(B8-270&lt;B4,B8-180&gt;B4),1,0)</f>
        <v>1</v>
      </c>
      <c r="AF8" s="15">
        <f>IF(AND(B5&gt;B8+90,B5&lt;B8+180),1,0)</f>
        <v>0</v>
      </c>
      <c r="AG8" s="15">
        <f>IF(AND(B8-270&lt;B5,B8-180&gt;B5),1,0)</f>
        <v>0</v>
      </c>
      <c r="AH8" s="15">
        <f>IF(AND(B6&gt;B8+90,B6&lt;B8+180),1,0)</f>
        <v>0</v>
      </c>
      <c r="AI8" s="15">
        <f>IF(AND(B8-270&lt;B6,B8-180&gt;B6),1,0)</f>
        <v>0</v>
      </c>
      <c r="AJ8" s="15">
        <f>IF(AND(B7&gt;B8+90,B7&lt;B8+180),1,0)</f>
        <v>0</v>
      </c>
      <c r="AK8" s="15">
        <f>IF(AND(B8-270&lt;B7,B8-180&gt;B7),1,0)</f>
        <v>0</v>
      </c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5">
        <f>B8</f>
        <v>355.9</v>
      </c>
      <c r="BC8" s="15">
        <f>IF(AND(B3&gt;B8+180,B3&lt;B8+270),1,0)</f>
        <v>0</v>
      </c>
      <c r="BD8" s="15">
        <f>IF(AND(B8-180&lt;B3,B8-90&gt;B3),1,0)</f>
        <v>0</v>
      </c>
      <c r="BE8" s="15">
        <f>IF(AND(B4&gt;B8+180,B4&lt;B8+270),1,0)</f>
        <v>0</v>
      </c>
      <c r="BF8" s="15">
        <f>IF(AND(B8-180&lt;B4,B8-90&gt;B4),1,0)</f>
        <v>0</v>
      </c>
      <c r="BG8" s="15">
        <f>IF(AND(B5&gt;B8+180,B5&lt;B8+270),1,0)</f>
        <v>0</v>
      </c>
      <c r="BH8" s="15">
        <f>IF(AND(B8-180&lt;B5,B8-90&gt;B5),1,0)</f>
        <v>0</v>
      </c>
      <c r="BI8" s="15">
        <f>IF(AND(B6&gt;B8+180,B6&lt;B8+270),1,0)</f>
        <v>0</v>
      </c>
      <c r="BJ8" s="15">
        <f>IF(AND(B8-180&lt;B6,B8-90&gt;B6),1,0)</f>
        <v>0</v>
      </c>
      <c r="BK8" s="15">
        <f>IF(AND(B7&gt;B8+180,B7&lt;B8+270),1,0)</f>
        <v>0</v>
      </c>
      <c r="BL8" s="15">
        <f>IF(AND(B8-180&lt;B7,B8-90&gt;B7),1,0)</f>
        <v>0</v>
      </c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5">
        <v>185.51</v>
      </c>
      <c r="CD8" s="15">
        <f>IF(AND(B3&gt;B8+270,B3&lt;B8+360),1,0)</f>
        <v>0</v>
      </c>
      <c r="CE8" s="15">
        <f>IF(AND(B8-90&lt;B3,B8&gt;B3),1,0)</f>
        <v>1</v>
      </c>
      <c r="CF8" s="15">
        <f>IF(AND(B4&gt;B8+270,B4&lt;B8+360),1,0)</f>
        <v>0</v>
      </c>
      <c r="CG8" s="15">
        <f>IF(AND(B8-90&lt;B4,B8&gt;B4),1,0)</f>
        <v>0</v>
      </c>
      <c r="CH8" s="15">
        <f>IF(AND(B5&gt;B8+270,B5&lt;B8+360),1,0)</f>
        <v>0</v>
      </c>
      <c r="CI8" s="15">
        <f>IF(AND(B8-90&lt;B5,B8&gt;B5),1,0)</f>
        <v>1</v>
      </c>
      <c r="CJ8" s="15">
        <f>IF(AND(B6&gt;B8+270,B6&lt;B8+360),1,0)</f>
        <v>0</v>
      </c>
      <c r="CK8" s="15">
        <f>IF(AND(B8-90&lt;B6,B8&gt;B6),1,0)</f>
        <v>0</v>
      </c>
      <c r="CL8" s="15">
        <f>IF(AND(B7&gt;B8+270,B7&lt;B8+360),1,0)</f>
        <v>0</v>
      </c>
      <c r="CM8" s="15">
        <f>IF(AND(B8-90&lt;B7,B8&gt;B7),1,0)</f>
        <v>1</v>
      </c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5">
        <f>B8</f>
        <v>355.9</v>
      </c>
      <c r="DD8" s="15">
        <f>IF(B8&lt;90,1,0)</f>
        <v>0</v>
      </c>
      <c r="DE8" s="15">
        <f>IF(B8&gt;=90,IF(B8&lt;180,1,0))</f>
        <v>0</v>
      </c>
      <c r="DF8" s="15">
        <f>IF(AND(B8&gt;=180,B8&lt;270),1,0)</f>
        <v>0</v>
      </c>
      <c r="DG8" s="15">
        <f>IF(AND(B8&gt;=270,B8&lt;360),1,0)</f>
        <v>1</v>
      </c>
      <c r="DH8" s="16"/>
      <c r="DI8" s="15">
        <f>IF(AND(B8&gt;=B3,B8&lt;=B3+90),1,0)</f>
        <v>1</v>
      </c>
      <c r="DJ8" s="15">
        <f>IF(AND(B3-360&lt;B8,B3-270&gt;B8),1,0)</f>
        <v>0</v>
      </c>
      <c r="DK8" s="15">
        <f>IF(AND(B8&gt;=B3+90,B8&lt;B3+180),1,0)</f>
        <v>0</v>
      </c>
      <c r="DL8" s="15">
        <f>IF(AND(B3-270&lt;B8,B3-180&gt;B8),1,0)</f>
        <v>0</v>
      </c>
      <c r="DM8" s="15">
        <f>IF(AND(B8&gt;=B3+180,B8&lt;B3+270),1,0)</f>
        <v>0</v>
      </c>
      <c r="DN8" s="15">
        <f>IF(AND(B3-180&lt;B8,B3-90&gt;B8),1,0)</f>
        <v>0</v>
      </c>
      <c r="DO8" s="15">
        <f>IF(AND(B8&gt;=B3+270,B8&lt;B3+360),1,0)</f>
        <v>0</v>
      </c>
      <c r="DP8" s="15">
        <f>IF(AND(B3-90&lt;B8,B3&gt;B8),1,0)</f>
        <v>0</v>
      </c>
      <c r="DQ8" s="16"/>
      <c r="DR8" s="16"/>
      <c r="DS8" s="16"/>
      <c r="DT8" s="16"/>
      <c r="DU8" s="16"/>
      <c r="DV8" s="16"/>
      <c r="DW8" s="16"/>
      <c r="DX8" s="9"/>
      <c r="DY8" s="10"/>
      <c r="DZ8" s="10"/>
      <c r="EA8" s="10"/>
      <c r="EB8" s="19"/>
      <c r="EC8" s="19"/>
      <c r="ED8" s="19"/>
      <c r="EE8" s="19"/>
      <c r="EF8" s="19"/>
      <c r="EG8" s="12"/>
      <c r="EH8" s="13"/>
    </row>
    <row r="9" ht="17.65" customHeight="1">
      <c r="A9" t="s" s="14">
        <v>60</v>
      </c>
      <c r="B9" s="15">
        <f>EF47</f>
        <v>42.3166666666667</v>
      </c>
      <c r="C9" s="15">
        <f>IF(AND(B3&gt;B9,B3&lt;B9+90),1,0)</f>
        <v>0</v>
      </c>
      <c r="D9" s="15">
        <f>IF(AND(B9-360&lt;B3,B9-270&gt;B3),1,0)</f>
        <v>0</v>
      </c>
      <c r="E9" s="15">
        <f>IF(AND(B4&gt;B9,B4&lt;B9+90),1,0)</f>
        <v>0</v>
      </c>
      <c r="F9" s="15">
        <f>IF(AND(B9-360&lt;B4,B9-270&gt;B4),1,0)</f>
        <v>0</v>
      </c>
      <c r="G9" s="15">
        <f>IF(AND(B5&gt;B9,B5&lt;B9+90),1,0)</f>
        <v>0</v>
      </c>
      <c r="H9" s="15">
        <f>IF(AND(B9-360&lt;B5,B9-270&gt;B5),1,0)</f>
        <v>0</v>
      </c>
      <c r="I9" s="15">
        <f>IF(AND(B6&gt;B9,B6&lt;B9+90),1,0)</f>
        <v>0</v>
      </c>
      <c r="J9" s="15">
        <f>IF(AND(B9-360&lt;B6,B9-270&gt;B6),1,0)</f>
        <v>0</v>
      </c>
      <c r="K9" s="15">
        <f>IF(AND(B7&gt;B9,B7&lt;B9+90),1,0)</f>
        <v>0</v>
      </c>
      <c r="L9" s="15">
        <f>IF(AND(B9-360&lt;B7,B9-270&gt;B7),1,0)</f>
        <v>0</v>
      </c>
      <c r="M9" s="15">
        <f>IF(AND(B8&gt;B9,B8&lt;B9+90),1,0)</f>
        <v>0</v>
      </c>
      <c r="N9" s="15">
        <f>IF(AND(B9-360&lt;B8,B9-270&gt;B8),1,0)</f>
        <v>0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5">
        <f>B9:B9</f>
        <v>42.3166666666667</v>
      </c>
      <c r="AB9" s="15">
        <f>IF(AND(B3&gt;B9+90,B3&lt;B9+180),1,0)</f>
        <v>0</v>
      </c>
      <c r="AC9" s="15">
        <f>IF(AND(B9-270&lt;B3,B9-180&gt;B3),1,0)</f>
        <v>0</v>
      </c>
      <c r="AD9" s="15">
        <f>IF(AND(B4&gt;B9+90,B4&lt;B9+180),1,0)</f>
        <v>1</v>
      </c>
      <c r="AE9" s="15">
        <f>IF(AND(B9-270&lt;B4,B9-180&gt;B4),1,0)</f>
        <v>0</v>
      </c>
      <c r="AF9" s="15">
        <f>IF(AND(B5&gt;B9+90,B5&lt;B9+180),1,0)</f>
        <v>0</v>
      </c>
      <c r="AG9" s="15">
        <f>IF(AND(B9-270&lt;B5,B9-180&gt;B5),1,0)</f>
        <v>0</v>
      </c>
      <c r="AH9" s="15">
        <f>IF(AND(B6&gt;B9+90,B6&lt;B9+180),1,0)</f>
        <v>0</v>
      </c>
      <c r="AI9" s="15">
        <f>IF(AND(B9-270&lt;B6,B9-180&gt;B6),1,0)</f>
        <v>0</v>
      </c>
      <c r="AJ9" s="15">
        <f>IF(AND(B7&gt;B9+90,B7&lt;B9+180),1,0)</f>
        <v>0</v>
      </c>
      <c r="AK9" s="15">
        <f>IF(AND(B9-270&lt;B7,B9-180&gt;B7),1,0)</f>
        <v>0</v>
      </c>
      <c r="AL9" s="15">
        <f>IF(AND(B8&gt;B9+90,B8&lt;B9+180),1,0)</f>
        <v>0</v>
      </c>
      <c r="AM9" s="15">
        <f>IF(AND(B9-270&lt;B8,B9-180&gt;B8),1,0)</f>
        <v>0</v>
      </c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5">
        <f>B9</f>
        <v>42.3166666666667</v>
      </c>
      <c r="BC9" s="15">
        <f>IF(AND(B3&gt;B9+180,B3&lt;B9+270),1,0)</f>
        <v>0</v>
      </c>
      <c r="BD9" s="15">
        <f>IF(AND(B9-180&lt;B3,B9-90&gt;B3),1,0)</f>
        <v>0</v>
      </c>
      <c r="BE9" s="15">
        <f>IF(AND(B4&gt;B9+180,B4&lt;B9+270),1,0)</f>
        <v>0</v>
      </c>
      <c r="BF9" s="15">
        <f>IF(AND(B9-180&lt;B4,B9-90&gt;B4),1,0)</f>
        <v>0</v>
      </c>
      <c r="BG9" s="15">
        <f>IF(AND(B5&gt;B9+180,B5&lt;B9+270),1,0)</f>
        <v>0</v>
      </c>
      <c r="BH9" s="15">
        <f>IF(AND(B9-180&lt;B5,B9-90&gt;B5),1,0)</f>
        <v>0</v>
      </c>
      <c r="BI9" s="15">
        <f>IF(AND(B6&gt;B9+180,B6&lt;B9+270),1,0)</f>
        <v>0</v>
      </c>
      <c r="BJ9" s="15">
        <f>IF(AND(B9-180&lt;B6,B9-90&gt;B6),1,0)</f>
        <v>0</v>
      </c>
      <c r="BK9" s="15">
        <f>IF(AND(B7&gt;B9+180,B7&lt;B9+270),1,0)</f>
        <v>0</v>
      </c>
      <c r="BL9" s="15">
        <f>IF(AND(B9-180&lt;B7,B9-90&gt;B7),1,0)</f>
        <v>0</v>
      </c>
      <c r="BM9" s="15">
        <f>IF(AND(B8&gt;B9+180,B8&lt;B9+270),1,0)</f>
        <v>0</v>
      </c>
      <c r="BN9" s="15">
        <f>IF(AND(B9-180&lt;B8,B9-90&gt;B8),1,0)</f>
        <v>0</v>
      </c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5">
        <v>146.74</v>
      </c>
      <c r="CD9" s="15">
        <f>IF(AND(B3&gt;B9+270,B3&lt;B9+360),1,0)</f>
        <v>1</v>
      </c>
      <c r="CE9" s="15">
        <f>IF(AND(B9-90&lt;B3,B9&gt;B3),1,0)</f>
        <v>0</v>
      </c>
      <c r="CF9" s="15">
        <f>IF(AND(B4&gt;B9+270,B4&lt;B9+360),1,0)</f>
        <v>0</v>
      </c>
      <c r="CG9" s="15">
        <f>IF(AND(B9-90&lt;B4,B9&gt;B4),1,0)</f>
        <v>0</v>
      </c>
      <c r="CH9" s="15">
        <f>IF(AND(B5&gt;B9+270,B5&lt;B9+360),1,0)</f>
        <v>1</v>
      </c>
      <c r="CI9" s="15">
        <f>IF(AND(B9-90&lt;B5,B9&gt;B5),1,0)</f>
        <v>0</v>
      </c>
      <c r="CJ9" s="15">
        <f>IF(AND(B6&gt;B9+270,B6&lt;B9+360),1,0)</f>
        <v>0</v>
      </c>
      <c r="CK9" s="15">
        <f>IF(AND(B9-90&lt;B6,B9&gt;B6),1,0)</f>
        <v>1</v>
      </c>
      <c r="CL9" s="15">
        <f>IF(AND(B7&gt;B9+270,B7&lt;B9+360),1,0)</f>
        <v>1</v>
      </c>
      <c r="CM9" s="15">
        <f>IF(AND(B9-90&lt;B7,B9&gt;B7),1,0)</f>
        <v>0</v>
      </c>
      <c r="CN9" s="15">
        <f>IF(AND(B8&gt;B9+270,B8&lt;B9+360),1,0)</f>
        <v>1</v>
      </c>
      <c r="CO9" s="15">
        <f>IF(AND(B9-90&lt;B8,B9&gt;B8),1,0)</f>
        <v>0</v>
      </c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5">
        <f>B9</f>
        <v>42.3166666666667</v>
      </c>
      <c r="DD9" s="15">
        <f>IF(B9&lt;90,1,0)</f>
        <v>1</v>
      </c>
      <c r="DE9" s="15">
        <f>IF(B9&gt;=90,IF(B9&lt;180,1,0))</f>
        <v>0</v>
      </c>
      <c r="DF9" s="15">
        <f>IF(AND(B9&gt;=180,B9&lt;270),1,0)</f>
        <v>0</v>
      </c>
      <c r="DG9" s="15">
        <f>IF(AND(B9&gt;=270,B9&lt;360),1,0)</f>
        <v>0</v>
      </c>
      <c r="DH9" s="16"/>
      <c r="DI9" s="15">
        <f>IF(AND(B9&gt;=B3,B9&lt;=B3+90),1,0)</f>
        <v>0</v>
      </c>
      <c r="DJ9" s="15">
        <f>IF(AND(B3-360&lt;B9,B3-270&gt;B9),1,0)</f>
        <v>1</v>
      </c>
      <c r="DK9" s="15">
        <f>IF(AND(B9&gt;=B3+90,B9&lt;B3+180),1,0)</f>
        <v>0</v>
      </c>
      <c r="DL9" s="15">
        <f>IF(AND(B3-270&lt;B9,B3-180&gt;B9),1,0)</f>
        <v>0</v>
      </c>
      <c r="DM9" s="15">
        <f>IF(AND(B9&gt;=B3+180,B9&lt;B3+270),1,0)</f>
        <v>0</v>
      </c>
      <c r="DN9" s="15">
        <f>IF(AND(B3-180&lt;B9,B3-90&gt;B9),1,0)</f>
        <v>0</v>
      </c>
      <c r="DO9" s="15">
        <f>IF(AND(B9&gt;=B3+270,B9&lt;B3+360),1,0)</f>
        <v>0</v>
      </c>
      <c r="DP9" s="15">
        <f>IF(AND(B3-90&lt;B9,B3&gt;B9),1,0)</f>
        <v>0</v>
      </c>
      <c r="DQ9" s="16"/>
      <c r="DR9" s="16"/>
      <c r="DS9" s="16"/>
      <c r="DT9" s="16"/>
      <c r="DU9" s="16"/>
      <c r="DV9" s="16"/>
      <c r="DW9" s="16"/>
      <c r="DX9" s="9"/>
      <c r="DY9" s="10"/>
      <c r="DZ9" s="10"/>
      <c r="EA9" s="17"/>
      <c r="EB9" s="8"/>
      <c r="EC9" t="s" s="7">
        <v>48</v>
      </c>
      <c r="ED9" t="s" s="7">
        <v>49</v>
      </c>
      <c r="EE9" t="s" s="7">
        <v>50</v>
      </c>
      <c r="EF9" t="s" s="7">
        <v>51</v>
      </c>
      <c r="EG9" s="18"/>
      <c r="EH9" s="13"/>
    </row>
    <row r="10" ht="17.65" customHeight="1">
      <c r="A10" t="s" s="14">
        <v>61</v>
      </c>
      <c r="B10" s="15">
        <f>EF48</f>
        <v>207.283333333333</v>
      </c>
      <c r="C10" s="15">
        <f>IF(AND(B3&gt;B10,B3&lt;B10+90),1,0)</f>
        <v>0</v>
      </c>
      <c r="D10" s="15">
        <f>IF(AND(B10-360&lt;B3,B10-270&gt;B3),1,0)</f>
        <v>0</v>
      </c>
      <c r="E10" s="15">
        <f>IF(AND(B4&gt;B10,B4&lt;B10+90),1,0)</f>
        <v>0</v>
      </c>
      <c r="F10" s="15">
        <f>IF(AND(B10-360&lt;B4,B10-270&gt;B4),1,0)</f>
        <v>0</v>
      </c>
      <c r="G10" s="15">
        <f>IF(AND(B5&gt;B10,B5&lt;B10+90),1,0)</f>
        <v>0</v>
      </c>
      <c r="H10" s="15">
        <f>IF(AND(B10-360&lt;B5,B10-270&gt;B5),1,0)</f>
        <v>0</v>
      </c>
      <c r="I10" s="15">
        <f>IF(AND(B6&gt;B10,B6&lt;B10+90),1,0)</f>
        <v>0</v>
      </c>
      <c r="J10" s="15">
        <f>IF(AND(B10-360&lt;B6,B10-270&gt;B6),1,0)</f>
        <v>0</v>
      </c>
      <c r="K10" s="15">
        <f>IF(AND(B7&gt;B10,B7&lt;B10+90),1,0)</f>
        <v>0</v>
      </c>
      <c r="L10" s="15">
        <f>IF(AND(B10-360&lt;B7,B10-270&gt;B7),1,0)</f>
        <v>0</v>
      </c>
      <c r="M10" s="15">
        <f>IF(AND(B8&gt;B10,B8&lt;B10+90),1,0)</f>
        <v>0</v>
      </c>
      <c r="N10" s="15">
        <f>IF(AND(B10-360&lt;B8,B10-270&gt;B8),1,0)</f>
        <v>0</v>
      </c>
      <c r="O10" s="15">
        <f>IF(AND(B9&gt;B10,B9&lt;B10+90),1,0)</f>
        <v>0</v>
      </c>
      <c r="P10" s="15">
        <f>IF(AND(B10-360&lt;B9,B10-270&gt;B9),1,0)</f>
        <v>0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5">
        <f>B10:B10</f>
        <v>207.283333333333</v>
      </c>
      <c r="AB10" s="15">
        <f>IF(AND(B3&gt;B10+90,B3&lt;B10+180),1,0)</f>
        <v>1</v>
      </c>
      <c r="AC10" s="15">
        <f>IF(AND(B10-270&lt;B3,B10-180&gt;B3),1,0)</f>
        <v>0</v>
      </c>
      <c r="AD10" s="15">
        <f>IF(AND(B4&gt;B10+90,B4&lt;B10+180),1,0)</f>
        <v>0</v>
      </c>
      <c r="AE10" s="15">
        <f>IF(AND(B10-270&lt;B4,B10-180&gt;B4),1,0)</f>
        <v>0</v>
      </c>
      <c r="AF10" s="15">
        <f>IF(AND(B5&gt;B10+90,B5&lt;B10+180),1,0)</f>
        <v>1</v>
      </c>
      <c r="AG10" s="15">
        <f>IF(AND(B10-270&lt;B5,B10-180&gt;B5),1,0)</f>
        <v>0</v>
      </c>
      <c r="AH10" s="15">
        <f>IF(AND(B6&gt;B10+90,B6&lt;B10+180),1,0)</f>
        <v>0</v>
      </c>
      <c r="AI10" s="15">
        <f>IF(AND(B10-270&lt;B6,B10-180&gt;B6),1,0)</f>
        <v>1</v>
      </c>
      <c r="AJ10" s="15">
        <f>IF(AND(B7&gt;B10+90,B7&lt;B10+180),1,0)</f>
        <v>1</v>
      </c>
      <c r="AK10" s="15">
        <f>IF(AND(B10-270&lt;B7,B10-180&gt;B7),1,0)</f>
        <v>0</v>
      </c>
      <c r="AL10" s="15">
        <f>IF(AND(B8&gt;B10+90,B8&lt;B10+180),1,0)</f>
        <v>1</v>
      </c>
      <c r="AM10" s="15">
        <f>IF(AND(B10-270&lt;B8,B10-180&gt;B8),1,0)</f>
        <v>0</v>
      </c>
      <c r="AN10" s="15">
        <f>IF(AND(B9&gt;B10+90,B9&lt;B10+180),1,0)</f>
        <v>0</v>
      </c>
      <c r="AO10" s="15">
        <f>IF(AND(B10-270&lt;B9,B10-180&gt;B9),1,0)</f>
        <v>0</v>
      </c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5">
        <f>B10</f>
        <v>207.283333333333</v>
      </c>
      <c r="BC10" s="15">
        <f>IF(AND(B3&gt;B10+180,B3&lt;B10+270),1,0)</f>
        <v>0</v>
      </c>
      <c r="BD10" s="15">
        <f>IF(AND(B10-180&lt;B3,B10-90&gt;B3),1,0)</f>
        <v>0</v>
      </c>
      <c r="BE10" s="15">
        <f>IF(AND(B4&gt;B10+180,B4&lt;B10+270),1,0)</f>
        <v>0</v>
      </c>
      <c r="BF10" s="15">
        <f>IF(AND(B10-180&lt;B4,B10-90&gt;B4),1,0)</f>
        <v>0</v>
      </c>
      <c r="BG10" s="15">
        <f>IF(AND(B5&gt;B10+180,B5&lt;B10+270),1,0)</f>
        <v>0</v>
      </c>
      <c r="BH10" s="15">
        <f>IF(AND(B10-180&lt;B5,B10-90&gt;B5),1,0)</f>
        <v>0</v>
      </c>
      <c r="BI10" s="15">
        <f>IF(AND(B6&gt;B10+180,B6&lt;B10+270),1,0)</f>
        <v>0</v>
      </c>
      <c r="BJ10" s="15">
        <f>IF(AND(B10-180&lt;B6,B10-90&gt;B6),1,0)</f>
        <v>0</v>
      </c>
      <c r="BK10" s="15">
        <f>IF(AND(B7&gt;B10+180,B7&lt;B10+270),1,0)</f>
        <v>0</v>
      </c>
      <c r="BL10" s="15">
        <f>IF(AND(B10-180&lt;B7,B10-90&gt;B7),1,0)</f>
        <v>0</v>
      </c>
      <c r="BM10" s="15">
        <f>IF(AND(B8&gt;B10+180,B8&lt;B10+270),1,0)</f>
        <v>0</v>
      </c>
      <c r="BN10" s="15">
        <f>IF(AND(B10-180&lt;B8,B10-90&gt;B8),1,0)</f>
        <v>0</v>
      </c>
      <c r="BO10" s="15">
        <f>IF(AND(B9&gt;B10+180,B9&lt;B10+270),1,0)</f>
        <v>0</v>
      </c>
      <c r="BP10" s="15">
        <f>IF(AND(B10-180&lt;B9,B10-90&gt;B9),1,0)</f>
        <v>1</v>
      </c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5">
        <v>230.77</v>
      </c>
      <c r="CD10" s="15">
        <f>IF(AND(B3&gt;B10+270,B3&lt;B10+360),1,0)</f>
        <v>0</v>
      </c>
      <c r="CE10" s="15">
        <f>IF(AND(B10-90&lt;B3,B10&gt;B3),1,0)</f>
        <v>0</v>
      </c>
      <c r="CF10" s="15">
        <f>IF(AND(B4&gt;B10+270,B4&lt;B10+360),1,0)</f>
        <v>0</v>
      </c>
      <c r="CG10" s="15">
        <f>IF(AND(B10-90&lt;B4,B10&gt;B4),1,0)</f>
        <v>1</v>
      </c>
      <c r="CH10" s="15">
        <f>IF(AND(B5&gt;B10+270,B5&lt;B10+360),1,0)</f>
        <v>0</v>
      </c>
      <c r="CI10" s="15">
        <f>IF(AND(B10-90&lt;B5,B10&gt;B5),1,0)</f>
        <v>0</v>
      </c>
      <c r="CJ10" s="15">
        <f>IF(AND(B6&gt;B10+270,B6&lt;B10+360),1,0)</f>
        <v>0</v>
      </c>
      <c r="CK10" s="15">
        <f>IF(AND(B10-90&lt;B6,B10&gt;B6),1,0)</f>
        <v>0</v>
      </c>
      <c r="CL10" s="15">
        <f>IF(AND(B7&gt;B10+270,B7&lt;B10+360),1,0)</f>
        <v>0</v>
      </c>
      <c r="CM10" s="15">
        <f>IF(AND(B10-90&lt;B7,B10&gt;B7),1,0)</f>
        <v>0</v>
      </c>
      <c r="CN10" s="15">
        <f>IF(AND(B8&gt;B10+270,B8&lt;B10+360),1,0)</f>
        <v>0</v>
      </c>
      <c r="CO10" s="15">
        <f>IF(AND(B10-90&lt;B8,B10&gt;B8),1,0)</f>
        <v>0</v>
      </c>
      <c r="CP10" s="15">
        <f>IF(AND(B9&gt;B10+270,B9&lt;B10+360),1,0)</f>
        <v>0</v>
      </c>
      <c r="CQ10" s="15">
        <f>IF(AND(B10-90&lt;B9,B10&gt;B9),1,0)</f>
        <v>0</v>
      </c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5">
        <f>B10</f>
        <v>207.283333333333</v>
      </c>
      <c r="DD10" s="15">
        <f>IF(B10&lt;90,1,0)</f>
        <v>0</v>
      </c>
      <c r="DE10" s="15">
        <f>IF(B10&gt;=90,IF(B10&lt;180,1,0))</f>
        <v>0</v>
      </c>
      <c r="DF10" s="15">
        <f>IF(AND(B10&gt;=180,B10&lt;270),1,0)</f>
        <v>1</v>
      </c>
      <c r="DG10" s="15">
        <f>IF(AND(B10&gt;=270,B10&lt;360),1,0)</f>
        <v>0</v>
      </c>
      <c r="DH10" s="16"/>
      <c r="DI10" s="15">
        <f>IF(AND(B10&gt;=B3,B10&lt;=B3+90),1,0)</f>
        <v>0</v>
      </c>
      <c r="DJ10" s="15">
        <f>IF(AND(B3-360&lt;B10,B3-270&gt;B10),1,0)</f>
        <v>0</v>
      </c>
      <c r="DK10" s="15">
        <f>IF(AND(B10&gt;=B3+90,B10&lt;B3+180),1,0)</f>
        <v>0</v>
      </c>
      <c r="DL10" s="15">
        <f>IF(AND(B3-270&lt;B10,B3-180&gt;B10),1,0)</f>
        <v>0</v>
      </c>
      <c r="DM10" s="15">
        <f>IF(AND(B10&gt;=B3+180,B10&lt;B3+270),1,0)</f>
        <v>0</v>
      </c>
      <c r="DN10" s="15">
        <f>IF(AND(B3-180&lt;B10,B3-90&gt;B10),1,0)</f>
        <v>1</v>
      </c>
      <c r="DO10" s="15">
        <f>IF(AND(B10&gt;=B3+270,B10&lt;B3+360),1,0)</f>
        <v>0</v>
      </c>
      <c r="DP10" s="15">
        <f>IF(AND(B3-90&lt;B10,B3&gt;B10),1,0)</f>
        <v>0</v>
      </c>
      <c r="DQ10" s="16"/>
      <c r="DR10" s="16"/>
      <c r="DS10" s="16"/>
      <c r="DT10" s="16"/>
      <c r="DU10" s="16"/>
      <c r="DV10" s="16"/>
      <c r="DW10" s="16"/>
      <c r="DX10" s="9"/>
      <c r="DY10" s="10"/>
      <c r="DZ10" s="10"/>
      <c r="EA10" s="17"/>
      <c r="EB10" t="s" s="14">
        <v>62</v>
      </c>
      <c r="EC10" s="15">
        <f>DQ14</f>
        <v>3</v>
      </c>
      <c r="ED10" s="15">
        <f>DQ15</f>
        <v>3</v>
      </c>
      <c r="EE10" s="15">
        <f>DQ16</f>
        <v>2</v>
      </c>
      <c r="EF10" s="15">
        <f>DQ17</f>
        <v>2</v>
      </c>
      <c r="EG10" s="18"/>
      <c r="EH10" s="13"/>
    </row>
    <row r="11" ht="17.65" customHeight="1">
      <c r="A11" t="s" s="14">
        <v>63</v>
      </c>
      <c r="B11" s="15">
        <f>EF49</f>
        <v>105.383333333333</v>
      </c>
      <c r="C11" s="15">
        <f>IF(AND(B3&gt;B11,B3&lt;B11+90),1,0)</f>
        <v>0</v>
      </c>
      <c r="D11" s="15">
        <f>IF(AND(B11-360&lt;B3,B11-270&gt;B3),1,0)</f>
        <v>0</v>
      </c>
      <c r="E11" s="15">
        <f>IF(AND(B4&gt;B11,B4&lt;B11+90),1,0)</f>
        <v>1</v>
      </c>
      <c r="F11" s="15">
        <f>IF(AND(B11-360&lt;B4,B11-270&gt;B4),1,0)</f>
        <v>0</v>
      </c>
      <c r="G11" s="15">
        <f>IF(AND(B5&gt;B11,B5&lt;B11+90),1,0)</f>
        <v>0</v>
      </c>
      <c r="H11" s="15">
        <f>IF(AND(B11-360&lt;B5,B11-270&gt;B5),1,0)</f>
        <v>0</v>
      </c>
      <c r="I11" s="15">
        <f>IF(AND(B6&gt;B11,B6&lt;B11+90),1,0)</f>
        <v>0</v>
      </c>
      <c r="J11" s="15">
        <f>IF(AND(B11-360&lt;B6,B11-270&gt;B6),1,0)</f>
        <v>0</v>
      </c>
      <c r="K11" s="15">
        <f>IF(AND(B7&gt;B11,B7&lt;B11+90),1,0)</f>
        <v>0</v>
      </c>
      <c r="L11" s="15">
        <f>IF(AND(B11-360&lt;B7,B11-270&gt;B7),1,0)</f>
        <v>0</v>
      </c>
      <c r="M11" s="15">
        <f>IF(AND(B8&gt;B11,B8&lt;B11+90),1,0)</f>
        <v>0</v>
      </c>
      <c r="N11" s="15">
        <f>IF(AND(B11-360&lt;B8,B11-270&gt;B8),1,0)</f>
        <v>0</v>
      </c>
      <c r="O11" s="15">
        <f>IF(AND(B9&gt;B11,B9&lt;B11+90),1,0)</f>
        <v>0</v>
      </c>
      <c r="P11" s="15">
        <f>IF(AND(B11-360&lt;B9,B11-270&gt;B9),1,0)</f>
        <v>0</v>
      </c>
      <c r="Q11" s="15">
        <f>IF(AND(B10&gt;B11,B10&lt;B11+90),1,0)</f>
        <v>0</v>
      </c>
      <c r="R11" s="15">
        <f>IF(AND(B11-360&lt;B10,B11-270&gt;B10),1,0)</f>
        <v>0</v>
      </c>
      <c r="S11" s="16"/>
      <c r="T11" s="16"/>
      <c r="U11" s="16"/>
      <c r="V11" s="16"/>
      <c r="W11" s="16"/>
      <c r="X11" s="16"/>
      <c r="Y11" s="16"/>
      <c r="Z11" s="16"/>
      <c r="AA11" s="15">
        <f>B11:B11</f>
        <v>105.383333333333</v>
      </c>
      <c r="AB11" s="15">
        <f>IF(AND(B3&gt;B11+90,B3&lt;B11+180),1,0)</f>
        <v>0</v>
      </c>
      <c r="AC11" s="15">
        <f>IF(AND(B11-270&lt;B3,B11-180&gt;B3),1,0)</f>
        <v>0</v>
      </c>
      <c r="AD11" s="15">
        <f>IF(AND(B4&gt;B11+90,B4&lt;B11+180),1,0)</f>
        <v>0</v>
      </c>
      <c r="AE11" s="15">
        <f>IF(AND(B11-270&lt;B4,B11-180&gt;B4),1,0)</f>
        <v>0</v>
      </c>
      <c r="AF11" s="15">
        <f>IF(AND(B5&gt;B11+90,B5&lt;B11+180),1,0)</f>
        <v>0</v>
      </c>
      <c r="AG11" s="15">
        <f>IF(AND(B11-270&lt;B5,B11-180&gt;B5),1,0)</f>
        <v>0</v>
      </c>
      <c r="AH11" s="15">
        <f>IF(AND(B6&gt;B11+90,B6&lt;B11+180),1,0)</f>
        <v>0</v>
      </c>
      <c r="AI11" s="15">
        <f>IF(AND(B11-270&lt;B6,B11-180&gt;B6),1,0)</f>
        <v>0</v>
      </c>
      <c r="AJ11" s="15">
        <f>IF(AND(B7&gt;B11+90,B7&lt;B11+180),1,0)</f>
        <v>0</v>
      </c>
      <c r="AK11" s="15">
        <f>IF(AND(B11-270&lt;B7,B11-180&gt;B7),1,0)</f>
        <v>0</v>
      </c>
      <c r="AL11" s="15">
        <f>IF(AND(B8&gt;B11+90,B8&lt;B11+180),1,0)</f>
        <v>0</v>
      </c>
      <c r="AM11" s="15">
        <f>IF(AND(B11-270&lt;B8,B11-180&gt;B8),1,0)</f>
        <v>0</v>
      </c>
      <c r="AN11" s="15">
        <f>IF(AND(B9&gt;B11+90,B9&lt;B11+180),1,0)</f>
        <v>0</v>
      </c>
      <c r="AO11" s="15">
        <f>IF(AND(B11-270&lt;B9,B11-180&gt;B9),1,0)</f>
        <v>0</v>
      </c>
      <c r="AP11" s="15">
        <f>IF(AND(B10&gt;B11+90,B10&lt;B11+180),1,0)</f>
        <v>1</v>
      </c>
      <c r="AQ11" s="15">
        <f>IF(AND(B11-270&lt;B10,B11-180&gt;B10),1,0)</f>
        <v>0</v>
      </c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5">
        <f>B11</f>
        <v>105.383333333333</v>
      </c>
      <c r="BC11" s="15">
        <f>IF(AND(B3&gt;B11+180,B3&lt;B11+270),1,0)</f>
        <v>1</v>
      </c>
      <c r="BD11" s="15">
        <f>IF(AND(B11-180&lt;B3,B11-90&gt;B3),1,0)</f>
        <v>0</v>
      </c>
      <c r="BE11" s="15">
        <f>IF(AND(B4&gt;B11+180,B4&lt;B11+270),1,0)</f>
        <v>0</v>
      </c>
      <c r="BF11" s="15">
        <f>IF(AND(B11-180&lt;B4,B11-90&gt;B4),1,0)</f>
        <v>0</v>
      </c>
      <c r="BG11" s="15">
        <f>IF(AND(B5&gt;B11+180,B5&lt;B11+270),1,0)</f>
        <v>1</v>
      </c>
      <c r="BH11" s="15">
        <f>IF(AND(B11-180&lt;B5,B11-90&gt;B5),1,0)</f>
        <v>0</v>
      </c>
      <c r="BI11" s="15">
        <f>IF(AND(B6&gt;B11+180,B6&lt;B11+270),1,0)</f>
        <v>0</v>
      </c>
      <c r="BJ11" s="15">
        <f>IF(AND(B11-180&lt;B6,B11-90&gt;B6),1,0)</f>
        <v>1</v>
      </c>
      <c r="BK11" s="15">
        <f>IF(AND(B7&gt;B11+180,B7&lt;B11+270),1,0)</f>
        <v>1</v>
      </c>
      <c r="BL11" s="15">
        <f>IF(AND(B11-180&lt;B7,B11-90&gt;B7),1,0)</f>
        <v>0</v>
      </c>
      <c r="BM11" s="15">
        <f>IF(AND(B8&gt;B11+180,B8&lt;B11+270),1,0)</f>
        <v>1</v>
      </c>
      <c r="BN11" s="15">
        <f>IF(AND(B11-180&lt;B8,B11-90&gt;B8),1,0)</f>
        <v>0</v>
      </c>
      <c r="BO11" s="15">
        <f>IF(AND(B9&gt;B11+180,B9&lt;B11+270),1,0)</f>
        <v>0</v>
      </c>
      <c r="BP11" s="15">
        <f>IF(AND(B11-180&lt;B9,B11-90&gt;B9),1,0)</f>
        <v>0</v>
      </c>
      <c r="BQ11" s="15">
        <f>IF(AND(B10&gt;B11+180,B10&lt;B11+270),1,0)</f>
        <v>0</v>
      </c>
      <c r="BR11" s="15">
        <f>IF(AND(B11-180&lt;B10,B11-90&gt;B10),1,0)</f>
        <v>0</v>
      </c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5">
        <v>122.2</v>
      </c>
      <c r="CD11" s="15">
        <f>IF(AND(B3&gt;B11+270,B3&lt;B11+360),1,0)</f>
        <v>0</v>
      </c>
      <c r="CE11" s="15">
        <f>IF(AND(B11-90&lt;B3,B11&gt;B3),1,0)</f>
        <v>0</v>
      </c>
      <c r="CF11" s="15">
        <f>IF(AND(B4&gt;B11+270,B4&lt;B11+360),1,0)</f>
        <v>0</v>
      </c>
      <c r="CG11" s="15">
        <f>IF(AND(B11-90&lt;B4,B11&gt;B4),1,0)</f>
        <v>0</v>
      </c>
      <c r="CH11" s="15">
        <f>IF(AND(B5&gt;B11+270,B5&lt;B11+360),1,0)</f>
        <v>0</v>
      </c>
      <c r="CI11" s="15">
        <f>IF(AND(B11-90&lt;B5,B11&gt;B5),1,0)</f>
        <v>0</v>
      </c>
      <c r="CJ11" s="15">
        <f>IF(AND(B6&gt;B11+270,B6&lt;B11+360),1,0)</f>
        <v>0</v>
      </c>
      <c r="CK11" s="15">
        <f>IF(AND(B11-90&lt;B6,B11&gt;B6),1,0)</f>
        <v>0</v>
      </c>
      <c r="CL11" s="15">
        <f>IF(AND(B7&gt;B11+270,B7&lt;B11+360),1,0)</f>
        <v>0</v>
      </c>
      <c r="CM11" s="15">
        <f>IF(AND(B11-90&lt;B7,B11&gt;B7),1,0)</f>
        <v>0</v>
      </c>
      <c r="CN11" s="15">
        <f>IF(AND(B8&gt;B11+270,B8&lt;B11+360),1,0)</f>
        <v>0</v>
      </c>
      <c r="CO11" s="15">
        <f>IF(AND(B11-90&lt;B8,B11&gt;B8),1,0)</f>
        <v>0</v>
      </c>
      <c r="CP11" s="15">
        <f>IF(AND(B9&gt;B11+270,B9&lt;B11+360),1,0)</f>
        <v>0</v>
      </c>
      <c r="CQ11" s="15">
        <f>IF(AND(B11-90&lt;B9,B11&gt;B9),1,0)</f>
        <v>1</v>
      </c>
      <c r="CR11" s="15">
        <f>IF(AND(B10&gt;B11+270,B10&lt;B11+360),1,0)</f>
        <v>0</v>
      </c>
      <c r="CS11" s="15">
        <f>IF(AND(B11-90&lt;B10,B11&gt;B10),1,0)</f>
        <v>0</v>
      </c>
      <c r="CT11" s="16"/>
      <c r="CU11" s="16"/>
      <c r="CV11" s="16"/>
      <c r="CW11" s="16"/>
      <c r="CX11" s="16"/>
      <c r="CY11" s="16"/>
      <c r="CZ11" s="16"/>
      <c r="DA11" s="16"/>
      <c r="DB11" s="16"/>
      <c r="DC11" s="15">
        <f>B11</f>
        <v>105.383333333333</v>
      </c>
      <c r="DD11" s="15">
        <f>IF(B11&lt;90,1,0)</f>
        <v>0</v>
      </c>
      <c r="DE11" s="15">
        <f>IF(B11&gt;=90,IF(B11&lt;180,1,0))</f>
        <v>1</v>
      </c>
      <c r="DF11" s="15">
        <f>IF(AND(B11&gt;=180,B11&lt;270),1,0)</f>
        <v>0</v>
      </c>
      <c r="DG11" s="15">
        <f>IF(AND(B11&gt;=270,B11&lt;360),1,0)</f>
        <v>0</v>
      </c>
      <c r="DH11" s="16"/>
      <c r="DI11" s="15">
        <f>IF(AND(B11&gt;=B3,B11&lt;=B3+90),1,0)</f>
        <v>0</v>
      </c>
      <c r="DJ11" s="15">
        <f>IF(AND(B3-360&lt;B11,B3-270&gt;B11),1,0)</f>
        <v>0</v>
      </c>
      <c r="DK11" s="15">
        <f>IF(AND(B11&gt;=B3+90,B11&lt;B3+180),1,0)</f>
        <v>0</v>
      </c>
      <c r="DL11" s="15">
        <f>IF(AND(B3-270&lt;B11,B3-180&gt;B11),1,0)</f>
        <v>1</v>
      </c>
      <c r="DM11" s="15">
        <f>IF(AND(B11&gt;=B3+180,B11&lt;B3+270),1,0)</f>
        <v>0</v>
      </c>
      <c r="DN11" s="15">
        <f>IF(AND(B3-180&lt;B11,B3-90&gt;B11),1,0)</f>
        <v>0</v>
      </c>
      <c r="DO11" s="15">
        <f>IF(AND(B11&gt;=B3+270,B11&lt;B3+360),1,0)</f>
        <v>0</v>
      </c>
      <c r="DP11" s="15">
        <f>IF(AND(B3-90&lt;B11,B3&gt;B11),1,0)</f>
        <v>0</v>
      </c>
      <c r="DQ11" s="16"/>
      <c r="DR11" s="16"/>
      <c r="DS11" s="16"/>
      <c r="DT11" s="16"/>
      <c r="DU11" s="16"/>
      <c r="DV11" s="16"/>
      <c r="DW11" s="16"/>
      <c r="DX11" s="9"/>
      <c r="DY11" s="10"/>
      <c r="DZ11" s="10"/>
      <c r="EA11" s="10"/>
      <c r="EB11" s="19"/>
      <c r="EC11" s="19"/>
      <c r="ED11" s="19"/>
      <c r="EE11" s="19"/>
      <c r="EF11" s="19"/>
      <c r="EG11" s="12"/>
      <c r="EH11" s="13"/>
    </row>
    <row r="12" ht="17.65" customHeight="1">
      <c r="A12" t="s" s="14">
        <v>64</v>
      </c>
      <c r="B12" s="15">
        <f>EF50</f>
        <v>203.85</v>
      </c>
      <c r="C12" s="15">
        <f>IF(AND(B3&gt;B12,B3&lt;B12+90),1,0)</f>
        <v>0</v>
      </c>
      <c r="D12" s="15">
        <f>IF(AND(B12-360&lt;B3,B12-270&gt;B3),1,0)</f>
        <v>0</v>
      </c>
      <c r="E12" s="15">
        <f>IF(AND(B4&gt;B12,B4&lt;B12+90),1,0)</f>
        <v>0</v>
      </c>
      <c r="F12" s="15">
        <f>IF(AND(B12-360&lt;B4,B12-270&gt;B4),1,0)</f>
        <v>0</v>
      </c>
      <c r="G12" s="15">
        <f>IF(AND(B5&gt;B12,B5&lt;B12+90),1,0)</f>
        <v>0</v>
      </c>
      <c r="H12" s="15">
        <f>IF(AND(B12-360&lt;B5,B12-270&gt;B5),1,0)</f>
        <v>0</v>
      </c>
      <c r="I12" s="15">
        <f>IF(AND(B6&gt;B12,B6&lt;B12+90),1,0)</f>
        <v>0</v>
      </c>
      <c r="J12" s="15">
        <f>IF(AND(B12-360&lt;B6,B12-270&gt;B6),1,0)</f>
        <v>0</v>
      </c>
      <c r="K12" s="15">
        <f>IF(AND(B7&gt;B12,B7&lt;B12+90),1,0)</f>
        <v>0</v>
      </c>
      <c r="L12" s="15">
        <f>IF(AND(B12-360&lt;B7,B12-270&gt;B7),1,0)</f>
        <v>0</v>
      </c>
      <c r="M12" s="15">
        <f>IF(AND(B8&gt;B12,B8&lt;B12+90),1,0)</f>
        <v>0</v>
      </c>
      <c r="N12" s="15">
        <f>IF(AND(B12-360&lt;B8,B12-270&gt;B8),1,0)</f>
        <v>0</v>
      </c>
      <c r="O12" s="15">
        <f>IF(AND(B9&gt;B12,B9&lt;B12+90),1,0)</f>
        <v>0</v>
      </c>
      <c r="P12" s="15">
        <f>IF(AND(B12-360&lt;B9,B12-270&gt;B9),1,0)</f>
        <v>0</v>
      </c>
      <c r="Q12" s="15">
        <f>IF(AND(B10&gt;B12,B10&lt;B12+90),1,0)</f>
        <v>1</v>
      </c>
      <c r="R12" s="15">
        <f>IF(AND(B12-360&lt;B10,B12-270&gt;B10),1,0)</f>
        <v>0</v>
      </c>
      <c r="S12" s="15">
        <f>IF(AND(B11&gt;B12,B11&lt;B12+90),1,0)</f>
        <v>0</v>
      </c>
      <c r="T12" s="15">
        <f>IF(AND(B12-360&lt;B11,B12-270&gt;B11),1,0)</f>
        <v>0</v>
      </c>
      <c r="U12" s="16"/>
      <c r="V12" s="16"/>
      <c r="W12" s="16"/>
      <c r="X12" s="16"/>
      <c r="Y12" s="16"/>
      <c r="Z12" s="16"/>
      <c r="AA12" s="15">
        <f>B12:B12</f>
        <v>203.85</v>
      </c>
      <c r="AB12" s="15">
        <f>IF(AND(B3&gt;B12+90,B3&lt;B12+180),1,0)</f>
        <v>1</v>
      </c>
      <c r="AC12" s="15">
        <f>IF(AND(B12-270&lt;B3,B12-180&gt;B3),1,0)</f>
        <v>0</v>
      </c>
      <c r="AD12" s="15">
        <f>IF(AND(B4&gt;B12+90,B4&lt;B12+180),1,0)</f>
        <v>0</v>
      </c>
      <c r="AE12" s="15">
        <f>IF(AND(B12-270&lt;B4,B12-180&gt;B4),1,0)</f>
        <v>0</v>
      </c>
      <c r="AF12" s="15">
        <f>IF(AND(B5&gt;B12+90,B5&lt;B12+180),1,0)</f>
        <v>1</v>
      </c>
      <c r="AG12" s="15">
        <f>IF(AND(B12-270&lt;B5,B12-180&gt;B5),1,0)</f>
        <v>0</v>
      </c>
      <c r="AH12" s="15">
        <f>IF(AND(B6&gt;B12+90,B6&lt;B12+180),1,0)</f>
        <v>0</v>
      </c>
      <c r="AI12" s="15">
        <f>IF(AND(B12-270&lt;B6,B12-180&gt;B6),1,0)</f>
        <v>1</v>
      </c>
      <c r="AJ12" s="15">
        <f>IF(AND(B7&gt;B12+90,B7&lt;B12+180),1,0)</f>
        <v>1</v>
      </c>
      <c r="AK12" s="15">
        <f>IF(AND(B12-270&lt;B7,B12-180&gt;B7),1,0)</f>
        <v>0</v>
      </c>
      <c r="AL12" s="15">
        <f>IF(AND(B8&gt;B12+90,B8&lt;B12+180),1,0)</f>
        <v>1</v>
      </c>
      <c r="AM12" s="15">
        <f>IF(AND(B12-270&lt;B8,B12-180&gt;B8),1,0)</f>
        <v>0</v>
      </c>
      <c r="AN12" s="15">
        <f>IF(AND(B9&gt;B12+90,B9&lt;B12+180),1,0)</f>
        <v>0</v>
      </c>
      <c r="AO12" s="15">
        <f>IF(AND(B12-270&lt;B9,B12-180&gt;B9),1,0)</f>
        <v>0</v>
      </c>
      <c r="AP12" s="15">
        <f>IF(AND(B10&gt;B12+90,B10&lt;B12+180),1,0)</f>
        <v>0</v>
      </c>
      <c r="AQ12" s="15">
        <f>IF(AND(B12-270&lt;B10,B12-180&gt;B10),1,0)</f>
        <v>0</v>
      </c>
      <c r="AR12" s="15">
        <f>IF(AND(B11&gt;B12+90,B11&lt;B12+180),1,0)</f>
        <v>0</v>
      </c>
      <c r="AS12" s="15">
        <f>IF(AND(B12-270&lt;B11,B12-180&gt;B11),1,0)</f>
        <v>0</v>
      </c>
      <c r="AT12" s="16"/>
      <c r="AU12" s="16"/>
      <c r="AV12" s="16"/>
      <c r="AW12" s="16"/>
      <c r="AX12" s="16"/>
      <c r="AY12" s="16"/>
      <c r="AZ12" s="16"/>
      <c r="BA12" s="16"/>
      <c r="BB12" s="15">
        <f>B12</f>
        <v>203.85</v>
      </c>
      <c r="BC12" s="15">
        <f>IF(AND(B3&gt;B12+180,B3&lt;B12+270),1,0)</f>
        <v>0</v>
      </c>
      <c r="BD12" s="15">
        <f>IF(AND(B12-180&lt;B3,B12-90&gt;B3),1,0)</f>
        <v>0</v>
      </c>
      <c r="BE12" s="15">
        <f>IF(AND(B4&gt;B12+180,B4&lt;B12+270),1,0)</f>
        <v>0</v>
      </c>
      <c r="BF12" s="15">
        <f>IF(AND(B12-180&lt;B4,B12-90&gt;B4),1,0)</f>
        <v>0</v>
      </c>
      <c r="BG12" s="15">
        <f>IF(AND(B5&gt;B12+180,B5&lt;B12+270),1,0)</f>
        <v>0</v>
      </c>
      <c r="BH12" s="15">
        <f>IF(AND(B12-180&lt;B5,B12-90&gt;B5),1,0)</f>
        <v>0</v>
      </c>
      <c r="BI12" s="15">
        <f>IF(AND(B6&gt;B12+180,B6&lt;B12+270),1,0)</f>
        <v>0</v>
      </c>
      <c r="BJ12" s="15">
        <f>IF(AND(B12-180&lt;B6,B12-90&gt;B6),1,0)</f>
        <v>0</v>
      </c>
      <c r="BK12" s="15">
        <f>IF(AND(B7&gt;B12+180,B7&lt;B12+270),1,0)</f>
        <v>0</v>
      </c>
      <c r="BL12" s="15">
        <f>IF(AND(B12-180&lt;B7,B12-90&gt;B7),1,0)</f>
        <v>0</v>
      </c>
      <c r="BM12" s="15">
        <f>IF(AND(B8&gt;B12+180,B8&lt;B12+270),1,0)</f>
        <v>0</v>
      </c>
      <c r="BN12" s="15">
        <f>IF(AND(B12-180&lt;B8,B12-90&gt;B8),1,0)</f>
        <v>0</v>
      </c>
      <c r="BO12" s="15">
        <f>IF(AND(B9&gt;B12+180,B9&lt;B12+270),1,0)</f>
        <v>0</v>
      </c>
      <c r="BP12" s="15">
        <f>IF(AND(B12-180&lt;B9,B12-90&gt;B9),1,0)</f>
        <v>1</v>
      </c>
      <c r="BQ12" s="15">
        <f>IF(AND(B10&gt;B12+180,B10&lt;B12+270),1,0)</f>
        <v>0</v>
      </c>
      <c r="BR12" s="15">
        <f>IF(AND(B12-180&lt;B10,B12-90&gt;B10),1,0)</f>
        <v>0</v>
      </c>
      <c r="BS12" s="15">
        <f>IF(AND(B11&gt;B12+180,B11&lt;B12+270),1,0)</f>
        <v>0</v>
      </c>
      <c r="BT12" s="15">
        <f>IF(AND(B12-180&lt;B11,B12-90&gt;B11),1,0)</f>
        <v>1</v>
      </c>
      <c r="BU12" s="16"/>
      <c r="BV12" s="16"/>
      <c r="BW12" s="16"/>
      <c r="BX12" s="16"/>
      <c r="BY12" s="16"/>
      <c r="BZ12" s="16"/>
      <c r="CA12" s="16"/>
      <c r="CB12" s="16"/>
      <c r="CC12" s="15">
        <v>207.97</v>
      </c>
      <c r="CD12" s="15">
        <f>IF(AND(B3&gt;B12+270,B3&lt;B12+360),1,0)</f>
        <v>0</v>
      </c>
      <c r="CE12" s="15">
        <f>IF(AND(B12-90&lt;B3,B12&gt;B3),1,0)</f>
        <v>0</v>
      </c>
      <c r="CF12" s="15">
        <f>IF(AND(B4&gt;B12+270,B4&lt;B12+360),1,0)</f>
        <v>0</v>
      </c>
      <c r="CG12" s="15">
        <f>IF(AND(B12-90&lt;B4,B12&gt;B4),1,0)</f>
        <v>1</v>
      </c>
      <c r="CH12" s="15">
        <f>IF(AND(B5&gt;B12+270,B5&lt;B12+360),1,0)</f>
        <v>0</v>
      </c>
      <c r="CI12" s="15">
        <f>IF(AND(B12-90&lt;B5,B12&gt;B5),1,0)</f>
        <v>0</v>
      </c>
      <c r="CJ12" s="15">
        <f>IF(AND(B6&gt;B12+270,B6&lt;B12+360),1,0)</f>
        <v>0</v>
      </c>
      <c r="CK12" s="15">
        <f>IF(AND(B12-90&lt;B6,B12&gt;B6),1,0)</f>
        <v>0</v>
      </c>
      <c r="CL12" s="15">
        <f>IF(AND(B7&gt;B12+270,B7&lt;B12+360),1,0)</f>
        <v>0</v>
      </c>
      <c r="CM12" s="15">
        <f>IF(AND(B12-90&lt;B7,B12&gt;B7),1,0)</f>
        <v>0</v>
      </c>
      <c r="CN12" s="15">
        <f>IF(AND(B8&gt;B12+270,B8&lt;B12+360),1,0)</f>
        <v>0</v>
      </c>
      <c r="CO12" s="15">
        <f>IF(AND(B12-90&lt;B8,B12&gt;B8),1,0)</f>
        <v>0</v>
      </c>
      <c r="CP12" s="15">
        <f>IF(AND(B9&gt;B12+270,B9&lt;B12+360),1,0)</f>
        <v>0</v>
      </c>
      <c r="CQ12" s="15">
        <f>IF(AND(B12-90&lt;B9,B12&gt;B9),1,0)</f>
        <v>0</v>
      </c>
      <c r="CR12" s="15">
        <f>IF(AND(B10&gt;B12+270,B10&lt;B12+360),1,0)</f>
        <v>0</v>
      </c>
      <c r="CS12" s="15">
        <f>IF(AND(B12-90&lt;B10,B12&gt;B10),1,0)</f>
        <v>0</v>
      </c>
      <c r="CT12" s="15">
        <f>IF(AND(B11&gt;B12+270,B11&lt;B12+360),1,0)</f>
        <v>0</v>
      </c>
      <c r="CU12" s="15">
        <f>IF(AND(B12-90&lt;B11,B12&gt;B11),1,0)</f>
        <v>0</v>
      </c>
      <c r="CV12" s="16"/>
      <c r="CW12" s="16"/>
      <c r="CX12" s="16"/>
      <c r="CY12" s="16"/>
      <c r="CZ12" s="16"/>
      <c r="DA12" s="16"/>
      <c r="DB12" s="16"/>
      <c r="DC12" s="15">
        <f>B12</f>
        <v>203.85</v>
      </c>
      <c r="DD12" s="15">
        <f>IF(B12&lt;90,1,0)</f>
        <v>0</v>
      </c>
      <c r="DE12" s="15">
        <f>IF(B12&gt;=90,IF(B12&lt;180,1,0))</f>
        <v>0</v>
      </c>
      <c r="DF12" s="15">
        <f>IF(AND(B12&gt;=180,B12&lt;270),1,0)</f>
        <v>1</v>
      </c>
      <c r="DG12" s="15">
        <f>IF(AND(B12&gt;=270,B12&lt;360),1,0)</f>
        <v>0</v>
      </c>
      <c r="DH12" s="16"/>
      <c r="DI12" s="15">
        <f>IF(AND(B12&gt;=B3,B12&lt;=B3+90),1,0)</f>
        <v>0</v>
      </c>
      <c r="DJ12" s="15">
        <f>IF(AND(B3-360&lt;B12,B3-270&gt;B12),1,0)</f>
        <v>0</v>
      </c>
      <c r="DK12" s="15">
        <f>IF(AND(B12&gt;=B3+90,B12&lt;B3+180),1,0)</f>
        <v>0</v>
      </c>
      <c r="DL12" s="15">
        <f>IF(AND(B3-270&lt;B12,B3-180&gt;B12),1,0)</f>
        <v>0</v>
      </c>
      <c r="DM12" s="15">
        <f>IF(AND(B12&gt;=B3+180,B12&lt;B3+270),1,0)</f>
        <v>0</v>
      </c>
      <c r="DN12" s="15">
        <f>IF(AND(B3-180&lt;B12,B3-90&gt;B12),1,0)</f>
        <v>1</v>
      </c>
      <c r="DO12" s="15">
        <f>IF(AND(B12&gt;=B3+270,B12&lt;B3+360),1,0)</f>
        <v>0</v>
      </c>
      <c r="DP12" s="15">
        <f>IF(AND(B3-90&lt;B12,B3&gt;B12),1,0)</f>
        <v>0</v>
      </c>
      <c r="DQ12" s="16"/>
      <c r="DR12" s="16"/>
      <c r="DS12" s="16"/>
      <c r="DT12" s="16"/>
      <c r="DU12" s="16"/>
      <c r="DV12" s="16"/>
      <c r="DW12" s="16"/>
      <c r="DX12" s="9"/>
      <c r="DY12" s="10"/>
      <c r="DZ12" s="10"/>
      <c r="EA12" s="17"/>
      <c r="EB12" s="8"/>
      <c r="EC12" t="s" s="7">
        <v>48</v>
      </c>
      <c r="ED12" t="s" s="7">
        <v>49</v>
      </c>
      <c r="EE12" t="s" s="7">
        <v>50</v>
      </c>
      <c r="EF12" t="s" s="7">
        <v>51</v>
      </c>
      <c r="EG12" s="18"/>
      <c r="EH12" s="13"/>
    </row>
    <row r="13" ht="17.65" customHeight="1">
      <c r="A13" t="s" s="14">
        <v>65</v>
      </c>
      <c r="B13" s="15">
        <f>EF51</f>
        <v>142.25</v>
      </c>
      <c r="C13" s="15">
        <f>IF(AND(B3&gt;B13,B3&lt;B13+90),1,0)</f>
        <v>0</v>
      </c>
      <c r="D13" s="15">
        <f>IF(AND(B13-360&lt;B3,B13-270&gt;B3),1,0)</f>
        <v>0</v>
      </c>
      <c r="E13" s="15">
        <f>IF(AND(B4&gt;B13,B4&lt;B13+90),1,0)</f>
        <v>1</v>
      </c>
      <c r="F13" s="15">
        <f>IF(AND(B13-360&lt;B4,B13-270&gt;B4),1,0)</f>
        <v>0</v>
      </c>
      <c r="G13" s="15">
        <f>IF(AND(B5&gt;B13,B5&lt;B13+90),1,0)</f>
        <v>0</v>
      </c>
      <c r="H13" s="15">
        <f>IF(AND(B13-360&lt;B5,B13-270&gt;B5),1,0)</f>
        <v>0</v>
      </c>
      <c r="I13" s="15">
        <f>IF(AND(B6&gt;B13,B6&lt;B13+90),1,0)</f>
        <v>0</v>
      </c>
      <c r="J13" s="15">
        <f>IF(AND(B13-360&lt;B6,B13-270&gt;B6),1,0)</f>
        <v>0</v>
      </c>
      <c r="K13" s="15">
        <f>IF(AND(B7&gt;B13,B7&lt;B13+90),1,0)</f>
        <v>0</v>
      </c>
      <c r="L13" s="15">
        <f>IF(AND(B13-360&lt;B7,B13-270&gt;B7),1,0)</f>
        <v>0</v>
      </c>
      <c r="M13" s="15">
        <f>IF(AND(B8&gt;B13,B8&lt;B13+90),1,0)</f>
        <v>0</v>
      </c>
      <c r="N13" s="15">
        <f>IF(AND(B13-360&lt;B8,B13-270&gt;B8),1,0)</f>
        <v>0</v>
      </c>
      <c r="O13" s="15">
        <f>IF(AND(B9&gt;B13,B9&lt;B13+90),1,0)</f>
        <v>0</v>
      </c>
      <c r="P13" s="15">
        <f>IF(AND(B13-360&lt;B9,B13-270&gt;B9),1,0)</f>
        <v>0</v>
      </c>
      <c r="Q13" s="15">
        <f>IF(AND(B10&gt;B13,B10&lt;B13+90),1,0)</f>
        <v>1</v>
      </c>
      <c r="R13" s="15">
        <f>IF(AND(B13-360&lt;B10,B13-270&gt;B10),1,0)</f>
        <v>0</v>
      </c>
      <c r="S13" s="15">
        <f>IF(AND(B11&gt;B13,B11&lt;B13+90),1,0)</f>
        <v>0</v>
      </c>
      <c r="T13" s="15">
        <f>IF(AND(B13-360&lt;B11,B13-270&gt;B11),1,0)</f>
        <v>0</v>
      </c>
      <c r="U13" s="15">
        <f>IF(AND(B12&gt;B13,B12&lt;B13+90),1,0)</f>
        <v>1</v>
      </c>
      <c r="V13" s="15">
        <f>IF(AND(B13-360&lt;B12,B13-270&gt;B12),1,0)</f>
        <v>0</v>
      </c>
      <c r="W13" s="16"/>
      <c r="X13" s="16"/>
      <c r="Y13" s="16"/>
      <c r="Z13" s="16"/>
      <c r="AA13" s="15">
        <f>B13:B13</f>
        <v>142.25</v>
      </c>
      <c r="AB13" s="15">
        <f>IF(AND(B3&gt;B13+90,B3&lt;B13+180),1,0)</f>
        <v>0</v>
      </c>
      <c r="AC13" s="15">
        <f>IF(AND(B13-270&lt;B3,B13-180&gt;B3),1,0)</f>
        <v>0</v>
      </c>
      <c r="AD13" s="15">
        <f>IF(AND(B4&gt;B13+90,B4&lt;B13+180),1,0)</f>
        <v>0</v>
      </c>
      <c r="AE13" s="15">
        <f>IF(AND(B13-270&lt;B4,B13-180&gt;B4),1,0)</f>
        <v>0</v>
      </c>
      <c r="AF13" s="15">
        <f>IF(AND(B5&gt;B13+90,B5&lt;B13+180),1,0)</f>
        <v>1</v>
      </c>
      <c r="AG13" s="15">
        <f>IF(AND(B13-270&lt;B5,B13-180&gt;B5),1,0)</f>
        <v>0</v>
      </c>
      <c r="AH13" s="15">
        <f>IF(AND(B6&gt;B13+90,B6&lt;B13+180),1,0)</f>
        <v>0</v>
      </c>
      <c r="AI13" s="15">
        <f>IF(AND(B13-270&lt;B6,B13-180&gt;B6),1,0)</f>
        <v>0</v>
      </c>
      <c r="AJ13" s="15">
        <f>IF(AND(B7&gt;B13+90,B7&lt;B13+180),1,0)</f>
        <v>1</v>
      </c>
      <c r="AK13" s="15">
        <f>IF(AND(B13-270&lt;B7,B13-180&gt;B7),1,0)</f>
        <v>0</v>
      </c>
      <c r="AL13" s="15">
        <f>IF(AND(B8&gt;B13+90,B8&lt;B13+180),1,0)</f>
        <v>0</v>
      </c>
      <c r="AM13" s="15">
        <f>IF(AND(B13-270&lt;B8,B13-180&gt;B8),1,0)</f>
        <v>0</v>
      </c>
      <c r="AN13" s="15">
        <f>IF(AND(B9&gt;B13+90,B9&lt;B13+180),1,0)</f>
        <v>0</v>
      </c>
      <c r="AO13" s="15">
        <f>IF(AND(B13-270&lt;B9,B13-180&gt;B9),1,0)</f>
        <v>0</v>
      </c>
      <c r="AP13" s="15">
        <f>IF(AND(B10&gt;B13+90,B10&lt;B13+180),1,0)</f>
        <v>0</v>
      </c>
      <c r="AQ13" s="15">
        <f>IF(AND(B13-270&lt;B10,B13-180&gt;B10),1,0)</f>
        <v>0</v>
      </c>
      <c r="AR13" s="15">
        <f>IF(AND(B11&gt;B13+90,B11&lt;B13+180),1,0)</f>
        <v>0</v>
      </c>
      <c r="AS13" s="15">
        <f>IF(AND(B13-270&lt;B11,B13-180&gt;B11),1,0)</f>
        <v>0</v>
      </c>
      <c r="AT13" s="15">
        <f>IF(AND(B12&gt;B13+90,B12&lt;B13+180),1,0)</f>
        <v>0</v>
      </c>
      <c r="AU13" s="15">
        <f>IF(AND(B13-270&lt;B12,B13-180&gt;B12),1,0)</f>
        <v>0</v>
      </c>
      <c r="AV13" s="16"/>
      <c r="AW13" s="16"/>
      <c r="AX13" s="16"/>
      <c r="AY13" s="16"/>
      <c r="AZ13" s="16"/>
      <c r="BA13" s="16"/>
      <c r="BB13" s="15">
        <f>B13</f>
        <v>142.25</v>
      </c>
      <c r="BC13" s="15">
        <f>IF(AND(B3&gt;B13+180,B3&lt;B13+270),1,0)</f>
        <v>1</v>
      </c>
      <c r="BD13" s="15">
        <f>IF(AND(B13-180&lt;B3,B13-90&gt;B3),1,0)</f>
        <v>0</v>
      </c>
      <c r="BE13" s="15">
        <f>IF(AND(B4&gt;B13+180,B4&lt;B13+270),1,0)</f>
        <v>0</v>
      </c>
      <c r="BF13" s="15">
        <f>IF(AND(B13-180&lt;B4,B13-90&gt;B4),1,0)</f>
        <v>0</v>
      </c>
      <c r="BG13" s="15">
        <f>IF(AND(B5&gt;B13+180,B5&lt;B13+270),1,0)</f>
        <v>0</v>
      </c>
      <c r="BH13" s="15">
        <f>IF(AND(B13-180&lt;B5,B13-90&gt;B5),1,0)</f>
        <v>0</v>
      </c>
      <c r="BI13" s="15">
        <f>IF(AND(B6&gt;B13+180,B6&lt;B13+270),1,0)</f>
        <v>0</v>
      </c>
      <c r="BJ13" s="15">
        <f>IF(AND(B13-180&lt;B6,B13-90&gt;B6),1,0)</f>
        <v>1</v>
      </c>
      <c r="BK13" s="15">
        <f>IF(AND(B7&gt;B13+180,B7&lt;B13+270),1,0)</f>
        <v>0</v>
      </c>
      <c r="BL13" s="15">
        <f>IF(AND(B13-180&lt;B7,B13-90&gt;B7),1,0)</f>
        <v>0</v>
      </c>
      <c r="BM13" s="15">
        <f>IF(AND(B8&gt;B13+180,B8&lt;B13+270),1,0)</f>
        <v>1</v>
      </c>
      <c r="BN13" s="15">
        <f>IF(AND(B13-180&lt;B8,B13-90&gt;B8),1,0)</f>
        <v>0</v>
      </c>
      <c r="BO13" s="15">
        <f>IF(AND(B9&gt;B13+180,B9&lt;B13+270),1,0)</f>
        <v>0</v>
      </c>
      <c r="BP13" s="15">
        <f>IF(AND(B13-180&lt;B9,B13-90&gt;B9),1,0)</f>
        <v>1</v>
      </c>
      <c r="BQ13" s="15">
        <f>IF(AND(B10&gt;B13+180,B10&lt;B13+270),1,0)</f>
        <v>0</v>
      </c>
      <c r="BR13" s="15">
        <f>IF(AND(B13-180&lt;B10,B13-90&gt;B10),1,0)</f>
        <v>0</v>
      </c>
      <c r="BS13" s="15">
        <f>IF(AND(B11&gt;B13+180,B11&lt;B13+270),1,0)</f>
        <v>0</v>
      </c>
      <c r="BT13" s="15">
        <f>IF(AND(B13-180&lt;B11,B13-90&gt;B11),1,0)</f>
        <v>0</v>
      </c>
      <c r="BU13" s="15">
        <f>IF(AND(B12&gt;B13+180,B12&lt;B13+270),1,0)</f>
        <v>0</v>
      </c>
      <c r="BV13" s="15">
        <f>IF(AND(B13-180&lt;B12,B13-90&gt;B12),1,0)</f>
        <v>0</v>
      </c>
      <c r="BW13" s="16"/>
      <c r="BX13" s="16"/>
      <c r="BY13" s="16"/>
      <c r="BZ13" s="16"/>
      <c r="CA13" s="16"/>
      <c r="CB13" s="16"/>
      <c r="CC13" s="15">
        <v>148.21</v>
      </c>
      <c r="CD13" s="15">
        <f>IF(AND(B3&gt;B13+270,B3&lt;B13+360),1,0)</f>
        <v>0</v>
      </c>
      <c r="CE13" s="15">
        <f>IF(AND(B13-90&lt;B3,B13&gt;B3),1,0)</f>
        <v>0</v>
      </c>
      <c r="CF13" s="15">
        <f>IF(AND(B4&gt;B13+270,B4&lt;B13+360),1,0)</f>
        <v>0</v>
      </c>
      <c r="CG13" s="15">
        <f>IF(AND(B13-90&lt;B4,B13&gt;B4),1,0)</f>
        <v>0</v>
      </c>
      <c r="CH13" s="15">
        <f>IF(AND(B5&gt;B13+270,B5&lt;B13+360),1,0)</f>
        <v>0</v>
      </c>
      <c r="CI13" s="15">
        <f>IF(AND(B13-90&lt;B5,B13&gt;B5),1,0)</f>
        <v>0</v>
      </c>
      <c r="CJ13" s="15">
        <f>IF(AND(B6&gt;B13+270,B6&lt;B13+360),1,0)</f>
        <v>0</v>
      </c>
      <c r="CK13" s="15">
        <f>IF(AND(B13-90&lt;B6,B13&gt;B6),1,0)</f>
        <v>0</v>
      </c>
      <c r="CL13" s="15">
        <f>IF(AND(B7&gt;B13+270,B7&lt;B13+360),1,0)</f>
        <v>0</v>
      </c>
      <c r="CM13" s="15">
        <f>IF(AND(B13-90&lt;B7,B13&gt;B7),1,0)</f>
        <v>0</v>
      </c>
      <c r="CN13" s="15">
        <f>IF(AND(B8&gt;B13+270,B8&lt;B13+360),1,0)</f>
        <v>0</v>
      </c>
      <c r="CO13" s="15">
        <f>IF(AND(B13-90&lt;B8,B13&gt;B8),1,0)</f>
        <v>0</v>
      </c>
      <c r="CP13" s="15">
        <f>IF(AND(B9&gt;B13+270,B9&lt;B13+360),1,0)</f>
        <v>0</v>
      </c>
      <c r="CQ13" s="15">
        <f>IF(AND(B13-90&lt;B9,B13&gt;B9),1,0)</f>
        <v>0</v>
      </c>
      <c r="CR13" s="15">
        <f>IF(AND(B10&gt;B13+270,B10&lt;B13+360),1,0)</f>
        <v>0</v>
      </c>
      <c r="CS13" s="15">
        <f>IF(AND(B13-90&lt;B10,B13&gt;B10),1,0)</f>
        <v>0</v>
      </c>
      <c r="CT13" s="15">
        <f>IF(AND(B11&gt;B13+270,B11&lt;B13+360),1,0)</f>
        <v>0</v>
      </c>
      <c r="CU13" s="15">
        <f>IF(AND(B13-90&lt;B11,B13&gt;B11),1,0)</f>
        <v>1</v>
      </c>
      <c r="CV13" s="15">
        <f>IF(AND(B12&gt;B13+270,B12&lt;B13+360),1,0)</f>
        <v>0</v>
      </c>
      <c r="CW13" s="15">
        <f>IF(AND(B13-90&lt;B12,B13&gt;B12),1,0)</f>
        <v>0</v>
      </c>
      <c r="CX13" s="16"/>
      <c r="CY13" s="16"/>
      <c r="CZ13" s="16"/>
      <c r="DA13" s="16"/>
      <c r="DB13" s="16"/>
      <c r="DC13" s="15">
        <f>B13</f>
        <v>142.25</v>
      </c>
      <c r="DD13" s="15">
        <f>IF(B13&lt;90,1,0)</f>
        <v>0</v>
      </c>
      <c r="DE13" s="15">
        <f>IF(B13&gt;=90,IF(B13&lt;180,1,0))</f>
        <v>1</v>
      </c>
      <c r="DF13" s="15">
        <f>IF(AND(B13&gt;=180,B13&lt;270),1,0)</f>
        <v>0</v>
      </c>
      <c r="DG13" s="15">
        <f>IF(AND(B13&gt;=270,B13&lt;360),1,0)</f>
        <v>0</v>
      </c>
      <c r="DH13" s="16"/>
      <c r="DI13" s="15">
        <f>IF(AND(B13&gt;=B3,B13&lt;=B3+90),1,0)</f>
        <v>0</v>
      </c>
      <c r="DJ13" s="15">
        <f>IF(AND(B3-360&lt;B13,B3-270&gt;B13),1,0)</f>
        <v>0</v>
      </c>
      <c r="DK13" s="15">
        <f>IF(AND(B13&gt;=B3+90,B13&lt;B3+180),1,0)</f>
        <v>0</v>
      </c>
      <c r="DL13" s="15">
        <f>IF(AND(B3-270&lt;B13,B3-180&gt;B13),1,0)</f>
        <v>1</v>
      </c>
      <c r="DM13" s="15">
        <f>IF(AND(B13&gt;=B3+180,B13&lt;B3+270),1,0)</f>
        <v>0</v>
      </c>
      <c r="DN13" s="15">
        <f>IF(AND(B3-180&lt;B13,B3-90&gt;B13),1,0)</f>
        <v>0</v>
      </c>
      <c r="DO13" s="15">
        <f>IF(AND(B13&gt;=B3+270,B13&lt;B3+360),1,0)</f>
        <v>0</v>
      </c>
      <c r="DP13" s="15">
        <f>IF(AND(B3-90&lt;B13,B3&gt;B13),1,0)</f>
        <v>0</v>
      </c>
      <c r="DQ13" s="16"/>
      <c r="DR13" s="16"/>
      <c r="DS13" s="16"/>
      <c r="DT13" s="16"/>
      <c r="DU13" s="16"/>
      <c r="DV13" s="16"/>
      <c r="DW13" s="16"/>
      <c r="DX13" s="9"/>
      <c r="DY13" s="10"/>
      <c r="DZ13" s="10"/>
      <c r="EA13" s="17"/>
      <c r="EB13" t="s" s="14">
        <v>66</v>
      </c>
      <c r="EC13" s="15">
        <f>DR14</f>
        <v>14</v>
      </c>
      <c r="ED13" s="15">
        <f>DS15</f>
        <v>22</v>
      </c>
      <c r="EE13" s="15">
        <f>DT16</f>
        <v>19</v>
      </c>
      <c r="EF13" s="15">
        <f>DU17</f>
        <v>21</v>
      </c>
      <c r="EG13" s="18"/>
      <c r="EH13" s="13"/>
    </row>
    <row r="14" ht="17.65" customHeight="1">
      <c r="A14" t="s" s="14">
        <v>67</v>
      </c>
      <c r="B14" s="16"/>
      <c r="C14" s="15">
        <f>SUM(C3:C13)</f>
        <v>2</v>
      </c>
      <c r="D14" s="15">
        <f>SUM(D3:D13)</f>
        <v>0</v>
      </c>
      <c r="E14" s="15">
        <f>SUM(E3:E13)</f>
        <v>2</v>
      </c>
      <c r="F14" s="15">
        <f>SUM(F3:F13)</f>
        <v>0</v>
      </c>
      <c r="G14" s="15">
        <f>SUM(G3:G13)</f>
        <v>0</v>
      </c>
      <c r="H14" s="15">
        <f>SUM(H3:H13)</f>
        <v>0</v>
      </c>
      <c r="I14" s="15">
        <f>SUM(I3:I13)</f>
        <v>0</v>
      </c>
      <c r="J14" s="15">
        <f>SUM(J3:J13)</f>
        <v>2</v>
      </c>
      <c r="K14" s="15">
        <f>SUM(K3:K13)</f>
        <v>0</v>
      </c>
      <c r="L14" s="15">
        <f>SUM(L3:L13)</f>
        <v>0</v>
      </c>
      <c r="M14" s="15">
        <f>SUM(M3:M13)</f>
        <v>0</v>
      </c>
      <c r="N14" s="15">
        <f>SUM(N3:N13)</f>
        <v>0</v>
      </c>
      <c r="O14" s="15">
        <f>SUM(O3:O13)</f>
        <v>0</v>
      </c>
      <c r="P14" s="15">
        <f>SUM(P3:P13)</f>
        <v>0</v>
      </c>
      <c r="Q14" s="15">
        <f>SUM(Q3:Q13)</f>
        <v>2</v>
      </c>
      <c r="R14" s="15">
        <f>SUM(R3:R13)</f>
        <v>0</v>
      </c>
      <c r="S14" s="15">
        <f>SUM(S3:S13)</f>
        <v>0</v>
      </c>
      <c r="T14" s="15">
        <f>SUM(T3:T13)</f>
        <v>0</v>
      </c>
      <c r="U14" s="15">
        <f>SUM(U3:U13)</f>
        <v>1</v>
      </c>
      <c r="V14" s="15">
        <f>SUM(V3:V13)</f>
        <v>0</v>
      </c>
      <c r="W14" s="16"/>
      <c r="X14" s="16"/>
      <c r="Y14" s="15">
        <f>SUM(B14:X14)</f>
        <v>9</v>
      </c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5">
        <f>SUM(DD3:DD13)</f>
        <v>2</v>
      </c>
      <c r="DE14" s="16"/>
      <c r="DF14" s="16"/>
      <c r="DG14" s="16"/>
      <c r="DH14" s="15">
        <f>DD14</f>
        <v>2</v>
      </c>
      <c r="DI14" s="15">
        <f>SUM(DI3:DI13)</f>
        <v>1</v>
      </c>
      <c r="DJ14" s="15">
        <f>SUM(DJ3:DJ13)</f>
        <v>2</v>
      </c>
      <c r="DK14" s="16"/>
      <c r="DL14" s="16"/>
      <c r="DM14" s="16"/>
      <c r="DN14" s="16"/>
      <c r="DO14" s="16"/>
      <c r="DP14" s="16"/>
      <c r="DQ14" s="15">
        <f>DI14+DJ14</f>
        <v>3</v>
      </c>
      <c r="DR14" s="15">
        <f>Y14+DD14+DI14+DJ14</f>
        <v>14</v>
      </c>
      <c r="DS14" s="16"/>
      <c r="DT14" s="16"/>
      <c r="DU14" s="16"/>
      <c r="DV14" s="16"/>
      <c r="DW14" s="16"/>
      <c r="DX14" s="9"/>
      <c r="DY14" s="10"/>
      <c r="DZ14" s="10"/>
      <c r="EA14" s="10"/>
      <c r="EB14" s="20"/>
      <c r="EC14" s="20"/>
      <c r="ED14" s="20"/>
      <c r="EE14" s="20"/>
      <c r="EF14" s="20"/>
      <c r="EG14" s="12"/>
      <c r="EH14" s="13"/>
    </row>
    <row r="15" ht="17.65" customHeight="1">
      <c r="A15" t="s" s="14">
        <v>68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5">
        <f>SUM(AB3:AB14)</f>
        <v>2</v>
      </c>
      <c r="AC15" s="15">
        <f>SUM(AC3:AC14)</f>
        <v>0</v>
      </c>
      <c r="AD15" s="15">
        <f>SUM(AD3:AD14)</f>
        <v>2</v>
      </c>
      <c r="AE15" s="15">
        <f>SUM(AE3:AE14)</f>
        <v>1</v>
      </c>
      <c r="AF15" s="15">
        <f>SUM(AF3:AF14)</f>
        <v>3</v>
      </c>
      <c r="AG15" s="15">
        <f>SUM(AG3:AG14)</f>
        <v>0</v>
      </c>
      <c r="AH15" s="15">
        <f>SUM(AH3:AH14)</f>
        <v>0</v>
      </c>
      <c r="AI15" s="15">
        <f>SUM(AI3:AI14)</f>
        <v>2</v>
      </c>
      <c r="AJ15" s="15">
        <f>SUM(AJ3:AJ14)</f>
        <v>3</v>
      </c>
      <c r="AK15" s="15">
        <f>SUM(AK3:AK14)</f>
        <v>0</v>
      </c>
      <c r="AL15" s="15">
        <f>SUM(AL3:AL14)</f>
        <v>2</v>
      </c>
      <c r="AM15" s="15">
        <f>SUM(AM3:AM14)</f>
        <v>0</v>
      </c>
      <c r="AN15" s="15">
        <f>SUM(AN3:AN14)</f>
        <v>0</v>
      </c>
      <c r="AO15" s="15">
        <f>SUM(AO3:AO14)</f>
        <v>0</v>
      </c>
      <c r="AP15" s="15">
        <f>SUM(AP3:AP14)</f>
        <v>1</v>
      </c>
      <c r="AQ15" s="15">
        <f>SUM(AQ3:AQ14)</f>
        <v>0</v>
      </c>
      <c r="AR15" s="15">
        <f>SUM(AR3:AR14)</f>
        <v>0</v>
      </c>
      <c r="AS15" s="15">
        <f>SUM(AS3:AS14)</f>
        <v>0</v>
      </c>
      <c r="AT15" s="15">
        <f>SUM(AT3:AT14)</f>
        <v>0</v>
      </c>
      <c r="AU15" s="15">
        <f>SUM(AU3:AU14)</f>
        <v>0</v>
      </c>
      <c r="AV15" s="16"/>
      <c r="AW15" s="16"/>
      <c r="AX15" s="15">
        <f>SUM(B15:AW15)</f>
        <v>16</v>
      </c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5">
        <f>SUM(DE3:DE14)</f>
        <v>3</v>
      </c>
      <c r="DF15" s="16"/>
      <c r="DG15" s="16"/>
      <c r="DH15" s="15">
        <f>DE15</f>
        <v>3</v>
      </c>
      <c r="DI15" s="16"/>
      <c r="DJ15" s="16"/>
      <c r="DK15" s="15">
        <f>SUM(DK3:DK14)</f>
        <v>0</v>
      </c>
      <c r="DL15" s="15">
        <f>SUM(DL3:DL14)</f>
        <v>3</v>
      </c>
      <c r="DM15" s="16"/>
      <c r="DN15" s="16"/>
      <c r="DO15" s="16"/>
      <c r="DP15" s="16"/>
      <c r="DQ15" s="15">
        <f>DK15+DL15</f>
        <v>3</v>
      </c>
      <c r="DR15" s="16"/>
      <c r="DS15" s="15">
        <f>AX15+DE15+DK15+DL15</f>
        <v>22</v>
      </c>
      <c r="DT15" s="16"/>
      <c r="DU15" s="16"/>
      <c r="DV15" s="16"/>
      <c r="DW15" s="16"/>
      <c r="DX15" s="9"/>
      <c r="DY15" s="10"/>
      <c r="DZ15" s="10"/>
      <c r="EA15" s="10"/>
      <c r="EB15" s="10"/>
      <c r="EC15" s="10"/>
      <c r="ED15" s="10"/>
      <c r="EE15" s="10"/>
      <c r="EF15" s="10"/>
      <c r="EG15" s="12"/>
      <c r="EH15" s="13"/>
    </row>
    <row r="16" ht="17.65" customHeight="1">
      <c r="A16" t="s" s="14">
        <v>69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5">
        <f>SUM(BC3:BC15)</f>
        <v>3</v>
      </c>
      <c r="BD16" s="15">
        <f>SUM(BD3:BD15)</f>
        <v>0</v>
      </c>
      <c r="BE16" s="15">
        <f>SUM(BE3:BE15)</f>
        <v>0</v>
      </c>
      <c r="BF16" s="15">
        <f>SUM(BF3:BF15)</f>
        <v>2</v>
      </c>
      <c r="BG16" s="15">
        <f>SUM(BG3:BG15)</f>
        <v>1</v>
      </c>
      <c r="BH16" s="15">
        <f>SUM(BH3:BH15)</f>
        <v>0</v>
      </c>
      <c r="BI16" s="15">
        <f>SUM(BI3:BI15)</f>
        <v>0</v>
      </c>
      <c r="BJ16" s="15">
        <f>SUM(BJ3:BJ15)</f>
        <v>2</v>
      </c>
      <c r="BK16" s="15">
        <f>SUM(BK3:BK15)</f>
        <v>1</v>
      </c>
      <c r="BL16" s="15">
        <f>SUM(BL3:BL15)</f>
        <v>0</v>
      </c>
      <c r="BM16" s="15">
        <f>SUM(BM3:BM15)</f>
        <v>2</v>
      </c>
      <c r="BN16" s="15">
        <f>SUM(BN3:BN15)</f>
        <v>0</v>
      </c>
      <c r="BO16" s="15">
        <f>SUM(BO3:BO15)</f>
        <v>0</v>
      </c>
      <c r="BP16" s="15">
        <f>SUM(BP3:BP15)</f>
        <v>3</v>
      </c>
      <c r="BQ16" s="15">
        <f>SUM(BQ3:BQ15)</f>
        <v>0</v>
      </c>
      <c r="BR16" s="15">
        <f>SUM(BR3:BR15)</f>
        <v>0</v>
      </c>
      <c r="BS16" s="15">
        <f>SUM(BS3:BS15)</f>
        <v>0</v>
      </c>
      <c r="BT16" s="15">
        <f>SUM(BT3:BT15)</f>
        <v>1</v>
      </c>
      <c r="BU16" s="15">
        <f>SUM(BU3:BU15)</f>
        <v>0</v>
      </c>
      <c r="BV16" s="15">
        <f>SUM(BV3:BV15)</f>
        <v>0</v>
      </c>
      <c r="BW16" s="16"/>
      <c r="BX16" s="16"/>
      <c r="BY16" s="15">
        <f>SUM(B16:BX16)</f>
        <v>15</v>
      </c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5">
        <f>SUM(DF3:DF15)</f>
        <v>2</v>
      </c>
      <c r="DG16" s="16"/>
      <c r="DH16" s="15">
        <f>DF16</f>
        <v>2</v>
      </c>
      <c r="DI16" s="16"/>
      <c r="DJ16" s="16"/>
      <c r="DK16" s="16"/>
      <c r="DL16" s="16"/>
      <c r="DM16" s="15">
        <f>SUM(DM3:DM15)</f>
        <v>0</v>
      </c>
      <c r="DN16" s="15">
        <f>SUM(DN3:DN15)</f>
        <v>2</v>
      </c>
      <c r="DO16" s="16"/>
      <c r="DP16" s="16"/>
      <c r="DQ16" s="15">
        <f>DM16+DN16</f>
        <v>2</v>
      </c>
      <c r="DR16" s="16"/>
      <c r="DS16" s="16"/>
      <c r="DT16" s="15">
        <f>BY16+DF16+DM16+DN16</f>
        <v>19</v>
      </c>
      <c r="DU16" s="16"/>
      <c r="DV16" s="16"/>
      <c r="DW16" s="16"/>
      <c r="DX16" s="9"/>
      <c r="DY16" s="10"/>
      <c r="DZ16" s="10"/>
      <c r="EA16" s="10"/>
      <c r="EB16" s="10"/>
      <c r="EC16" s="10"/>
      <c r="ED16" s="10"/>
      <c r="EE16" s="10"/>
      <c r="EF16" s="10"/>
      <c r="EG16" s="12"/>
      <c r="EH16" s="13"/>
    </row>
    <row r="17" ht="17.65" customHeight="1">
      <c r="A17" t="s" s="14">
        <v>70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5">
        <f>SUM(CD3:CD16)</f>
        <v>2</v>
      </c>
      <c r="CE17" s="15">
        <f>SUM(CE3:CE16)</f>
        <v>1</v>
      </c>
      <c r="CF17" s="15">
        <f>SUM(CF3:CF16)</f>
        <v>0</v>
      </c>
      <c r="CG17" s="15">
        <f>SUM(CG3:CG16)</f>
        <v>2</v>
      </c>
      <c r="CH17" s="15">
        <f>SUM(CH3:CH16)</f>
        <v>2</v>
      </c>
      <c r="CI17" s="15">
        <f>SUM(CI3:CI16)</f>
        <v>2</v>
      </c>
      <c r="CJ17" s="15">
        <f>SUM(CJ3:CJ16)</f>
        <v>0</v>
      </c>
      <c r="CK17" s="15">
        <f>SUM(CK3:CK16)</f>
        <v>1</v>
      </c>
      <c r="CL17" s="15">
        <f>SUM(CL3:CL16)</f>
        <v>1</v>
      </c>
      <c r="CM17" s="15">
        <f>SUM(CM3:CM16)</f>
        <v>1</v>
      </c>
      <c r="CN17" s="15">
        <f>SUM(CN3:CN16)</f>
        <v>1</v>
      </c>
      <c r="CO17" s="15">
        <f>SUM(CO3:CO16)</f>
        <v>0</v>
      </c>
      <c r="CP17" s="15">
        <f>SUM(CP3:CP16)</f>
        <v>0</v>
      </c>
      <c r="CQ17" s="15">
        <f>SUM(CQ3:CQ16)</f>
        <v>1</v>
      </c>
      <c r="CR17" s="15">
        <f>SUM(CR3:CR16)</f>
        <v>0</v>
      </c>
      <c r="CS17" s="15">
        <f>SUM(CS3:CS16)</f>
        <v>0</v>
      </c>
      <c r="CT17" s="15">
        <f>SUM(CT3:CT16)</f>
        <v>0</v>
      </c>
      <c r="CU17" s="15">
        <f>SUM(CU3:CU16)</f>
        <v>1</v>
      </c>
      <c r="CV17" s="15">
        <f>SUM(CV3:CV16)</f>
        <v>0</v>
      </c>
      <c r="CW17" s="15">
        <f>SUM(CW3:CW16)</f>
        <v>0</v>
      </c>
      <c r="CX17" s="16"/>
      <c r="CY17" s="16"/>
      <c r="CZ17" s="15">
        <f>SUM(B17:CY17)</f>
        <v>15</v>
      </c>
      <c r="DA17" s="16"/>
      <c r="DB17" s="16"/>
      <c r="DC17" s="16"/>
      <c r="DD17" s="16"/>
      <c r="DE17" s="16"/>
      <c r="DF17" s="16"/>
      <c r="DG17" s="15">
        <f>SUM(DG3:DG16)</f>
        <v>4</v>
      </c>
      <c r="DH17" s="15">
        <f>DG17</f>
        <v>4</v>
      </c>
      <c r="DI17" s="16"/>
      <c r="DJ17" s="16"/>
      <c r="DK17" s="16"/>
      <c r="DL17" s="16"/>
      <c r="DM17" s="16"/>
      <c r="DN17" s="16"/>
      <c r="DO17" s="15">
        <f>SUM(DO3:DO16)</f>
        <v>0</v>
      </c>
      <c r="DP17" s="15">
        <f>SUM(DP3:DP16)</f>
        <v>2</v>
      </c>
      <c r="DQ17" s="15">
        <f>DO17+DP17</f>
        <v>2</v>
      </c>
      <c r="DR17" s="16"/>
      <c r="DS17" s="16"/>
      <c r="DT17" s="16"/>
      <c r="DU17" s="15">
        <f>CZ17+DG17+DO17+DP17</f>
        <v>21</v>
      </c>
      <c r="DV17" s="16"/>
      <c r="DW17" s="16"/>
      <c r="DX17" s="9"/>
      <c r="DY17" s="10"/>
      <c r="DZ17" s="10"/>
      <c r="EA17" s="10"/>
      <c r="EB17" s="10"/>
      <c r="EC17" s="10"/>
      <c r="ED17" s="10"/>
      <c r="EE17" s="10"/>
      <c r="EF17" s="10"/>
      <c r="EG17" s="12"/>
      <c r="EH17" s="13"/>
    </row>
    <row r="18" ht="17.65" customHeight="1">
      <c r="A18" s="21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9"/>
      <c r="DY18" s="10"/>
      <c r="DZ18" s="10"/>
      <c r="EA18" s="10"/>
      <c r="EB18" s="10"/>
      <c r="EC18" s="10"/>
      <c r="ED18" s="10"/>
      <c r="EE18" s="10"/>
      <c r="EF18" s="10"/>
      <c r="EG18" s="12"/>
      <c r="EH18" s="13"/>
    </row>
    <row r="19" ht="17.1" customHeight="1">
      <c r="A19" s="2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10"/>
      <c r="DY19" s="10"/>
      <c r="DZ19" s="10"/>
      <c r="EA19" s="10"/>
      <c r="EB19" s="10"/>
      <c r="EC19" s="10"/>
      <c r="ED19" s="10"/>
      <c r="EE19" s="10"/>
      <c r="EF19" s="10"/>
      <c r="EG19" s="12"/>
      <c r="EH19" s="13"/>
    </row>
    <row r="20" ht="17.65" customHeight="1">
      <c r="A20" s="23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2"/>
      <c r="EH20" s="13"/>
    </row>
    <row r="21" ht="30.65" customHeight="1">
      <c r="A21" s="23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2"/>
      <c r="EH21" s="13"/>
    </row>
    <row r="22" ht="17.1" customHeight="1">
      <c r="A22" s="2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2"/>
      <c r="EH22" s="13"/>
    </row>
    <row r="23" ht="17.65" customHeight="1">
      <c r="A23" s="2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2"/>
      <c r="EH23" s="13"/>
    </row>
    <row r="24" ht="30.65" customHeight="1">
      <c r="A24" s="2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2"/>
      <c r="EH24" s="13"/>
    </row>
    <row r="25" ht="17.1" customHeight="1">
      <c r="A25" s="23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2"/>
      <c r="EH25" s="13"/>
    </row>
    <row r="26" ht="15" customHeight="1">
      <c r="A26" s="2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2"/>
      <c r="EH26" s="13"/>
    </row>
    <row r="27" ht="15" customHeight="1">
      <c r="A27" s="2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24"/>
      <c r="EC27" s="24"/>
      <c r="ED27" s="25"/>
      <c r="EE27" s="25"/>
      <c r="EF27" s="25"/>
      <c r="EG27" s="12"/>
      <c r="EH27" s="13"/>
    </row>
    <row r="28" ht="17.1" customHeight="1">
      <c r="A28" s="2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26"/>
      <c r="EB28" t="s" s="27">
        <v>71</v>
      </c>
      <c r="EC28" s="28">
        <v>1</v>
      </c>
      <c r="ED28" s="29"/>
      <c r="EE28" s="30"/>
      <c r="EF28" s="31"/>
      <c r="EG28" s="32"/>
      <c r="EH28" s="13"/>
    </row>
    <row r="29" ht="17.65" customHeight="1">
      <c r="A29" s="2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26"/>
      <c r="EB29" t="s" s="33">
        <v>72</v>
      </c>
      <c r="EC29" s="34">
        <v>2</v>
      </c>
      <c r="ED29" s="35"/>
      <c r="EE29" s="10"/>
      <c r="EF29" s="26"/>
      <c r="EG29" s="32"/>
      <c r="EH29" s="13"/>
    </row>
    <row r="30" ht="30.65" customHeight="1">
      <c r="A30" s="2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26"/>
      <c r="EB30" t="s" s="33">
        <v>73</v>
      </c>
      <c r="EC30" s="34">
        <v>3</v>
      </c>
      <c r="ED30" s="35"/>
      <c r="EE30" s="10"/>
      <c r="EF30" s="26"/>
      <c r="EG30" s="32"/>
      <c r="EH30" s="13"/>
    </row>
    <row r="31" ht="17.1" customHeight="1">
      <c r="A31" s="2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26"/>
      <c r="EB31" t="s" s="33">
        <v>74</v>
      </c>
      <c r="EC31" s="34">
        <v>4</v>
      </c>
      <c r="ED31" s="35"/>
      <c r="EE31" s="10"/>
      <c r="EF31" s="26"/>
      <c r="EG31" s="32"/>
      <c r="EH31" s="13"/>
    </row>
    <row r="32" ht="28" customHeight="1">
      <c r="A32" s="23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26"/>
      <c r="EB32" t="s" s="33">
        <v>75</v>
      </c>
      <c r="EC32" s="34">
        <v>5</v>
      </c>
      <c r="ED32" s="35"/>
      <c r="EE32" s="10"/>
      <c r="EF32" s="26"/>
      <c r="EG32" s="32"/>
      <c r="EH32" s="13"/>
    </row>
    <row r="33" ht="20.55" customHeight="1">
      <c r="A33" s="23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26"/>
      <c r="EB33" t="s" s="33">
        <v>76</v>
      </c>
      <c r="EC33" s="34">
        <v>6</v>
      </c>
      <c r="ED33" s="35"/>
      <c r="EE33" s="10"/>
      <c r="EF33" s="26"/>
      <c r="EG33" s="32"/>
      <c r="EH33" s="13"/>
    </row>
    <row r="34" ht="20.55" customHeight="1">
      <c r="A34" s="23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26"/>
      <c r="EB34" t="s" s="33">
        <v>77</v>
      </c>
      <c r="EC34" s="34">
        <v>7</v>
      </c>
      <c r="ED34" s="35"/>
      <c r="EE34" s="10"/>
      <c r="EF34" s="26"/>
      <c r="EG34" s="32"/>
      <c r="EH34" s="13"/>
    </row>
    <row r="35" ht="20.35" customHeight="1">
      <c r="A35" s="23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26"/>
      <c r="EB35" t="s" s="33">
        <v>78</v>
      </c>
      <c r="EC35" s="34">
        <v>8</v>
      </c>
      <c r="ED35" s="35"/>
      <c r="EE35" s="10"/>
      <c r="EF35" s="26"/>
      <c r="EG35" s="32"/>
      <c r="EH35" s="13"/>
    </row>
    <row r="36" ht="20.35" customHeight="1">
      <c r="A36" s="23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26"/>
      <c r="EB36" t="s" s="33">
        <v>79</v>
      </c>
      <c r="EC36" s="34">
        <v>9</v>
      </c>
      <c r="ED36" s="35"/>
      <c r="EE36" s="10"/>
      <c r="EF36" s="26"/>
      <c r="EG36" s="32"/>
      <c r="EH36" s="13"/>
    </row>
    <row r="37" ht="20.35" customHeight="1">
      <c r="A37" s="23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26"/>
      <c r="EB37" t="s" s="33">
        <v>80</v>
      </c>
      <c r="EC37" s="34">
        <v>10</v>
      </c>
      <c r="ED37" s="35"/>
      <c r="EE37" s="10"/>
      <c r="EF37" s="26"/>
      <c r="EG37" s="32"/>
      <c r="EH37" s="13"/>
    </row>
    <row r="38" ht="20.35" customHeight="1">
      <c r="A38" s="23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26"/>
      <c r="EB38" t="s" s="33">
        <v>81</v>
      </c>
      <c r="EC38" s="34">
        <v>11</v>
      </c>
      <c r="ED38" s="35"/>
      <c r="EE38" s="10"/>
      <c r="EF38" s="26"/>
      <c r="EG38" s="32"/>
      <c r="EH38" s="13"/>
    </row>
    <row r="39" ht="20.35" customHeight="1">
      <c r="A39" s="23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26"/>
      <c r="EB39" t="s" s="33">
        <v>82</v>
      </c>
      <c r="EC39" s="34">
        <v>12</v>
      </c>
      <c r="ED39" s="36"/>
      <c r="EE39" s="25"/>
      <c r="EF39" s="37"/>
      <c r="EG39" s="32"/>
      <c r="EH39" s="13"/>
    </row>
    <row r="40" ht="20.35" customHeight="1">
      <c r="A40" s="23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26"/>
      <c r="EB40" t="s" s="38">
        <v>83</v>
      </c>
      <c r="EC40" t="s" s="38">
        <v>84</v>
      </c>
      <c r="ED40" t="s" s="38">
        <v>1</v>
      </c>
      <c r="EE40" t="s" s="38">
        <v>85</v>
      </c>
      <c r="EF40" t="s" s="38">
        <v>86</v>
      </c>
      <c r="EG40" s="32"/>
      <c r="EH40" s="13"/>
    </row>
    <row r="41" ht="20.35" customHeight="1">
      <c r="A41" s="23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26"/>
      <c r="EB41" t="s" s="27">
        <v>87</v>
      </c>
      <c r="EC41" s="28">
        <v>12</v>
      </c>
      <c r="ED41" s="39">
        <v>24</v>
      </c>
      <c r="EE41" s="39">
        <v>59</v>
      </c>
      <c r="EF41" s="40">
        <f>PRODUCT((EC41-1),30)+ED41+(EE41/60)</f>
        <v>354.983333333333</v>
      </c>
      <c r="EG41" s="32"/>
      <c r="EH41" s="13"/>
    </row>
    <row r="42" ht="20.35" customHeight="1">
      <c r="A42" s="23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26"/>
      <c r="EB42" t="s" s="33">
        <v>52</v>
      </c>
      <c r="EC42" s="34">
        <v>6</v>
      </c>
      <c r="ED42" s="41">
        <v>23</v>
      </c>
      <c r="EE42" s="41">
        <v>18</v>
      </c>
      <c r="EF42" s="42">
        <f>PRODUCT((EC42-1),30)+ED42+(EE42/60)</f>
        <v>173.3</v>
      </c>
      <c r="EG42" s="32"/>
      <c r="EH42" s="13"/>
    </row>
    <row r="43" ht="20.35" customHeight="1">
      <c r="A43" s="23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26"/>
      <c r="EB43" t="s" s="33">
        <v>54</v>
      </c>
      <c r="EC43" s="34">
        <v>11</v>
      </c>
      <c r="ED43" s="41">
        <v>13</v>
      </c>
      <c r="EE43" s="41">
        <v>18</v>
      </c>
      <c r="EF43" s="42">
        <f>PRODUCT((EC43-1),30)+ED43+(EE43/60)</f>
        <v>313.3</v>
      </c>
      <c r="EG43" s="32"/>
      <c r="EH43" s="13"/>
    </row>
    <row r="44" ht="20.35" customHeight="1">
      <c r="A44" s="23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26"/>
      <c r="EB44" t="s" s="33">
        <v>55</v>
      </c>
      <c r="EC44" s="34">
        <v>1</v>
      </c>
      <c r="ED44" s="41">
        <v>0</v>
      </c>
      <c r="EE44" s="41">
        <v>25</v>
      </c>
      <c r="EF44" s="42">
        <v>0.42</v>
      </c>
      <c r="EG44" s="32"/>
      <c r="EH44" s="13"/>
    </row>
    <row r="45" ht="17.1" customHeight="1">
      <c r="A45" s="23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26"/>
      <c r="EB45" t="s" s="33">
        <v>57</v>
      </c>
      <c r="EC45" s="34">
        <v>11</v>
      </c>
      <c r="ED45" s="41">
        <v>13</v>
      </c>
      <c r="EE45" s="41">
        <v>31</v>
      </c>
      <c r="EF45" s="42">
        <f>PRODUCT((EC45-1),30)+ED45+(EE45/60)</f>
        <v>313.516666666667</v>
      </c>
      <c r="EG45" s="32"/>
      <c r="EH45" s="13"/>
    </row>
    <row r="46" ht="17.1" customHeight="1">
      <c r="A46" s="23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26"/>
      <c r="EB46" t="s" s="33">
        <v>59</v>
      </c>
      <c r="EC46" s="34">
        <v>12</v>
      </c>
      <c r="ED46" s="41">
        <v>25</v>
      </c>
      <c r="EE46" s="41">
        <v>54</v>
      </c>
      <c r="EF46" s="42">
        <f>PRODUCT((EC46-1),30)+ED46+(EE46/60)</f>
        <v>355.9</v>
      </c>
      <c r="EG46" s="32"/>
      <c r="EH46" s="13"/>
    </row>
    <row r="47" ht="17.1" customHeight="1">
      <c r="A47" s="23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26"/>
      <c r="EB47" t="s" s="33">
        <v>60</v>
      </c>
      <c r="EC47" s="34">
        <v>2</v>
      </c>
      <c r="ED47" s="41">
        <v>12</v>
      </c>
      <c r="EE47" s="41">
        <v>19</v>
      </c>
      <c r="EF47" s="42">
        <f>PRODUCT((EC47-1),30)+ED47+(EE47/60)</f>
        <v>42.3166666666667</v>
      </c>
      <c r="EG47" s="32"/>
      <c r="EH47" s="13"/>
    </row>
    <row r="48" ht="17.1" customHeight="1">
      <c r="A48" s="23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26"/>
      <c r="EB48" t="s" s="33">
        <v>61</v>
      </c>
      <c r="EC48" s="34">
        <v>7</v>
      </c>
      <c r="ED48" s="41">
        <v>27</v>
      </c>
      <c r="EE48" s="41">
        <v>17</v>
      </c>
      <c r="EF48" s="42">
        <f>PRODUCT((EC48-1),30)+ED48+(EE48/60)</f>
        <v>207.283333333333</v>
      </c>
      <c r="EG48" s="32"/>
      <c r="EH48" s="13"/>
    </row>
    <row r="49" ht="17.1" customHeight="1">
      <c r="A49" s="23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26"/>
      <c r="EB49" t="s" s="33">
        <v>63</v>
      </c>
      <c r="EC49" s="34">
        <v>4</v>
      </c>
      <c r="ED49" s="41">
        <v>15</v>
      </c>
      <c r="EE49" s="41">
        <v>23</v>
      </c>
      <c r="EF49" s="42">
        <f>PRODUCT((EC49-1),30)+ED49+(EE49/60)</f>
        <v>105.383333333333</v>
      </c>
      <c r="EG49" s="32"/>
      <c r="EH49" s="13"/>
    </row>
    <row r="50" ht="17.1" customHeight="1">
      <c r="A50" s="23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26"/>
      <c r="EB50" t="s" s="33">
        <v>64</v>
      </c>
      <c r="EC50" s="34">
        <v>7</v>
      </c>
      <c r="ED50" s="41">
        <v>23</v>
      </c>
      <c r="EE50" s="41">
        <v>51</v>
      </c>
      <c r="EF50" s="42">
        <f>PRODUCT((EC50-1),30)+ED50+(EE50/60)</f>
        <v>203.85</v>
      </c>
      <c r="EG50" s="32"/>
      <c r="EH50" s="13"/>
    </row>
    <row r="51" ht="15" customHeight="1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5"/>
      <c r="EB51" t="s" s="33">
        <v>65</v>
      </c>
      <c r="EC51" s="34">
        <v>5</v>
      </c>
      <c r="ED51" s="41">
        <v>22</v>
      </c>
      <c r="EE51" s="41">
        <v>15</v>
      </c>
      <c r="EF51" s="42">
        <f>PRODUCT((EC51-1),30)+ED51+(EE51/60)</f>
        <v>142.25</v>
      </c>
      <c r="EG51" s="46"/>
      <c r="EH51" s="13"/>
    </row>
    <row r="52" ht="17.1" customHeight="1">
      <c r="A52" s="47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30"/>
      <c r="EC52" s="30"/>
      <c r="ED52" s="30"/>
      <c r="EE52" s="30"/>
      <c r="EF52" s="30"/>
      <c r="EG52" s="4"/>
      <c r="EH52" s="12"/>
    </row>
    <row r="53" ht="15.55" customHeight="1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8"/>
    </row>
  </sheetData>
  <pageMargins left="0.75" right="0.75" top="0.75" bottom="0.5" header="0.25" footer="0.25"/>
  <pageSetup firstPageNumber="1" fitToHeight="1" fitToWidth="1" scale="100" useFirstPageNumber="0" orientation="landscape" pageOrder="overThenDown"/>
  <headerFooter>
    <oddHeader>&amp;L&amp;"Helvetica Neue,Regular"&amp;18&amp;K000000                                     </oddHead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